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m19\Documents\______ILRI\_______________DATA_PORTAL\"/>
    </mc:Choice>
  </mc:AlternateContent>
  <xr:revisionPtr revIDLastSave="0" documentId="13_ncr:1_{C00C4C9B-54A3-410B-9837-7F6E23E6A502}" xr6:coauthVersionLast="46" xr6:coauthVersionMax="46" xr10:uidLastSave="{00000000-0000-0000-0000-000000000000}"/>
  <bookViews>
    <workbookView xWindow="0" yWindow="0" windowWidth="16695" windowHeight="15600" firstSheet="4" activeTab="6" xr2:uid="{23ACC5C7-1703-43D8-A9F1-7C8CD86304E6}"/>
  </bookViews>
  <sheets>
    <sheet name="ToC" sheetId="5" r:id="rId1"/>
    <sheet name="AB_TAB_3.4" sheetId="2" r:id="rId2"/>
    <sheet name="AB_TAB_4.19" sheetId="1" r:id="rId3"/>
    <sheet name="AB_WEIGHT_GROWTH" sheetId="8" r:id="rId4"/>
    <sheet name="SSA_WDI" sheetId="4" r:id="rId5"/>
    <sheet name="SSA_CALCS" sheetId="6" r:id="rId6"/>
    <sheet name="AB_TAB_4.4" sheetId="7" r:id="rId7"/>
    <sheet name="FUTURE_NUMBERS" sheetId="3" r:id="rId8"/>
    <sheet name="FUTURE_R" sheetId="9" r:id="rId9"/>
  </sheets>
  <definedNames>
    <definedName name="_xlnm._FilterDatabase" localSheetId="7" hidden="1">FUTURE_NUMBERS!$A$1:$J$569</definedName>
    <definedName name="_xlnm._FilterDatabase" localSheetId="8" hidden="1">FUTURE_R!$A$1:$J$569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1" i="5" l="1" a="1"/>
  <c r="A31" i="5" s="1"/>
  <c r="A28" i="5" a="1"/>
  <c r="A28" i="5" s="1"/>
  <c r="A26" i="5" a="1"/>
  <c r="A26" i="5" s="1"/>
  <c r="A23" i="5" a="1"/>
  <c r="A23" i="5" s="1"/>
  <c r="A20" i="5" a="1"/>
  <c r="A20" i="5" s="1"/>
  <c r="A17" i="5" a="1"/>
  <c r="A17" i="5" s="1"/>
  <c r="A14" i="5" a="1"/>
  <c r="A14" i="5" s="1"/>
  <c r="A10" i="5" a="1"/>
  <c r="A10" i="5" s="1"/>
  <c r="B18" i="5" l="1"/>
  <c r="B11" i="5"/>
  <c r="B28" i="5"/>
  <c r="B26" i="5"/>
  <c r="B23" i="5"/>
  <c r="B17" i="5"/>
  <c r="S28" i="3" l="1"/>
  <c r="R28" i="3"/>
  <c r="Q3" i="3"/>
  <c r="AH11" i="1" l="1"/>
  <c r="AE31" i="1" l="1"/>
  <c r="AD31" i="1"/>
  <c r="AE21" i="1"/>
  <c r="AD21" i="1"/>
  <c r="AE11" i="1"/>
  <c r="AD11" i="1"/>
  <c r="AC31" i="1"/>
  <c r="AB31" i="1"/>
  <c r="AC21" i="1"/>
  <c r="AB21" i="1"/>
  <c r="AC11" i="1"/>
  <c r="AB11" i="1"/>
  <c r="X34" i="1"/>
  <c r="W34" i="1"/>
  <c r="R16" i="3" l="1"/>
  <c r="R14" i="3"/>
  <c r="R15" i="3" s="1"/>
  <c r="R11" i="3"/>
  <c r="R9" i="3"/>
  <c r="R10" i="3" s="1"/>
  <c r="P45" i="1" l="1"/>
  <c r="O45" i="1"/>
  <c r="N45" i="1"/>
  <c r="P44" i="1"/>
  <c r="O44" i="1"/>
  <c r="N44" i="1"/>
  <c r="P43" i="1"/>
  <c r="R43" i="1" s="1"/>
  <c r="O43" i="1"/>
  <c r="N43" i="1"/>
  <c r="P42" i="1"/>
  <c r="R42" i="1" s="1"/>
  <c r="O42" i="1"/>
  <c r="Q42" i="1" s="1"/>
  <c r="T42" i="1" s="1"/>
  <c r="N42" i="1"/>
  <c r="P40" i="1"/>
  <c r="R40" i="1" s="1"/>
  <c r="O40" i="1"/>
  <c r="N40" i="1"/>
  <c r="P39" i="1"/>
  <c r="R39" i="1" s="1"/>
  <c r="O39" i="1"/>
  <c r="N39" i="1"/>
  <c r="P38" i="1"/>
  <c r="R38" i="1" s="1"/>
  <c r="O38" i="1"/>
  <c r="N38" i="1"/>
  <c r="Q37" i="1"/>
  <c r="P37" i="1"/>
  <c r="O37" i="1"/>
  <c r="N37" i="1"/>
  <c r="P35" i="1"/>
  <c r="R35" i="1" s="1"/>
  <c r="O35" i="1"/>
  <c r="N35" i="1"/>
  <c r="P34" i="1"/>
  <c r="O34" i="1"/>
  <c r="N34" i="1"/>
  <c r="P33" i="1"/>
  <c r="R33" i="1" s="1"/>
  <c r="O33" i="1"/>
  <c r="N33" i="1"/>
  <c r="P32" i="1"/>
  <c r="O32" i="1"/>
  <c r="Q32" i="1" s="1"/>
  <c r="T32" i="1" s="1"/>
  <c r="N32" i="1"/>
  <c r="P30" i="1"/>
  <c r="O30" i="1"/>
  <c r="Q30" i="1" s="1"/>
  <c r="N30" i="1"/>
  <c r="P29" i="1"/>
  <c r="R29" i="1" s="1"/>
  <c r="O29" i="1"/>
  <c r="N29" i="1"/>
  <c r="Q29" i="1" s="1"/>
  <c r="S29" i="1" s="1"/>
  <c r="P28" i="1"/>
  <c r="R28" i="1" s="1"/>
  <c r="O28" i="1"/>
  <c r="Q28" i="1" s="1"/>
  <c r="T28" i="1" s="1"/>
  <c r="N28" i="1"/>
  <c r="P27" i="1"/>
  <c r="O27" i="1"/>
  <c r="Q27" i="1" s="1"/>
  <c r="N27" i="1"/>
  <c r="Q25" i="1"/>
  <c r="S25" i="1" s="1"/>
  <c r="P25" i="1"/>
  <c r="O25" i="1"/>
  <c r="N25" i="1"/>
  <c r="P24" i="1"/>
  <c r="R24" i="1" s="1"/>
  <c r="U24" i="1" s="1"/>
  <c r="O24" i="1"/>
  <c r="Q24" i="1" s="1"/>
  <c r="N24" i="1"/>
  <c r="P23" i="1"/>
  <c r="R23" i="1" s="1"/>
  <c r="O23" i="1"/>
  <c r="N23" i="1"/>
  <c r="P22" i="1"/>
  <c r="R22" i="1" s="1"/>
  <c r="O22" i="1"/>
  <c r="N22" i="1"/>
  <c r="M45" i="1"/>
  <c r="L45" i="1"/>
  <c r="M44" i="1"/>
  <c r="L44" i="1"/>
  <c r="M43" i="1"/>
  <c r="L43" i="1"/>
  <c r="M42" i="1"/>
  <c r="L42" i="1"/>
  <c r="M40" i="1"/>
  <c r="L40" i="1"/>
  <c r="M39" i="1"/>
  <c r="L39" i="1"/>
  <c r="M38" i="1"/>
  <c r="L38" i="1"/>
  <c r="M37" i="1"/>
  <c r="L37" i="1"/>
  <c r="M35" i="1"/>
  <c r="L35" i="1"/>
  <c r="M33" i="1"/>
  <c r="L33" i="1"/>
  <c r="M32" i="1"/>
  <c r="L32" i="1"/>
  <c r="M30" i="1"/>
  <c r="L30" i="1"/>
  <c r="M29" i="1"/>
  <c r="L29" i="1"/>
  <c r="M28" i="1"/>
  <c r="L28" i="1"/>
  <c r="M27" i="1"/>
  <c r="L27" i="1"/>
  <c r="M25" i="1"/>
  <c r="L25" i="1"/>
  <c r="M24" i="1"/>
  <c r="L24" i="1"/>
  <c r="M23" i="1"/>
  <c r="L23" i="1"/>
  <c r="M22" i="1"/>
  <c r="L22" i="1"/>
  <c r="K45" i="1"/>
  <c r="J45" i="1"/>
  <c r="K44" i="1"/>
  <c r="J44" i="1"/>
  <c r="K43" i="1"/>
  <c r="J43" i="1"/>
  <c r="K42" i="1"/>
  <c r="J42" i="1"/>
  <c r="K40" i="1"/>
  <c r="J40" i="1"/>
  <c r="K39" i="1"/>
  <c r="J39" i="1"/>
  <c r="K38" i="1"/>
  <c r="J38" i="1"/>
  <c r="K37" i="1"/>
  <c r="J37" i="1"/>
  <c r="K35" i="1"/>
  <c r="J35" i="1"/>
  <c r="K34" i="1"/>
  <c r="J34" i="1"/>
  <c r="K33" i="1"/>
  <c r="J33" i="1"/>
  <c r="K32" i="1"/>
  <c r="J32" i="1"/>
  <c r="K30" i="1"/>
  <c r="J30" i="1"/>
  <c r="K29" i="1"/>
  <c r="J29" i="1"/>
  <c r="K28" i="1"/>
  <c r="V28" i="1" s="1"/>
  <c r="X28" i="1" s="1"/>
  <c r="J28" i="1"/>
  <c r="K27" i="1"/>
  <c r="J27" i="1"/>
  <c r="K25" i="1"/>
  <c r="J25" i="1"/>
  <c r="K24" i="1"/>
  <c r="J24" i="1"/>
  <c r="K23" i="1"/>
  <c r="J23" i="1"/>
  <c r="K22" i="1"/>
  <c r="J22" i="1"/>
  <c r="V25" i="1" l="1"/>
  <c r="T37" i="1"/>
  <c r="Q22" i="1"/>
  <c r="R27" i="1"/>
  <c r="V27" i="1" s="1"/>
  <c r="X27" i="1" s="1"/>
  <c r="R32" i="1"/>
  <c r="Q35" i="1"/>
  <c r="Q38" i="1"/>
  <c r="T38" i="1" s="1"/>
  <c r="Q44" i="1"/>
  <c r="R44" i="1"/>
  <c r="Q23" i="1"/>
  <c r="R25" i="1"/>
  <c r="Q33" i="1"/>
  <c r="S33" i="1" s="1"/>
  <c r="Q45" i="1"/>
  <c r="T45" i="1" s="1"/>
  <c r="R45" i="1"/>
  <c r="V45" i="1" s="1"/>
  <c r="X45" i="1" s="1"/>
  <c r="R30" i="1"/>
  <c r="V30" i="1" s="1"/>
  <c r="X30" i="1" s="1"/>
  <c r="R37" i="1"/>
  <c r="V37" i="1" s="1"/>
  <c r="X37" i="1" s="1"/>
  <c r="Q40" i="1"/>
  <c r="Q43" i="1"/>
  <c r="T43" i="1" s="1"/>
  <c r="U45" i="1"/>
  <c r="V43" i="1"/>
  <c r="U43" i="1"/>
  <c r="T44" i="1"/>
  <c r="S44" i="1"/>
  <c r="V44" i="1"/>
  <c r="U44" i="1"/>
  <c r="W44" i="1" s="1"/>
  <c r="S45" i="1"/>
  <c r="U42" i="1"/>
  <c r="W42" i="1" s="1"/>
  <c r="V42" i="1"/>
  <c r="X42" i="1" s="1"/>
  <c r="S42" i="1"/>
  <c r="S38" i="1"/>
  <c r="U39" i="1"/>
  <c r="V39" i="1"/>
  <c r="T40" i="1"/>
  <c r="S40" i="1"/>
  <c r="V38" i="1"/>
  <c r="U38" i="1"/>
  <c r="U37" i="1"/>
  <c r="W37" i="1" s="1"/>
  <c r="V40" i="1"/>
  <c r="X40" i="1" s="1"/>
  <c r="U40" i="1"/>
  <c r="S37" i="1"/>
  <c r="Q39" i="1"/>
  <c r="V35" i="1"/>
  <c r="U35" i="1"/>
  <c r="T33" i="1"/>
  <c r="V33" i="1"/>
  <c r="X33" i="1" s="1"/>
  <c r="U33" i="1"/>
  <c r="V32" i="1"/>
  <c r="X32" i="1" s="1"/>
  <c r="U32" i="1"/>
  <c r="W32" i="1" s="1"/>
  <c r="T35" i="1"/>
  <c r="S35" i="1"/>
  <c r="S32" i="1"/>
  <c r="V29" i="1"/>
  <c r="U29" i="1"/>
  <c r="W29" i="1" s="1"/>
  <c r="T27" i="1"/>
  <c r="S27" i="1"/>
  <c r="T30" i="1"/>
  <c r="S30" i="1"/>
  <c r="U30" i="1"/>
  <c r="W30" i="1" s="1"/>
  <c r="S28" i="1"/>
  <c r="U27" i="1"/>
  <c r="W27" i="1" s="1"/>
  <c r="U28" i="1"/>
  <c r="W28" i="1" s="1"/>
  <c r="T29" i="1"/>
  <c r="U23" i="1"/>
  <c r="W23" i="1" s="1"/>
  <c r="V23" i="1"/>
  <c r="T24" i="1"/>
  <c r="S24" i="1"/>
  <c r="W24" i="1" s="1"/>
  <c r="U22" i="1"/>
  <c r="V22" i="1"/>
  <c r="X22" i="1" s="1"/>
  <c r="T22" i="1"/>
  <c r="S22" i="1"/>
  <c r="T23" i="1"/>
  <c r="S23" i="1"/>
  <c r="T25" i="1"/>
  <c r="V24" i="1"/>
  <c r="X24" i="1" s="1"/>
  <c r="U25" i="1"/>
  <c r="W25" i="1" s="1"/>
  <c r="Q20" i="1"/>
  <c r="S20" i="1" s="1"/>
  <c r="Q17" i="1"/>
  <c r="S17" i="1" s="1"/>
  <c r="Q15" i="1"/>
  <c r="S15" i="1" s="1"/>
  <c r="Q10" i="1"/>
  <c r="S10" i="1" s="1"/>
  <c r="Q7" i="1"/>
  <c r="S7" i="1" s="1"/>
  <c r="P20" i="1"/>
  <c r="R20" i="1" s="1"/>
  <c r="U20" i="1" s="1"/>
  <c r="W20" i="1" s="1"/>
  <c r="O20" i="1"/>
  <c r="N20" i="1"/>
  <c r="P19" i="1"/>
  <c r="O19" i="1"/>
  <c r="Q19" i="1" s="1"/>
  <c r="S19" i="1" s="1"/>
  <c r="N19" i="1"/>
  <c r="P18" i="1"/>
  <c r="O18" i="1"/>
  <c r="Q18" i="1" s="1"/>
  <c r="S18" i="1" s="1"/>
  <c r="N18" i="1"/>
  <c r="P17" i="1"/>
  <c r="O17" i="1"/>
  <c r="N17" i="1"/>
  <c r="P15" i="1"/>
  <c r="R15" i="1" s="1"/>
  <c r="U15" i="1" s="1"/>
  <c r="O15" i="1"/>
  <c r="N15" i="1"/>
  <c r="P14" i="1"/>
  <c r="R14" i="1" s="1"/>
  <c r="U14" i="1" s="1"/>
  <c r="O14" i="1"/>
  <c r="Q14" i="1" s="1"/>
  <c r="S14" i="1" s="1"/>
  <c r="N14" i="1"/>
  <c r="P13" i="1"/>
  <c r="R13" i="1" s="1"/>
  <c r="U13" i="1" s="1"/>
  <c r="O13" i="1"/>
  <c r="N13" i="1"/>
  <c r="Q13" i="1" s="1"/>
  <c r="S13" i="1" s="1"/>
  <c r="P12" i="1"/>
  <c r="R12" i="1" s="1"/>
  <c r="U12" i="1" s="1"/>
  <c r="O12" i="1"/>
  <c r="Q12" i="1" s="1"/>
  <c r="S12" i="1" s="1"/>
  <c r="N12" i="1"/>
  <c r="P10" i="1"/>
  <c r="R10" i="1" s="1"/>
  <c r="U10" i="1" s="1"/>
  <c r="W10" i="1" s="1"/>
  <c r="O10" i="1"/>
  <c r="N10" i="1"/>
  <c r="P9" i="1"/>
  <c r="O9" i="1"/>
  <c r="Q9" i="1" s="1"/>
  <c r="S9" i="1" s="1"/>
  <c r="N9" i="1"/>
  <c r="P8" i="1"/>
  <c r="O8" i="1"/>
  <c r="Q8" i="1" s="1"/>
  <c r="S8" i="1" s="1"/>
  <c r="N8" i="1"/>
  <c r="P7" i="1"/>
  <c r="O7" i="1"/>
  <c r="N7" i="1"/>
  <c r="S47" i="1" l="1"/>
  <c r="W15" i="1"/>
  <c r="W12" i="1"/>
  <c r="W13" i="1"/>
  <c r="W14" i="1"/>
  <c r="R8" i="1"/>
  <c r="U8" i="1" s="1"/>
  <c r="W8" i="1" s="1"/>
  <c r="R18" i="1"/>
  <c r="U18" i="1" s="1"/>
  <c r="W18" i="1" s="1"/>
  <c r="S43" i="1"/>
  <c r="W43" i="1"/>
  <c r="W33" i="1"/>
  <c r="W40" i="1"/>
  <c r="X43" i="1"/>
  <c r="W39" i="1"/>
  <c r="W45" i="1"/>
  <c r="R9" i="1"/>
  <c r="U9" i="1" s="1"/>
  <c r="W9" i="1" s="1"/>
  <c r="R19" i="1"/>
  <c r="U19" i="1" s="1"/>
  <c r="W19" i="1" s="1"/>
  <c r="W22" i="1"/>
  <c r="X29" i="1"/>
  <c r="R7" i="1"/>
  <c r="U7" i="1" s="1"/>
  <c r="R17" i="1"/>
  <c r="U17" i="1" s="1"/>
  <c r="W17" i="1" s="1"/>
  <c r="W35" i="1"/>
  <c r="W38" i="1"/>
  <c r="X44" i="1"/>
  <c r="X23" i="1"/>
  <c r="X35" i="1"/>
  <c r="X38" i="1"/>
  <c r="X25" i="1"/>
  <c r="S39" i="1"/>
  <c r="T39" i="1"/>
  <c r="X39" i="1" s="1"/>
  <c r="K20" i="1"/>
  <c r="V20" i="1" s="1"/>
  <c r="X20" i="1" s="1"/>
  <c r="J20" i="1"/>
  <c r="T20" i="1" s="1"/>
  <c r="K19" i="1"/>
  <c r="V19" i="1" s="1"/>
  <c r="X19" i="1" s="1"/>
  <c r="J19" i="1"/>
  <c r="T19" i="1" s="1"/>
  <c r="K18" i="1"/>
  <c r="J18" i="1"/>
  <c r="T18" i="1" s="1"/>
  <c r="K17" i="1"/>
  <c r="V17" i="1" s="1"/>
  <c r="J17" i="1"/>
  <c r="T17" i="1" s="1"/>
  <c r="K15" i="1"/>
  <c r="V15" i="1" s="1"/>
  <c r="J15" i="1"/>
  <c r="K14" i="1"/>
  <c r="V14" i="1" s="1"/>
  <c r="X14" i="1" s="1"/>
  <c r="J14" i="1"/>
  <c r="T14" i="1" s="1"/>
  <c r="K13" i="1"/>
  <c r="V13" i="1" s="1"/>
  <c r="J13" i="1"/>
  <c r="T13" i="1" s="1"/>
  <c r="K12" i="1"/>
  <c r="V12" i="1" s="1"/>
  <c r="J12" i="1"/>
  <c r="T12" i="1" s="1"/>
  <c r="K10" i="1"/>
  <c r="V10" i="1" s="1"/>
  <c r="X10" i="1" s="1"/>
  <c r="J10" i="1"/>
  <c r="T10" i="1" s="1"/>
  <c r="K9" i="1"/>
  <c r="V9" i="1" s="1"/>
  <c r="X9" i="1" s="1"/>
  <c r="J9" i="1"/>
  <c r="T9" i="1" s="1"/>
  <c r="K8" i="1"/>
  <c r="J8" i="1"/>
  <c r="T8" i="1" s="1"/>
  <c r="K7" i="1"/>
  <c r="V7" i="1" s="1"/>
  <c r="J7" i="1"/>
  <c r="T7" i="1" s="1"/>
  <c r="J16" i="1" l="1"/>
  <c r="T15" i="1"/>
  <c r="T47" i="1" s="1"/>
  <c r="X12" i="1"/>
  <c r="X7" i="1"/>
  <c r="AD8" i="1" s="1"/>
  <c r="AE8" i="1" s="1"/>
  <c r="V47" i="1"/>
  <c r="W7" i="1"/>
  <c r="AB8" i="1" s="1"/>
  <c r="AC8" i="1" s="1"/>
  <c r="U47" i="1"/>
  <c r="X15" i="1"/>
  <c r="V8" i="1"/>
  <c r="X8" i="1" s="1"/>
  <c r="X13" i="1"/>
  <c r="V18" i="1"/>
  <c r="X18" i="1" s="1"/>
  <c r="X17" i="1"/>
  <c r="M20" i="1"/>
  <c r="L20" i="1"/>
  <c r="M19" i="1"/>
  <c r="L19" i="1"/>
  <c r="M18" i="1"/>
  <c r="L18" i="1"/>
  <c r="M17" i="1"/>
  <c r="L17" i="1"/>
  <c r="M15" i="1"/>
  <c r="L15" i="1"/>
  <c r="M14" i="1"/>
  <c r="L14" i="1"/>
  <c r="M13" i="1"/>
  <c r="L13" i="1"/>
  <c r="M12" i="1"/>
  <c r="L12" i="1"/>
  <c r="M10" i="1"/>
  <c r="L10" i="1"/>
  <c r="M9" i="1"/>
  <c r="L9" i="1"/>
  <c r="M8" i="1"/>
  <c r="L8" i="1"/>
  <c r="M7" i="1"/>
  <c r="L7" i="1"/>
  <c r="N4" i="2"/>
  <c r="Z20" i="2" l="1"/>
  <c r="Y20" i="2"/>
  <c r="X20" i="2"/>
  <c r="W20" i="2"/>
  <c r="V20" i="2"/>
  <c r="U20" i="2"/>
  <c r="Z19" i="2"/>
  <c r="Y19" i="2"/>
  <c r="X19" i="2"/>
  <c r="W19" i="2"/>
  <c r="V19" i="2"/>
  <c r="U19" i="2"/>
  <c r="Z18" i="2"/>
  <c r="Y18" i="2"/>
  <c r="X18" i="2"/>
  <c r="W18" i="2"/>
  <c r="V18" i="2"/>
  <c r="U18" i="2"/>
  <c r="Z17" i="2"/>
  <c r="Y17" i="2"/>
  <c r="X17" i="2"/>
  <c r="W17" i="2"/>
  <c r="V17" i="2"/>
  <c r="U17" i="2"/>
  <c r="Z16" i="2"/>
  <c r="Y16" i="2"/>
  <c r="X16" i="2"/>
  <c r="W16" i="2"/>
  <c r="V16" i="2"/>
  <c r="U16" i="2"/>
  <c r="Z15" i="2"/>
  <c r="Y15" i="2"/>
  <c r="X15" i="2"/>
  <c r="W15" i="2"/>
  <c r="V15" i="2"/>
  <c r="U15" i="2"/>
  <c r="Z14" i="2"/>
  <c r="Y14" i="2"/>
  <c r="X14" i="2"/>
  <c r="W14" i="2"/>
  <c r="V14" i="2"/>
  <c r="U14" i="2"/>
  <c r="Z13" i="2"/>
  <c r="Y13" i="2"/>
  <c r="X13" i="2"/>
  <c r="W13" i="2"/>
  <c r="V13" i="2"/>
  <c r="U13" i="2"/>
  <c r="Z10" i="2" l="1"/>
  <c r="Y10" i="2"/>
  <c r="X10" i="2"/>
  <c r="W10" i="2"/>
  <c r="V10" i="2"/>
  <c r="U10" i="2"/>
  <c r="Z9" i="2"/>
  <c r="Y9" i="2"/>
  <c r="X9" i="2"/>
  <c r="W9" i="2"/>
  <c r="V9" i="2"/>
  <c r="U9" i="2"/>
  <c r="Z8" i="2"/>
  <c r="Y8" i="2"/>
  <c r="X8" i="2"/>
  <c r="W8" i="2"/>
  <c r="V8" i="2"/>
  <c r="U8" i="2"/>
  <c r="Z7" i="2"/>
  <c r="Y7" i="2"/>
  <c r="X7" i="2"/>
  <c r="W7" i="2"/>
  <c r="V7" i="2"/>
  <c r="U7" i="2"/>
  <c r="Z6" i="2"/>
  <c r="Y6" i="2"/>
  <c r="X6" i="2"/>
  <c r="W6" i="2"/>
  <c r="V6" i="2"/>
  <c r="U6" i="2"/>
  <c r="B10" i="5" l="1"/>
  <c r="B14" i="5"/>
  <c r="D17" i="6" l="1"/>
  <c r="D14" i="6"/>
  <c r="D13" i="6"/>
  <c r="D12" i="6"/>
  <c r="D11" i="6"/>
  <c r="K17" i="6"/>
  <c r="J17" i="6"/>
  <c r="K14" i="6"/>
  <c r="J14" i="6"/>
  <c r="J15" i="6" s="1"/>
  <c r="K13" i="6"/>
  <c r="J13" i="6"/>
  <c r="K12" i="6"/>
  <c r="J12" i="6"/>
  <c r="K11" i="6"/>
  <c r="J11" i="6"/>
  <c r="I17" i="6"/>
  <c r="H17" i="6"/>
  <c r="G17" i="6"/>
  <c r="F17" i="6"/>
  <c r="E17" i="6"/>
  <c r="I14" i="6"/>
  <c r="H14" i="6"/>
  <c r="G14" i="6"/>
  <c r="F14" i="6"/>
  <c r="E14" i="6"/>
  <c r="G15" i="6"/>
  <c r="G16" i="6" s="1"/>
  <c r="I13" i="6"/>
  <c r="H13" i="6"/>
  <c r="H15" i="6" s="1"/>
  <c r="G13" i="6"/>
  <c r="F13" i="6"/>
  <c r="F15" i="6" s="1"/>
  <c r="E13" i="6"/>
  <c r="I12" i="6"/>
  <c r="H12" i="6"/>
  <c r="G12" i="6"/>
  <c r="F12" i="6"/>
  <c r="E12" i="6"/>
  <c r="I11" i="6"/>
  <c r="H11" i="6"/>
  <c r="G11" i="6"/>
  <c r="F11" i="6"/>
  <c r="E11" i="6"/>
  <c r="C14" i="6"/>
  <c r="C13" i="6"/>
  <c r="C12" i="6"/>
  <c r="C11" i="6"/>
  <c r="B31" i="5"/>
  <c r="B20" i="5"/>
  <c r="B15" i="5"/>
  <c r="D123" i="2"/>
  <c r="D122" i="2"/>
  <c r="D121" i="2"/>
  <c r="D120" i="2"/>
  <c r="D119" i="2"/>
  <c r="D118" i="2"/>
  <c r="D117" i="2"/>
  <c r="D124" i="2" s="1"/>
  <c r="D116" i="2"/>
  <c r="H16" i="6" l="1"/>
  <c r="H18" i="6"/>
  <c r="F16" i="6"/>
  <c r="F18" i="6"/>
  <c r="G18" i="6"/>
  <c r="I15" i="6"/>
  <c r="I16" i="6" s="1"/>
  <c r="K15" i="6"/>
  <c r="K18" i="6" s="1"/>
  <c r="J16" i="6"/>
  <c r="J18" i="6"/>
  <c r="K16" i="6"/>
  <c r="I18" i="6"/>
  <c r="E15" i="6"/>
  <c r="D15" i="6"/>
  <c r="D19" i="6" s="1"/>
  <c r="K26" i="2"/>
  <c r="J26" i="2"/>
  <c r="B35" i="2"/>
  <c r="B36" i="2" s="1"/>
  <c r="D97" i="2"/>
  <c r="D111" i="2" s="1"/>
  <c r="D96" i="2"/>
  <c r="D110" i="2" s="1"/>
  <c r="D95" i="2"/>
  <c r="D109" i="2" s="1"/>
  <c r="D94" i="2"/>
  <c r="D108" i="2" s="1"/>
  <c r="D93" i="2"/>
  <c r="D107" i="2" s="1"/>
  <c r="D92" i="2"/>
  <c r="D106" i="2" s="1"/>
  <c r="D91" i="2"/>
  <c r="D90" i="2"/>
  <c r="D86" i="2"/>
  <c r="D85" i="2"/>
  <c r="D84" i="2"/>
  <c r="D83" i="2"/>
  <c r="D82" i="2"/>
  <c r="K75" i="2"/>
  <c r="J75" i="2"/>
  <c r="K74" i="2"/>
  <c r="J74" i="2"/>
  <c r="K73" i="2"/>
  <c r="J73" i="2"/>
  <c r="K72" i="2"/>
  <c r="J72" i="2"/>
  <c r="K71" i="2"/>
  <c r="J71" i="2"/>
  <c r="K70" i="2"/>
  <c r="J70" i="2"/>
  <c r="K69" i="2"/>
  <c r="J69" i="2"/>
  <c r="K68" i="2"/>
  <c r="J68" i="2"/>
  <c r="K67" i="2"/>
  <c r="J67" i="2"/>
  <c r="K66" i="2"/>
  <c r="J66" i="2"/>
  <c r="K65" i="2"/>
  <c r="J65" i="2"/>
  <c r="K64" i="2"/>
  <c r="J64" i="2"/>
  <c r="K63" i="2"/>
  <c r="J63" i="2"/>
  <c r="K62" i="2"/>
  <c r="J62" i="2"/>
  <c r="K61" i="2"/>
  <c r="J61" i="2"/>
  <c r="K60" i="2"/>
  <c r="J60" i="2"/>
  <c r="K59" i="2"/>
  <c r="J59" i="2"/>
  <c r="K58" i="2"/>
  <c r="F116" i="2" s="1"/>
  <c r="J58" i="2"/>
  <c r="E116" i="2" s="1"/>
  <c r="K34" i="2"/>
  <c r="S9" i="3" s="1"/>
  <c r="S10" i="3" s="1"/>
  <c r="J34" i="2"/>
  <c r="K33" i="2"/>
  <c r="J33" i="2"/>
  <c r="K32" i="2"/>
  <c r="J32" i="2"/>
  <c r="K31" i="2"/>
  <c r="J31" i="2"/>
  <c r="K30" i="2"/>
  <c r="J30" i="2"/>
  <c r="K29" i="2"/>
  <c r="J29" i="2"/>
  <c r="K28" i="2"/>
  <c r="J28" i="2"/>
  <c r="K27" i="2"/>
  <c r="J27" i="2"/>
  <c r="K22" i="2"/>
  <c r="J22" i="2"/>
  <c r="K21" i="2"/>
  <c r="J21" i="2"/>
  <c r="K20" i="2"/>
  <c r="J20" i="2"/>
  <c r="K19" i="2"/>
  <c r="J19" i="2"/>
  <c r="K18" i="2"/>
  <c r="K35" i="2" s="1"/>
  <c r="J18" i="2"/>
  <c r="J35" i="2" s="1"/>
  <c r="J36" i="2" s="1"/>
  <c r="K17" i="2"/>
  <c r="J17" i="2"/>
  <c r="K16" i="2"/>
  <c r="J16" i="2"/>
  <c r="K15" i="2"/>
  <c r="S14" i="3" s="1"/>
  <c r="S15" i="3" s="1"/>
  <c r="J15" i="2"/>
  <c r="K14" i="2"/>
  <c r="J14" i="2"/>
  <c r="K13" i="2"/>
  <c r="J13" i="2"/>
  <c r="E82" i="2" s="1"/>
  <c r="K10" i="2"/>
  <c r="F92" i="2" s="1"/>
  <c r="J10" i="2"/>
  <c r="K9" i="2"/>
  <c r="F85" i="2" s="1"/>
  <c r="J9" i="2"/>
  <c r="K8" i="2"/>
  <c r="J8" i="2"/>
  <c r="K7" i="2"/>
  <c r="J7" i="2"/>
  <c r="K6" i="2"/>
  <c r="J6" i="2"/>
  <c r="S16" i="3" l="1"/>
  <c r="S11" i="3"/>
  <c r="E16" i="6"/>
  <c r="E18" i="6"/>
  <c r="D98" i="2"/>
  <c r="D100" i="2" s="1"/>
  <c r="D104" i="2"/>
  <c r="F82" i="2"/>
  <c r="E96" i="2"/>
  <c r="D16" i="6"/>
  <c r="D18" i="6"/>
  <c r="E91" i="2"/>
  <c r="E95" i="2"/>
  <c r="E117" i="2"/>
  <c r="E121" i="2"/>
  <c r="D89" i="2"/>
  <c r="D105" i="2"/>
  <c r="F117" i="2"/>
  <c r="F121" i="2"/>
  <c r="E120" i="2"/>
  <c r="F120" i="2"/>
  <c r="E85" i="2"/>
  <c r="E118" i="2"/>
  <c r="E122" i="2"/>
  <c r="F118" i="2"/>
  <c r="F122" i="2"/>
  <c r="K36" i="2"/>
  <c r="E84" i="2"/>
  <c r="E83" i="2"/>
  <c r="E119" i="2"/>
  <c r="E123" i="2"/>
  <c r="F83" i="2"/>
  <c r="F86" i="2"/>
  <c r="F93" i="2"/>
  <c r="F97" i="2"/>
  <c r="F119" i="2"/>
  <c r="F123" i="2"/>
  <c r="E90" i="2"/>
  <c r="E94" i="2"/>
  <c r="F84" i="2"/>
  <c r="F90" i="2"/>
  <c r="F94" i="2"/>
  <c r="F91" i="2"/>
  <c r="E92" i="2"/>
  <c r="F95" i="2"/>
  <c r="E86" i="2"/>
  <c r="E93" i="2"/>
  <c r="E97" i="2"/>
  <c r="F96" i="2"/>
  <c r="S42" i="3"/>
  <c r="R42" i="3"/>
  <c r="S27" i="3" l="1"/>
  <c r="R27" i="3"/>
  <c r="F124" i="2"/>
  <c r="D112" i="2"/>
  <c r="D103" i="2"/>
  <c r="F98" i="2"/>
  <c r="F110" i="2" s="1"/>
  <c r="F89" i="2"/>
  <c r="E89" i="2"/>
  <c r="E124" i="2"/>
  <c r="E98" i="2"/>
  <c r="E108" i="2" s="1"/>
  <c r="U42" i="3"/>
  <c r="S41" i="3"/>
  <c r="S53" i="3" s="1"/>
  <c r="R41" i="3"/>
  <c r="R53" i="3" s="1"/>
  <c r="S47" i="3"/>
  <c r="R47" i="3"/>
  <c r="S40" i="3"/>
  <c r="R40" i="3"/>
  <c r="S48" i="3"/>
  <c r="S46" i="3"/>
  <c r="R48" i="3"/>
  <c r="R46" i="3"/>
  <c r="U47" i="3" l="1"/>
  <c r="S54" i="3"/>
  <c r="U41" i="3"/>
  <c r="F109" i="2"/>
  <c r="F111" i="2"/>
  <c r="F104" i="2"/>
  <c r="F108" i="2"/>
  <c r="E105" i="2"/>
  <c r="E100" i="2"/>
  <c r="E110" i="2"/>
  <c r="E111" i="2"/>
  <c r="E104" i="2"/>
  <c r="E107" i="2"/>
  <c r="E109" i="2"/>
  <c r="F100" i="2"/>
  <c r="F106" i="2"/>
  <c r="E106" i="2"/>
  <c r="F105" i="2"/>
  <c r="F107" i="2"/>
  <c r="R54" i="3"/>
  <c r="U48" i="3"/>
  <c r="S5" i="2"/>
  <c r="R5" i="2"/>
  <c r="Q5" i="2"/>
  <c r="P5" i="2"/>
  <c r="O5" i="2"/>
  <c r="N5" i="2"/>
  <c r="M5" i="2"/>
  <c r="E103" i="2" l="1"/>
  <c r="F112" i="2"/>
  <c r="F103" i="2"/>
  <c r="E1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<sst xmlns="http://schemas.openxmlformats.org/spreadsheetml/2006/main" count="13874" uniqueCount="3442">
  <si>
    <t>Developed countries</t>
  </si>
  <si>
    <t>Cattle and buffaloes</t>
  </si>
  <si>
    <t>Pigs</t>
  </si>
  <si>
    <t>Poultry</t>
  </si>
  <si>
    <t>Developing countries</t>
  </si>
  <si>
    <t>World</t>
  </si>
  <si>
    <t>Sheep and goats</t>
  </si>
  <si>
    <t>1961-63</t>
  </si>
  <si>
    <t>2005-2007</t>
  </si>
  <si>
    <t>1961-2007</t>
  </si>
  <si>
    <t>2005/2007-2050</t>
  </si>
  <si>
    <t>growth p. a. %</t>
  </si>
  <si>
    <t>kg of liveweight</t>
  </si>
  <si>
    <t>Bovine</t>
  </si>
  <si>
    <t>Ovine</t>
  </si>
  <si>
    <t>Pig meat</t>
  </si>
  <si>
    <t>Poultry meat</t>
  </si>
  <si>
    <t>Total meat</t>
  </si>
  <si>
    <t>and Brazil</t>
  </si>
  <si>
    <t>Total meat by region</t>
  </si>
  <si>
    <t>Near East/ North Africa</t>
  </si>
  <si>
    <t>Lat. Amer. and Carib.</t>
  </si>
  <si>
    <t>South Asia</t>
  </si>
  <si>
    <t>East Asia</t>
  </si>
  <si>
    <t>2005/</t>
  </si>
  <si>
    <t>1961-</t>
  </si>
  <si>
    <t>1981-</t>
  </si>
  <si>
    <t>1991-</t>
  </si>
  <si>
    <t>2007-</t>
  </si>
  <si>
    <r>
      <t>World livestock production</t>
    </r>
    <r>
      <rPr>
        <vertAlign val="superscript"/>
        <sz val="10"/>
        <color theme="1"/>
        <rFont val="Times New Roman"/>
        <family val="1"/>
      </rPr>
      <t>1</t>
    </r>
  </si>
  <si>
    <r>
      <t>Developing countries livest. production)</t>
    </r>
    <r>
      <rPr>
        <vertAlign val="superscript"/>
        <sz val="10"/>
        <color theme="1"/>
        <rFont val="Times New Roman"/>
        <family val="1"/>
      </rPr>
      <t>1</t>
    </r>
  </si>
  <si>
    <r>
      <t>Developed countries livest. production)</t>
    </r>
    <r>
      <rPr>
        <vertAlign val="superscript"/>
        <sz val="10"/>
        <color theme="1"/>
        <rFont val="Times New Roman"/>
        <family val="1"/>
      </rPr>
      <t>1</t>
    </r>
  </si>
  <si>
    <t>Table 3.5 Milk and dairy products (liquid milk equivalent)</t>
  </si>
  <si>
    <t>Production</t>
  </si>
  <si>
    <t>1971-</t>
  </si>
  <si>
    <t>Million</t>
  </si>
  <si>
    <t>Growth rates, % p.a.</t>
  </si>
  <si>
    <t>Near East/North Africa</t>
  </si>
  <si>
    <t>Latin America and the Caribbean</t>
  </si>
  <si>
    <t>Consumption (all uses)</t>
  </si>
  <si>
    <t>Developing</t>
  </si>
  <si>
    <r>
      <t>Developed</t>
    </r>
    <r>
      <rPr>
        <sz val="10"/>
        <color theme="1"/>
        <rFont val="Times New Roman"/>
        <family val="1"/>
      </rPr>
      <t xml:space="preserve"> countries</t>
    </r>
  </si>
  <si>
    <t>annual growth rates, %</t>
  </si>
  <si>
    <t>Consumption</t>
  </si>
  <si>
    <t>2005_2007</t>
  </si>
  <si>
    <t>1996_2007</t>
  </si>
  <si>
    <t>1971_2007</t>
  </si>
  <si>
    <t>1981_2007</t>
  </si>
  <si>
    <t>1991_2007</t>
  </si>
  <si>
    <t>2005/2007</t>
  </si>
  <si>
    <t>000t</t>
  </si>
  <si>
    <t>_excl.China</t>
  </si>
  <si>
    <t>Sub_Saharan Africa</t>
  </si>
  <si>
    <t>_excl_China</t>
  </si>
  <si>
    <t>_excl_Brazil</t>
  </si>
  <si>
    <t>idem excl_China</t>
  </si>
  <si>
    <t>cereals feed (million tonnes)</t>
  </si>
  <si>
    <t>Region</t>
  </si>
  <si>
    <t>Developed</t>
  </si>
  <si>
    <t>Numbers</t>
  </si>
  <si>
    <t>Growth</t>
  </si>
  <si>
    <t>2007_2050</t>
  </si>
  <si>
    <t>NA</t>
  </si>
  <si>
    <t>1961_2007</t>
  </si>
  <si>
    <t>Species</t>
  </si>
  <si>
    <t>Source: Alexandratos and Bruinsma (2012), table 4.19</t>
  </si>
  <si>
    <t>Ruminants</t>
  </si>
  <si>
    <t>non-ruminants</t>
  </si>
  <si>
    <t>Growth rates by species, annual %</t>
  </si>
  <si>
    <t>2007 through 2050</t>
  </si>
  <si>
    <t>1961 through 2007</t>
  </si>
  <si>
    <t>Source: Alexandratos and Bruinsma (2012): Table 3.4 and Table 4.19</t>
  </si>
  <si>
    <t>Was poor &gt; rich ?</t>
  </si>
  <si>
    <t>Was n-r &gt; r ?</t>
  </si>
  <si>
    <t>Shares of world numbers</t>
  </si>
  <si>
    <t>ruminants</t>
  </si>
  <si>
    <t>SSA</t>
  </si>
  <si>
    <t>MENA</t>
  </si>
  <si>
    <t>LAC</t>
  </si>
  <si>
    <t>SAS</t>
  </si>
  <si>
    <t>Projected to 2050</t>
  </si>
  <si>
    <t>Projected to 2030</t>
  </si>
  <si>
    <t>Global Shares</t>
  </si>
  <si>
    <t>Meat</t>
  </si>
  <si>
    <t>Shares of total meat</t>
  </si>
  <si>
    <t>Grand total</t>
  </si>
  <si>
    <t>calculated sum</t>
  </si>
  <si>
    <t>target sum</t>
  </si>
  <si>
    <t>target difference</t>
  </si>
  <si>
    <t>adjusted for rounding errors in the projections to 2030 and 2050</t>
  </si>
  <si>
    <t>Shares of total milk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</si>
  <si>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</si>
  <si>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</si>
  <si>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</si>
  <si>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</si>
  <si>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</si>
  <si>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</si>
  <si>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</si>
  <si>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</si>
  <si>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</si>
  <si>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</si>
  <si>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</si>
  <si>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</si>
  <si>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</si>
  <si>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</si>
  <si>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</si>
  <si>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</si>
  <si>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</si>
  <si>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</si>
  <si>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</si>
  <si>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</si>
  <si>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</si>
  <si>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</si>
  <si>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</si>
  <si>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</si>
  <si>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</si>
  <si>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</si>
  <si>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</si>
  <si>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</si>
  <si>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</si>
  <si>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</si>
  <si>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</si>
  <si>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</si>
  <si>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</si>
  <si>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</si>
  <si>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</si>
  <si>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</si>
  <si>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</si>
  <si>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</si>
  <si>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</si>
  <si>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</si>
  <si>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</si>
  <si>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</si>
  <si>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</si>
  <si>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</si>
  <si>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</si>
  <si>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</si>
  <si>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</si>
  <si>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</si>
  <si>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</si>
  <si>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</si>
  <si>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</si>
  <si>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</si>
  <si>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</si>
  <si>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</si>
  <si>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</si>
  <si>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</si>
  <si>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</si>
  <si>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</si>
  <si>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</si>
  <si>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</si>
  <si>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</si>
  <si>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</si>
  <si>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</si>
  <si>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Sub-Saharan Africa (IDA &amp; IBRD countries)</t>
  </si>
  <si>
    <t>TSS</t>
  </si>
  <si>
    <t>PA.NUS.PPP.05</t>
  </si>
  <si>
    <t>2005 PPP conversion factor, private consumption (LCU per international $)</t>
  </si>
  <si>
    <t>PA.NUS.PRVT.PP.05</t>
  </si>
  <si>
    <t>Access to clean fuels and technologies for cooking (% of population)</t>
  </si>
  <si>
    <t>EG.CFT.ACCS.ZS</t>
  </si>
  <si>
    <t>Access to electricity (% of population)</t>
  </si>
  <si>
    <t>EG.ELC.ACCS.ZS</t>
  </si>
  <si>
    <t>Access to electricity, rural (% of rural population)</t>
  </si>
  <si>
    <t>EG.ELC.ACCS.RU.ZS</t>
  </si>
  <si>
    <t>Access to electricity, urban (% of urban population)</t>
  </si>
  <si>
    <t>EG.ELC.ACCS.UR.ZS</t>
  </si>
  <si>
    <t>Account ownership at a financial institution or with a mobile-money-service provider (% of population ages 15+)</t>
  </si>
  <si>
    <t>FX.OWN.TOTL.ZS</t>
  </si>
  <si>
    <t>Account ownership at a financial institution or with a mobile-money-service provider, female (% of population ages 15+)</t>
  </si>
  <si>
    <t>FX.OWN.TOTL.FE.ZS</t>
  </si>
  <si>
    <t>Account ownership at a financial institution or with a mobile-money-service provider, male (% of population ages 15+)</t>
  </si>
  <si>
    <t>FX.OWN.TOTL.MA.ZS</t>
  </si>
  <si>
    <t>Account ownership at a financial institution or with a mobile-money-service provider, older adults (% of population ages 25+)</t>
  </si>
  <si>
    <t>FX.OWN.TOTL.OL.ZS</t>
  </si>
  <si>
    <t>Account ownership at a financial institution or with a mobile-money-service provider, poorest 40% (% of population ages 15+)</t>
  </si>
  <si>
    <t>FX.OWN.TOTL.40.ZS</t>
  </si>
  <si>
    <t>Account ownership at a financial institution or with a mobile-money-service provider, primary education or less (% of population ages 15+)</t>
  </si>
  <si>
    <t>FX.OWN.TOTL.PL.ZS</t>
  </si>
  <si>
    <t>Account ownership at a financial institution or with a mobile-money-service provider, richest 60% (% of population ages 15+)</t>
  </si>
  <si>
    <t>FX.OWN.TOTL.60.ZS</t>
  </si>
  <si>
    <t>Account ownership at a financial institution or with a mobile-money-service provider, secondary education or more (% of population ages 15+)</t>
  </si>
  <si>
    <t>FX.OWN.TOTL.SO.ZS</t>
  </si>
  <si>
    <t>Account ownership at a financial institution or with a mobile-money-service provider, young adults (% of population ages 15-24)</t>
  </si>
  <si>
    <t>FX.OWN.TOTL.YG.ZS</t>
  </si>
  <si>
    <t>Adequacy of social insurance programs (% of total welfare of beneficiary households)</t>
  </si>
  <si>
    <t>per_si_allsi.adq_pop_tot</t>
  </si>
  <si>
    <t>Adequacy of social protection and labor programs (% of total welfare of beneficiary households)</t>
  </si>
  <si>
    <t>per_allsp.adq_pop_tot</t>
  </si>
  <si>
    <t>Adequacy of social safety net programs (% of total welfare of beneficiary households)</t>
  </si>
  <si>
    <t>per_sa_allsa.adq_pop_tot</t>
  </si>
  <si>
    <t>Adequacy of unemployment benefits and ALMP (% of total welfare of beneficiary households)</t>
  </si>
  <si>
    <t>per_lm_alllm.adq_pop_tot</t>
  </si>
  <si>
    <t>Adjusted net enrollment rate, primary (% of primary school age children)</t>
  </si>
  <si>
    <t>SE.PRM.TENR</t>
  </si>
  <si>
    <t>Adjusted net enrollment rate, primary, female (% of primary school age children)</t>
  </si>
  <si>
    <t>SE.PRM.TENR.FE</t>
  </si>
  <si>
    <t>Adjusted net enrollment rate, primary, male (% of primary school age children)</t>
  </si>
  <si>
    <t>SE.PRM.TENR.MA</t>
  </si>
  <si>
    <t>Adjusted net national income (annual % growth)</t>
  </si>
  <si>
    <t>NY.ADJ.NNTY.KD.ZG</t>
  </si>
  <si>
    <t>Adjusted net national income (constant 2010 US$)</t>
  </si>
  <si>
    <t>NY.ADJ.NNTY.KD</t>
  </si>
  <si>
    <t>Adjusted net national income (current US$)</t>
  </si>
  <si>
    <t>NY.ADJ.NNTY.CD</t>
  </si>
  <si>
    <t>Adjusted net national income per capita (annual % growth)</t>
  </si>
  <si>
    <t>NY.ADJ.NNTY.PC.KD.ZG</t>
  </si>
  <si>
    <t>Adjusted net national income per capita (constant 2010 US$)</t>
  </si>
  <si>
    <t>NY.ADJ.NNTY.PC.KD</t>
  </si>
  <si>
    <t>Adjusted net national income per capita (current US$)</t>
  </si>
  <si>
    <t>NY.ADJ.NNTY.PC.CD</t>
  </si>
  <si>
    <t>Adjusted net savings, excluding particulate emission damage (% of GNI)</t>
  </si>
  <si>
    <t>NY.ADJ.SVNX.GN.ZS</t>
  </si>
  <si>
    <t>Adjusted net savings, excluding particulate emission damage (current US$)</t>
  </si>
  <si>
    <t>NY.ADJ.SVNX.CD</t>
  </si>
  <si>
    <t>Adjusted net savings, including particulate emission damage (% of GNI)</t>
  </si>
  <si>
    <t>NY.ADJ.SVNG.GN.ZS</t>
  </si>
  <si>
    <t>Adjusted net savings, including particulate emission damage (current US$)</t>
  </si>
  <si>
    <t>NY.ADJ.SVNG.CD</t>
  </si>
  <si>
    <t>Adjusted savings: carbon dioxide damage (% of GNI)</t>
  </si>
  <si>
    <t>NY.ADJ.DCO2.GN.ZS</t>
  </si>
  <si>
    <t>Adjusted savings: carbon dioxide damage (current US$)</t>
  </si>
  <si>
    <t>NY.ADJ.DCO2.CD</t>
  </si>
  <si>
    <t>Adjusted savings: consumption of fixed capital (% of GNI)</t>
  </si>
  <si>
    <t>NY.ADJ.DKAP.GN.ZS</t>
  </si>
  <si>
    <t>Adjusted savings: consumption of fixed capital (current US$)</t>
  </si>
  <si>
    <t>NY.ADJ.DKAP.CD</t>
  </si>
  <si>
    <t>Adjusted savings: education expenditure (% of GNI)</t>
  </si>
  <si>
    <t>NY.ADJ.AEDU.GN.ZS</t>
  </si>
  <si>
    <t>Adjusted savings: education expenditure (current US$)</t>
  </si>
  <si>
    <t>NY.ADJ.AEDU.CD</t>
  </si>
  <si>
    <t>Adjusted savings: energy depletion (% of GNI)</t>
  </si>
  <si>
    <t>NY.ADJ.DNGY.GN.ZS</t>
  </si>
  <si>
    <t>Adjusted savings: energy depletion (current US$)</t>
  </si>
  <si>
    <t>NY.ADJ.DNGY.CD</t>
  </si>
  <si>
    <t>Adjusted savings: gross savings (% of GNI)</t>
  </si>
  <si>
    <t>NY.ADJ.ICTR.GN.ZS</t>
  </si>
  <si>
    <t>Adjusted savings: mineral depletion (% of GNI)</t>
  </si>
  <si>
    <t>NY.ADJ.DMIN.GN.ZS</t>
  </si>
  <si>
    <t>Adjusted savings: mineral depletion (current US$)</t>
  </si>
  <si>
    <t>NY.ADJ.DMIN.CD</t>
  </si>
  <si>
    <t>Adjusted savings: natural resources depletion (% of GNI)</t>
  </si>
  <si>
    <t>NY.ADJ.DRES.GN.ZS</t>
  </si>
  <si>
    <t>Adjusted savings: net forest depletion (% of GNI)</t>
  </si>
  <si>
    <t>NY.ADJ.DFOR.GN.ZS</t>
  </si>
  <si>
    <t>Adjusted savings: net forest depletion (current US$)</t>
  </si>
  <si>
    <t>NY.ADJ.DFOR.CD</t>
  </si>
  <si>
    <t>Adjusted savings: net national savings (% of GNI)</t>
  </si>
  <si>
    <t>NY.ADJ.NNAT.GN.ZS</t>
  </si>
  <si>
    <t>Adjusted savings: net national savings (current US$)</t>
  </si>
  <si>
    <t>NY.ADJ.NNAT.CD</t>
  </si>
  <si>
    <t>Adjusted savings: particulate emission damage (% of GNI)</t>
  </si>
  <si>
    <t>NY.ADJ.DPEM.GN.ZS</t>
  </si>
  <si>
    <t>Adjusted savings: particulate emission damage (current US$)</t>
  </si>
  <si>
    <t>NY.ADJ.DPEM.CD</t>
  </si>
  <si>
    <t>Adolescent fertility rate (births per 1,000 women ages 15-19)</t>
  </si>
  <si>
    <t>SP.ADO.TFRT</t>
  </si>
  <si>
    <t>Adolescents out of school (% of lower secondary school age)</t>
  </si>
  <si>
    <t>SE.SEC.UNER.LO.ZS</t>
  </si>
  <si>
    <t>Adolescents out of school, female (% of female lower secondary school age)</t>
  </si>
  <si>
    <t>SE.SEC.UNER.LO.FE.ZS</t>
  </si>
  <si>
    <t>Adolescents out of school, male (% of male lower secondary school age)</t>
  </si>
  <si>
    <t>SE.SEC.UNER.LO.MA.ZS</t>
  </si>
  <si>
    <t>Adults (ages 15+) and children (ages 0-14) newly infected with HIV</t>
  </si>
  <si>
    <t>SH.HIV.INCD.TL</t>
  </si>
  <si>
    <t>Adults (ages 15+) newly infected with HIV</t>
  </si>
  <si>
    <t>SH.HIV.INCD</t>
  </si>
  <si>
    <t>Age dependency ratio (% of working-age population)</t>
  </si>
  <si>
    <t>SP.POP.DPND</t>
  </si>
  <si>
    <t>Age dependency ratio, old (% of working-age population)</t>
  </si>
  <si>
    <t>SP.POP.DPND.OL</t>
  </si>
  <si>
    <t>Age dependency ratio, young (% of working-age population)</t>
  </si>
  <si>
    <t>SP.POP.DPND.YG</t>
  </si>
  <si>
    <t>Agricultural irrigated land (% of total agricultural land)</t>
  </si>
  <si>
    <t>AG.LND.IRIG.AG.ZS</t>
  </si>
  <si>
    <t>Agricultural land (% of land area)</t>
  </si>
  <si>
    <t>AG.LND.AGRI.ZS</t>
  </si>
  <si>
    <t>Agricultural land (sq. km)</t>
  </si>
  <si>
    <t>AG.LND.AGRI.K2</t>
  </si>
  <si>
    <t>Agricultural machinery, tractors</t>
  </si>
  <si>
    <t>AG.AGR.TRAC.NO</t>
  </si>
  <si>
    <t>Agricultural machinery, tractors per 100 sq. km of arable land</t>
  </si>
  <si>
    <t>AG.LND.TRAC.ZS</t>
  </si>
  <si>
    <t>Agricultural methane emissions (% of total)</t>
  </si>
  <si>
    <t>EN.ATM.METH.AG.ZS</t>
  </si>
  <si>
    <t>Agricultural methane emissions (thousand metric tons of CO2 equivalent)</t>
  </si>
  <si>
    <t>EN.ATM.METH.AG.KT.CE</t>
  </si>
  <si>
    <t>Agricultural nitrous oxide emissions (% of total)</t>
  </si>
  <si>
    <t>EN.ATM.NOXE.AG.ZS</t>
  </si>
  <si>
    <t>Agricultural nitrous oxide emissions (thousand metric tons of CO2 equivalent)</t>
  </si>
  <si>
    <t>EN.ATM.NOXE.AG.KT.CE</t>
  </si>
  <si>
    <t>Agricultural raw materials exports (% of merchandise exports)</t>
  </si>
  <si>
    <t>TX.VAL.AGRI.ZS.UN</t>
  </si>
  <si>
    <t>Agricultural raw materials imports (% of merchandise imports)</t>
  </si>
  <si>
    <t>TM.VAL.AGRI.ZS.UN</t>
  </si>
  <si>
    <t>Agriculture, forestry, and fishing, value added (% of GDP)</t>
  </si>
  <si>
    <t>NV.AGR.TOTL.ZS</t>
  </si>
  <si>
    <t>Agriculture, forestry, and fishing, value added (annual % growth)</t>
  </si>
  <si>
    <t>NV.AGR.TOTL.KD.ZG</t>
  </si>
  <si>
    <t>Agriculture, forestry, and fishing, value added (constant 2010 US$)</t>
  </si>
  <si>
    <t>NV.AGR.TOTL.KD</t>
  </si>
  <si>
    <t>Agriculture, forestry, and fishing, value added (constant LCU)</t>
  </si>
  <si>
    <t>NV.AGR.TOTL.KN</t>
  </si>
  <si>
    <t>Agriculture, forestry, and fishing, value added (current LCU)</t>
  </si>
  <si>
    <t>NV.AGR.TOTL.CN</t>
  </si>
  <si>
    <t>Agriculture, forestry, and fishing, value added (current US$)</t>
  </si>
  <si>
    <t>NV.AGR.TOTL.CD</t>
  </si>
  <si>
    <t>Agriculture, forestry, and fishing, value added per worker (constant 2010 US$)</t>
  </si>
  <si>
    <t>NV.AGR.EMPL.KD</t>
  </si>
  <si>
    <t>Air transport, freight (million ton-km)</t>
  </si>
  <si>
    <t>IS.AIR.GOOD.MT.K1</t>
  </si>
  <si>
    <t>Air transport, passengers carried</t>
  </si>
  <si>
    <t>IS.AIR.PSGR</t>
  </si>
  <si>
    <t>Air transport, registered carrier departures worldwide</t>
  </si>
  <si>
    <t>IS.AIR.DPRT</t>
  </si>
  <si>
    <t>Alternative and nuclear energy (% of total energy use)</t>
  </si>
  <si>
    <t>EG.USE.COMM.CL.ZS</t>
  </si>
  <si>
    <t>Annual freshwater withdrawals, agriculture (% of total freshwater withdrawal)</t>
  </si>
  <si>
    <t>ER.H2O.FWAG.ZS</t>
  </si>
  <si>
    <t>Annual freshwater withdrawals, domestic (% of total freshwater withdrawal)</t>
  </si>
  <si>
    <t>ER.H2O.FWDM.ZS</t>
  </si>
  <si>
    <t>Annual freshwater withdrawals, industry (% of total freshwater withdrawal)</t>
  </si>
  <si>
    <t>ER.H2O.FWIN.ZS</t>
  </si>
  <si>
    <t>Annual freshwater withdrawals, total (% of internal resources)</t>
  </si>
  <si>
    <t>ER.H2O.FWTL.ZS</t>
  </si>
  <si>
    <t>Annual freshwater withdrawals, total (billion cubic meters)</t>
  </si>
  <si>
    <t>ER.H2O.FWTL.K3</t>
  </si>
  <si>
    <t>Annualized average growth rate in per capita real survey mean consumption or income, bottom 40% of population (%)</t>
  </si>
  <si>
    <t>SI.SPR.PC40.ZG</t>
  </si>
  <si>
    <t>Annualized average growth rate in per capita real survey mean consumption or income, total population (%)</t>
  </si>
  <si>
    <t>SI.SPR.PCAP.ZG</t>
  </si>
  <si>
    <t>Antiretroviral therapy coverage (% of people living with HIV)</t>
  </si>
  <si>
    <t>SH.HIV.ARTC.ZS</t>
  </si>
  <si>
    <t>Antiretroviral therapy coverage for PMTCT (% of pregnant women living with HIV)</t>
  </si>
  <si>
    <t>SH.HIV.PMTC.ZS</t>
  </si>
  <si>
    <t>Aquaculture production (metric tons)</t>
  </si>
  <si>
    <t>ER.FSH.AQUA.MT</t>
  </si>
  <si>
    <t>Arable land (% of land area)</t>
  </si>
  <si>
    <t>AG.LND.ARBL.ZS</t>
  </si>
  <si>
    <t>Arable land (hectares per person)</t>
  </si>
  <si>
    <t>AG.LND.ARBL.HA.PC</t>
  </si>
  <si>
    <t>Arable land (hectares)</t>
  </si>
  <si>
    <t>AG.LND.ARBL.HA</t>
  </si>
  <si>
    <t>ARI treatment (% of children under 5 taken to a health provider)</t>
  </si>
  <si>
    <t>SH.STA.ARIC.ZS</t>
  </si>
  <si>
    <t>Armed forces personnel (% of total labor force)</t>
  </si>
  <si>
    <t>MS.MIL.TOTL.TF.ZS</t>
  </si>
  <si>
    <t>Armed forces personnel, total</t>
  </si>
  <si>
    <t>MS.MIL.TOTL.P1</t>
  </si>
  <si>
    <t>Arms exports (SIPRI trend indicator values)</t>
  </si>
  <si>
    <t>MS.MIL.XPRT.KD</t>
  </si>
  <si>
    <t>Arms imports (SIPRI trend indicator values)</t>
  </si>
  <si>
    <t>MS.MIL.MPRT.KD</t>
  </si>
  <si>
    <t>Automated teller machines (ATMs) (per 100,000 adults)</t>
  </si>
  <si>
    <t>FB.ATM.TOTL.P5</t>
  </si>
  <si>
    <t>Average grace period on new external debt commitments (years)</t>
  </si>
  <si>
    <t>DT.GPA.DPPG</t>
  </si>
  <si>
    <t>Average grace period on new external debt commitments, official (years)</t>
  </si>
  <si>
    <t>DT.GPA.OFFT</t>
  </si>
  <si>
    <t>Average grace period on new external debt commitments, private (years)</t>
  </si>
  <si>
    <t>DT.GPA.PRVT</t>
  </si>
  <si>
    <t>Average grant element on new external debt commitments (%)</t>
  </si>
  <si>
    <t>DT.GRE.DPPG</t>
  </si>
  <si>
    <t>Average grant element on new external debt commitments, official (%)</t>
  </si>
  <si>
    <t>DT.GRE.OFFT</t>
  </si>
  <si>
    <t>Average grant element on new external debt commitments, private (%)</t>
  </si>
  <si>
    <t>DT.GRE.PRVT</t>
  </si>
  <si>
    <t>Average interest on new external debt commitments (%)</t>
  </si>
  <si>
    <t>DT.INR.DPPG</t>
  </si>
  <si>
    <t>Average interest on new external debt commitments, official (%)</t>
  </si>
  <si>
    <t>DT.INR.OFFT</t>
  </si>
  <si>
    <t>Average interest on new external debt commitments, private (%)</t>
  </si>
  <si>
    <t>DT.INR.PRVT</t>
  </si>
  <si>
    <t>Average maturity on new external debt commitments (years)</t>
  </si>
  <si>
    <t>DT.MAT.DPPG</t>
  </si>
  <si>
    <t>Average maturity on new external debt commitments, official (years)</t>
  </si>
  <si>
    <t>DT.MAT.OFFT</t>
  </si>
  <si>
    <t>Average maturity on new external debt commitments, private (years)</t>
  </si>
  <si>
    <t>DT.MAT.PRVT</t>
  </si>
  <si>
    <t>Average precipitation in depth (mm per year)</t>
  </si>
  <si>
    <t>AG.LND.PRCP.MM</t>
  </si>
  <si>
    <t>Average time to clear exports through customs (days)</t>
  </si>
  <si>
    <t>IC.CUS.DURS.EX</t>
  </si>
  <si>
    <t>Average transaction cost of sending remittances from a specific country (%)</t>
  </si>
  <si>
    <t>SI.RMT.COST.OB.ZS</t>
  </si>
  <si>
    <t>Average transaction cost of sending remittances to a specific country (%)</t>
  </si>
  <si>
    <t>SI.RMT.COST.IB.ZS</t>
  </si>
  <si>
    <t>Average working hours of children, study and work, ages 7-14 (hours per week)</t>
  </si>
  <si>
    <t>SL.TLF.0714.SW.TM</t>
  </si>
  <si>
    <t>Average working hours of children, study and work, female, ages 7-14 (hours per week)</t>
  </si>
  <si>
    <t>SL.TLF.0714.SW.FE.TM</t>
  </si>
  <si>
    <t>Average working hours of children, study and work, male, ages 7-14 (hours per week)</t>
  </si>
  <si>
    <t>SL.TLF.0714.SW.MA.TM</t>
  </si>
  <si>
    <t>Average working hours of children, working only, ages 7-14 (hours per week)</t>
  </si>
  <si>
    <t>SL.TLF.0714.WK.TM</t>
  </si>
  <si>
    <t>Average working hours of children, working only, female, ages 7-14 (hours per week)</t>
  </si>
  <si>
    <t>SL.TLF.0714.WK.FE.TM</t>
  </si>
  <si>
    <t>Average working hours of children, working only, male, ages 7-14 (hours per week)</t>
  </si>
  <si>
    <t>SL.TLF.0714.WK.MA.TM</t>
  </si>
  <si>
    <t>Bank capital to assets ratio (%)</t>
  </si>
  <si>
    <t>FB.BNK.CAPA.ZS</t>
  </si>
  <si>
    <t>Bank liquid reserves to bank assets ratio (%)</t>
  </si>
  <si>
    <t>FD.RES.LIQU.AS.ZS</t>
  </si>
  <si>
    <t>Bank nonperforming loans to total gross loans (%)</t>
  </si>
  <si>
    <t>FB.AST.NPER.ZS</t>
  </si>
  <si>
    <t>Battle-related deaths (number of people)</t>
  </si>
  <si>
    <t>VC.BTL.DETH</t>
  </si>
  <si>
    <t>Benefit incidence of social insurance programs to poorest quintile (% of total social insurance benefits)</t>
  </si>
  <si>
    <t>per_si_allsi.ben_q1_tot</t>
  </si>
  <si>
    <t>Benefit incidence of social protection and labor programs to poorest quintile (% of total SPL benefits)</t>
  </si>
  <si>
    <t>per_allsp.ben_q1_tot</t>
  </si>
  <si>
    <t>Benefit incidence of social safety net programs to poorest quintile (% of total safety net benefits)</t>
  </si>
  <si>
    <t>per_sa_allsa.ben_q1_tot</t>
  </si>
  <si>
    <t>Benefit incidence of unemployment benefits and ALMP to poorest quintile (% of total U/ALMP benefits)</t>
  </si>
  <si>
    <t>per_lm_alllm.ben_q1_tot</t>
  </si>
  <si>
    <t>Binding coverage, all products (%)</t>
  </si>
  <si>
    <t>TM.TAX.MRCH.BC.ZS</t>
  </si>
  <si>
    <t>Binding coverage, manufactured products (%)</t>
  </si>
  <si>
    <t>TM.TAX.MANF.BC.ZS</t>
  </si>
  <si>
    <t>Binding coverage, primary products (%)</t>
  </si>
  <si>
    <t>TM.TAX.TCOM.BC.ZS</t>
  </si>
  <si>
    <t>Bird species, threatened</t>
  </si>
  <si>
    <t>EN.BIR.THRD.NO</t>
  </si>
  <si>
    <t>Birth rate, crude (per 1,000 people)</t>
  </si>
  <si>
    <t>SP.DYN.CBRT.IN</t>
  </si>
  <si>
    <t>Births attended by skilled health staff (% of total)</t>
  </si>
  <si>
    <t>SH.STA.BRTC.ZS</t>
  </si>
  <si>
    <t>Borrowers from commercial banks (per 1,000 adults)</t>
  </si>
  <si>
    <t>FB.CBK.BRWR.P3</t>
  </si>
  <si>
    <t>Bound rate, simple mean, all products (%)</t>
  </si>
  <si>
    <t>TM.TAX.MRCH.BR.ZS</t>
  </si>
  <si>
    <t>Bound rate, simple mean, manufactured products (%)</t>
  </si>
  <si>
    <t>TM.TAX.MANF.BR.ZS</t>
  </si>
  <si>
    <t>Bound rate, simple mean, primary products (%)</t>
  </si>
  <si>
    <t>TM.TAX.TCOM.BR.ZS</t>
  </si>
  <si>
    <t>Bribery incidence (% of firms experiencing at least one bribe payment request)</t>
  </si>
  <si>
    <t>IC.FRM.BRIB.ZS</t>
  </si>
  <si>
    <t>Broad money (% of GDP)</t>
  </si>
  <si>
    <t>FM.LBL.BMNY.GD.ZS</t>
  </si>
  <si>
    <t>Broad money (current LCU)</t>
  </si>
  <si>
    <t>FM.LBL.BMNY.CN</t>
  </si>
  <si>
    <t>Broad money growth (annual %)</t>
  </si>
  <si>
    <t>FM.LBL.BMNY.ZG</t>
  </si>
  <si>
    <t>Broad money to total reserves ratio</t>
  </si>
  <si>
    <t>FM.LBL.BMNY.IR.ZS</t>
  </si>
  <si>
    <t>Burden of customs procedure, WEF (1=extremely inefficient to 7=extremely efficient)</t>
  </si>
  <si>
    <t>IQ.WEF.CUST.XQ</t>
  </si>
  <si>
    <t>Business extent of disclosure index (0=less disclosure to 10=more disclosure)</t>
  </si>
  <si>
    <t>IC.BUS.DISC.XQ</t>
  </si>
  <si>
    <t>Capture fisheries production (metric tons)</t>
  </si>
  <si>
    <t>ER.FSH.CAPT.MT</t>
  </si>
  <si>
    <t>Cause of death, by communicable diseases and maternal, prenatal and nutrition conditions (% of total)</t>
  </si>
  <si>
    <t>SH.DTH.COMM.ZS</t>
  </si>
  <si>
    <t>Cause of death, by injury (% of total)</t>
  </si>
  <si>
    <t>SH.DTH.INJR.ZS</t>
  </si>
  <si>
    <t>Cause of death, by non-communicable diseases (% of total)</t>
  </si>
  <si>
    <t>SH.DTH.NCOM.ZS</t>
  </si>
  <si>
    <t>Central government debt, total (% of GDP)</t>
  </si>
  <si>
    <t>GC.DOD.TOTL.GD.ZS</t>
  </si>
  <si>
    <t>Central government debt, total (current LCU)</t>
  </si>
  <si>
    <t>GC.DOD.TOTL.CN</t>
  </si>
  <si>
    <t>Cereal production (metric tons)</t>
  </si>
  <si>
    <t>AG.PRD.CREL.MT</t>
  </si>
  <si>
    <t>Cereal yield (kg per hectare)</t>
  </si>
  <si>
    <t>AG.YLD.CREL.KG</t>
  </si>
  <si>
    <t>Changes in inventories (constant LCU)</t>
  </si>
  <si>
    <t>NE.GDI.STKB.KN</t>
  </si>
  <si>
    <t>Changes in inventories (current LCU)</t>
  </si>
  <si>
    <t>NE.GDI.STKB.CN</t>
  </si>
  <si>
    <t>Changes in inventories (current US$)</t>
  </si>
  <si>
    <t>NE.GDI.STKB.CD</t>
  </si>
  <si>
    <t>Charges for the use of intellectual property, payments (BoP, current US$)</t>
  </si>
  <si>
    <t>BM.GSR.ROYL.CD</t>
  </si>
  <si>
    <t>Charges for the use of intellectual property, receipts (BoP, current US$)</t>
  </si>
  <si>
    <t>BX.GSR.ROYL.CD</t>
  </si>
  <si>
    <t>Chemicals (% of value added in manufacturing)</t>
  </si>
  <si>
    <t>NV.MNF.CHEM.ZS.UN</t>
  </si>
  <si>
    <t>Child employment in agriculture (% of economically active children ages 7-14)</t>
  </si>
  <si>
    <t>SL.AGR.0714.ZS</t>
  </si>
  <si>
    <t>Child employment in agriculture, female (% of female economically active children ages 7-14)</t>
  </si>
  <si>
    <t>SL.AGR.0714.FE.ZS</t>
  </si>
  <si>
    <t>Child employment in agriculture, male (% of male economically active children ages 7-14)</t>
  </si>
  <si>
    <t>SL.AGR.0714.MA.ZS</t>
  </si>
  <si>
    <t>Child employment in manufacturing (% of economically active children ages 7-14)</t>
  </si>
  <si>
    <t>SL.MNF.0714.ZS</t>
  </si>
  <si>
    <t>Child employment in manufacturing, female (% of female economically active children ages 7-14)</t>
  </si>
  <si>
    <t>SL.MNF.0714.FE.ZS</t>
  </si>
  <si>
    <t>Child employment in manufacturing, male (% of male economically active children ages 7-14)</t>
  </si>
  <si>
    <t>SL.MNF.0714.MA.ZS</t>
  </si>
  <si>
    <t>Child employment in services (% of economically active children ages 7-14)</t>
  </si>
  <si>
    <t>SL.SRV.0714.ZS</t>
  </si>
  <si>
    <t>Child employment in services, female (% of female economically active children ages 7-14)</t>
  </si>
  <si>
    <t>SL.SRV.0714.FE.ZS</t>
  </si>
  <si>
    <t>Child employment in services, male (% of male economically active children ages 7-14)</t>
  </si>
  <si>
    <t>SL.SRV.0714.MA.ZS</t>
  </si>
  <si>
    <t>Children (0-14) living with HIV</t>
  </si>
  <si>
    <t>SH.HIV.0014</t>
  </si>
  <si>
    <t>Children (ages 0-14) newly infected with HIV</t>
  </si>
  <si>
    <t>SH.HIV.INCD.14</t>
  </si>
  <si>
    <t>Children in employment, female (% of female children ages 7-14)</t>
  </si>
  <si>
    <t>SL.TLF.0714.FE.ZS</t>
  </si>
  <si>
    <t>Children in employment, male (% of male children ages 7-14)</t>
  </si>
  <si>
    <t>SL.TLF.0714.MA.ZS</t>
  </si>
  <si>
    <t>Children in employment, self-employed (% of children in employment, ages 7-14)</t>
  </si>
  <si>
    <t>SL.SLF.0714.ZS</t>
  </si>
  <si>
    <t>Children in employment, self-employed, female (% of female children in employment, ages 7-14)</t>
  </si>
  <si>
    <t>SL.SLF.0714.FE.ZS</t>
  </si>
  <si>
    <t>Children in employment, self-employed, male (% of male children in employment, ages 7-14)</t>
  </si>
  <si>
    <t>SL.SLF.0714.MA.ZS</t>
  </si>
  <si>
    <t>Children in employment, study and work (% of children in employment, ages 7-14)</t>
  </si>
  <si>
    <t>SL.TLF.0714.SW.ZS</t>
  </si>
  <si>
    <t>Children in employment, study and work, female (% of female children in employment, ages 7-14)</t>
  </si>
  <si>
    <t>SL.TLF.0714.SW.FE.ZS</t>
  </si>
  <si>
    <t>Children in employment, study and work, male (% of male children in employment, ages 7-14)</t>
  </si>
  <si>
    <t>SL.TLF.0714.SW.MA.ZS</t>
  </si>
  <si>
    <t>Children in employment, total (% of children ages 7-14)</t>
  </si>
  <si>
    <t>SL.TLF.0714.ZS</t>
  </si>
  <si>
    <t>Children in employment, unpaid family workers (% of children in employment, ages 7-14)</t>
  </si>
  <si>
    <t>SL.FAM.0714.ZS</t>
  </si>
  <si>
    <t>Children in employment, unpaid family workers, female (% of female children in employment, ages 7-14)</t>
  </si>
  <si>
    <t>SL.FAM.0714.FE.ZS</t>
  </si>
  <si>
    <t>Children in employment, unpaid family workers, male (% of male children in employment, ages 7-14)</t>
  </si>
  <si>
    <t>SL.FAM.0714.MA.ZS</t>
  </si>
  <si>
    <t>Children in employment, wage workers (% of children in employment, ages 7-14)</t>
  </si>
  <si>
    <t>SL.WAG.0714.ZS</t>
  </si>
  <si>
    <t>Children in employment, wage workers, female (% of female children in employment, ages 7-14)</t>
  </si>
  <si>
    <t>SL.WAG.0714.FE.ZS</t>
  </si>
  <si>
    <t>Children in employment, wage workers, male (% of male children in employment, ages 7-14)</t>
  </si>
  <si>
    <t>SL.WAG.0714.MA.ZS</t>
  </si>
  <si>
    <t>Children in employment, work only (% of children in employment, ages 7-14)</t>
  </si>
  <si>
    <t>SL.TLF.0714.WK.ZS</t>
  </si>
  <si>
    <t>Children in employment, work only, female (% of female children in employment, ages 7-14)</t>
  </si>
  <si>
    <t>SL.TLF.0714.WK.FE.ZS</t>
  </si>
  <si>
    <t>Children in employment, work only, male (% of male children in employment, ages 7-14)</t>
  </si>
  <si>
    <t>SL.TLF.0714.WK.MA.ZS</t>
  </si>
  <si>
    <t>Children out of school (% of primary school age)</t>
  </si>
  <si>
    <t>SE.PRM.UNER.ZS</t>
  </si>
  <si>
    <t>Children out of school, female (% of female primary school age)</t>
  </si>
  <si>
    <t>SE.PRM.UNER.FE.ZS</t>
  </si>
  <si>
    <t>Children out of school, male (% of male primary school age)</t>
  </si>
  <si>
    <t>SE.PRM.UNER.MA.ZS</t>
  </si>
  <si>
    <t>Children out of school, primary</t>
  </si>
  <si>
    <t>SE.PRM.UNER</t>
  </si>
  <si>
    <t>Children out of school, primary, female</t>
  </si>
  <si>
    <t>SE.PRM.UNER.FE</t>
  </si>
  <si>
    <t>Children out of school, primary, male</t>
  </si>
  <si>
    <t>SE.PRM.UNER.MA</t>
  </si>
  <si>
    <t>Children with fever receiving antimalarial drugs (% of children under age 5 with fever)</t>
  </si>
  <si>
    <t>SH.MLR.TRET.ZS</t>
  </si>
  <si>
    <t>Claims on central government (annual growth as % of broad money)</t>
  </si>
  <si>
    <t>FM.AST.CGOV.ZG.M3</t>
  </si>
  <si>
    <t>Claims on central government, etc. (% GDP)</t>
  </si>
  <si>
    <t>FS.AST.CGOV.GD.ZS</t>
  </si>
  <si>
    <t>Claims on other sectors of the domestic economy (% of GDP)</t>
  </si>
  <si>
    <t>FS.AST.DOMO.GD.ZS</t>
  </si>
  <si>
    <t>Claims on other sectors of the domestic economy (annual growth as % of broad money)</t>
  </si>
  <si>
    <t>FM.AST.DOMO.ZG.M3</t>
  </si>
  <si>
    <t>Claims on private sector (annual growth as % of broad money)</t>
  </si>
  <si>
    <t>FM.AST.PRVT.ZG.M3</t>
  </si>
  <si>
    <t>CO2 emissions (kg per 2010 US$ of GDP)</t>
  </si>
  <si>
    <t>EN.ATM.CO2E.KD.GD</t>
  </si>
  <si>
    <t>CO2 emissions (kg per 2011 PPP $ of GDP)</t>
  </si>
  <si>
    <t>EN.ATM.CO2E.PP.GD.KD</t>
  </si>
  <si>
    <t>CO2 emissions (kg per PPP $ of GDP)</t>
  </si>
  <si>
    <t>EN.ATM.CO2E.PP.GD</t>
  </si>
  <si>
    <t>CO2 emissions (kt)</t>
  </si>
  <si>
    <t>EN.ATM.CO2E.KT</t>
  </si>
  <si>
    <t>CO2 emissions (metric tons per capita)</t>
  </si>
  <si>
    <t>EN.ATM.CO2E.PC</t>
  </si>
  <si>
    <t>CO2 emissions from electricity and heat production, total (% of total fuel combustion)</t>
  </si>
  <si>
    <t>EN.CO2.ETOT.ZS</t>
  </si>
  <si>
    <t>CO2 emissions from gaseous fuel consumption (% of total)</t>
  </si>
  <si>
    <t>EN.ATM.CO2E.GF.ZS</t>
  </si>
  <si>
    <t>CO2 emissions from gaseous fuel consumption (kt)</t>
  </si>
  <si>
    <t>EN.ATM.CO2E.GF.KT</t>
  </si>
  <si>
    <t>CO2 emissions from liquid fuel consumption (% of total)</t>
  </si>
  <si>
    <t>EN.ATM.CO2E.LF.ZS</t>
  </si>
  <si>
    <t>CO2 emissions from liquid fuel consumption (kt)</t>
  </si>
  <si>
    <t>EN.ATM.CO2E.LF.KT</t>
  </si>
  <si>
    <t>CO2 emissions from manufacturing industries and construction (% of total fuel combustion)</t>
  </si>
  <si>
    <t>EN.CO2.MANF.ZS</t>
  </si>
  <si>
    <t>CO2 emissions from other sectors, excluding residential buildings and commercial and public services (% of total fuel combustion)</t>
  </si>
  <si>
    <t>EN.CO2.OTHX.ZS</t>
  </si>
  <si>
    <t>CO2 emissions from residential buildings and commercial and public services (% of total fuel combustion)</t>
  </si>
  <si>
    <t>EN.CO2.BLDG.ZS</t>
  </si>
  <si>
    <t>CO2 emissions from solid fuel consumption (% of total)</t>
  </si>
  <si>
    <t>EN.ATM.CO2E.SF.ZS</t>
  </si>
  <si>
    <t>CO2 emissions from solid fuel consumption (kt)</t>
  </si>
  <si>
    <t>EN.ATM.CO2E.SF.KT</t>
  </si>
  <si>
    <t>CO2 emissions from transport (% of total fuel combustion)</t>
  </si>
  <si>
    <t>EN.CO2.TRAN.ZS</t>
  </si>
  <si>
    <t>CO2 intensity (kg per kg of oil equivalent energy use)</t>
  </si>
  <si>
    <t>EN.ATM.CO2E.EG.ZS</t>
  </si>
  <si>
    <t>Coal rents (% of GDP)</t>
  </si>
  <si>
    <t>NY.GDP.COAL.RT.ZS</t>
  </si>
  <si>
    <t>Combustible renewables and waste (% of total energy)</t>
  </si>
  <si>
    <t>EG.USE.CRNW.ZS</t>
  </si>
  <si>
    <t>Commercial bank branches (per 100,000 adults)</t>
  </si>
  <si>
    <t>FB.CBK.BRCH.P5</t>
  </si>
  <si>
    <t>Commercial banks and other lending (PPG + PNG) (NFL, current US$)</t>
  </si>
  <si>
    <t>DT.NFL.PCBO.CD</t>
  </si>
  <si>
    <t>Commercial service exports (current US$)</t>
  </si>
  <si>
    <t>TX.VAL.SERV.CD.WT</t>
  </si>
  <si>
    <t>Commercial service imports (current US$)</t>
  </si>
  <si>
    <t>TM.VAL.SERV.CD.WT</t>
  </si>
  <si>
    <t>Commitments, IBRD (COM, current US$)</t>
  </si>
  <si>
    <t>DT.COM.MIBR.CD</t>
  </si>
  <si>
    <t>Commitments, IDA (COM, current US$)</t>
  </si>
  <si>
    <t>DT.COM.MIDA.CD</t>
  </si>
  <si>
    <t>Commitments, official creditors (COM, current US$)</t>
  </si>
  <si>
    <t>DT.COM.OFFT.CD</t>
  </si>
  <si>
    <t>Commitments, private creditors (COM, current US$)</t>
  </si>
  <si>
    <t>DT.COM.PRVT.CD</t>
  </si>
  <si>
    <t>Commitments, public and publicly guaranteed (COM, current US$)</t>
  </si>
  <si>
    <t>DT.COM.DPPG.CD</t>
  </si>
  <si>
    <t>Communications, computer, etc. (% of service exports, BoP)</t>
  </si>
  <si>
    <t>BX.GSR.CMCP.ZS</t>
  </si>
  <si>
    <t>Communications, computer, etc. (% of service imports, BoP)</t>
  </si>
  <si>
    <t>BM.GSR.CMCP.ZS</t>
  </si>
  <si>
    <t>Community health workers (per 1,000 people)</t>
  </si>
  <si>
    <t>SH.MED.CMHW.P3</t>
  </si>
  <si>
    <t>Compensation of employees (% of expense)</t>
  </si>
  <si>
    <t>GC.XPN.COMP.ZS</t>
  </si>
  <si>
    <t>Compensation of employees (current LCU)</t>
  </si>
  <si>
    <t>GC.XPN.COMP.CN</t>
  </si>
  <si>
    <t>Completeness of birth registration (%)</t>
  </si>
  <si>
    <t>SP.REG.BRTH.ZS</t>
  </si>
  <si>
    <t>Completeness of birth registration, female (%)</t>
  </si>
  <si>
    <t>SP.REG.BRTH.FE.ZS</t>
  </si>
  <si>
    <t>Completeness of birth registration, male (%)</t>
  </si>
  <si>
    <t>SP.REG.BRTH.MA.ZS</t>
  </si>
  <si>
    <t>Completeness of birth registration, rural (%)</t>
  </si>
  <si>
    <t>SP.REG.BRTH.RU.ZS</t>
  </si>
  <si>
    <t>Completeness of birth registration, urban (%)</t>
  </si>
  <si>
    <t>SP.REG.BRTH.UR.ZS</t>
  </si>
  <si>
    <t>Completeness of death registration with cause-of-death information (%)</t>
  </si>
  <si>
    <t>SP.REG.DTHS.ZS</t>
  </si>
  <si>
    <t>Completeness of infant death reporting (% of reported infant deaths to estimated infant deaths)</t>
  </si>
  <si>
    <t>SP.DTH.INFR.ZS</t>
  </si>
  <si>
    <t>Completeness of total death reporting (% of reported total deaths to estimated total deaths)</t>
  </si>
  <si>
    <t>SP.DTH.REPT.ZS</t>
  </si>
  <si>
    <t>Compulsory education, duration (years)</t>
  </si>
  <si>
    <t>SE.COM.DURS</t>
  </si>
  <si>
    <t>Computer, communications and other services (% of commercial service exports)</t>
  </si>
  <si>
    <t>TX.VAL.OTHR.ZS.WT</t>
  </si>
  <si>
    <t>Computer, communications and other services (% of commercial service imports)</t>
  </si>
  <si>
    <t>TM.VAL.OTHR.ZS.WT</t>
  </si>
  <si>
    <t>Concessional debt (% of total external debt)</t>
  </si>
  <si>
    <t>DT.DOD.ALLC.ZS</t>
  </si>
  <si>
    <t>Condom use, population ages 15-24, female (% of females ages 15-24)</t>
  </si>
  <si>
    <t>SH.CON.1524.FE.ZS</t>
  </si>
  <si>
    <t>Condom use, population ages 15-24, male (% of males ages 15-24)</t>
  </si>
  <si>
    <t>SH.CON.1524.MA.ZS</t>
  </si>
  <si>
    <t>Consumer price index (2010 = 100)</t>
  </si>
  <si>
    <t>FP.CPI.TOTL</t>
  </si>
  <si>
    <t>Consumption of iodized salt (% of households)</t>
  </si>
  <si>
    <t>SN.ITK.SALT.ZS</t>
  </si>
  <si>
    <t>Container port traffic (TEU: 20 foot equivalent units)</t>
  </si>
  <si>
    <t>IS.SHP.GOOD.TU</t>
  </si>
  <si>
    <t>Contraceptive prevalence, any methods (% of women ages 15-49)</t>
  </si>
  <si>
    <t>SP.DYN.CONU.ZS</t>
  </si>
  <si>
    <t>Contraceptive prevalence, modern methods (% of women ages 15-49)</t>
  </si>
  <si>
    <t>SP.DYN.CONM.ZS</t>
  </si>
  <si>
    <t>Contributing family workers, female (% of female employment) (modeled ILO estimate)</t>
  </si>
  <si>
    <t>SL.FAM.WORK.FE.ZS</t>
  </si>
  <si>
    <t>Contributing family workers, male (% of male employment) (modeled ILO estimate)</t>
  </si>
  <si>
    <t>SL.FAM.WORK.MA.ZS</t>
  </si>
  <si>
    <t>Contributing family workers, total (% of total employment) (modeled ILO estimate)</t>
  </si>
  <si>
    <t>SL.FAM.WORK.ZS</t>
  </si>
  <si>
    <t>Cost of business start-up procedures (% of GNI per capita)</t>
  </si>
  <si>
    <t>IC.REG.COST.PC.ZS</t>
  </si>
  <si>
    <t>Cost of business start-up procedures, female (% of GNI per capita)</t>
  </si>
  <si>
    <t>IC.REG.COST.PC.FE.ZS</t>
  </si>
  <si>
    <t>Cost of business start-up procedures, male (% of GNI per capita)</t>
  </si>
  <si>
    <t>IC.REG.COST.PC.MA.ZS</t>
  </si>
  <si>
    <t>Cost to export, border compliance (US$)</t>
  </si>
  <si>
    <t>IC.EXP.CSBC.CD</t>
  </si>
  <si>
    <t>Cost to export, documentary compliance (US$)</t>
  </si>
  <si>
    <t>IC.EXP.CSDC.CD</t>
  </si>
  <si>
    <t>Cost to import, border compliance (US$)</t>
  </si>
  <si>
    <t>IC.IMP.CSBC.CD</t>
  </si>
  <si>
    <t>Cost to import, documentary compliance (US$)</t>
  </si>
  <si>
    <t>IC.IMP.CSDC.CD</t>
  </si>
  <si>
    <t>Coverage of social insurance programs (% of population)</t>
  </si>
  <si>
    <t>per_si_allsi.cov_pop_tot</t>
  </si>
  <si>
    <t>Coverage of social insurance programs in 2nd quintile (% of population)</t>
  </si>
  <si>
    <t>per_si_allsi.cov_q2_tot</t>
  </si>
  <si>
    <t>Coverage of social insurance programs in 3rd quintile (% of population)</t>
  </si>
  <si>
    <t>per_si_allsi.cov_q3_tot</t>
  </si>
  <si>
    <t>Coverage of social insurance programs in 4th quintile (% of population)</t>
  </si>
  <si>
    <t>per_si_allsi.cov_q4_tot</t>
  </si>
  <si>
    <t>Coverage of social insurance programs in poorest quintile (% of population)</t>
  </si>
  <si>
    <t>per_si_allsi.cov_q1_tot</t>
  </si>
  <si>
    <t>Coverage of social insurance programs in richest quintile (% of population)</t>
  </si>
  <si>
    <t>per_si_allsi.cov_q5_tot</t>
  </si>
  <si>
    <t>Coverage of social protection and labor programs (% of population)</t>
  </si>
  <si>
    <t>per_allsp.cov_pop_tot</t>
  </si>
  <si>
    <t>Coverage of social safety net programs (% of population)</t>
  </si>
  <si>
    <t>per_sa_allsa.cov_pop_tot</t>
  </si>
  <si>
    <t>Coverage of social safety net programs in 2nd quintile (% of population)</t>
  </si>
  <si>
    <t>per_sa_allsa.cov_q2_tot</t>
  </si>
  <si>
    <t>Coverage of social safety net programs in 3rd quintile (% of population)</t>
  </si>
  <si>
    <t>per_sa_allsa.cov_q3_tot</t>
  </si>
  <si>
    <t>Coverage of social safety net programs in 4th quintile (% of population)</t>
  </si>
  <si>
    <t>per_sa_allsa.cov_q4_tot</t>
  </si>
  <si>
    <t>Coverage of social safety net programs in poorest quintile (% of population)</t>
  </si>
  <si>
    <t>per_sa_allsa.cov_q1_tot</t>
  </si>
  <si>
    <t>Coverage of social safety net programs in richest quintile (% of population)</t>
  </si>
  <si>
    <t>per_sa_allsa.cov_q5_tot</t>
  </si>
  <si>
    <t>Coverage of unemployment benefits and ALMP (% of population)</t>
  </si>
  <si>
    <t>per_lm_alllm.cov_pop_tot</t>
  </si>
  <si>
    <t>Coverage of unemployment benefits and ALMP in 2nd quintile (% of population)</t>
  </si>
  <si>
    <t>per_lm_alllm.cov_q2_tot</t>
  </si>
  <si>
    <t>Coverage of unemployment benefits and ALMP in 3rd quintile (% of population)</t>
  </si>
  <si>
    <t>per_lm_alllm.cov_q3_tot</t>
  </si>
  <si>
    <t>Coverage of unemployment benefits and ALMP in 4th quintile (% of population)</t>
  </si>
  <si>
    <t>per_lm_alllm.cov_q4_tot</t>
  </si>
  <si>
    <t>Coverage of unemployment benefits and ALMP in poorest quintile (% of population)</t>
  </si>
  <si>
    <t>per_lm_alllm.cov_q1_tot</t>
  </si>
  <si>
    <t>Coverage of unemployment benefits and ALMP in richest quintile (% of population)</t>
  </si>
  <si>
    <t>per_lm_alllm.cov_q5_tot</t>
  </si>
  <si>
    <t>CPIA building human resources rating (1=low to 6=high)</t>
  </si>
  <si>
    <t>IQ.CPA.HRES.XQ</t>
  </si>
  <si>
    <t>CPIA business regulatory environment rating (1=low to 6=high)</t>
  </si>
  <si>
    <t>IQ.CPA.BREG.XQ</t>
  </si>
  <si>
    <t>CPIA debt policy rating (1=low to 6=high)</t>
  </si>
  <si>
    <t>IQ.CPA.DEBT.XQ</t>
  </si>
  <si>
    <t>CPIA economic management cluster average (1=low to 6=high)</t>
  </si>
  <si>
    <t>IQ.CPA.ECON.XQ</t>
  </si>
  <si>
    <t>CPIA efficiency of revenue mobilization rating (1=low to 6=high)</t>
  </si>
  <si>
    <t>IQ.CPA.REVN.XQ</t>
  </si>
  <si>
    <t>CPIA equity of public resource use rating (1=low to 6=high)</t>
  </si>
  <si>
    <t>IQ.CPA.PRES.XQ</t>
  </si>
  <si>
    <t>CPIA financial sector rating (1=low to 6=high)</t>
  </si>
  <si>
    <t>IQ.CPA.FINS.XQ</t>
  </si>
  <si>
    <t>CPIA fiscal policy rating (1=low to 6=high)</t>
  </si>
  <si>
    <t>IQ.CPA.FISP.XQ</t>
  </si>
  <si>
    <t>CPIA gender equality rating (1=low to 6=high)</t>
  </si>
  <si>
    <t>IQ.CPA.GNDR.XQ</t>
  </si>
  <si>
    <t>CPIA macroeconomic management rating (1=low to 6=high)</t>
  </si>
  <si>
    <t>IQ.CPA.MACR.XQ</t>
  </si>
  <si>
    <t>CPIA policies for social inclusion/equity cluster average (1=low to 6=high)</t>
  </si>
  <si>
    <t>IQ.CPA.SOCI.XQ</t>
  </si>
  <si>
    <t>CPIA policy and institutions for environmental sustainability rating (1=low to 6=high)</t>
  </si>
  <si>
    <t>IQ.CPA.ENVR.XQ</t>
  </si>
  <si>
    <t>CPIA property rights and rule-based governance rating (1=low to 6=high)</t>
  </si>
  <si>
    <t>IQ.CPA.PROP.XQ</t>
  </si>
  <si>
    <t>CPIA public sector management and institutions cluster average (1=low to 6=high)</t>
  </si>
  <si>
    <t>IQ.CPA.PUBS.XQ</t>
  </si>
  <si>
    <t>CPIA quality of budgetary and financial management rating (1=low to 6=high)</t>
  </si>
  <si>
    <t>IQ.CPA.FINQ.XQ</t>
  </si>
  <si>
    <t>CPIA quality of public administration rating (1=low to 6=high)</t>
  </si>
  <si>
    <t>IQ.CPA.PADM.XQ</t>
  </si>
  <si>
    <t>CPIA social protection rating (1=low to 6=high)</t>
  </si>
  <si>
    <t>IQ.CPA.PROT.XQ</t>
  </si>
  <si>
    <t>CPIA structural policies cluster average (1=low to 6=high)</t>
  </si>
  <si>
    <t>IQ.CPA.STRC.XQ</t>
  </si>
  <si>
    <t>CPIA trade rating (1=low to 6=high)</t>
  </si>
  <si>
    <t>IQ.CPA.TRAD.XQ</t>
  </si>
  <si>
    <t>CPIA transparency, accountability, and corruption in the public sector rating (1=low to 6=high)</t>
  </si>
  <si>
    <t>IQ.CPA.TRAN.XQ</t>
  </si>
  <si>
    <t>Crop production index (2004-2006 = 100)</t>
  </si>
  <si>
    <t>AG.PRD.CROP.XD</t>
  </si>
  <si>
    <t>Currency composition of PPG debt, all other currencies (%)</t>
  </si>
  <si>
    <t>DT.CUR.OTHC.ZS</t>
  </si>
  <si>
    <t>Currency composition of PPG debt, Deutsche mark (%)</t>
  </si>
  <si>
    <t>DT.CUR.DMAK.ZS</t>
  </si>
  <si>
    <t>Currency composition of PPG debt, Euro (%)</t>
  </si>
  <si>
    <t>DT.CUR.EURO.ZS</t>
  </si>
  <si>
    <t>Currency composition of PPG debt, French franc (%)</t>
  </si>
  <si>
    <t>DT.CUR.FFRC.ZS</t>
  </si>
  <si>
    <t>Currency composition of PPG debt, Japanese yen (%)</t>
  </si>
  <si>
    <t>DT.CUR.JYEN.ZS</t>
  </si>
  <si>
    <t>Currency composition of PPG debt, Multiple currencies (%)</t>
  </si>
  <si>
    <t>DT.CUR.MULC.ZS</t>
  </si>
  <si>
    <t>Currency composition of PPG debt, Pound sterling (%)</t>
  </si>
  <si>
    <t>DT.CUR.UKPS.ZS</t>
  </si>
  <si>
    <t>Currency composition of PPG debt, SDR (%)</t>
  </si>
  <si>
    <t>DT.CUR.SDRW.ZS</t>
  </si>
  <si>
    <t>Currency composition of PPG debt, Swiss franc (%)</t>
  </si>
  <si>
    <t>DT.CUR.SWFR.ZS</t>
  </si>
  <si>
    <t>Currency composition of PPG debt, U.S. dollars (%)</t>
  </si>
  <si>
    <t>DT.CUR.USDL.ZS</t>
  </si>
  <si>
    <t>Current account balance (% of GDP)</t>
  </si>
  <si>
    <t>BN.CAB.XOKA.GD.ZS</t>
  </si>
  <si>
    <t>Current account balance (BoP, current US$)</t>
  </si>
  <si>
    <t>BN.CAB.XOKA.CD</t>
  </si>
  <si>
    <t>Current education expenditure, primary (% of total expenditure in primary public institutions)</t>
  </si>
  <si>
    <t>SE.XPD.CPRM.ZS</t>
  </si>
  <si>
    <t>Current education expenditure, secondary (% of total expenditure in secondary public institutions)</t>
  </si>
  <si>
    <t>SE.XPD.CSEC.ZS</t>
  </si>
  <si>
    <t>Current education expenditure, tertiary (% of total expenditure in tertiary public institutions)</t>
  </si>
  <si>
    <t>SE.XPD.CTER.ZS</t>
  </si>
  <si>
    <t>Current education expenditure, total (% of total expenditure in public institutions)</t>
  </si>
  <si>
    <t>SE.XPD.CTOT.ZS</t>
  </si>
  <si>
    <t>Current health expenditure (% of GDP)</t>
  </si>
  <si>
    <t>SH.XPD.CHEX.GD.ZS</t>
  </si>
  <si>
    <t>Current health expenditure per capita (current US$)</t>
  </si>
  <si>
    <t>SH.XPD.CHEX.PC.CD</t>
  </si>
  <si>
    <t>Current health expenditure per capita, PPP (current international $)</t>
  </si>
  <si>
    <t>SH.XPD.CHEX.PP.CD</t>
  </si>
  <si>
    <t>Customs and other import duties (% of tax revenue)</t>
  </si>
  <si>
    <t>GC.TAX.IMPT.ZS</t>
  </si>
  <si>
    <t>Customs and other import duties (current LCU)</t>
  </si>
  <si>
    <t>GC.TAX.IMPT.CN</t>
  </si>
  <si>
    <t>Death rate, crude (per 1,000 people)</t>
  </si>
  <si>
    <t>SP.DYN.CDRT.IN</t>
  </si>
  <si>
    <t>Debt buyback (current US$)</t>
  </si>
  <si>
    <t>DT.DSB.DPPG.CD</t>
  </si>
  <si>
    <t>Debt forgiveness grants (current US$)</t>
  </si>
  <si>
    <t>DT.DOD.MDRI.CD</t>
  </si>
  <si>
    <t>Debt forgiveness or reduction (current US$)</t>
  </si>
  <si>
    <t>DT.DFR.DPPG.CD</t>
  </si>
  <si>
    <t>Debt service (PPG and IMF only, % of exports of goods, services and primary income)</t>
  </si>
  <si>
    <t>DT.TDS.DPPF.XP.ZS</t>
  </si>
  <si>
    <t>Debt service on external debt, long-term (TDS, current US$)</t>
  </si>
  <si>
    <t>DT.TDS.DLXF.CD</t>
  </si>
  <si>
    <t>Debt service on external debt, private nonguaranteed (PNG) (TDS, current US$)</t>
  </si>
  <si>
    <t>DT.TDS.DPNG.CD</t>
  </si>
  <si>
    <t>Debt service on external debt, public and publicly guaranteed (PPG) (TDS, current US$)</t>
  </si>
  <si>
    <t>DT.TDS.DPPG.CD</t>
  </si>
  <si>
    <t>Debt service on external debt, total (TDS, current US$)</t>
  </si>
  <si>
    <t>DT.TDS.DECT.CD</t>
  </si>
  <si>
    <t>Debt stock reduction (current US$)</t>
  </si>
  <si>
    <t>DT.DSF.DPPG.CD</t>
  </si>
  <si>
    <t>Debt stock rescheduled (current US$)</t>
  </si>
  <si>
    <t>DT.DXR.DPPG.CD</t>
  </si>
  <si>
    <t>DEC alternative conversion factor (LCU per US$)</t>
  </si>
  <si>
    <t>PA.NUS.ATLS</t>
  </si>
  <si>
    <t>Delay in obtaining an electrical connection (days)</t>
  </si>
  <si>
    <t>IC.ELC.DURS</t>
  </si>
  <si>
    <t>Demand for family planning satisfied by modern methods (% of married women with demand for family planning)</t>
  </si>
  <si>
    <t>SH.FPL.SATM.ZS</t>
  </si>
  <si>
    <t>Deposit interest rate (%)</t>
  </si>
  <si>
    <t>FR.INR.DPST</t>
  </si>
  <si>
    <t>Depositors with commercial banks (per 1,000 adults)</t>
  </si>
  <si>
    <t>FB.CBK.DPTR.P3</t>
  </si>
  <si>
    <t>Depth of credit information index (0=low to 8=high)</t>
  </si>
  <si>
    <t>IC.CRD.INFO.XQ</t>
  </si>
  <si>
    <t>Depth of the food deficit (kilocalories per person per day)</t>
  </si>
  <si>
    <t>SN.ITK.DFCT</t>
  </si>
  <si>
    <t>Diabetes prevalence (% of population ages 20 to 79)</t>
  </si>
  <si>
    <t>SH.STA.DIAB.ZS</t>
  </si>
  <si>
    <t>Diarrhea treatment (% of children under 5 receiving oral rehydration and continued feeding)</t>
  </si>
  <si>
    <t>SH.STA.ORCF.ZS</t>
  </si>
  <si>
    <t>Diarrhea treatment (% of children under 5 who received ORS packet)</t>
  </si>
  <si>
    <t>SH.STA.ORTH</t>
  </si>
  <si>
    <t>Disaster risk reduction progress score (1-5 scale; 5=best)</t>
  </si>
  <si>
    <t>EN.CLC.DRSK.XQ</t>
  </si>
  <si>
    <t>Disbursements on external debt, long-term (DIS, current US$)</t>
  </si>
  <si>
    <t>DT.DIS.DLXF.CD</t>
  </si>
  <si>
    <t>Disbursements on external debt, long-term + IMF (DIS, current US$)</t>
  </si>
  <si>
    <t>DT.DIS.DLTF.CD</t>
  </si>
  <si>
    <t>Disbursements on external debt, private nonguaranteed (PNG) (DIS, current US$)</t>
  </si>
  <si>
    <t>DT.DIS.DPNG.CD</t>
  </si>
  <si>
    <t>Disbursements on external debt, public and publicly guaranteed (PPG) (DIS, current US$)</t>
  </si>
  <si>
    <t>DT.DIS.DPPG.CD</t>
  </si>
  <si>
    <t>Discrepancy in expenditure estimate of GDP (constant LCU)</t>
  </si>
  <si>
    <t>NY.GDP.DISC.KN</t>
  </si>
  <si>
    <t>Discrepancy in expenditure estimate of GDP (current LCU)</t>
  </si>
  <si>
    <t>NY.GDP.DISC.CN</t>
  </si>
  <si>
    <t>Distance to frontier score (0=lowest performance to 100=frontier)</t>
  </si>
  <si>
    <t>IC.BUS.DFRN.XQ</t>
  </si>
  <si>
    <t>Domestic credit provided by financial sector (% of GDP)</t>
  </si>
  <si>
    <t>FS.AST.DOMS.GD.ZS</t>
  </si>
  <si>
    <t>Domestic credit to private sector (% of GDP)</t>
  </si>
  <si>
    <t>FS.AST.PRVT.GD.ZS</t>
  </si>
  <si>
    <t>Domestic credit to private sector by banks (% of GDP)</t>
  </si>
  <si>
    <t>FD.AST.PRVT.GD.ZS</t>
  </si>
  <si>
    <t>Domestic general government health expenditure (% of current health expenditure)</t>
  </si>
  <si>
    <t>SH.XPD.GHED.CH.ZS</t>
  </si>
  <si>
    <t>Domestic general government health expenditure (% of GDP)</t>
  </si>
  <si>
    <t>SH.XPD.GHED.GD.ZS</t>
  </si>
  <si>
    <t>Domestic general government health expenditure (% of general government expenditure)</t>
  </si>
  <si>
    <t>SH.XPD.GHED.GE.ZS</t>
  </si>
  <si>
    <t>Domestic general government health expenditure per capita (current US$)</t>
  </si>
  <si>
    <t>SH.XPD.GHED.PC.CD</t>
  </si>
  <si>
    <t>Domestic general government health expenditure per capita, PPP (current international $)</t>
  </si>
  <si>
    <t>SH.XPD.GHED.PP.CD</t>
  </si>
  <si>
    <t>Domestic private health expenditure (% of current health expenditure)</t>
  </si>
  <si>
    <t>SH.XPD.PVTD.CH.ZS</t>
  </si>
  <si>
    <t>Domestic private health expenditure per capita (current US$)</t>
  </si>
  <si>
    <t>SH.XPD.PVTD.PC.CD</t>
  </si>
  <si>
    <t>Domestic private health expenditure per capita, PPP (current international $)</t>
  </si>
  <si>
    <t>SH.XPD.PVTD.PP.CD</t>
  </si>
  <si>
    <t>Droughts, floods, extreme temperatures (% of population, average 1990-2009)</t>
  </si>
  <si>
    <t>EN.CLC.MDAT.ZS</t>
  </si>
  <si>
    <t>Ease of doing business index (1=most business-friendly regulations)</t>
  </si>
  <si>
    <t>IC.BUS.EASE.XQ</t>
  </si>
  <si>
    <t>EBRD, private nonguaranteed (NFL, current US$)</t>
  </si>
  <si>
    <t>DT.NFL.NEBR.CD</t>
  </si>
  <si>
    <t>Educational attainment, at least Bachelor's or equivalent, population 25+, female (%) (cumulative)</t>
  </si>
  <si>
    <t>SE.TER.CUAT.BA.FE.ZS</t>
  </si>
  <si>
    <t>Educational attainment, at least Bachelor's or equivalent, population 25+, male (%) (cumulative)</t>
  </si>
  <si>
    <t>SE.TER.CUAT.BA.MA.ZS</t>
  </si>
  <si>
    <t>Educational attainment, at least Bachelor's or equivalent, population 25+, total (%) (cumulative)</t>
  </si>
  <si>
    <t>SE.TER.CUAT.BA.ZS</t>
  </si>
  <si>
    <t>Educational attainment, at least completed lower secondary, population 25+, female (%) (cumulative)</t>
  </si>
  <si>
    <t>SE.SEC.CUAT.LO.FE.ZS</t>
  </si>
  <si>
    <t>Educational attainment, at least completed lower secondary, population 25+, male (%) (cumulative)</t>
  </si>
  <si>
    <t>SE.SEC.CUAT.LO.MA.ZS</t>
  </si>
  <si>
    <t>Educational attainment, at least completed lower secondary, population 25+, total (%) (cumulative)</t>
  </si>
  <si>
    <t>SE.SEC.CUAT.LO.ZS</t>
  </si>
  <si>
    <t>Educational attainment, at least completed post-secondary, population 25+, female (%) (cumulative)</t>
  </si>
  <si>
    <t>SE.SEC.CUAT.PO.FE.ZS</t>
  </si>
  <si>
    <t>Educational attainment, at least completed post-secondary, population 25+, male (%) (cumulative)</t>
  </si>
  <si>
    <t>SE.SEC.CUAT.PO.MA.ZS</t>
  </si>
  <si>
    <t>Educational attainment, at least completed post-secondary, population 25+, total (%) (cumulative)</t>
  </si>
  <si>
    <t>SE.SEC.CUAT.PO.ZS</t>
  </si>
  <si>
    <t>Educational attainment, at least completed primary, population 25+ years, female (%) (cumulative)</t>
  </si>
  <si>
    <t>SE.PRM.CUAT.FE.ZS</t>
  </si>
  <si>
    <t>Educational attainment, at least completed primary, population 25+ years, male (%) (cumulative)</t>
  </si>
  <si>
    <t>SE.PRM.CUAT.MA.ZS</t>
  </si>
  <si>
    <t>Educational attainment, at least completed primary, population 25+ years, total (%) (cumulative)</t>
  </si>
  <si>
    <t>SE.PRM.CUAT.ZS</t>
  </si>
  <si>
    <t>Educational attainment, at least completed short-cycle tertiary, population 25+, female (%) (cumulative)</t>
  </si>
  <si>
    <t>SE.TER.CUAT.ST.FE.ZS</t>
  </si>
  <si>
    <t>Educational attainment, at least completed short-cycle tertiary, population 25+, male (%) (cumulative)</t>
  </si>
  <si>
    <t>SE.TER.CUAT.ST.MA.ZS</t>
  </si>
  <si>
    <t>Educational attainment, at least completed short-cycle tertiary, population 25+, total (%) (cumulative)</t>
  </si>
  <si>
    <t>SE.TER.CUAT.ST.ZS</t>
  </si>
  <si>
    <t>Educational attainment, at least completed upper secondary, population 25+, female (%) (cumulative)</t>
  </si>
  <si>
    <t>SE.SEC.CUAT.UP.FE.ZS</t>
  </si>
  <si>
    <t>Educational attainment, at least completed upper secondary, population 25+, male (%) (cumulative)</t>
  </si>
  <si>
    <t>SE.SEC.CUAT.UP.MA.ZS</t>
  </si>
  <si>
    <t>Educational attainment, at least completed upper secondary, population 25+, total (%) (cumulative)</t>
  </si>
  <si>
    <t>SE.SEC.CUAT.UP.ZS</t>
  </si>
  <si>
    <t>Educational attainment, at least Master's or equivalent, population 25+, female (%) (cumulative)</t>
  </si>
  <si>
    <t>SE.TER.CUAT.MS.FE.ZS</t>
  </si>
  <si>
    <t>Educational attainment, at least Master's or equivalent, population 25+, male (%) (cumulative)</t>
  </si>
  <si>
    <t>SE.TER.CUAT.MS.MA.ZS</t>
  </si>
  <si>
    <t>Educational attainment, at least Master's or equivalent, population 25+, total (%) (cumulative)</t>
  </si>
  <si>
    <t>SE.TER.CUAT.MS.ZS</t>
  </si>
  <si>
    <t>Educational attainment, Doctoral or equivalent, population 25+, female (%) (cumulative)</t>
  </si>
  <si>
    <t>SE.TER.CUAT.DO.FE.ZS</t>
  </si>
  <si>
    <t>Educational attainment, Doctoral or equivalent, population 25+, male (%) (cumulative)</t>
  </si>
  <si>
    <t>SE.TER.CUAT.DO.MA.ZS</t>
  </si>
  <si>
    <t>Educational attainment, Doctoral or equivalent, population 25+, total (%) (cumulative)</t>
  </si>
  <si>
    <t>SE.TER.CUAT.DO.ZS</t>
  </si>
  <si>
    <t>Electric power consumption (kWh per capita)</t>
  </si>
  <si>
    <t>EG.USE.ELEC.KH.PC</t>
  </si>
  <si>
    <t>Electric power transmission and distribution losses (% of output)</t>
  </si>
  <si>
    <t>EG.ELC.LOSS.ZS</t>
  </si>
  <si>
    <t>Electricity production from coal sources (% of total)</t>
  </si>
  <si>
    <t>EG.ELC.COAL.ZS</t>
  </si>
  <si>
    <t>Electricity production from hydroelectric sources (% of total)</t>
  </si>
  <si>
    <t>EG.ELC.HYRO.ZS</t>
  </si>
  <si>
    <t>Electricity production from natural gas sources (% of total)</t>
  </si>
  <si>
    <t>EG.ELC.NGAS.ZS</t>
  </si>
  <si>
    <t>Electricity production from nuclear sources (% of total)</t>
  </si>
  <si>
    <t>EG.ELC.NUCL.ZS</t>
  </si>
  <si>
    <t>Electricity production from oil sources (% of total)</t>
  </si>
  <si>
    <t>EG.ELC.PETR.ZS</t>
  </si>
  <si>
    <t>Electricity production from oil, gas and coal sources (% of total)</t>
  </si>
  <si>
    <t>EG.ELC.FOSL.ZS</t>
  </si>
  <si>
    <t>Electricity production from renewable sources, excluding hydroelectric (% of total)</t>
  </si>
  <si>
    <t>EG.ELC.RNWX.ZS</t>
  </si>
  <si>
    <t>Electricity production from renewable sources, excluding hydroelectric (kWh)</t>
  </si>
  <si>
    <t>EG.ELC.RNWX.KH</t>
  </si>
  <si>
    <t>Employers, female (% of female employment) (modeled ILO estimate)</t>
  </si>
  <si>
    <t>SL.EMP.MPYR.FE.ZS</t>
  </si>
  <si>
    <t>Employers, male (% of male employment) (modeled ILO estimate)</t>
  </si>
  <si>
    <t>SL.EMP.MPYR.MA.ZS</t>
  </si>
  <si>
    <t>Employers, total (% of total employment) (modeled ILO estimate)</t>
  </si>
  <si>
    <t>SL.EMP.MPYR.ZS</t>
  </si>
  <si>
    <t>Employment in agriculture (% of total employment) (modeled ILO estimate)</t>
  </si>
  <si>
    <t>SL.AGR.EMPL.ZS</t>
  </si>
  <si>
    <t>Employment in agriculture, female (% of female employment) (modeled ILO estimate)</t>
  </si>
  <si>
    <t>SL.AGR.EMPL.FE.ZS</t>
  </si>
  <si>
    <t>Employment in agriculture, male (% of male employment) (modeled ILO estimate)</t>
  </si>
  <si>
    <t>SL.AGR.EMPL.MA.ZS</t>
  </si>
  <si>
    <t>Employment in industry (% of total employment) (modeled ILO estimate)</t>
  </si>
  <si>
    <t>SL.IND.EMPL.ZS</t>
  </si>
  <si>
    <t>Employment in industry, female (% of female employment) (modeled ILO estimate)</t>
  </si>
  <si>
    <t>SL.IND.EMPL.FE.ZS</t>
  </si>
  <si>
    <t>Employment in industry, male (% of male employment) (modeled ILO estimate)</t>
  </si>
  <si>
    <t>SL.IND.EMPL.MA.ZS</t>
  </si>
  <si>
    <t>Employment in services (% of total employment) (modeled ILO estimate)</t>
  </si>
  <si>
    <t>SL.SRV.EMPL.ZS</t>
  </si>
  <si>
    <t>Employment in services, female (% of female employment) (modeled ILO estimate)</t>
  </si>
  <si>
    <t>SL.SRV.EMPL.FE.ZS</t>
  </si>
  <si>
    <t>Employment in services, male (% of male employment) (modeled ILO estimate)</t>
  </si>
  <si>
    <t>SL.SRV.EMPL.MA.ZS</t>
  </si>
  <si>
    <t>Employment to population ratio, 15+, female (%) (modeled ILO estimate)</t>
  </si>
  <si>
    <t>SL.EMP.TOTL.SP.FE.ZS</t>
  </si>
  <si>
    <t>Employment to population ratio, 15+, female (%) (national estimate)</t>
  </si>
  <si>
    <t>SL.EMP.TOTL.SP.FE.NE.ZS</t>
  </si>
  <si>
    <t>Employment to population ratio, 15+, male (%) (modeled ILO estimate)</t>
  </si>
  <si>
    <t>SL.EMP.TOTL.SP.MA.ZS</t>
  </si>
  <si>
    <t>Employment to population ratio, 15+, male (%) (national estimate)</t>
  </si>
  <si>
    <t>SL.EMP.TOTL.SP.MA.NE.ZS</t>
  </si>
  <si>
    <t>Employment to population ratio, 15+, total (%) (modeled ILO estimate)</t>
  </si>
  <si>
    <t>SL.EMP.TOTL.SP.ZS</t>
  </si>
  <si>
    <t>Employment to population ratio, 15+, total (%) (national estimate)</t>
  </si>
  <si>
    <t>SL.EMP.TOTL.SP.NE.ZS</t>
  </si>
  <si>
    <t>Employment to population ratio, ages 15-24, female (%) (modeled ILO estimate)</t>
  </si>
  <si>
    <t>SL.EMP.1524.SP.FE.ZS</t>
  </si>
  <si>
    <t>Employment to population ratio, ages 15-24, female (%) (national estimate)</t>
  </si>
  <si>
    <t>SL.EMP.1524.SP.FE.NE.ZS</t>
  </si>
  <si>
    <t>Employment to population ratio, ages 15-24, male (%) (modeled ILO estimate)</t>
  </si>
  <si>
    <t>SL.EMP.1524.SP.MA.ZS</t>
  </si>
  <si>
    <t>Employment to population ratio, ages 15-24, male (%) (national estimate)</t>
  </si>
  <si>
    <t>SL.EMP.1524.SP.MA.NE.ZS</t>
  </si>
  <si>
    <t>Employment to population ratio, ages 15-24, total (%) (modeled ILO estimate)</t>
  </si>
  <si>
    <t>SL.EMP.1524.SP.ZS</t>
  </si>
  <si>
    <t>Employment to population ratio, ages 15-24, total (%) (national estimate)</t>
  </si>
  <si>
    <t>SL.EMP.1524.SP.NE.ZS</t>
  </si>
  <si>
    <t>Energy imports, net (% of energy use)</t>
  </si>
  <si>
    <t>EG.IMP.CONS.ZS</t>
  </si>
  <si>
    <t>Energy intensity level of primary energy (MJ/$2011 PPP GDP)</t>
  </si>
  <si>
    <t>EG.EGY.PRIM.PP.KD</t>
  </si>
  <si>
    <t>Energy related methane emissions (% of total)</t>
  </si>
  <si>
    <t>EN.ATM.METH.EG.ZS</t>
  </si>
  <si>
    <t>Energy use (kg of oil equivalent per capita)</t>
  </si>
  <si>
    <t>EG.USE.PCAP.KG.OE</t>
  </si>
  <si>
    <t>Energy use (kg of oil equivalent) per $1,000 GDP (constant 2011 PPP)</t>
  </si>
  <si>
    <t>EG.USE.COMM.GD.PP.KD</t>
  </si>
  <si>
    <t>Exclusive breastfeeding (% of children under 6 months)</t>
  </si>
  <si>
    <t>SH.STA.BFED.ZS</t>
  </si>
  <si>
    <t>Expenditure on primary education (% of government expenditure on education)</t>
  </si>
  <si>
    <t>SE.XPD.PRIM.ZS</t>
  </si>
  <si>
    <t>Expenditure on secondary education (% of government expenditure on education)</t>
  </si>
  <si>
    <t>SE.XPD.SECO.ZS</t>
  </si>
  <si>
    <t>Expenditure on tertiary education (% of government expenditure on education)</t>
  </si>
  <si>
    <t>SE.XPD.TERT.ZS</t>
  </si>
  <si>
    <t>Expense (% of GDP)</t>
  </si>
  <si>
    <t>GC.XPN.TOTL.GD.ZS</t>
  </si>
  <si>
    <t>Expense (current LCU)</t>
  </si>
  <si>
    <t>GC.XPN.TOTL.CN</t>
  </si>
  <si>
    <t>Export unit value index (2000 = 100)</t>
  </si>
  <si>
    <t>TX.UVI.MRCH.XD.WD</t>
  </si>
  <si>
    <t>Export value index (2000 = 100)</t>
  </si>
  <si>
    <t>TX.VAL.MRCH.XD.WD</t>
  </si>
  <si>
    <t>Export volume index (2000 = 100)</t>
  </si>
  <si>
    <t>TX.QTY.MRCH.XD.WD</t>
  </si>
  <si>
    <t>Exports as a capacity to import (constant LCU)</t>
  </si>
  <si>
    <t>NY.EXP.CAPM.KN</t>
  </si>
  <si>
    <t>Exports of goods and services (% of GDP)</t>
  </si>
  <si>
    <t>NE.EXP.GNFS.ZS</t>
  </si>
  <si>
    <t>Exports of goods and services (annual % growth)</t>
  </si>
  <si>
    <t>NE.EXP.GNFS.KD.ZG</t>
  </si>
  <si>
    <t>Exports of goods and services (BoP, current US$)</t>
  </si>
  <si>
    <t>BX.GSR.GNFS.CD</t>
  </si>
  <si>
    <t>Exports of goods and services (constant 2010 US$)</t>
  </si>
  <si>
    <t>NE.EXP.GNFS.KD</t>
  </si>
  <si>
    <t>Exports of goods and services (constant LCU)</t>
  </si>
  <si>
    <t>NE.EXP.GNFS.KN</t>
  </si>
  <si>
    <t>Exports of goods and services (current LCU)</t>
  </si>
  <si>
    <t>NE.EXP.GNFS.CN</t>
  </si>
  <si>
    <t>Exports of goods and services (current US$)</t>
  </si>
  <si>
    <t>NE.EXP.GNFS.CD</t>
  </si>
  <si>
    <t>Exports of goods, services and primary income (BoP, current US$)</t>
  </si>
  <si>
    <t>BX.GSR.TOTL.CD</t>
  </si>
  <si>
    <t>External balance on goods and services (% of GDP)</t>
  </si>
  <si>
    <t>NE.RSB.GNFS.ZS</t>
  </si>
  <si>
    <t>External balance on goods and services (constant LCU)</t>
  </si>
  <si>
    <t>NE.RSB.GNFS.KN</t>
  </si>
  <si>
    <t>External balance on goods and services (current LCU)</t>
  </si>
  <si>
    <t>NE.RSB.GNFS.CN</t>
  </si>
  <si>
    <t>External balance on goods and services (current US$)</t>
  </si>
  <si>
    <t>NE.RSB.GNFS.CD</t>
  </si>
  <si>
    <t>External debt stocks (% of exports of goods, services and primary income)</t>
  </si>
  <si>
    <t>DT.DOD.DECT.EX.ZS</t>
  </si>
  <si>
    <t>External debt stocks (% of GNI)</t>
  </si>
  <si>
    <t>DT.DOD.DECT.GN.ZS</t>
  </si>
  <si>
    <t>External debt stocks, concessional (DOD, current US$)</t>
  </si>
  <si>
    <t>DT.DOD.ALLC.CD</t>
  </si>
  <si>
    <t>External debt stocks, long-term (DOD, current US$)</t>
  </si>
  <si>
    <t>DT.DOD.DLXF.CD</t>
  </si>
  <si>
    <t>External debt stocks, long-term private sector (DOD, current US$)</t>
  </si>
  <si>
    <t>DT.DOD.PRVS.CD</t>
  </si>
  <si>
    <t>External debt stocks, long-term public sector (DOD, current US$)</t>
  </si>
  <si>
    <t>DT.DOD.PUBS.CD</t>
  </si>
  <si>
    <t>External debt stocks, private nonguaranteed (PNG) (DOD, current US$)</t>
  </si>
  <si>
    <t>DT.DOD.DPNG.CD</t>
  </si>
  <si>
    <t>External debt stocks, public and publicly guaranteed (PPG) (DOD, current US$)</t>
  </si>
  <si>
    <t>DT.DOD.DPPG.CD</t>
  </si>
  <si>
    <t>External debt stocks, short-term (DOD, current US$)</t>
  </si>
  <si>
    <t>DT.DOD.DSTC.CD</t>
  </si>
  <si>
    <t>External debt stocks, total (DOD, current US$)</t>
  </si>
  <si>
    <t>DT.DOD.DECT.CD</t>
  </si>
  <si>
    <t>External debt stocks, variable rate (DOD, current US$)</t>
  </si>
  <si>
    <t>DT.DOD.VTOT.CD</t>
  </si>
  <si>
    <t>External health expenditure (% of current health expenditure)</t>
  </si>
  <si>
    <t>SH.XPD.EHEX.CH.ZS</t>
  </si>
  <si>
    <t>External health expenditure per capita (current US$)</t>
  </si>
  <si>
    <t>SH.XPD.EHEX.PC.CD</t>
  </si>
  <si>
    <t>External health expenditure per capita, PPP (current international $)</t>
  </si>
  <si>
    <t>SH.XPD.EHEX.PP.CD</t>
  </si>
  <si>
    <t>Female genital mutilation prevalence (%)</t>
  </si>
  <si>
    <t>SH.STA.FGMS.ZS</t>
  </si>
  <si>
    <t>Female headed households (% of households with a female head)</t>
  </si>
  <si>
    <t>SP.HOU.FEMA.ZS</t>
  </si>
  <si>
    <t>Female share of employment in senior and middle management (%)</t>
  </si>
  <si>
    <t>SL.EMP.SMGT.FE.ZS</t>
  </si>
  <si>
    <t>Fertility rate, total (births per woman)</t>
  </si>
  <si>
    <t>SP.DYN.TFRT.IN</t>
  </si>
  <si>
    <t>Fertilizer consumption (% of fertilizer production)</t>
  </si>
  <si>
    <t>AG.CON.FERT.PT.ZS</t>
  </si>
  <si>
    <t>Fertilizer consumption (kilograms per hectare of arable land)</t>
  </si>
  <si>
    <t>AG.CON.FERT.ZS</t>
  </si>
  <si>
    <t>Final consumption expenditure (% of GDP)</t>
  </si>
  <si>
    <t>NE.CON.TOTL.ZS</t>
  </si>
  <si>
    <t>Final consumption expenditure (annual % growth)</t>
  </si>
  <si>
    <t>NE.CON.TOTL.KD.ZG</t>
  </si>
  <si>
    <t>Final consumption expenditure (constant 2010 US$)</t>
  </si>
  <si>
    <t>NE.CON.TOTL.KD</t>
  </si>
  <si>
    <t>Final consumption expenditure (constant LCU)</t>
  </si>
  <si>
    <t>NE.CON.TOTL.KN</t>
  </si>
  <si>
    <t>Final consumption expenditure (current LCU)</t>
  </si>
  <si>
    <t>NE.CON.TOTL.CN</t>
  </si>
  <si>
    <t>Final consumption expenditure (current US$)</t>
  </si>
  <si>
    <t>NE.CON.TOTL.CD</t>
  </si>
  <si>
    <t>Financial intermediary services indirectly Measured (FISIM) (constant LCU)</t>
  </si>
  <si>
    <t>NV.FSM.TOTL.KN</t>
  </si>
  <si>
    <t>Financial intermediary services indirectly Measured (FISIM) (current LCU)</t>
  </si>
  <si>
    <t>NV.FSM.TOTL.CN</t>
  </si>
  <si>
    <t>Firms competing against unregistered firms (% of firms)</t>
  </si>
  <si>
    <t>IC.FRM.CMPU.ZS</t>
  </si>
  <si>
    <t>Firms expected to give gifts in meetings with tax officials (% of firms)</t>
  </si>
  <si>
    <t>IC.TAX.GIFT.ZS</t>
  </si>
  <si>
    <t>Firms experiencing electrical outages (% of firms)</t>
  </si>
  <si>
    <t>IC.ELC.OUTG.ZS</t>
  </si>
  <si>
    <t>Firms experiencing losses due to theft and vandalism (% of firms)</t>
  </si>
  <si>
    <t>IC.FRM.THEV.ZS</t>
  </si>
  <si>
    <t>Firms formally registered when operations started (% of firms)</t>
  </si>
  <si>
    <t>IC.FRM.FREG.ZS</t>
  </si>
  <si>
    <t>Firms offering formal training (% of firms)</t>
  </si>
  <si>
    <t>IC.FRM.TRNG.ZS</t>
  </si>
  <si>
    <t>Firms that do not report all sales for tax purposes (% of firms)</t>
  </si>
  <si>
    <t>IC.FRM.INFM.ZS</t>
  </si>
  <si>
    <t>Firms that spend on R&amp;D (% of firms)</t>
  </si>
  <si>
    <t>IC.FRM.RSDV.ZS</t>
  </si>
  <si>
    <t>Firms using banks to finance investment (% of firms)</t>
  </si>
  <si>
    <t>IC.FRM.BNKS.ZS</t>
  </si>
  <si>
    <t>Firms using banks to finance working capital (% of firms)</t>
  </si>
  <si>
    <t>IC.FRM.BKWC.ZS</t>
  </si>
  <si>
    <t>Firms visited or required meetings with tax officials (% of firms)</t>
  </si>
  <si>
    <t>IC.FRM.METG.ZS</t>
  </si>
  <si>
    <t>Firms with female participation in ownership (% of firms)</t>
  </si>
  <si>
    <t>IC.FRM.FEMO.ZS</t>
  </si>
  <si>
    <t>Firms with female top manager (% of firms)</t>
  </si>
  <si>
    <t>IC.FRM.FEMM.ZS</t>
  </si>
  <si>
    <t>Fish species, threatened</t>
  </si>
  <si>
    <t>EN.FSH.THRD.NO</t>
  </si>
  <si>
    <t>Fixed broadband subscriptions</t>
  </si>
  <si>
    <t>IT.NET.BBND</t>
  </si>
  <si>
    <t>Fixed broadband subscriptions (per 100 people)</t>
  </si>
  <si>
    <t>IT.NET.BBND.P2</t>
  </si>
  <si>
    <t>Fixed telephone subscriptions</t>
  </si>
  <si>
    <t>IT.MLT.MAIN</t>
  </si>
  <si>
    <t>Fixed telephone subscriptions (per 100 people)</t>
  </si>
  <si>
    <t>IT.MLT.MAIN.P2</t>
  </si>
  <si>
    <t>Food exports (% of merchandise exports)</t>
  </si>
  <si>
    <t>TX.VAL.FOOD.ZS.UN</t>
  </si>
  <si>
    <t>Food imports (% of merchandise imports)</t>
  </si>
  <si>
    <t>TM.VAL.FOOD.ZS.UN</t>
  </si>
  <si>
    <t>Food production index (2004-2006 = 100)</t>
  </si>
  <si>
    <t>AG.PRD.FOOD.XD</t>
  </si>
  <si>
    <t>Food, beverages and tobacco (% of value added in manufacturing)</t>
  </si>
  <si>
    <t>NV.MNF.FBTO.ZS.UN</t>
  </si>
  <si>
    <t>Foreign direct investment, net (BoP, current US$)</t>
  </si>
  <si>
    <t>BN.KLT.DINV.CD</t>
  </si>
  <si>
    <t>Foreign direct investment, net inflows (% of GDP)</t>
  </si>
  <si>
    <t>BX.KLT.DINV.WD.GD.ZS</t>
  </si>
  <si>
    <t>Foreign direct investment, net inflows (BoP, current US$)</t>
  </si>
  <si>
    <t>BX.KLT.DINV.CD.WD</t>
  </si>
  <si>
    <t>Foreign direct investment, net outflows (% of GDP)</t>
  </si>
  <si>
    <t>BM.KLT.DINV.WD.GD.ZS</t>
  </si>
  <si>
    <t>Foreign direct investment, net outflows (BoP, current US$)</t>
  </si>
  <si>
    <t>BM.KLT.DINV.CD.WD</t>
  </si>
  <si>
    <t>Forest area (% of land area)</t>
  </si>
  <si>
    <t>AG.LND.FRST.ZS</t>
  </si>
  <si>
    <t>Forest area (sq. km)</t>
  </si>
  <si>
    <t>AG.LND.FRST.K2</t>
  </si>
  <si>
    <t>Forest rents (% of GDP)</t>
  </si>
  <si>
    <t>NY.GDP.FRST.RT.ZS</t>
  </si>
  <si>
    <t>Fossil fuel energy consumption (% of total)</t>
  </si>
  <si>
    <t>EG.USE.COMM.FO.ZS</t>
  </si>
  <si>
    <t>Fuel exports (% of merchandise exports)</t>
  </si>
  <si>
    <t>TX.VAL.FUEL.ZS.UN</t>
  </si>
  <si>
    <t>Fuel imports (% of merchandise imports)</t>
  </si>
  <si>
    <t>TM.VAL.FUEL.ZS.UN</t>
  </si>
  <si>
    <t>GDP (constant 2010 US$)</t>
  </si>
  <si>
    <t>NY.GDP.MKTP.KD</t>
  </si>
  <si>
    <t>GDP (constant LCU)</t>
  </si>
  <si>
    <t>NY.GDP.MKTP.KN</t>
  </si>
  <si>
    <t>GDP (current LCU)</t>
  </si>
  <si>
    <t>NY.GDP.MKTP.CN</t>
  </si>
  <si>
    <t>GDP (current US$)</t>
  </si>
  <si>
    <t>NY.GDP.MKTP.CD</t>
  </si>
  <si>
    <t>GDP deflator (base year varies by country)</t>
  </si>
  <si>
    <t>NY.GDP.DEFL.ZS</t>
  </si>
  <si>
    <t>GDP deflator: linked series (base year varies by country)</t>
  </si>
  <si>
    <t>NY.GDP.DEFL.ZS.AD</t>
  </si>
  <si>
    <t>GDP growth (annual %)</t>
  </si>
  <si>
    <t>NY.GDP.MKTP.KD.ZG</t>
  </si>
  <si>
    <t>GDP per capita (constant 2010 US$)</t>
  </si>
  <si>
    <t>NY.GDP.PCAP.KD</t>
  </si>
  <si>
    <t>GDP per capita (constant LCU)</t>
  </si>
  <si>
    <t>NY.GDP.PCAP.KN</t>
  </si>
  <si>
    <t>GDP per capita (current LCU)</t>
  </si>
  <si>
    <t>NY.GDP.PCAP.CN</t>
  </si>
  <si>
    <t>GDP per capita (current US$)</t>
  </si>
  <si>
    <t>NY.GDP.PCAP.CD</t>
  </si>
  <si>
    <t>GDP per capita growth (annual %)</t>
  </si>
  <si>
    <t>NY.GDP.PCAP.KD.ZG</t>
  </si>
  <si>
    <t>GDP per capita, PPP (constant 2011 international $)</t>
  </si>
  <si>
    <t>NY.GDP.PCAP.PP.KD</t>
  </si>
  <si>
    <t>GDP per capita, PPP (current international $)</t>
  </si>
  <si>
    <t>NY.GDP.PCAP.PP.CD</t>
  </si>
  <si>
    <t>GDP per person employed (constant 2011 PPP $)</t>
  </si>
  <si>
    <t>SL.GDP.PCAP.EM.KD</t>
  </si>
  <si>
    <t>GDP per unit of energy use (constant 2011 PPP $ per kg of oil equivalent)</t>
  </si>
  <si>
    <t>EG.GDP.PUSE.KO.PP.KD</t>
  </si>
  <si>
    <t>GDP per unit of energy use (PPP $ per kg of oil equivalent)</t>
  </si>
  <si>
    <t>EG.GDP.PUSE.KO.PP</t>
  </si>
  <si>
    <t>GDP, PPP (constant 2011 international $)</t>
  </si>
  <si>
    <t>NY.GDP.MKTP.PP.KD</t>
  </si>
  <si>
    <t>GDP, PPP (current international $)</t>
  </si>
  <si>
    <t>NY.GDP.MKTP.PP.CD</t>
  </si>
  <si>
    <t>GDP: linked series (current LCU)</t>
  </si>
  <si>
    <t>NY.GDP.MKTP.CN.AD</t>
  </si>
  <si>
    <t>General government final consumption expenditure (% of GDP)</t>
  </si>
  <si>
    <t>NE.CON.GOVT.ZS</t>
  </si>
  <si>
    <t>General government final consumption expenditure (annual % growth)</t>
  </si>
  <si>
    <t>NE.CON.GOVT.KD.ZG</t>
  </si>
  <si>
    <t>General government final consumption expenditure (constant 2010 US$)</t>
  </si>
  <si>
    <t>NE.CON.GOVT.KD</t>
  </si>
  <si>
    <t>General government final consumption expenditure (constant LCU)</t>
  </si>
  <si>
    <t>NE.CON.GOVT.KN</t>
  </si>
  <si>
    <t>General government final consumption expenditure (current LCU)</t>
  </si>
  <si>
    <t>NE.CON.GOVT.CN</t>
  </si>
  <si>
    <t>General government final consumption expenditure (current US$)</t>
  </si>
  <si>
    <t>NE.CON.GOVT.CD</t>
  </si>
  <si>
    <t>GHG net emissions/removals by LUCF (Mt of CO2 equivalent)</t>
  </si>
  <si>
    <t>EN.CLC.GHGR.MT.CE</t>
  </si>
  <si>
    <t>GINI index (World Bank estimate)</t>
  </si>
  <si>
    <t>SI.POV.GINI</t>
  </si>
  <si>
    <t>GNI (constant 2010 US$)</t>
  </si>
  <si>
    <t>NY.GNP.MKTP.KD</t>
  </si>
  <si>
    <t>GNI (constant LCU)</t>
  </si>
  <si>
    <t>NY.GNP.MKTP.KN</t>
  </si>
  <si>
    <t>GNI (current LCU)</t>
  </si>
  <si>
    <t>NY.GNP.MKTP.CN</t>
  </si>
  <si>
    <t>GNI (current US$)</t>
  </si>
  <si>
    <t>NY.GNP.MKTP.CD</t>
  </si>
  <si>
    <t>GNI growth (annual %)</t>
  </si>
  <si>
    <t>NY.GNP.MKTP.KD.ZG</t>
  </si>
  <si>
    <t>GNI per capita (constant 2010 US$)</t>
  </si>
  <si>
    <t>NY.GNP.PCAP.KD</t>
  </si>
  <si>
    <t>GNI per capita (constant LCU)</t>
  </si>
  <si>
    <t>NY.GNP.PCAP.KN</t>
  </si>
  <si>
    <t>GNI per capita (current LCU)</t>
  </si>
  <si>
    <t>NY.GNP.PCAP.CN</t>
  </si>
  <si>
    <t>GNI per capita growth (annual %)</t>
  </si>
  <si>
    <t>NY.GNP.PCAP.KD.ZG</t>
  </si>
  <si>
    <t>GNI per capita, Atlas method (current US$)</t>
  </si>
  <si>
    <t>NY.GNP.PCAP.CD</t>
  </si>
  <si>
    <t>GNI per capita, PPP (constant 2011 international $)</t>
  </si>
  <si>
    <t>NY.GNP.PCAP.PP.KD</t>
  </si>
  <si>
    <t>GNI per capita, PPP (current international $)</t>
  </si>
  <si>
    <t>NY.GNP.PCAP.PP.CD</t>
  </si>
  <si>
    <t>GNI, Atlas method (current US$)</t>
  </si>
  <si>
    <t>NY.GNP.ATLS.CD</t>
  </si>
  <si>
    <t>GNI, PPP (constant 2011 international $)</t>
  </si>
  <si>
    <t>NY.GNP.MKTP.PP.KD</t>
  </si>
  <si>
    <t>GNI, PPP (current international $)</t>
  </si>
  <si>
    <t>NY.GNP.MKTP.PP.CD</t>
  </si>
  <si>
    <t>Goods and services expense (% of expense)</t>
  </si>
  <si>
    <t>GC.XPN.GSRV.ZS</t>
  </si>
  <si>
    <t>Goods and services expense (current LCU)</t>
  </si>
  <si>
    <t>GC.XPN.GSRV.CN</t>
  </si>
  <si>
    <t>Goods exports (BoP, current US$)</t>
  </si>
  <si>
    <t>BX.GSR.MRCH.CD</t>
  </si>
  <si>
    <t>Goods imports (BoP, current US$)</t>
  </si>
  <si>
    <t>BM.GSR.MRCH.CD</t>
  </si>
  <si>
    <t>Government expenditure on education, total (% of GDP)</t>
  </si>
  <si>
    <t>SE.XPD.TOTL.GD.ZS</t>
  </si>
  <si>
    <t>Government expenditure on education, total (% of government expenditure)</t>
  </si>
  <si>
    <t>SE.XPD.TOTL.GB.ZS</t>
  </si>
  <si>
    <t>Government expenditure per student, primary (% of GDP per capita)</t>
  </si>
  <si>
    <t>SE.XPD.PRIM.PC.ZS</t>
  </si>
  <si>
    <t>Government expenditure per student, secondary (% of GDP per capita)</t>
  </si>
  <si>
    <t>SE.XPD.SECO.PC.ZS</t>
  </si>
  <si>
    <t>Government expenditure per student, tertiary (% of GDP per capita)</t>
  </si>
  <si>
    <t>SE.XPD.TERT.PC.ZS</t>
  </si>
  <si>
    <t>Grants and other revenue (% of revenue)</t>
  </si>
  <si>
    <t>GC.REV.GOTR.ZS</t>
  </si>
  <si>
    <t>Grants and other revenue (current LCU)</t>
  </si>
  <si>
    <t>GC.REV.GOTR.CN</t>
  </si>
  <si>
    <t>Grants, excluding technical cooperation (BoP, current US$)</t>
  </si>
  <si>
    <t>BX.GRT.EXTA.CD.WD</t>
  </si>
  <si>
    <t>Gross capital formation (% of GDP)</t>
  </si>
  <si>
    <t>NE.GDI.TOTL.ZS</t>
  </si>
  <si>
    <t>Gross capital formation (annual % growth)</t>
  </si>
  <si>
    <t>NE.GDI.TOTL.KD.ZG</t>
  </si>
  <si>
    <t>Gross capital formation (constant 2010 US$)</t>
  </si>
  <si>
    <t>NE.GDI.TOTL.KD</t>
  </si>
  <si>
    <t>Gross capital formation (constant LCU)</t>
  </si>
  <si>
    <t>NE.GDI.TOTL.KN</t>
  </si>
  <si>
    <t>Gross capital formation (current LCU)</t>
  </si>
  <si>
    <t>NE.GDI.TOTL.CN</t>
  </si>
  <si>
    <t>Gross capital formation (current US$)</t>
  </si>
  <si>
    <t>NE.GDI.TOTL.CD</t>
  </si>
  <si>
    <t>Gross domestic income (constant LCU)</t>
  </si>
  <si>
    <t>NY.GDY.TOTL.KN</t>
  </si>
  <si>
    <t>Gross domestic savings (% of GDP)</t>
  </si>
  <si>
    <t>NY.GDS.TOTL.ZS</t>
  </si>
  <si>
    <t>Gross domestic savings (current LCU)</t>
  </si>
  <si>
    <t>NY.GDS.TOTL.CN</t>
  </si>
  <si>
    <t>Gross domestic savings (current US$)</t>
  </si>
  <si>
    <t>NY.GDS.TOTL.CD</t>
  </si>
  <si>
    <t>Gross fixed capital formation (% of GDP)</t>
  </si>
  <si>
    <t>NE.GDI.FTOT.ZS</t>
  </si>
  <si>
    <t>Gross fixed capital formation (annual % growth)</t>
  </si>
  <si>
    <t>NE.GDI.FTOT.KD.ZG</t>
  </si>
  <si>
    <t>Gross fixed capital formation (constant 2010 US$)</t>
  </si>
  <si>
    <t>NE.GDI.FTOT.KD</t>
  </si>
  <si>
    <t>Gross fixed capital formation (constant LCU)</t>
  </si>
  <si>
    <t>NE.GDI.FTOT.KN</t>
  </si>
  <si>
    <t>Gross fixed capital formation (current LCU)</t>
  </si>
  <si>
    <t>NE.GDI.FTOT.CN</t>
  </si>
  <si>
    <t>Gross fixed capital formation (current US$)</t>
  </si>
  <si>
    <t>NE.GDI.FTOT.CD</t>
  </si>
  <si>
    <t>Gross fixed capital formation, private sector (% of GDP)</t>
  </si>
  <si>
    <t>NE.GDI.FPRV.ZS</t>
  </si>
  <si>
    <t>Gross fixed capital formation, private sector (current LCU)</t>
  </si>
  <si>
    <t>NE.GDI.FPRV.CN</t>
  </si>
  <si>
    <t>Gross intake ratio in first grade of primary education, female (% of relevant age group)</t>
  </si>
  <si>
    <t>SE.PRM.GINT.FE.ZS</t>
  </si>
  <si>
    <t>Gross intake ratio in first grade of primary education, male (% of relevant age group)</t>
  </si>
  <si>
    <t>SE.PRM.GINT.MA.ZS</t>
  </si>
  <si>
    <t>Gross intake ratio in first grade of primary education, total (% of relevant age group)</t>
  </si>
  <si>
    <t>SE.PRM.GINT.ZS</t>
  </si>
  <si>
    <t>Gross national expenditure (% of GDP)</t>
  </si>
  <si>
    <t>NE.DAB.TOTL.ZS</t>
  </si>
  <si>
    <t>Gross national expenditure (constant 2010 US$)</t>
  </si>
  <si>
    <t>NE.DAB.TOTL.KD</t>
  </si>
  <si>
    <t>Gross national expenditure (constant LCU)</t>
  </si>
  <si>
    <t>NE.DAB.TOTL.KN</t>
  </si>
  <si>
    <t>Gross national expenditure (current LCU)</t>
  </si>
  <si>
    <t>NE.DAB.TOTL.CN</t>
  </si>
  <si>
    <t>Gross national expenditure (current US$)</t>
  </si>
  <si>
    <t>NE.DAB.TOTL.CD</t>
  </si>
  <si>
    <t>Gross national expenditure deflator (base year varies by country)</t>
  </si>
  <si>
    <t>NE.DAB.DEFL.ZS</t>
  </si>
  <si>
    <t>Gross savings (% of GDP)</t>
  </si>
  <si>
    <t>NY.GNS.ICTR.ZS</t>
  </si>
  <si>
    <t>Gross savings (% of GNI)</t>
  </si>
  <si>
    <t>NY.GNS.ICTR.GN.ZS</t>
  </si>
  <si>
    <t>Gross savings (current LCU)</t>
  </si>
  <si>
    <t>NY.GNS.ICTR.CN</t>
  </si>
  <si>
    <t>Gross savings (current US$)</t>
  </si>
  <si>
    <t>NY.GNS.ICTR.CD</t>
  </si>
  <si>
    <t>Gross value added at basic prices (GVA) (constant 2010 US$)</t>
  </si>
  <si>
    <t>NY.GDP.FCST.KD</t>
  </si>
  <si>
    <t>Gross value added at basic prices (GVA) (constant LCU)</t>
  </si>
  <si>
    <t>NY.GDP.FCST.KN</t>
  </si>
  <si>
    <t>Gross value added at basic prices (GVA) (current LCU)</t>
  </si>
  <si>
    <t>NY.GDP.FCST.CN</t>
  </si>
  <si>
    <t>Gross value added at basic prices (GVA) (current US$)</t>
  </si>
  <si>
    <t>NY.GDP.FCST.CD</t>
  </si>
  <si>
    <t>HFC gas emissions (thousand metric tons of CO2 equivalent)</t>
  </si>
  <si>
    <t>EN.ATM.HFCG.KT.CE</t>
  </si>
  <si>
    <t>High-technology exports (% of manufactured exports)</t>
  </si>
  <si>
    <t>TX.VAL.TECH.MF.ZS</t>
  </si>
  <si>
    <t>High-technology exports (current US$)</t>
  </si>
  <si>
    <t>TX.VAL.TECH.CD</t>
  </si>
  <si>
    <t>Hospital beds (per 1,000 people)</t>
  </si>
  <si>
    <t>SH.MED.BEDS.ZS</t>
  </si>
  <si>
    <t>Households and NPISHs final consumption expenditure (% of GDP)</t>
  </si>
  <si>
    <t>NE.CON.PRVT.ZS</t>
  </si>
  <si>
    <t>Households and NPISHs Final consumption expenditure (annual % growth)</t>
  </si>
  <si>
    <t>NE.CON.PRVT.KD.ZG</t>
  </si>
  <si>
    <t>Households and NPISHs Final consumption expenditure (constant 2010 US$)</t>
  </si>
  <si>
    <t>NE.CON.PRVT.KD</t>
  </si>
  <si>
    <t>Households and NPISHs Final consumption expenditure (constant LCU)</t>
  </si>
  <si>
    <t>NE.CON.PRVT.KN</t>
  </si>
  <si>
    <t>Households and NPISHs Final consumption expenditure (current LCU)</t>
  </si>
  <si>
    <t>NE.CON.PRVT.CN</t>
  </si>
  <si>
    <t>Households and NPISHs Final consumption expenditure (current US$)</t>
  </si>
  <si>
    <t>NE.CON.PRVT.CD</t>
  </si>
  <si>
    <t>Households and NPISHs Final consumption expenditure per capita (constant 2010 US$)</t>
  </si>
  <si>
    <t>NE.CON.PRVT.PC.KD</t>
  </si>
  <si>
    <t>Households and NPISHs Final consumption expenditure per capita growth (annual %)</t>
  </si>
  <si>
    <t>NE.CON.PRVT.PC.KD.ZG</t>
  </si>
  <si>
    <t>Households and NPISHs Final consumption expenditure, PPP (constant 2011 international $)</t>
  </si>
  <si>
    <t>NE.CON.PRVT.PP.KD</t>
  </si>
  <si>
    <t>Households and NPISHs Final consumption expenditure, PPP (current international $)</t>
  </si>
  <si>
    <t>NE.CON.PRVT.PP.CD</t>
  </si>
  <si>
    <t>Human capital index (HCI) (scale 0-1)</t>
  </si>
  <si>
    <t>HD.HCI.OVRL</t>
  </si>
  <si>
    <t>Human capital index (HCI), female (scale 0-1)</t>
  </si>
  <si>
    <t>HD.HCI.OVRL.FE</t>
  </si>
  <si>
    <t>Human capital index (HCI), female, lower bound (scale 0-1)</t>
  </si>
  <si>
    <t>HD.HCI.OVRL.LB.FE</t>
  </si>
  <si>
    <t>Human capital index (HCI), female, upper bound (scale 0-1)</t>
  </si>
  <si>
    <t>HD.HCI.OVRL.UB.FE</t>
  </si>
  <si>
    <t>Human capital index (HCI), lower bound (scale 0-1)</t>
  </si>
  <si>
    <t>HD.HCI.OVRL.LB</t>
  </si>
  <si>
    <t>Human capital index (HCI), male (scale 0-1)</t>
  </si>
  <si>
    <t>HD.HCI.OVRL.MA</t>
  </si>
  <si>
    <t>Human capital index (HCI), male, lower bound (scale 0-1)</t>
  </si>
  <si>
    <t>HD.HCI.OVRL.LB.MA</t>
  </si>
  <si>
    <t>Human capital index (HCI), male, upper bound (scale 0-1)</t>
  </si>
  <si>
    <t>HD.HCI.OVRL.UB.MA</t>
  </si>
  <si>
    <t>Human capital index (HCI), upper bound (scale 0-1)</t>
  </si>
  <si>
    <t>HD.HCI.OVRL.UB</t>
  </si>
  <si>
    <t>IBRD loans and IDA credits (DOD, current US$)</t>
  </si>
  <si>
    <t>DT.DOD.MWBG.CD</t>
  </si>
  <si>
    <t>ICT goods exports (% of total goods exports)</t>
  </si>
  <si>
    <t>TX.VAL.ICTG.ZS.UN</t>
  </si>
  <si>
    <t>ICT goods imports (% total goods imports)</t>
  </si>
  <si>
    <t>TM.VAL.ICTG.ZS.UN</t>
  </si>
  <si>
    <t>ICT service exports (% of service exports, BoP)</t>
  </si>
  <si>
    <t>BX.GSR.CCIS.ZS</t>
  </si>
  <si>
    <t>ICT service exports (BoP, current US$)</t>
  </si>
  <si>
    <t>BX.GSR.CCIS.CD</t>
  </si>
  <si>
    <t>IDA grants (current US$)</t>
  </si>
  <si>
    <t>DT.DIS.IDAG.CD</t>
  </si>
  <si>
    <t>IDA resource allocation index (1=low to 6=high)</t>
  </si>
  <si>
    <t>IQ.CPA.IRAI.XQ</t>
  </si>
  <si>
    <t>IFC, private nonguaranteed (NFL, current US$)</t>
  </si>
  <si>
    <t>DT.NFL.NIFC.CD</t>
  </si>
  <si>
    <t>IMF charges (INT, current US$)</t>
  </si>
  <si>
    <t>DT.INT.DIMF.CD</t>
  </si>
  <si>
    <t>IMF purchases (DIS, current US$)</t>
  </si>
  <si>
    <t>DT.DIS.DIMF.CD</t>
  </si>
  <si>
    <t>IMF repurchases (AMT, current US$)</t>
  </si>
  <si>
    <t>DT.AMT.DIMF.CD</t>
  </si>
  <si>
    <t>IMF repurchases and charges (TDS, current US$)</t>
  </si>
  <si>
    <t>DT.TDS.DIMF.CD</t>
  </si>
  <si>
    <t>Immunization, DPT (% of children ages 12-23 months)</t>
  </si>
  <si>
    <t>SH.IMM.IDPT</t>
  </si>
  <si>
    <t>Immunization, HepB3 (% of one-year-old children)</t>
  </si>
  <si>
    <t>SH.IMM.HEPB</t>
  </si>
  <si>
    <t>Immunization, measles (% of children ages 12-23 months)</t>
  </si>
  <si>
    <t>SH.IMM.MEAS</t>
  </si>
  <si>
    <t>Import unit value index (2000 = 100)</t>
  </si>
  <si>
    <t>TM.UVI.MRCH.XD.WD</t>
  </si>
  <si>
    <t>Import value index (2000 = 100)</t>
  </si>
  <si>
    <t>TM.VAL.MRCH.XD.WD</t>
  </si>
  <si>
    <t>Import volume index (2000 = 100)</t>
  </si>
  <si>
    <t>TM.QTY.MRCH.XD.WD</t>
  </si>
  <si>
    <t>Imports of goods and services (% of GDP)</t>
  </si>
  <si>
    <t>NE.IMP.GNFS.ZS</t>
  </si>
  <si>
    <t>Imports of goods and services (annual % growth)</t>
  </si>
  <si>
    <t>NE.IMP.GNFS.KD.ZG</t>
  </si>
  <si>
    <t>Imports of goods and services (BoP, current US$)</t>
  </si>
  <si>
    <t>BM.GSR.GNFS.CD</t>
  </si>
  <si>
    <t>Imports of goods and services (constant 2010 US$)</t>
  </si>
  <si>
    <t>NE.IMP.GNFS.KD</t>
  </si>
  <si>
    <t>Imports of goods and services (constant LCU)</t>
  </si>
  <si>
    <t>NE.IMP.GNFS.KN</t>
  </si>
  <si>
    <t>Imports of goods and services (current LCU)</t>
  </si>
  <si>
    <t>NE.IMP.GNFS.CN</t>
  </si>
  <si>
    <t>Imports of goods and services (current US$)</t>
  </si>
  <si>
    <t>NE.IMP.GNFS.CD</t>
  </si>
  <si>
    <t>Imports of goods, services and primary income (BoP, current US$)</t>
  </si>
  <si>
    <t>BM.GSR.TOTL.CD</t>
  </si>
  <si>
    <t>Incidence of HIV (% of uninfected population ages 15-49)</t>
  </si>
  <si>
    <t>SH.HIV.INCD.ZS</t>
  </si>
  <si>
    <t>Incidence of malaria (per 1,000 population at risk)</t>
  </si>
  <si>
    <t>SH.MLR.INCD.P3</t>
  </si>
  <si>
    <t>Incidence of tuberculosis (per 100,000 people)</t>
  </si>
  <si>
    <t>SH.TBS.INCD</t>
  </si>
  <si>
    <t>Income share held by fourth 20%</t>
  </si>
  <si>
    <t>SI.DST.04TH.20</t>
  </si>
  <si>
    <t>Income share held by highest 10%</t>
  </si>
  <si>
    <t>SI.DST.10TH.10</t>
  </si>
  <si>
    <t>Income share held by highest 20%</t>
  </si>
  <si>
    <t>SI.DST.05TH.20</t>
  </si>
  <si>
    <t>Income share held by lowest 10%</t>
  </si>
  <si>
    <t>SI.DST.FRST.10</t>
  </si>
  <si>
    <t>Income share held by lowest 20%</t>
  </si>
  <si>
    <t>SI.DST.FRST.20</t>
  </si>
  <si>
    <t>Income share held by second 20%</t>
  </si>
  <si>
    <t>SI.DST.02ND.20</t>
  </si>
  <si>
    <t>Income share held by third 20%</t>
  </si>
  <si>
    <t>SI.DST.03RD.20</t>
  </si>
  <si>
    <t>Increase in poverty gap at $1.90 ($ 2011 PPP) poverty line due to out-of-pocket health care expenditure (% of poverty line)</t>
  </si>
  <si>
    <t>SH.UHC.NOP1.ZG</t>
  </si>
  <si>
    <t>Increase in poverty gap at $1.90 ($ 2011 PPP) poverty line due to out-of-pocket health care expenditure (USD)</t>
  </si>
  <si>
    <t>SH.UHC.NOP1.CG</t>
  </si>
  <si>
    <t>Increase in poverty gap at $3.10 ($ 2011 PPP) poverty line due to out-of-pocket health care expenditure (% of poverty line)</t>
  </si>
  <si>
    <t>SH.UHC.NOP2.ZG</t>
  </si>
  <si>
    <t>Increase in poverty gap at $3.10 ($ 2011 PPP) poverty line due to out-of-pocket health care expenditure (USD)</t>
  </si>
  <si>
    <t>SH.UHC.NOP2.CG</t>
  </si>
  <si>
    <t>Individuals using the Internet (% of population)</t>
  </si>
  <si>
    <t>IT.NET.USER.ZS</t>
  </si>
  <si>
    <t>Industrial design applications, nonresident, by count</t>
  </si>
  <si>
    <t>IP.IDS.NRCT</t>
  </si>
  <si>
    <t>Industrial design applications, resident, by count</t>
  </si>
  <si>
    <t>IP.IDS.RSCT</t>
  </si>
  <si>
    <t>Industry (including construction), value added (% of GDP)</t>
  </si>
  <si>
    <t>NV.IND.TOTL.ZS</t>
  </si>
  <si>
    <t>Industry (including construction), value added (annual % growth)</t>
  </si>
  <si>
    <t>NV.IND.TOTL.KD.ZG</t>
  </si>
  <si>
    <t>Industry (including construction), value added (constant 2010 US$)</t>
  </si>
  <si>
    <t>NV.IND.TOTL.KD</t>
  </si>
  <si>
    <t>Industry (including construction), value added (constant LCU)</t>
  </si>
  <si>
    <t>NV.IND.TOTL.KN</t>
  </si>
  <si>
    <t>Industry (including construction), value added (current LCU)</t>
  </si>
  <si>
    <t>NV.IND.TOTL.CN</t>
  </si>
  <si>
    <t>Industry (including construction), value added (current US$)</t>
  </si>
  <si>
    <t>NV.IND.TOTL.CD</t>
  </si>
  <si>
    <t>Industry (including construction), value added per worker (constant 2010 US$)</t>
  </si>
  <si>
    <t>NV.IND.EMPL.KD</t>
  </si>
  <si>
    <t>Inflation, consumer prices (annual %)</t>
  </si>
  <si>
    <t>FP.CPI.TOTL.ZG</t>
  </si>
  <si>
    <t>Inflation, GDP deflator (annual %)</t>
  </si>
  <si>
    <t>NY.GDP.DEFL.KD.ZG</t>
  </si>
  <si>
    <t>Inflation, GDP deflator: linked series (annual %)</t>
  </si>
  <si>
    <t>NY.GDP.DEFL.KD.ZG.AD</t>
  </si>
  <si>
    <t>Informal employment (% of total non-agricultural employment)</t>
  </si>
  <si>
    <t>SL.ISV.IFRM.ZS</t>
  </si>
  <si>
    <t>Informal employment, female (% of total non-agricultural employment)</t>
  </si>
  <si>
    <t>SL.ISV.IFRM.FE.ZS</t>
  </si>
  <si>
    <t>Informal employment, male (% of total non-agricultural employment)</t>
  </si>
  <si>
    <t>SL.ISV.IFRM.MA.ZS</t>
  </si>
  <si>
    <t>Informal payments to public officials (% of firms)</t>
  </si>
  <si>
    <t>IC.FRM.CORR.ZS</t>
  </si>
  <si>
    <t>Insurance and financial services (% of commercial service exports)</t>
  </si>
  <si>
    <t>TX.VAL.INSF.ZS.WT</t>
  </si>
  <si>
    <t>Insurance and financial services (% of commercial service imports)</t>
  </si>
  <si>
    <t>TM.VAL.INSF.ZS.WT</t>
  </si>
  <si>
    <t>Insurance and financial services (% of service exports, BoP)</t>
  </si>
  <si>
    <t>BX.GSR.INSF.ZS</t>
  </si>
  <si>
    <t>Insurance and financial services (% of service imports, BoP)</t>
  </si>
  <si>
    <t>BM.GSR.INSF.ZS</t>
  </si>
  <si>
    <t>Intentional homicides (per 100,000 people)</t>
  </si>
  <si>
    <t>VC.IHR.PSRC.P5</t>
  </si>
  <si>
    <t>Intentional homicides, female (per 100,000 female)</t>
  </si>
  <si>
    <t>VC.IHR.PSRC.FE.P5</t>
  </si>
  <si>
    <t>Intentional homicides, male (per 100,000 male)</t>
  </si>
  <si>
    <t>VC.IHR.PSRC.MA.P5</t>
  </si>
  <si>
    <t>Interest arrears, long-term DOD (US$)</t>
  </si>
  <si>
    <t>DT.IXA.DPPG.CD</t>
  </si>
  <si>
    <t>Interest arrears, official creditors (current US$)</t>
  </si>
  <si>
    <t>DT.IXA.OFFT.CD</t>
  </si>
  <si>
    <t>Interest arrears, private creditors (current US$)</t>
  </si>
  <si>
    <t>DT.IXA.PRVT.CD</t>
  </si>
  <si>
    <t>Interest forgiven (current US$)</t>
  </si>
  <si>
    <t>DT.IXF.DPPG.CD</t>
  </si>
  <si>
    <t>Interest payments (% of expense)</t>
  </si>
  <si>
    <t>GC.XPN.INTP.ZS</t>
  </si>
  <si>
    <t>Interest payments (% of revenue)</t>
  </si>
  <si>
    <t>GC.XPN.INTP.RV.ZS</t>
  </si>
  <si>
    <t>Interest payments (current LCU)</t>
  </si>
  <si>
    <t>GC.XPN.INTP.CN</t>
  </si>
  <si>
    <t>Interest payments on external debt (% of exports of goods, services and primary income)</t>
  </si>
  <si>
    <t>DT.INT.DECT.EX.ZS</t>
  </si>
  <si>
    <t>Interest payments on external debt (% of GNI)</t>
  </si>
  <si>
    <t>DT.INT.DECT.GN.ZS</t>
  </si>
  <si>
    <t>Interest payments on external debt, long-term (INT, current US$)</t>
  </si>
  <si>
    <t>DT.INT.DLXF.CD</t>
  </si>
  <si>
    <t>Interest payments on external debt, private nonguaranteed (PNG) (INT, current US$)</t>
  </si>
  <si>
    <t>DT.INT.DPNG.CD</t>
  </si>
  <si>
    <t>Interest payments on external debt, public and publicly guaranteed (PPG) (INT, current US$)</t>
  </si>
  <si>
    <t>DT.INT.DPPG.CD</t>
  </si>
  <si>
    <t>Interest payments on external debt, short-term (INT, current US$)</t>
  </si>
  <si>
    <t>DT.INT.DSTC.CD</t>
  </si>
  <si>
    <t>Interest payments on external debt, total (INT, current US$)</t>
  </si>
  <si>
    <t>DT.INT.DECT.CD</t>
  </si>
  <si>
    <t>Interest rate spread (lending rate minus deposit rate, %)</t>
  </si>
  <si>
    <t>FR.INR.LNDP</t>
  </si>
  <si>
    <t>Interest rescheduled (capitalized) (current US$)</t>
  </si>
  <si>
    <t>DT.IXR.DPPG.CD</t>
  </si>
  <si>
    <t>Interest rescheduled, official (current US$)</t>
  </si>
  <si>
    <t>DT.IXR.OFFT.CD</t>
  </si>
  <si>
    <t>Interest rescheduled, private (current US$)</t>
  </si>
  <si>
    <t>DT.IXR.PRVT.CD</t>
  </si>
  <si>
    <t>Internally displaced persons, new displacement associated with conflict and violence (number of cases)</t>
  </si>
  <si>
    <t>VC.IDP.NWCV</t>
  </si>
  <si>
    <t>Internally displaced persons, new displacement associated with disasters (number of cases)</t>
  </si>
  <si>
    <t>VC.IDP.NWDS</t>
  </si>
  <si>
    <t>Internally displaced persons, total displaced by conflict and violence (number of people)</t>
  </si>
  <si>
    <t>VC.IDP.TOCV</t>
  </si>
  <si>
    <t>International migrant stock (% of population)</t>
  </si>
  <si>
    <t>SM.POP.TOTL.ZS</t>
  </si>
  <si>
    <t>International migrant stock, total</t>
  </si>
  <si>
    <t>SM.POP.TOTL</t>
  </si>
  <si>
    <t>International tourism, expenditures (% of total imports)</t>
  </si>
  <si>
    <t>ST.INT.XPND.MP.ZS</t>
  </si>
  <si>
    <t>International tourism, expenditures (current US$)</t>
  </si>
  <si>
    <t>ST.INT.XPND.CD</t>
  </si>
  <si>
    <t>International tourism, expenditures for passenger transport items (current US$)</t>
  </si>
  <si>
    <t>ST.INT.TRNX.CD</t>
  </si>
  <si>
    <t>International tourism, expenditures for travel items (current US$)</t>
  </si>
  <si>
    <t>ST.INT.TVLX.CD</t>
  </si>
  <si>
    <t>International tourism, number of arrivals</t>
  </si>
  <si>
    <t>ST.INT.ARVL</t>
  </si>
  <si>
    <t>International tourism, number of departures</t>
  </si>
  <si>
    <t>ST.INT.DPRT</t>
  </si>
  <si>
    <t>International tourism, receipts (% of total exports)</t>
  </si>
  <si>
    <t>ST.INT.RCPT.XP.ZS</t>
  </si>
  <si>
    <t>International tourism, receipts (current US$)</t>
  </si>
  <si>
    <t>ST.INT.RCPT.CD</t>
  </si>
  <si>
    <t>International tourism, receipts for passenger transport items (current US$)</t>
  </si>
  <si>
    <t>ST.INT.TRNR.CD</t>
  </si>
  <si>
    <t>International tourism, receipts for travel items (current US$)</t>
  </si>
  <si>
    <t>ST.INT.TVLR.CD</t>
  </si>
  <si>
    <t>Investment in energy with private participation (current US$)</t>
  </si>
  <si>
    <t>IE.PPI.ENGY.CD</t>
  </si>
  <si>
    <t>Investment in ICT with private participation (current US$)</t>
  </si>
  <si>
    <t>IE.PPI.ICTI.CD</t>
  </si>
  <si>
    <t>Investment in transport with private participation (current US$)</t>
  </si>
  <si>
    <t>IE.PPI.TRAN.CD</t>
  </si>
  <si>
    <t>Investment in water and sanitation with private participation (current US$)</t>
  </si>
  <si>
    <t>IE.PPI.WATR.CD</t>
  </si>
  <si>
    <t>Labor force participation rate for ages 15-24, female (%) (modeled ILO estimate)</t>
  </si>
  <si>
    <t>SL.TLF.ACTI.1524.FE.ZS</t>
  </si>
  <si>
    <t>Labor force participation rate for ages 15-24, female (%) (national estimate)</t>
  </si>
  <si>
    <t>SL.TLF.ACTI.1524.FE.NE.ZS</t>
  </si>
  <si>
    <t>Labor force participation rate for ages 15-24, male (%) (modeled ILO estimate)</t>
  </si>
  <si>
    <t>SL.TLF.ACTI.1524.MA.ZS</t>
  </si>
  <si>
    <t>Labor force participation rate for ages 15-24, male (%) (national estimate)</t>
  </si>
  <si>
    <t>SL.TLF.ACTI.1524.MA.NE.ZS</t>
  </si>
  <si>
    <t>Labor force participation rate for ages 15-24, total (%) (modeled ILO estimate)</t>
  </si>
  <si>
    <t>SL.TLF.ACTI.1524.ZS</t>
  </si>
  <si>
    <t>Labor force participation rate for ages 15-24, total (%) (national estimate)</t>
  </si>
  <si>
    <t>SL.TLF.ACTI.1524.NE.ZS</t>
  </si>
  <si>
    <t>Labor force participation rate, female (% of female population ages 15+) (modeled ILO estimate)</t>
  </si>
  <si>
    <t>SL.TLF.CACT.FE.ZS</t>
  </si>
  <si>
    <t>Labor force participation rate, female (% of female population ages 15+) (national estimate)</t>
  </si>
  <si>
    <t>SL.TLF.CACT.FE.NE.ZS</t>
  </si>
  <si>
    <t>Labor force participation rate, female (% of female population ages 15-64) (modeled ILO estimate)</t>
  </si>
  <si>
    <t>SL.TLF.ACTI.FE.ZS</t>
  </si>
  <si>
    <t>Labor force participation rate, male (% of male population ages 15+) (modeled ILO estimate)</t>
  </si>
  <si>
    <t>SL.TLF.CACT.MA.ZS</t>
  </si>
  <si>
    <t>Labor force participation rate, male (% of male population ages 15+) (national estimate)</t>
  </si>
  <si>
    <t>SL.TLF.CACT.MA.NE.ZS</t>
  </si>
  <si>
    <t>Labor force participation rate, male (% of male population ages 15-64) (modeled ILO estimate)</t>
  </si>
  <si>
    <t>SL.TLF.ACTI.MA.ZS</t>
  </si>
  <si>
    <t>Labor force participation rate, total (% of total population ages 15+) (modeled ILO estimate)</t>
  </si>
  <si>
    <t>SL.TLF.CACT.ZS</t>
  </si>
  <si>
    <t>Labor force participation rate, total (% of total population ages 15+) (national estimate)</t>
  </si>
  <si>
    <t>SL.TLF.CACT.NE.ZS</t>
  </si>
  <si>
    <t>Labor force participation rate, total (% of total population ages 15-64) (modeled ILO estimate)</t>
  </si>
  <si>
    <t>SL.TLF.ACTI.ZS</t>
  </si>
  <si>
    <t>Labor force with advanced education (% of total working-age population with advanced education)</t>
  </si>
  <si>
    <t>SL.TLF.ADVN.ZS</t>
  </si>
  <si>
    <t>Labor force with advanced education, female (% of female working-age population with advanced education)</t>
  </si>
  <si>
    <t>SL.TLF.ADVN.FE.ZS</t>
  </si>
  <si>
    <t>Labor force with advanced education, male (% of male working-age population with advanced education)</t>
  </si>
  <si>
    <t>SL.TLF.ADVN.MA.ZS</t>
  </si>
  <si>
    <t>Labor force with basic education (% of total working-age population with basic education)</t>
  </si>
  <si>
    <t>SL.TLF.BASC.ZS</t>
  </si>
  <si>
    <t>Labor force with basic education, female (% of female working-age population with basic education)</t>
  </si>
  <si>
    <t>SL.TLF.BASC.FE.ZS</t>
  </si>
  <si>
    <t>Labor force with basic education, male (% of male working-age population with basic education)</t>
  </si>
  <si>
    <t>SL.TLF.BASC.MA.ZS</t>
  </si>
  <si>
    <t>Labor force with intermediate education (% of total working-age population with intermediate education)</t>
  </si>
  <si>
    <t>SL.TLF.INTM.ZS</t>
  </si>
  <si>
    <t>Labor force with intermediate education, female (% of female working-age population with intermediate education)</t>
  </si>
  <si>
    <t>SL.TLF.INTM.FE.ZS</t>
  </si>
  <si>
    <t>Labor force with intermediate education, male (% of male working-age population with intermediate education)</t>
  </si>
  <si>
    <t>SL.TLF.INTM.MA.ZS</t>
  </si>
  <si>
    <t>Labor force, female (% of total labor force)</t>
  </si>
  <si>
    <t>SL.TLF.TOTL.FE.ZS</t>
  </si>
  <si>
    <t>Labor force, total</t>
  </si>
  <si>
    <t>SL.TLF.TOTL.IN</t>
  </si>
  <si>
    <t>Labor tax and contributions (% of commercial profits)</t>
  </si>
  <si>
    <t>IC.TAX.LABR.CP.ZS</t>
  </si>
  <si>
    <t>Land area (sq. km)</t>
  </si>
  <si>
    <t>AG.LND.TOTL.K2</t>
  </si>
  <si>
    <t>Land area where elevation is below 5 meters (% of total land area)</t>
  </si>
  <si>
    <t>AG.LND.EL5M.ZS</t>
  </si>
  <si>
    <t>Land under cereal production (hectares)</t>
  </si>
  <si>
    <t>AG.LND.CREL.HA</t>
  </si>
  <si>
    <t>Law mandates equal remuneration for females and males for work of equal value (1=yes; 0=no)</t>
  </si>
  <si>
    <t>SG.LAW.EQRM.WK</t>
  </si>
  <si>
    <t>Law mandates nondiscrimination based on gender in hiring (1=yes; 0=no)</t>
  </si>
  <si>
    <t>SG.LAW.NODC.HR</t>
  </si>
  <si>
    <t>Law mandates paid or unpaid maternity leave (1=yes; 0=no)</t>
  </si>
  <si>
    <t>SG.LAW.LEVE.PU</t>
  </si>
  <si>
    <t>Law prohibits or invalidates child or early marriage (1=yes; 0=no)</t>
  </si>
  <si>
    <t>SG.LAW.CHMR</t>
  </si>
  <si>
    <t>Lead time to export, median case (days)</t>
  </si>
  <si>
    <t>LP.EXP.DURS.MD</t>
  </si>
  <si>
    <t>Lead time to import, median case (days)</t>
  </si>
  <si>
    <t>LP.IMP.DURS.MD</t>
  </si>
  <si>
    <t>Legislation exists on domestic violence (1=yes; 0=no)</t>
  </si>
  <si>
    <t>SG.LEG.DVAW</t>
  </si>
  <si>
    <t>Lending interest rate (%)</t>
  </si>
  <si>
    <t>FR.INR.LEND</t>
  </si>
  <si>
    <t>Level of water stress: freshwater withdrawal as a proportion of available freshwater resources</t>
  </si>
  <si>
    <t>ER.H2O.FWST.ZS</t>
  </si>
  <si>
    <t>Life expectancy at birth, female (years)</t>
  </si>
  <si>
    <t>SP.DYN.LE00.FE.IN</t>
  </si>
  <si>
    <t>Life expectancy at birth, male (years)</t>
  </si>
  <si>
    <t>SP.DYN.LE00.MA.IN</t>
  </si>
  <si>
    <t>Life expectancy at birth, total (years)</t>
  </si>
  <si>
    <t>SP.DYN.LE00.IN</t>
  </si>
  <si>
    <t>Lifetime risk of maternal death (%)</t>
  </si>
  <si>
    <t>SH.MMR.RISK.ZS</t>
  </si>
  <si>
    <t>Lifetime risk of maternal death (1 in: rate varies by country)</t>
  </si>
  <si>
    <t>SH.MMR.RISK</t>
  </si>
  <si>
    <t>Liner shipping connectivity index (maximum value in 2004 = 100)</t>
  </si>
  <si>
    <t>IS.SHP.GCNW.XQ</t>
  </si>
  <si>
    <t>Listed domestic companies, total</t>
  </si>
  <si>
    <t>CM.MKT.LDOM.NO</t>
  </si>
  <si>
    <t>Literacy rate, adult female (% of females ages 15 and above)</t>
  </si>
  <si>
    <t>SE.ADT.LITR.FE.ZS</t>
  </si>
  <si>
    <t>Literacy rate, adult male (% of males ages 15 and above)</t>
  </si>
  <si>
    <t>SE.ADT.LITR.MA.ZS</t>
  </si>
  <si>
    <t>Literacy rate, adult total (% of people ages 15 and above)</t>
  </si>
  <si>
    <t>SE.ADT.LITR.ZS</t>
  </si>
  <si>
    <t>Literacy rate, youth (ages 15-24), gender parity index (GPI)</t>
  </si>
  <si>
    <t>SE.ADT.1524.LT.FM.ZS</t>
  </si>
  <si>
    <t>Literacy rate, youth female (% of females ages 15-24)</t>
  </si>
  <si>
    <t>SE.ADT.1524.LT.FE.ZS</t>
  </si>
  <si>
    <t>Literacy rate, youth male (% of males ages 15-24)</t>
  </si>
  <si>
    <t>SE.ADT.1524.LT.MA.ZS</t>
  </si>
  <si>
    <t>Literacy rate, youth total (% of people ages 15-24)</t>
  </si>
  <si>
    <t>SE.ADT.1524.LT.ZS</t>
  </si>
  <si>
    <t>Livestock production index (2004-2006 = 100)</t>
  </si>
  <si>
    <t>AG.PRD.LVSK.XD</t>
  </si>
  <si>
    <t>Logistics performance index: Ability to track and trace consignments (1=low to 5=high)</t>
  </si>
  <si>
    <t>LP.LPI.TRAC.XQ</t>
  </si>
  <si>
    <t>Logistics performance index: Competence and quality of logistics services (1=low to 5=high)</t>
  </si>
  <si>
    <t>LP.LPI.LOGS.XQ</t>
  </si>
  <si>
    <t>Logistics performance index: Ease of arranging competitively priced shipments (1=low to 5=high)</t>
  </si>
  <si>
    <t>LP.LPI.ITRN.XQ</t>
  </si>
  <si>
    <t>Logistics performance index: Efficiency of customs clearance process (1=low to 5=high)</t>
  </si>
  <si>
    <t>LP.LPI.CUST.XQ</t>
  </si>
  <si>
    <t>Logistics performance index: Frequency with which shipments reach consignee within scheduled or expected time (1=low to 5=high)</t>
  </si>
  <si>
    <t>LP.LPI.TIME.XQ</t>
  </si>
  <si>
    <t>Logistics performance index: Overall (1=low to 5=high)</t>
  </si>
  <si>
    <t>LP.LPI.OVRL.XQ</t>
  </si>
  <si>
    <t>Logistics performance index: Quality of trade and transport-related infrastructure (1=low to 5=high)</t>
  </si>
  <si>
    <t>LP.LPI.INFR.XQ</t>
  </si>
  <si>
    <t>Losses due to theft and vandalism (% of annual sales of affected firms)</t>
  </si>
  <si>
    <t>IC.FRM.CRIM.ZS</t>
  </si>
  <si>
    <t>Low-birthweight babies (% of births)</t>
  </si>
  <si>
    <t>SH.STA.BRTW.ZS</t>
  </si>
  <si>
    <t>Lower secondary completion rate, female (% of relevant age group)</t>
  </si>
  <si>
    <t>SE.SEC.CMPT.LO.FE.ZS</t>
  </si>
  <si>
    <t>Lower secondary completion rate, male (% of relevant age group)</t>
  </si>
  <si>
    <t>SE.SEC.CMPT.LO.MA.ZS</t>
  </si>
  <si>
    <t>Lower secondary completion rate, total (% of relevant age group)</t>
  </si>
  <si>
    <t>SE.SEC.CMPT.LO.ZS</t>
  </si>
  <si>
    <t>Lower secondary school starting age (years)</t>
  </si>
  <si>
    <t>SE.SEC.AGES</t>
  </si>
  <si>
    <t>Machinery and transport equipment (% of value added in manufacturing)</t>
  </si>
  <si>
    <t>NV.MNF.MTRN.ZS.UN</t>
  </si>
  <si>
    <t>Mammal species, threatened</t>
  </si>
  <si>
    <t>EN.MAM.THRD.NO</t>
  </si>
  <si>
    <t>Manufactures exports (% of merchandise exports)</t>
  </si>
  <si>
    <t>TX.VAL.MANF.ZS.UN</t>
  </si>
  <si>
    <t>Manufactures imports (% of merchandise imports)</t>
  </si>
  <si>
    <t>TM.VAL.MANF.ZS.UN</t>
  </si>
  <si>
    <t>Manufacturing, value added (% of GDP)</t>
  </si>
  <si>
    <t>NV.IND.MANF.ZS</t>
  </si>
  <si>
    <t>Manufacturing, value added (annual % growth)</t>
  </si>
  <si>
    <t>NV.IND.MANF.KD.ZG</t>
  </si>
  <si>
    <t>Manufacturing, value added (constant 2010 US$)</t>
  </si>
  <si>
    <t>NV.IND.MANF.KD</t>
  </si>
  <si>
    <t>Manufacturing, value added (constant LCU)</t>
  </si>
  <si>
    <t>NV.IND.MANF.KN</t>
  </si>
  <si>
    <t>Manufacturing, value added (current LCU)</t>
  </si>
  <si>
    <t>NV.IND.MANF.CN</t>
  </si>
  <si>
    <t>Manufacturing, value added (current US$)</t>
  </si>
  <si>
    <t>NV.IND.MANF.CD</t>
  </si>
  <si>
    <t>Marine protected areas (% of territorial waters)</t>
  </si>
  <si>
    <t>ER.MRN.PTMR.ZS</t>
  </si>
  <si>
    <t>Market capitalization of listed domestic companies (% of GDP)</t>
  </si>
  <si>
    <t>CM.MKT.LCAP.GD.ZS</t>
  </si>
  <si>
    <t>Market capitalization of listed domestic companies (current US$)</t>
  </si>
  <si>
    <t>CM.MKT.LCAP.CD</t>
  </si>
  <si>
    <t>Maternal mortality ratio (modeled estimate, per 100,000 live births)</t>
  </si>
  <si>
    <t>SH.STA.MMRT</t>
  </si>
  <si>
    <t>Maternal mortality ratio (national estimate, per 100,000 live births)</t>
  </si>
  <si>
    <t>SH.STA.MMRT.NE</t>
  </si>
  <si>
    <t>Medium and high-tech exports (% manufactured exports)</t>
  </si>
  <si>
    <t>TX.MNF.TECH.ZS.UN</t>
  </si>
  <si>
    <t>Medium and high-tech Industry (including construction) (% manufacturing value added)</t>
  </si>
  <si>
    <t>NV.MNF.TECH.ZS.UN</t>
  </si>
  <si>
    <t>Merchandise exports (current US$)</t>
  </si>
  <si>
    <t>TX.VAL.MRCH.CD.WT</t>
  </si>
  <si>
    <t>Merchandise exports by the reporting economy (current US$)</t>
  </si>
  <si>
    <t>TX.VAL.MRCH.WL.CD</t>
  </si>
  <si>
    <t>Merchandise exports by the reporting economy, residual (% of total merchandise exports)</t>
  </si>
  <si>
    <t>TX.VAL.MRCH.RS.ZS</t>
  </si>
  <si>
    <t>Merchandise exports to economies in the Arab World (% of total merchandise exports)</t>
  </si>
  <si>
    <t>TX.VAL.MRCH.AL.ZS</t>
  </si>
  <si>
    <t>Merchandise exports to high-income economies (% of total merchandise exports)</t>
  </si>
  <si>
    <t>TX.VAL.MRCH.HI.ZS</t>
  </si>
  <si>
    <t>Merchandise exports to low- and middle-income economies in East Asia &amp; Pacific (% of total merchandise exports)</t>
  </si>
  <si>
    <t>TX.VAL.MRCH.R1.ZS</t>
  </si>
  <si>
    <t>Merchandise exports to low- and middle-income economies in Europe &amp; Central Asia (% of total merchandise exports)</t>
  </si>
  <si>
    <t>TX.VAL.MRCH.R2.ZS</t>
  </si>
  <si>
    <t>Merchandise exports to low- and middle-income economies in Latin America &amp; the Caribbean (% of total merchandise exports)</t>
  </si>
  <si>
    <t>TX.VAL.MRCH.R3.ZS</t>
  </si>
  <si>
    <t>Merchandise exports to low- and middle-income economies in Middle East &amp; North Africa (% of total merchandise exports)</t>
  </si>
  <si>
    <t>TX.VAL.MRCH.R4.ZS</t>
  </si>
  <si>
    <t>Merchandise exports to low- and middle-income economies in South Asia (% of total merchandise exports)</t>
  </si>
  <si>
    <t>TX.VAL.MRCH.R5.ZS</t>
  </si>
  <si>
    <t>Merchandise exports to low- and middle-income economies in Sub-Saharan Africa (% of total merchandise exports)</t>
  </si>
  <si>
    <t>TX.VAL.MRCH.R6.ZS</t>
  </si>
  <si>
    <t>Merchandise exports to low- and middle-income economies outside region (% of total merchandise exports)</t>
  </si>
  <si>
    <t>TX.VAL.MRCH.OR.ZS</t>
  </si>
  <si>
    <t>Merchandise exports to low- and middle-income economies within region (% of total merchandise exports)</t>
  </si>
  <si>
    <t>TX.VAL.MRCH.WR.ZS</t>
  </si>
  <si>
    <t>Merchandise imports (current US$)</t>
  </si>
  <si>
    <t>TM.VAL.MRCH.CD.WT</t>
  </si>
  <si>
    <t>Merchandise imports by the reporting economy (current US$)</t>
  </si>
  <si>
    <t>TM.VAL.MRCH.WL.CD</t>
  </si>
  <si>
    <t>Merchandise imports by the reporting economy, residual (% of total merchandise imports)</t>
  </si>
  <si>
    <t>TM.VAL.MRCH.RS.ZS</t>
  </si>
  <si>
    <t>Merchandise imports from economies in the Arab World (% of total merchandise imports)</t>
  </si>
  <si>
    <t>TM.VAL.MRCH.AL.ZS</t>
  </si>
  <si>
    <t>Merchandise imports from high-income economies (% of total merchandise imports)</t>
  </si>
  <si>
    <t>TM.VAL.MRCH.HI.ZS</t>
  </si>
  <si>
    <t>Merchandise imports from low- and middle-income economies in East Asia &amp; Pacific (% of total merchandise imports)</t>
  </si>
  <si>
    <t>TM.VAL.MRCH.R1.ZS</t>
  </si>
  <si>
    <t>Merchandise imports from low- and middle-income economies in Europe &amp; Central Asia (% of total merchandise imports)</t>
  </si>
  <si>
    <t>TM.VAL.MRCH.R2.ZS</t>
  </si>
  <si>
    <t>Merchandise imports from low- and middle-income economies in Latin America &amp; the Caribbean (% of total merchandise imports)</t>
  </si>
  <si>
    <t>TM.VAL.MRCH.R3.ZS</t>
  </si>
  <si>
    <t>Merchandise imports from low- and middle-income economies in Middle East &amp; North Africa (% of total merchandise imports)</t>
  </si>
  <si>
    <t>TM.VAL.MRCH.R4.ZS</t>
  </si>
  <si>
    <t>Merchandise imports from low- and middle-income economies in South Asia (% of total merchandise imports)</t>
  </si>
  <si>
    <t>TM.VAL.MRCH.R5.ZS</t>
  </si>
  <si>
    <t>Merchandise imports from low- and middle-income economies in Sub-Saharan Africa (% of total merchandise imports)</t>
  </si>
  <si>
    <t>TM.VAL.MRCH.R6.ZS</t>
  </si>
  <si>
    <t>Merchandise imports from low- and middle-income economies outside region (% of total merchandise imports)</t>
  </si>
  <si>
    <t>TM.VAL.MRCH.OR.ZS</t>
  </si>
  <si>
    <t>Merchandise imports from low- and middle-income economies within region (% of total merchandise imports)</t>
  </si>
  <si>
    <t>TM.VAL.MRCH.WR.ZS</t>
  </si>
  <si>
    <t>Merchandise trade (% of GDP)</t>
  </si>
  <si>
    <t>TG.VAL.TOTL.GD.ZS</t>
  </si>
  <si>
    <t>Methane emissions (% change from 1990)</t>
  </si>
  <si>
    <t>EN.ATM.METH.ZG</t>
  </si>
  <si>
    <t>Methane emissions (kt of CO2 equivalent)</t>
  </si>
  <si>
    <t>EN.ATM.METH.KT.CE</t>
  </si>
  <si>
    <t>Methane emissions in energy sector (thousand metric tons of CO2 equivalent)</t>
  </si>
  <si>
    <t>EN.ATM.METH.EG.KT.CE</t>
  </si>
  <si>
    <t>Methodology assessment of statistical capacity (scale 0 - 100)</t>
  </si>
  <si>
    <t>IQ.SCI.MTHD</t>
  </si>
  <si>
    <t>Military expenditure (% of GDP)</t>
  </si>
  <si>
    <t>MS.MIL.XPND.GD.ZS</t>
  </si>
  <si>
    <t>Military expenditure (% of general government expenditure)</t>
  </si>
  <si>
    <t>MS.MIL.XPND.ZS</t>
  </si>
  <si>
    <t>Military expenditure (current LCU)</t>
  </si>
  <si>
    <t>MS.MIL.XPND.CN</t>
  </si>
  <si>
    <t>Military expenditure (current USD)</t>
  </si>
  <si>
    <t>MS.MIL.XPND.CD</t>
  </si>
  <si>
    <t>Mineral rents (% of GDP)</t>
  </si>
  <si>
    <t>NY.GDP.MINR.RT.ZS</t>
  </si>
  <si>
    <t>Mobile cellular subscriptions</t>
  </si>
  <si>
    <t>IT.CEL.SETS</t>
  </si>
  <si>
    <t>Mobile cellular subscriptions (per 100 people)</t>
  </si>
  <si>
    <t>IT.CEL.SETS.P2</t>
  </si>
  <si>
    <t>Mortality caused by road traffic injury (per 100,000 people)</t>
  </si>
  <si>
    <t>SH.STA.TRAF.P5</t>
  </si>
  <si>
    <t>Mortality from CVD, cancer, diabetes or CRD between exact ages 30 and 70 (%)</t>
  </si>
  <si>
    <t>SH.DYN.NCOM.ZS</t>
  </si>
  <si>
    <t>Mortality from CVD, cancer, diabetes or CRD between exact ages 30 and 70, female (%)</t>
  </si>
  <si>
    <t>SH.DYN.NCOM.FE.ZS</t>
  </si>
  <si>
    <t>Mortality from CVD, cancer, diabetes or CRD between exact ages 30 and 70, male (%)</t>
  </si>
  <si>
    <t>SH.DYN.NCOM.MA.ZS</t>
  </si>
  <si>
    <t>Mortality rate attributed to household and ambient air pollution, age-standardized (per 100,000 population)</t>
  </si>
  <si>
    <t>SH.STA.AIRP.P5</t>
  </si>
  <si>
    <t>Mortality rate attributed to household and ambient air pollution, age-standardized, female (per 100,000 female population)</t>
  </si>
  <si>
    <t>SH.STA.AIRP.FE.P5</t>
  </si>
  <si>
    <t>Mortality rate attributed to household and ambient air pollution, age-standardized, male (per 100,000 male population)</t>
  </si>
  <si>
    <t>SH.STA.AIRP.MA.P5</t>
  </si>
  <si>
    <t>Mortality rate attributed to unintentional poisoning (per 100,000 population)</t>
  </si>
  <si>
    <t>SH.STA.POIS.P5</t>
  </si>
  <si>
    <t>Mortality rate attributed to unintentional poisoning, female (per 100,000 female population)</t>
  </si>
  <si>
    <t>SH.STA.POIS.P5.FE</t>
  </si>
  <si>
    <t>Mortality rate attributed to unintentional poisoning, male (per 100,000 male population)</t>
  </si>
  <si>
    <t>SH.STA.POIS.P5.MA</t>
  </si>
  <si>
    <t>Mortality rate attributed to unsafe water, unsafe sanitation and lack of hygiene (per 100,000 population)</t>
  </si>
  <si>
    <t>SH.STA.WASH.P5</t>
  </si>
  <si>
    <t>Mortality rate, adult, female (per 1,000 female adults)</t>
  </si>
  <si>
    <t>SP.DYN.AMRT.FE</t>
  </si>
  <si>
    <t>Mortality rate, adult, male (per 1,000 male adults)</t>
  </si>
  <si>
    <t>SP.DYN.AMRT.MA</t>
  </si>
  <si>
    <t>Mortality rate, infant (per 1,000 live births)</t>
  </si>
  <si>
    <t>SP.DYN.IMRT.IN</t>
  </si>
  <si>
    <t>Mortality rate, infant, female (per 1,000 live births)</t>
  </si>
  <si>
    <t>SP.DYN.IMRT.FE.IN</t>
  </si>
  <si>
    <t>Mortality rate, infant, male (per 1,000 live births)</t>
  </si>
  <si>
    <t>SP.DYN.IMRT.MA.IN</t>
  </si>
  <si>
    <t>Mortality rate, neonatal (per 1,000 live births)</t>
  </si>
  <si>
    <t>SH.DYN.NMRT</t>
  </si>
  <si>
    <t>Mortality rate, under-5 (per 1,000 live births)</t>
  </si>
  <si>
    <t>SH.DYN.MORT</t>
  </si>
  <si>
    <t>Mortality rate, under-5, female (per 1,000 live births)</t>
  </si>
  <si>
    <t>SH.DYN.MORT.FE</t>
  </si>
  <si>
    <t>Mortality rate, under-5, male (per 1,000 live births)</t>
  </si>
  <si>
    <t>SH.DYN.MORT.MA</t>
  </si>
  <si>
    <t>Mothers are guaranteed an equivalent position after maternity leave (1=yes; 0=no)</t>
  </si>
  <si>
    <t>SG.MMR.LEVE.EP</t>
  </si>
  <si>
    <t>Multilateral debt (% of total external debt)</t>
  </si>
  <si>
    <t>DT.DOD.MLAT.ZS</t>
  </si>
  <si>
    <t>Multilateral debt service (% of public and publicly guaranteed debt service)</t>
  </si>
  <si>
    <t>DT.TDS.MLAT.PG.ZS</t>
  </si>
  <si>
    <t>Multilateral debt service (TDS, current US$)</t>
  </si>
  <si>
    <t>DT.TDS.MLAT.CD</t>
  </si>
  <si>
    <t>Natural gas rents (% of GDP)</t>
  </si>
  <si>
    <t>NY.GDP.NGAS.RT.ZS</t>
  </si>
  <si>
    <t>Net acquisition of financial assets (% of GDP)</t>
  </si>
  <si>
    <t>GC.AST.TOTL.GD.ZS</t>
  </si>
  <si>
    <t>Net acquisition of financial assets (current LCU)</t>
  </si>
  <si>
    <t>GC.AST.TOTL.CN</t>
  </si>
  <si>
    <t>Net barter terms of trade index (2000 = 100)</t>
  </si>
  <si>
    <t>TT.PRI.MRCH.XD.WD</t>
  </si>
  <si>
    <t>Net bilateral aid flows from DAC donors, Australia (current US$)</t>
  </si>
  <si>
    <t>DC.DAC.AUSL.CD</t>
  </si>
  <si>
    <t>Net bilateral aid flows from DAC donors, Austria (current US$)</t>
  </si>
  <si>
    <t>DC.DAC.AUTL.CD</t>
  </si>
  <si>
    <t>Net bilateral aid flows from DAC donors, Belgium (current US$)</t>
  </si>
  <si>
    <t>DC.DAC.BELL.CD</t>
  </si>
  <si>
    <t>Net bilateral aid flows from DAC donors, Canada (current US$)</t>
  </si>
  <si>
    <t>DC.DAC.CANL.CD</t>
  </si>
  <si>
    <t>Net bilateral aid flows from DAC donors, Czech Republic (current US$)</t>
  </si>
  <si>
    <t>DC.DAC.CZEL.CD</t>
  </si>
  <si>
    <t>Net bilateral aid flows from DAC donors, Denmark (current US$)</t>
  </si>
  <si>
    <t>DC.DAC.DNKL.CD</t>
  </si>
  <si>
    <t>Net bilateral aid flows from DAC donors, European Union institutions (current US$)</t>
  </si>
  <si>
    <t>DC.DAC.CECL.CD</t>
  </si>
  <si>
    <t>Net bilateral aid flows from DAC donors, Finland (current US$)</t>
  </si>
  <si>
    <t>DC.DAC.FINL.CD</t>
  </si>
  <si>
    <t>Net bilateral aid flows from DAC donors, France (current US$)</t>
  </si>
  <si>
    <t>DC.DAC.FRAL.CD</t>
  </si>
  <si>
    <t>Net bilateral aid flows from DAC donors, Germany (current US$)</t>
  </si>
  <si>
    <t>DC.DAC.DEUL.CD</t>
  </si>
  <si>
    <t>Net bilateral aid flows from DAC donors, Greece (current US$)</t>
  </si>
  <si>
    <t>DC.DAC.GRCL.CD</t>
  </si>
  <si>
    <t>Net bilateral aid flows from DAC donors, Iceland (current US$)</t>
  </si>
  <si>
    <t>DC.DAC.ISLL.CD</t>
  </si>
  <si>
    <t>Net bilateral aid flows from DAC donors, Ireland (current US$)</t>
  </si>
  <si>
    <t>DC.DAC.IRLL.CD</t>
  </si>
  <si>
    <t>Net bilateral aid flows from DAC donors, Italy (current US$)</t>
  </si>
  <si>
    <t>DC.DAC.ITAL.CD</t>
  </si>
  <si>
    <t>Net bilateral aid flows from DAC donors, Japan (current US$)</t>
  </si>
  <si>
    <t>DC.DAC.JPNL.CD</t>
  </si>
  <si>
    <t>Net bilateral aid flows from DAC donors, Korea, Rep. (current US$)</t>
  </si>
  <si>
    <t>DC.DAC.KORL.CD</t>
  </si>
  <si>
    <t>Net bilateral aid flows from DAC donors, Luxembourg (current US$)</t>
  </si>
  <si>
    <t>DC.DAC.LUXL.CD</t>
  </si>
  <si>
    <t>Net bilateral aid flows from DAC donors, Netherlands (current US$)</t>
  </si>
  <si>
    <t>DC.DAC.NLDL.CD</t>
  </si>
  <si>
    <t>Net bilateral aid flows from DAC donors, New Zealand (current US$)</t>
  </si>
  <si>
    <t>DC.DAC.NZLL.CD</t>
  </si>
  <si>
    <t>Net bilateral aid flows from DAC donors, Norway (current US$)</t>
  </si>
  <si>
    <t>DC.DAC.NORL.CD</t>
  </si>
  <si>
    <t>Net bilateral aid flows from DAC donors, Poland (current US$)</t>
  </si>
  <si>
    <t>DC.DAC.POLL.CD</t>
  </si>
  <si>
    <t>Net bilateral aid flows from DAC donors, Portugal (current US$)</t>
  </si>
  <si>
    <t>DC.DAC.PRTL.CD</t>
  </si>
  <si>
    <t>Net bilateral aid flows from DAC donors, Slovak Republic (current US$)</t>
  </si>
  <si>
    <t>DC.DAC.SVKL.CD</t>
  </si>
  <si>
    <t>Net bilateral aid flows from DAC donors, Slovenia (current US$)</t>
  </si>
  <si>
    <t>DC.DAC.SVNL.CD</t>
  </si>
  <si>
    <t>Net bilateral aid flows from DAC donors, Spain (current US$)</t>
  </si>
  <si>
    <t>DC.DAC.ESPL.CD</t>
  </si>
  <si>
    <t>Net bilateral aid flows from DAC donors, Sweden (current US$)</t>
  </si>
  <si>
    <t>DC.DAC.SWEL.CD</t>
  </si>
  <si>
    <t>Net bilateral aid flows from DAC donors, Switzerland (current US$)</t>
  </si>
  <si>
    <t>DC.DAC.CHEL.CD</t>
  </si>
  <si>
    <t>Net bilateral aid flows from DAC donors, Total (current US$)</t>
  </si>
  <si>
    <t>DC.DAC.TOTL.CD</t>
  </si>
  <si>
    <t>Net bilateral aid flows from DAC donors, United Kingdom (current US$)</t>
  </si>
  <si>
    <t>DC.DAC.GBRL.CD</t>
  </si>
  <si>
    <t>Net bilateral aid flows from DAC donors, United States (current US$)</t>
  </si>
  <si>
    <t>DC.DAC.USAL.CD</t>
  </si>
  <si>
    <t>Net capital account (BoP, current US$)</t>
  </si>
  <si>
    <t>BN.TRF.KOGT.CD</t>
  </si>
  <si>
    <t>Net change in interest arrears (current US$)</t>
  </si>
  <si>
    <t>DT.IXA.DPPG.CD.CG</t>
  </si>
  <si>
    <t>Net domestic credit (current LCU)</t>
  </si>
  <si>
    <t>FM.AST.DOMS.CN</t>
  </si>
  <si>
    <t>Net errors and omissions (BoP, current US$)</t>
  </si>
  <si>
    <t>BN.KAC.EOMS.CD</t>
  </si>
  <si>
    <t>Net financial account (BoP, current US$)</t>
  </si>
  <si>
    <t>BN.FIN.TOTL.CD</t>
  </si>
  <si>
    <t>Net financial flows, bilateral (NFL, current US$)</t>
  </si>
  <si>
    <t>DT.NFL.BLAT.CD</t>
  </si>
  <si>
    <t>Net financial flows, IBRD (NFL, current US$)</t>
  </si>
  <si>
    <t>DT.NFL.MIBR.CD</t>
  </si>
  <si>
    <t>Net financial flows, IDA (NFL, current US$)</t>
  </si>
  <si>
    <t>DT.NFL.MIDA.CD</t>
  </si>
  <si>
    <t>Net financial flows, IMF concessional (NFL, current US$)</t>
  </si>
  <si>
    <t>DT.NFL.IMFC.CD</t>
  </si>
  <si>
    <t>Net financial flows, IMF nonconcessional (NFL, current US$)</t>
  </si>
  <si>
    <t>DT.NFL.IMFN.CD</t>
  </si>
  <si>
    <t>Net financial flows, multilateral (NFL, current US$)</t>
  </si>
  <si>
    <t>DT.NFL.MLAT.CD</t>
  </si>
  <si>
    <t>Net financial flows, others (NFL, current US$)</t>
  </si>
  <si>
    <t>DT.NFL.MOTH.CD</t>
  </si>
  <si>
    <t>Net financial flows, RDB concessional (NFL, current US$)</t>
  </si>
  <si>
    <t>DT.NFL.RDBC.CD</t>
  </si>
  <si>
    <t>Net financial flows, RDB nonconcessional (NFL, current US$)</t>
  </si>
  <si>
    <t>DT.NFL.RDBN.CD</t>
  </si>
  <si>
    <t>Net flows on external debt, long-term (NFL, current US$)</t>
  </si>
  <si>
    <t>DT.NFL.DLXF.CD</t>
  </si>
  <si>
    <t>Net flows on external debt, private nonguaranteed (PNG) (NFL, current US$)</t>
  </si>
  <si>
    <t>DT.NFL.DPNG.CD</t>
  </si>
  <si>
    <t>Net flows on external debt, public and publicly guaranteed (PPG) (NFL, current US$)</t>
  </si>
  <si>
    <t>DT.NFL.DPPG.CD</t>
  </si>
  <si>
    <t>Net flows on external debt, short-term (NFL, current US$)</t>
  </si>
  <si>
    <t>DT.NFL.DSTC.CD</t>
  </si>
  <si>
    <t>Net flows on external debt, total (NFL, current US$)</t>
  </si>
  <si>
    <t>DT.NFL.DECT.CD</t>
  </si>
  <si>
    <t>Net foreign assets (current LCU)</t>
  </si>
  <si>
    <t>FM.AST.NFRG.CN</t>
  </si>
  <si>
    <t>Net incurrence of liabilities, total (% of GDP)</t>
  </si>
  <si>
    <t>GC.LBL.TOTL.GD.ZS</t>
  </si>
  <si>
    <t>Net incurrence of liabilities, total (current LCU)</t>
  </si>
  <si>
    <t>GC.LBL.TOTL.CN</t>
  </si>
  <si>
    <t>Net intake rate in grade 1 (% of official school-age population)</t>
  </si>
  <si>
    <t>SE.PRM.NINT.ZS</t>
  </si>
  <si>
    <t>Net intake rate in grade 1, female (% of official school-age population)</t>
  </si>
  <si>
    <t>SE.PRM.NINT.FE.ZS</t>
  </si>
  <si>
    <t>Net intake rate in grade 1, male (% of official school-age population)</t>
  </si>
  <si>
    <t>SE.PRM.NINT.MA.ZS</t>
  </si>
  <si>
    <t>Net investment in nonfinancial assets (% of GDP)</t>
  </si>
  <si>
    <t>GC.NFN.TOTL.GD.ZS</t>
  </si>
  <si>
    <t>Net investment in nonfinancial assets (current LCU)</t>
  </si>
  <si>
    <t>GC.NFN.TOTL.CN</t>
  </si>
  <si>
    <t>Net lending (+) / net borrowing (-) (% of GDP)</t>
  </si>
  <si>
    <t>GC.NLD.TOTL.GD.ZS</t>
  </si>
  <si>
    <t>Net lending (+) / net borrowing (-) (current LCU)</t>
  </si>
  <si>
    <t>GC.NLD.TOTL.CN</t>
  </si>
  <si>
    <t>Net migration</t>
  </si>
  <si>
    <t>SM.POP.NETM</t>
  </si>
  <si>
    <t>Net ODA provided to the least developed countries (% of GNI)</t>
  </si>
  <si>
    <t>DC.ODA.TLDC.GN.ZS</t>
  </si>
  <si>
    <t>Net ODA provided, to the least developed countries (current US$)</t>
  </si>
  <si>
    <t>DC.ODA.TLDC.CD</t>
  </si>
  <si>
    <t>Net ODA provided, total (% of GNI)</t>
  </si>
  <si>
    <t>DC.ODA.TOTL.GN.ZS</t>
  </si>
  <si>
    <t>Net ODA provided, total (constant 2015 US$)</t>
  </si>
  <si>
    <t>DC.ODA.TOTL.KD</t>
  </si>
  <si>
    <t>Net ODA provided, total (current US$)</t>
  </si>
  <si>
    <t>DC.ODA.TOTL.CD</t>
  </si>
  <si>
    <t>Net ODA received (% of central government expense)</t>
  </si>
  <si>
    <t>DT.ODA.ODAT.XP.ZS</t>
  </si>
  <si>
    <t>Net ODA received (% of GNI)</t>
  </si>
  <si>
    <t>DT.ODA.ODAT.GN.ZS</t>
  </si>
  <si>
    <t>Net ODA received (% of gross capital formation)</t>
  </si>
  <si>
    <t>DT.ODA.ODAT.GI.ZS</t>
  </si>
  <si>
    <t>Net ODA received (% of imports of goods, services and primary income)</t>
  </si>
  <si>
    <t>DT.ODA.ODAT.MP.ZS</t>
  </si>
  <si>
    <t>Net ODA received per capita (current US$)</t>
  </si>
  <si>
    <t>DT.ODA.ODAT.PC.ZS</t>
  </si>
  <si>
    <t>Net official aid received (constant 2015 US$)</t>
  </si>
  <si>
    <t>DT.ODA.OATL.KD</t>
  </si>
  <si>
    <t>Net official aid received (current US$)</t>
  </si>
  <si>
    <t>DT.ODA.OATL.CD</t>
  </si>
  <si>
    <t>Net official development assistance and official aid received (constant 2015 US$)</t>
  </si>
  <si>
    <t>DT.ODA.ALLD.KD</t>
  </si>
  <si>
    <t>Net official development assistance and official aid received (current US$)</t>
  </si>
  <si>
    <t>DT.ODA.ALLD.CD</t>
  </si>
  <si>
    <t>Net official development assistance received (constant 2015 US$)</t>
  </si>
  <si>
    <t>DT.ODA.ODAT.KD</t>
  </si>
  <si>
    <t>Net official development assistance received (current US$)</t>
  </si>
  <si>
    <t>DT.ODA.ODAT.CD</t>
  </si>
  <si>
    <t>Net official flows from UN agencies, FAO (current US$)</t>
  </si>
  <si>
    <t>DT.NFL.FAOG.CD</t>
  </si>
  <si>
    <t>Net official flows from UN agencies, IAEA (current US$)</t>
  </si>
  <si>
    <t>DT.NFL.IAEA.CD</t>
  </si>
  <si>
    <t>Net official flows from UN agencies, IFAD (current US$)</t>
  </si>
  <si>
    <t>DT.NFL.IFAD.CD</t>
  </si>
  <si>
    <t>Net official flows from UN agencies, ILO (current US$)</t>
  </si>
  <si>
    <t>DT.NFL.ILOG.CD</t>
  </si>
  <si>
    <t>Net official flows from UN agencies, UNAIDS (current US$)</t>
  </si>
  <si>
    <t>DT.NFL.UNAI.CD</t>
  </si>
  <si>
    <t>Net official flows from UN agencies, UNDP (current US$)</t>
  </si>
  <si>
    <t>DT.NFL.UNDP.CD</t>
  </si>
  <si>
    <t>Net official flows from UN agencies, UNECE (current US$)</t>
  </si>
  <si>
    <t>DT.NFL.UNEC.CD</t>
  </si>
  <si>
    <t>Net official flows from UN agencies, UNFPA (current US$)</t>
  </si>
  <si>
    <t>DT.NFL.UNFP.CD</t>
  </si>
  <si>
    <t>Net official flows from UN agencies, UNHCR (current US$)</t>
  </si>
  <si>
    <t>DT.NFL.UNCR.CD</t>
  </si>
  <si>
    <t>Net official flows from UN agencies, UNICEF (current US$)</t>
  </si>
  <si>
    <t>DT.NFL.UNCF.CD</t>
  </si>
  <si>
    <t>Net official flows from UN agencies, UNPBF (current US$)</t>
  </si>
  <si>
    <t>DT.NFL.UNPB.CD</t>
  </si>
  <si>
    <t>Net official flows from UN agencies, UNRWA (current US$)</t>
  </si>
  <si>
    <t>DT.NFL.UNRW.CD</t>
  </si>
  <si>
    <t>Net official flows from UN agencies, UNTA (current US$)</t>
  </si>
  <si>
    <t>DT.NFL.UNTA.CD</t>
  </si>
  <si>
    <t>Net official flows from UN agencies, UNWTO (current US$)</t>
  </si>
  <si>
    <t>DT.NFL.UNWT.CD</t>
  </si>
  <si>
    <t>Net official flows from UN agencies, WFP (current US$)</t>
  </si>
  <si>
    <t>DT.NFL.WFPG.CD</t>
  </si>
  <si>
    <t>Net official flows from UN agencies, WHO (current US$)</t>
  </si>
  <si>
    <t>DT.NFL.WHOL.CD</t>
  </si>
  <si>
    <t>Net primary income (BoP, current US$)</t>
  </si>
  <si>
    <t>BN.GSR.FCTY.CD</t>
  </si>
  <si>
    <t>Net primary income (Net income from abroad) (constant LCU)</t>
  </si>
  <si>
    <t>NY.GSR.NFCY.KN</t>
  </si>
  <si>
    <t>Net primary income (Net income from abroad) (current LCU)</t>
  </si>
  <si>
    <t>NY.GSR.NFCY.CN</t>
  </si>
  <si>
    <t>Net primary income (Net income from abroad) (current US$)</t>
  </si>
  <si>
    <t>NY.GSR.NFCY.CD</t>
  </si>
  <si>
    <t>Net secondary income (BoP, current US$)</t>
  </si>
  <si>
    <t>BN.TRF.CURR.CD</t>
  </si>
  <si>
    <t>Net secondary income (Net current transfers from abroad) (constant LCU)</t>
  </si>
  <si>
    <t>NY.TRF.NCTR.KN</t>
  </si>
  <si>
    <t>Net secondary income (Net current transfers from abroad) (current LCU)</t>
  </si>
  <si>
    <t>NY.TRF.NCTR.CN</t>
  </si>
  <si>
    <t>Net secondary income (Net current transfers from abroad) (current US$)</t>
  </si>
  <si>
    <t>NY.TRF.NCTR.CD</t>
  </si>
  <si>
    <t>Net trade in goods (BoP, current US$)</t>
  </si>
  <si>
    <t>BN.GSR.MRCH.CD</t>
  </si>
  <si>
    <t>Net trade in goods and services (BoP, current US$)</t>
  </si>
  <si>
    <t>BN.GSR.GNFS.CD</t>
  </si>
  <si>
    <t>Net transfers on external debt, long-term (NTR, current US$)</t>
  </si>
  <si>
    <t>DT.NTR.DLXF.CD</t>
  </si>
  <si>
    <t>Net transfers on external debt, private nonguaranteed (PNG) (NTR, current US$)</t>
  </si>
  <si>
    <t>DT.NTR.DPNG.CD</t>
  </si>
  <si>
    <t>Net transfers on external debt, public and publicly guaranteed (PPG) (NTR, current US$)</t>
  </si>
  <si>
    <t>DT.NTR.DPPG.CD</t>
  </si>
  <si>
    <t>Net transfers on external debt, total (NTR, current US$)</t>
  </si>
  <si>
    <t>DT.NTR.DECT.CD</t>
  </si>
  <si>
    <t>New business density (new registrations per 1,000 people ages 15-64)</t>
  </si>
  <si>
    <t>IC.BUS.NDNS.ZS</t>
  </si>
  <si>
    <t>New businesses registered (number)</t>
  </si>
  <si>
    <t>IC.BUS.NREG</t>
  </si>
  <si>
    <t>Newborns protected against tetanus (%)</t>
  </si>
  <si>
    <t>SH.VAC.TTNS.ZS</t>
  </si>
  <si>
    <t>Nitrous oxide emissions (% change from 1990)</t>
  </si>
  <si>
    <t>EN.ATM.NOXE.ZG</t>
  </si>
  <si>
    <t>Nitrous oxide emissions (thousand metric tons of CO2 equivalent)</t>
  </si>
  <si>
    <t>EN.ATM.NOXE.KT.CE</t>
  </si>
  <si>
    <t>Nitrous oxide emissions in energy sector (% of total)</t>
  </si>
  <si>
    <t>EN.ATM.NOXE.EG.ZS</t>
  </si>
  <si>
    <t>Nitrous oxide emissions in energy sector (thousand metric tons of CO2 equivalent)</t>
  </si>
  <si>
    <t>EN.ATM.NOXE.EG.KT.CE</t>
  </si>
  <si>
    <t>Nondiscrimination clause mentions gender in the constitution (1=yes; 0=no)</t>
  </si>
  <si>
    <t>SG.NOD.CONS</t>
  </si>
  <si>
    <t>Nonpregnant and nonnursing women can do the same jobs as men (1=yes; 0=no)</t>
  </si>
  <si>
    <t>SG.JOB.NOPN.EQ</t>
  </si>
  <si>
    <t>Number of deaths ages 5-14 years</t>
  </si>
  <si>
    <t>SH.DTH.0514</t>
  </si>
  <si>
    <t>Number of infant deaths</t>
  </si>
  <si>
    <t>SH.DTH.IMRT</t>
  </si>
  <si>
    <t>Number of maternal deaths</t>
  </si>
  <si>
    <t>SH.MMR.DTHS</t>
  </si>
  <si>
    <t>Number of neonatal deaths</t>
  </si>
  <si>
    <t>SH.DTH.NMRT</t>
  </si>
  <si>
    <t>Number of people pushed below the $1.90 ($ 2011 PPP) poverty line by out-of-pocket health care expenditure</t>
  </si>
  <si>
    <t>SH.UHC.NOP1.TO</t>
  </si>
  <si>
    <t>Number of people pushed below the $3.10 ($ 2011 PPP) poverty line by out-of-pocket health care expenditure</t>
  </si>
  <si>
    <t>SH.UHC.NOP2.TO</t>
  </si>
  <si>
    <t>Number of people spending more than 10% of household consumption or income on out-of-pocket health care expenditure</t>
  </si>
  <si>
    <t>SH.UHC.OOPC.10.TO</t>
  </si>
  <si>
    <t>Number of people spending more than 25% of household consumption or income on out-of-pocket health care expenditure</t>
  </si>
  <si>
    <t>SH.UHC.OOPC.25.TO</t>
  </si>
  <si>
    <t>Number of surgical procedures (per 100,000 population)</t>
  </si>
  <si>
    <t>SH.SGR.PROC.P5</t>
  </si>
  <si>
    <t>Number of under-five deaths</t>
  </si>
  <si>
    <t>SH.DTH.MORT</t>
  </si>
  <si>
    <t>Number of visits or required meetings of affected firms with tax officials</t>
  </si>
  <si>
    <t>IC.TAX.METG</t>
  </si>
  <si>
    <t>Nurses and midwives (per 1,000 people)</t>
  </si>
  <si>
    <t>SH.MED.NUMW.P3</t>
  </si>
  <si>
    <t>Official exchange rate (LCU per US$, period average)</t>
  </si>
  <si>
    <t>PA.NUS.FCRF</t>
  </si>
  <si>
    <t>Oil rents (% of GDP)</t>
  </si>
  <si>
    <t>NY.GDP.PETR.RT.ZS</t>
  </si>
  <si>
    <t>Ores and metals exports (% of merchandise exports)</t>
  </si>
  <si>
    <t>TX.VAL.MMTL.ZS.UN</t>
  </si>
  <si>
    <t>Ores and metals imports (% of merchandise imports)</t>
  </si>
  <si>
    <t>TM.VAL.MMTL.ZS.UN</t>
  </si>
  <si>
    <t>Other expense (% of expense)</t>
  </si>
  <si>
    <t>GC.XPN.OTHR.ZS</t>
  </si>
  <si>
    <t>Other expense (current LCU)</t>
  </si>
  <si>
    <t>GC.XPN.OTHR.CN</t>
  </si>
  <si>
    <t>Other greenhouse gas emissions (% change from 1990)</t>
  </si>
  <si>
    <t>EN.ATM.GHGO.ZG</t>
  </si>
  <si>
    <t>Other greenhouse gas emissions, HFC, PFC and SF6 (thousand metric tons of CO2 equivalent)</t>
  </si>
  <si>
    <t>EN.ATM.GHGO.KT.CE</t>
  </si>
  <si>
    <t>Other manufacturing (% of value added in manufacturing)</t>
  </si>
  <si>
    <t>NV.MNF.OTHR.ZS.UN</t>
  </si>
  <si>
    <t>Other taxes (% of revenue)</t>
  </si>
  <si>
    <t>GC.TAX.OTHR.RV.ZS</t>
  </si>
  <si>
    <t>Other taxes (current LCU)</t>
  </si>
  <si>
    <t>GC.TAX.OTHR.CN</t>
  </si>
  <si>
    <t>Other taxes payable by businesses (% of commercial profits)</t>
  </si>
  <si>
    <t>IC.TAX.OTHR.CP.ZS</t>
  </si>
  <si>
    <t>Out-of-pocket expenditure (% of current health expenditure)</t>
  </si>
  <si>
    <t>SH.XPD.OOPC.CH.ZS</t>
  </si>
  <si>
    <t>Out-of-pocket expenditure per capita (current US$)</t>
  </si>
  <si>
    <t>SH.XPD.OOPC.PC.CD</t>
  </si>
  <si>
    <t>Out-of-pocket expenditure per capita, PPP (current international $)</t>
  </si>
  <si>
    <t>SH.XPD.OOPC.PP.CD</t>
  </si>
  <si>
    <t>Over-age students, primary (% of enrollment)</t>
  </si>
  <si>
    <t>SE.PRM.OENR.ZS</t>
  </si>
  <si>
    <t>Over-age students, primary, female (% of female enrollment)</t>
  </si>
  <si>
    <t>SE.PRM.OENR.FE.ZS</t>
  </si>
  <si>
    <t>Over-age students, primary, male (% of male enrollment)</t>
  </si>
  <si>
    <t>SE.PRM.OENR.MA.ZS</t>
  </si>
  <si>
    <t>Part time employment, female (% of total female employment)</t>
  </si>
  <si>
    <t>SL.TLF.PART.FE.ZS</t>
  </si>
  <si>
    <t>Part time employment, male (% of total male employment)</t>
  </si>
  <si>
    <t>SL.TLF.PART.MA.ZS</t>
  </si>
  <si>
    <t>Part time employment, total (% of total employment)</t>
  </si>
  <si>
    <t>SL.TLF.PART.ZS</t>
  </si>
  <si>
    <t>Patent applications, nonresidents</t>
  </si>
  <si>
    <t>IP.PAT.NRES</t>
  </si>
  <si>
    <t>Patent applications, residents</t>
  </si>
  <si>
    <t>IP.PAT.RESD</t>
  </si>
  <si>
    <t>People practicing open defecation (% of population)</t>
  </si>
  <si>
    <t>SH.STA.ODFC.ZS</t>
  </si>
  <si>
    <t>People practicing open defecation, rural (% of rural population)</t>
  </si>
  <si>
    <t>SH.STA.ODFC.RU.ZS</t>
  </si>
  <si>
    <t>People practicing open defecation, urban (% of urban population)</t>
  </si>
  <si>
    <t>SH.STA.ODFC.UR.ZS</t>
  </si>
  <si>
    <t>People using at least basic drinking water services (% of population)</t>
  </si>
  <si>
    <t>SH.H2O.BASW.ZS</t>
  </si>
  <si>
    <t>People using at least basic drinking water services, rural (% of rural population)</t>
  </si>
  <si>
    <t>SH.H2O.BASW.RU.ZS</t>
  </si>
  <si>
    <t>People using at least basic drinking water services, urban (% of urban population)</t>
  </si>
  <si>
    <t>SH.H2O.BASW.UR.ZS</t>
  </si>
  <si>
    <t>People using at least basic sanitation services (% of population)</t>
  </si>
  <si>
    <t>SH.STA.BASS.ZS</t>
  </si>
  <si>
    <t>People using at least basic sanitation services, rural (% of rural population)</t>
  </si>
  <si>
    <t>SH.STA.BASS.RU.ZS</t>
  </si>
  <si>
    <t>People using at least basic sanitation services, urban (% of urban population)</t>
  </si>
  <si>
    <t>SH.STA.BASS.UR.ZS</t>
  </si>
  <si>
    <t>People using safely managed drinking water services (% of population)</t>
  </si>
  <si>
    <t>SH.H2O.SMDW.ZS</t>
  </si>
  <si>
    <t>People using safely managed drinking water services, rural (% of rural population)</t>
  </si>
  <si>
    <t>SH.H2O.SMDW.RU.ZS</t>
  </si>
  <si>
    <t>People using safely managed drinking water services, urban (% of urban population)</t>
  </si>
  <si>
    <t>SH.H2O.SMDW.UR.ZS</t>
  </si>
  <si>
    <t>People using safely managed sanitation services (% of population)</t>
  </si>
  <si>
    <t>SH.STA.SMSS.ZS</t>
  </si>
  <si>
    <t>People using safely managed sanitation services, rural (% of rural population)</t>
  </si>
  <si>
    <t>SH.STA.SMSS.RU.ZS</t>
  </si>
  <si>
    <t>People using safely managed sanitation services, urban (% of urban population)</t>
  </si>
  <si>
    <t>SH.STA.SMSS.UR.ZS</t>
  </si>
  <si>
    <t>People with basic handwashing facilities including soap and water (% of population)</t>
  </si>
  <si>
    <t>SH.STA.HYGN.ZS</t>
  </si>
  <si>
    <t>People with basic handwashing facilities including soap and water, rural (% of rural population)</t>
  </si>
  <si>
    <t>SH.STA.HYGN.RU.ZS</t>
  </si>
  <si>
    <t>People with basic handwashing facilities including soap and water, urban (% of urban population)</t>
  </si>
  <si>
    <t>SH.STA.HYGN.UR.ZS</t>
  </si>
  <si>
    <t>Periodicity and timeliness assessment of statistical capacity (scale 0 - 100)</t>
  </si>
  <si>
    <t>IQ.SCI.PRDC</t>
  </si>
  <si>
    <t>Permanent cropland (% of land area)</t>
  </si>
  <si>
    <t>AG.LND.CROP.ZS</t>
  </si>
  <si>
    <t>Persistence to grade 5, female (% of cohort)</t>
  </si>
  <si>
    <t>SE.PRM.PRS5.FE.ZS</t>
  </si>
  <si>
    <t>Persistence to grade 5, male (% of cohort)</t>
  </si>
  <si>
    <t>SE.PRM.PRS5.MA.ZS</t>
  </si>
  <si>
    <t>Persistence to grade 5, total (% of cohort)</t>
  </si>
  <si>
    <t>SE.PRM.PRS5.ZS</t>
  </si>
  <si>
    <t>Persistence to last grade of primary, female (% of cohort)</t>
  </si>
  <si>
    <t>SE.PRM.PRSL.FE.ZS</t>
  </si>
  <si>
    <t>Persistence to last grade of primary, male (% of cohort)</t>
  </si>
  <si>
    <t>SE.PRM.PRSL.MA.ZS</t>
  </si>
  <si>
    <t>Persistence to last grade of primary, total (% of cohort)</t>
  </si>
  <si>
    <t>SE.PRM.PRSL.ZS</t>
  </si>
  <si>
    <t>Personal remittances, paid (current US$)</t>
  </si>
  <si>
    <t>BM.TRF.PWKR.CD.DT</t>
  </si>
  <si>
    <t>Personal remittances, received (% of GDP)</t>
  </si>
  <si>
    <t>BX.TRF.PWKR.DT.GD.ZS</t>
  </si>
  <si>
    <t>Personal remittances, received (current US$)</t>
  </si>
  <si>
    <t>BX.TRF.PWKR.CD.DT</t>
  </si>
  <si>
    <t>Personal transfers, receipts (BoP, current US$)</t>
  </si>
  <si>
    <t>BX.TRF.PWKR.CD</t>
  </si>
  <si>
    <t>PFC gas emissions (thousand metric tons of CO2 equivalent)</t>
  </si>
  <si>
    <t>EN.ATM.PFCG.KT.CE</t>
  </si>
  <si>
    <t>Physicians (per 1,000 people)</t>
  </si>
  <si>
    <t>SH.MED.PHYS.ZS</t>
  </si>
  <si>
    <t>Plant species (higher), threatened</t>
  </si>
  <si>
    <t>EN.HPT.THRD.NO</t>
  </si>
  <si>
    <t>PM2.5 air pollution, mean annual exposure (micrograms per cubic meter)</t>
  </si>
  <si>
    <t>EN.ATM.PM25.MC.M3</t>
  </si>
  <si>
    <t>PM2.5 air pollution, population exposed to levels exceeding WHO guideline value (% of total)</t>
  </si>
  <si>
    <t>EN.ATM.PM25.MC.ZS</t>
  </si>
  <si>
    <t>PM2.5 pollution, population exposed to levels exceeding WHO Interim Target-1 value (% of total)</t>
  </si>
  <si>
    <t>EN.ATM.PM25.MC.T1.ZS</t>
  </si>
  <si>
    <t>PM2.5 pollution, population exposed to levels exceeding WHO Interim Target-2 value (% of total)</t>
  </si>
  <si>
    <t>EN.ATM.PM25.MC.T2.ZS</t>
  </si>
  <si>
    <t>PM2.5 pollution, population exposed to levels exceeding WHO Interim Target-3 value (% of total)</t>
  </si>
  <si>
    <t>EN.ATM.PM25.MC.T3.ZS</t>
  </si>
  <si>
    <t>PNG, bonds (AMT, current US$)</t>
  </si>
  <si>
    <t>DT.AMT.PNGB.CD</t>
  </si>
  <si>
    <t>PNG, bonds (DIS, current US$)</t>
  </si>
  <si>
    <t>DT.DIS.PNGB.CD</t>
  </si>
  <si>
    <t>PNG, bonds (DOD, current US$)</t>
  </si>
  <si>
    <t>DT.DOD.PNGB.CD</t>
  </si>
  <si>
    <t>PNG, bonds (INT, current US$)</t>
  </si>
  <si>
    <t>DT.INT.PNGB.CD</t>
  </si>
  <si>
    <t>PNG, bonds (NFL, current US$)</t>
  </si>
  <si>
    <t>DT.NFL.PNGB.CD</t>
  </si>
  <si>
    <t>PNG, bonds (NTR, current US$)</t>
  </si>
  <si>
    <t>DT.NTR.PNGB.CD</t>
  </si>
  <si>
    <t>PNG, bonds (TDS, current US$)</t>
  </si>
  <si>
    <t>DT.TDS.PNGB.CD</t>
  </si>
  <si>
    <t>PNG, commercial banks and other creditors (AMT, current US$)</t>
  </si>
  <si>
    <t>DT.AMT.PNGC.CD</t>
  </si>
  <si>
    <t>PNG, commercial banks and other creditors (DIS, current US$)</t>
  </si>
  <si>
    <t>DT.DIS.PNGC.CD</t>
  </si>
  <si>
    <t>PNG, commercial banks and other creditors (DOD, current US$)</t>
  </si>
  <si>
    <t>DT.DOD.PNGC.CD</t>
  </si>
  <si>
    <t>PNG, commercial banks and other creditors (INT, current US$)</t>
  </si>
  <si>
    <t>DT.INT.PNGC.CD</t>
  </si>
  <si>
    <t>PNG, commercial banks and other creditors (NFL, current US$)</t>
  </si>
  <si>
    <t>DT.NFL.PNGC.CD</t>
  </si>
  <si>
    <t>PNG, commercial banks and other creditors (NTR, current US$)</t>
  </si>
  <si>
    <t>DT.NTR.PNGC.CD</t>
  </si>
  <si>
    <t>PNG, commercial banks and other creditors (TDS, current US$)</t>
  </si>
  <si>
    <t>DT.TDS.PNGC.CD</t>
  </si>
  <si>
    <t>Population ages 0-14 (% of total)</t>
  </si>
  <si>
    <t>SP.POP.0014.TO.ZS</t>
  </si>
  <si>
    <t>Population ages 0-14, female</t>
  </si>
  <si>
    <t>SP.POP.0014.FE.IN</t>
  </si>
  <si>
    <t>Population ages 0-14, female (% of total)</t>
  </si>
  <si>
    <t>SP.POP.0014.FE.ZS</t>
  </si>
  <si>
    <t>Population ages 0-14, male</t>
  </si>
  <si>
    <t>SP.POP.0014.MA.IN</t>
  </si>
  <si>
    <t>Population ages 0-14, male (% of total)</t>
  </si>
  <si>
    <t>SP.POP.0014.MA.ZS</t>
  </si>
  <si>
    <t>Population ages 0-14, total</t>
  </si>
  <si>
    <t>SP.POP.0014.TO</t>
  </si>
  <si>
    <t>Population ages 0-4, female (% of female population)</t>
  </si>
  <si>
    <t>SP.POP.0004.FE.5Y</t>
  </si>
  <si>
    <t>Population ages 0-4, male (% of male population)</t>
  </si>
  <si>
    <t>SP.POP.0004.MA.5Y</t>
  </si>
  <si>
    <t>Population ages 10-14, female (% of female population)</t>
  </si>
  <si>
    <t>SP.POP.1014.FE.5Y</t>
  </si>
  <si>
    <t>Population ages 10-14, male (% of male population)</t>
  </si>
  <si>
    <t>SP.POP.1014.MA.5Y</t>
  </si>
  <si>
    <t>Population ages 15-19, female (% of female population)</t>
  </si>
  <si>
    <t>SP.POP.1519.FE.5Y</t>
  </si>
  <si>
    <t>Population ages 15-19, male (% of male population)</t>
  </si>
  <si>
    <t>SP.POP.1519.MA.5Y</t>
  </si>
  <si>
    <t>Population ages 15-64 (% of total)</t>
  </si>
  <si>
    <t>SP.POP.1564.TO.ZS</t>
  </si>
  <si>
    <t>Population ages 15-64, female</t>
  </si>
  <si>
    <t>SP.POP.1564.FE.IN</t>
  </si>
  <si>
    <t>Population ages 15-64, female (% of total)</t>
  </si>
  <si>
    <t>SP.POP.1564.FE.ZS</t>
  </si>
  <si>
    <t>Population ages 15-64, male</t>
  </si>
  <si>
    <t>SP.POP.1564.MA.IN</t>
  </si>
  <si>
    <t>Population ages 15-64, male (% of total)</t>
  </si>
  <si>
    <t>SP.POP.1564.MA.ZS</t>
  </si>
  <si>
    <t>Population ages 15-64, total</t>
  </si>
  <si>
    <t>SP.POP.1564.TO</t>
  </si>
  <si>
    <t>Population ages 20-24, female (% of female population)</t>
  </si>
  <si>
    <t>SP.POP.2024.FE.5Y</t>
  </si>
  <si>
    <t>Population ages 20-24, male (% of male population)</t>
  </si>
  <si>
    <t>SP.POP.2024.MA.5Y</t>
  </si>
  <si>
    <t>Population ages 25-29, female (% of female population)</t>
  </si>
  <si>
    <t>SP.POP.2529.FE.5Y</t>
  </si>
  <si>
    <t>Population ages 25-29, male (% of male population)</t>
  </si>
  <si>
    <t>SP.POP.2529.MA.5Y</t>
  </si>
  <si>
    <t>Population ages 30-34, female (% of female population)</t>
  </si>
  <si>
    <t>SP.POP.3034.FE.5Y</t>
  </si>
  <si>
    <t>Population ages 30-34, male (% of male population)</t>
  </si>
  <si>
    <t>SP.POP.3034.MA.5Y</t>
  </si>
  <si>
    <t>Population ages 35-39, female (% of female population)</t>
  </si>
  <si>
    <t>SP.POP.3539.FE.5Y</t>
  </si>
  <si>
    <t>Population ages 35-39, male (% of male population)</t>
  </si>
  <si>
    <t>SP.POP.3539.MA.5Y</t>
  </si>
  <si>
    <t>Population ages 40-44, female (% of female population)</t>
  </si>
  <si>
    <t>SP.POP.4044.FE.5Y</t>
  </si>
  <si>
    <t>Population ages 40-44, male (% of male population)</t>
  </si>
  <si>
    <t>SP.POP.4044.MA.5Y</t>
  </si>
  <si>
    <t>Population ages 45-49, female (% of female population)</t>
  </si>
  <si>
    <t>SP.POP.4549.FE.5Y</t>
  </si>
  <si>
    <t>Population ages 45-49, male (% of male population)</t>
  </si>
  <si>
    <t>SP.POP.4549.MA.5Y</t>
  </si>
  <si>
    <t>Population ages 50-54, female (% of female population)</t>
  </si>
  <si>
    <t>SP.POP.5054.FE.5Y</t>
  </si>
  <si>
    <t>Population ages 50-54, male (% of male population)</t>
  </si>
  <si>
    <t>SP.POP.5054.MA.5Y</t>
  </si>
  <si>
    <t>Population ages 55-59, female (% of female population)</t>
  </si>
  <si>
    <t>SP.POP.5559.FE.5Y</t>
  </si>
  <si>
    <t>Population ages 55-59, male (% of male population)</t>
  </si>
  <si>
    <t>SP.POP.5559.MA.5Y</t>
  </si>
  <si>
    <t>Population ages 5-9, female (% of female population)</t>
  </si>
  <si>
    <t>SP.POP.0509.FE.5Y</t>
  </si>
  <si>
    <t>Population ages 5-9, male (% of male population)</t>
  </si>
  <si>
    <t>SP.POP.0509.MA.5Y</t>
  </si>
  <si>
    <t>Population ages 60-64, female (% of female population)</t>
  </si>
  <si>
    <t>SP.POP.6064.FE.5Y</t>
  </si>
  <si>
    <t>Population ages 60-64, male (% of male population)</t>
  </si>
  <si>
    <t>SP.POP.6064.MA.5Y</t>
  </si>
  <si>
    <t>Population ages 65 and above (% of total)</t>
  </si>
  <si>
    <t>SP.POP.65UP.TO.ZS</t>
  </si>
  <si>
    <t>Population ages 65 and above, female</t>
  </si>
  <si>
    <t>SP.POP.65UP.FE.IN</t>
  </si>
  <si>
    <t>Population ages 65 and above, female (% of total)</t>
  </si>
  <si>
    <t>SP.POP.65UP.FE.ZS</t>
  </si>
  <si>
    <t>Population ages 65 and above, male</t>
  </si>
  <si>
    <t>SP.POP.65UP.MA.IN</t>
  </si>
  <si>
    <t>Population ages 65 and above, male (% of total)</t>
  </si>
  <si>
    <t>SP.POP.65UP.MA.ZS</t>
  </si>
  <si>
    <t>Population ages 65 and above, total</t>
  </si>
  <si>
    <t>SP.POP.65UP.TO</t>
  </si>
  <si>
    <t>Population ages 65-69, female (% of female population)</t>
  </si>
  <si>
    <t>SP.POP.6569.FE.5Y</t>
  </si>
  <si>
    <t>Population ages 65-69, male (% of male population)</t>
  </si>
  <si>
    <t>SP.POP.6569.MA.5Y</t>
  </si>
  <si>
    <t>Population ages 70-74, female (% of female population)</t>
  </si>
  <si>
    <t>SP.POP.7074.FE.5Y</t>
  </si>
  <si>
    <t>Population ages 70-74, male (% of male population)</t>
  </si>
  <si>
    <t>SP.POP.7074.MA.5Y</t>
  </si>
  <si>
    <t>Population ages 75-79, female (% of female population)</t>
  </si>
  <si>
    <t>SP.POP.7579.FE.5Y</t>
  </si>
  <si>
    <t>Population ages 75-79, male (% of male population)</t>
  </si>
  <si>
    <t>SP.POP.7579.MA.5Y</t>
  </si>
  <si>
    <t>Population ages 80 and above, female (% of female population)</t>
  </si>
  <si>
    <t>SP.POP.80UP.FE.5Y</t>
  </si>
  <si>
    <t>Population ages 80 and above, male (% of male population)</t>
  </si>
  <si>
    <t>SP.POP.80UP.MA.5Y</t>
  </si>
  <si>
    <t>Population density (people per sq. km of land area)</t>
  </si>
  <si>
    <t>EN.POP.DNST</t>
  </si>
  <si>
    <t>Population growth (annual %)</t>
  </si>
  <si>
    <t>SP.POP.GROW</t>
  </si>
  <si>
    <t>Population in largest city</t>
  </si>
  <si>
    <t>EN.URB.LCTY</t>
  </si>
  <si>
    <t>Population in the largest city (% of urban population)</t>
  </si>
  <si>
    <t>EN.URB.LCTY.UR.ZS</t>
  </si>
  <si>
    <t>Population in urban agglomerations of more than 1 million</t>
  </si>
  <si>
    <t>EN.URB.MCTY</t>
  </si>
  <si>
    <t>Population in urban agglomerations of more than 1 million (% of total population)</t>
  </si>
  <si>
    <t>EN.URB.MCTY.TL.ZS</t>
  </si>
  <si>
    <t>Population living in areas where elevation is below 5 meters (% of total population)</t>
  </si>
  <si>
    <t>EN.POP.EL5M.ZS</t>
  </si>
  <si>
    <t>Population living in slums (% of urban population)</t>
  </si>
  <si>
    <t>EN.POP.SLUM.UR.ZS</t>
  </si>
  <si>
    <t>Population, female</t>
  </si>
  <si>
    <t>SP.POP.TOTL.FE.IN</t>
  </si>
  <si>
    <t>Population, female (% of total)</t>
  </si>
  <si>
    <t>SP.POP.TOTL.FE.ZS</t>
  </si>
  <si>
    <t>Population, male</t>
  </si>
  <si>
    <t>SP.POP.TOTL.MA.IN</t>
  </si>
  <si>
    <t>Population, male (% of total)</t>
  </si>
  <si>
    <t>SP.POP.TOTL.MA.ZS</t>
  </si>
  <si>
    <t>Population, total</t>
  </si>
  <si>
    <t>SP.POP.TOTL</t>
  </si>
  <si>
    <t>Portfolio equity, net inflows (BoP, current US$)</t>
  </si>
  <si>
    <t>BX.PEF.TOTL.CD.WD</t>
  </si>
  <si>
    <t>Portfolio investment, bonds (PPG + PNG) (NFL, current US$)</t>
  </si>
  <si>
    <t>DT.NFL.BOND.CD</t>
  </si>
  <si>
    <t>Portfolio investment, net (BoP, current US$)</t>
  </si>
  <si>
    <t>BN.KLT.PTXL.CD</t>
  </si>
  <si>
    <t>Poverty gap at $1.90 a day (2011 PPP) (%)</t>
  </si>
  <si>
    <t>SI.POV.GAPS</t>
  </si>
  <si>
    <t>Poverty gap at $3.20 a day (2011 PPP) (%)</t>
  </si>
  <si>
    <t>SI.POV.LMIC.GP</t>
  </si>
  <si>
    <t>Poverty gap at $5.50 a day (2011 PPP) (%)</t>
  </si>
  <si>
    <t>SI.POV.UMIC.GP</t>
  </si>
  <si>
    <t>Poverty gap at national poverty lines (%)</t>
  </si>
  <si>
    <t>SI.POV.NAGP</t>
  </si>
  <si>
    <t>Poverty headcount ratio at $1.90 a day (2011 PPP) (% of population)</t>
  </si>
  <si>
    <t>SI.POV.DDAY</t>
  </si>
  <si>
    <t>Poverty headcount ratio at $3.20 a day (2011 PPP) (% of population)</t>
  </si>
  <si>
    <t>SI.POV.LMIC</t>
  </si>
  <si>
    <t>Poverty headcount ratio at $5.50 a day (2011 PPP) (% of population)</t>
  </si>
  <si>
    <t>SI.POV.UMIC</t>
  </si>
  <si>
    <t>Poverty headcount ratio at national poverty lines (% of population)</t>
  </si>
  <si>
    <t>SI.POV.NAHC</t>
  </si>
  <si>
    <t>Power outages in firms in a typical month (number)</t>
  </si>
  <si>
    <t>IC.ELC.OUTG</t>
  </si>
  <si>
    <t>PPG, bilateral (AMT, current US$)</t>
  </si>
  <si>
    <t>DT.AMT.BLAT.CD</t>
  </si>
  <si>
    <t>PPG, bilateral (DIS, current US$)</t>
  </si>
  <si>
    <t>DT.DIS.BLAT.CD</t>
  </si>
  <si>
    <t>PPG, bilateral (DOD, current US$)</t>
  </si>
  <si>
    <t>DT.DOD.BLAT.CD</t>
  </si>
  <si>
    <t>PPG, bilateral (INT, current US$)</t>
  </si>
  <si>
    <t>DT.INT.BLAT.CD</t>
  </si>
  <si>
    <t>PPG, bilateral (NTR, current US$)</t>
  </si>
  <si>
    <t>DT.NTR.BLAT.CD</t>
  </si>
  <si>
    <t>PPG, bilateral (TDS, current US$)</t>
  </si>
  <si>
    <t>DT.TDS.BLAT.CD</t>
  </si>
  <si>
    <t>PPG, bilateral concessional (AMT, current US$)</t>
  </si>
  <si>
    <t>DT.AMT.BLTC.CD</t>
  </si>
  <si>
    <t>PPG, bilateral concessional (DIS, current US$)</t>
  </si>
  <si>
    <t>DT.DIS.BLTC.CD</t>
  </si>
  <si>
    <t>PPG, bilateral concessional (DOD, current US$)</t>
  </si>
  <si>
    <t>DT.DOD.BLTC.CD</t>
  </si>
  <si>
    <t>PPG, bilateral concessional (INT, current US$)</t>
  </si>
  <si>
    <t>DT.INT.BLTC.CD</t>
  </si>
  <si>
    <t>PPG, bilateral concessional (NFL, current US$)</t>
  </si>
  <si>
    <t>DT.NFL.BLTC.CD</t>
  </si>
  <si>
    <t>PPG, bilateral concessional (NTR, current US$)</t>
  </si>
  <si>
    <t>DT.NTR.BLTC.CD</t>
  </si>
  <si>
    <t>PPG, bilateral concessional (TDS, current US$)</t>
  </si>
  <si>
    <t>DT.TDS.BLTC.CD</t>
  </si>
  <si>
    <t>PPG, bonds (AMT, current US$)</t>
  </si>
  <si>
    <t>DT.AMT.PBND.CD</t>
  </si>
  <si>
    <t>PPG, bonds (DIS, current US$)</t>
  </si>
  <si>
    <t>DT.DIS.PBND.CD</t>
  </si>
  <si>
    <t>PPG, bonds (DOD, current US$)</t>
  </si>
  <si>
    <t>DT.DOD.PBND.CD</t>
  </si>
  <si>
    <t>PPG, bonds (INT, current US$)</t>
  </si>
  <si>
    <t>DT.INT.PBND.CD</t>
  </si>
  <si>
    <t>PPG, bonds (NFL, current US$)</t>
  </si>
  <si>
    <t>DT.NFL.PBND.CD</t>
  </si>
  <si>
    <t>PPG, bonds (NTR, current US$)</t>
  </si>
  <si>
    <t>DT.NTR.PBND.CD</t>
  </si>
  <si>
    <t>PPG, bonds (TDS, current US$)</t>
  </si>
  <si>
    <t>DT.TDS.PBND.CD</t>
  </si>
  <si>
    <t>PPG, commercial banks (AMT, current US$)</t>
  </si>
  <si>
    <t>DT.AMT.PCBK.CD</t>
  </si>
  <si>
    <t>PPG, commercial banks (DIS, current US$)</t>
  </si>
  <si>
    <t>DT.DIS.PCBK.CD</t>
  </si>
  <si>
    <t>PPG, commercial banks (DOD, current US$)</t>
  </si>
  <si>
    <t>DT.DOD.PCBK.CD</t>
  </si>
  <si>
    <t>PPG, commercial banks (INT, current US$)</t>
  </si>
  <si>
    <t>DT.INT.PCBK.CD</t>
  </si>
  <si>
    <t>PPG, commercial banks (NFL, current US$)</t>
  </si>
  <si>
    <t>DT.NFL.PCBK.CD</t>
  </si>
  <si>
    <t>PPG, commercial banks (NTR, current US$)</t>
  </si>
  <si>
    <t>DT.NTR.PCBK.CD</t>
  </si>
  <si>
    <t>PPG, commercial banks (TDS, current US$)</t>
  </si>
  <si>
    <t>DT.TDS.PCBK.CD</t>
  </si>
  <si>
    <t>PPG, IBRD (AMT, current US$)</t>
  </si>
  <si>
    <t>DT.AMT.MIBR.CD</t>
  </si>
  <si>
    <t>PPG, IBRD (DIS, current US$)</t>
  </si>
  <si>
    <t>DT.DIS.MIBR.CD</t>
  </si>
  <si>
    <t>PPG, IBRD (DOD, current US$)</t>
  </si>
  <si>
    <t>DT.DOD.MIBR.CD</t>
  </si>
  <si>
    <t>PPG, IBRD (INT, current US$)</t>
  </si>
  <si>
    <t>DT.INT.MIBR.CD</t>
  </si>
  <si>
    <t>PPG, IBRD (NTR, current US$)</t>
  </si>
  <si>
    <t>DT.NTR.MIBR.CD</t>
  </si>
  <si>
    <t>PPG, IBRD (TDS, current US$)</t>
  </si>
  <si>
    <t>DT.TDS.MIBR.CD</t>
  </si>
  <si>
    <t>PPG, IDA (AMT, current US$)</t>
  </si>
  <si>
    <t>DT.AMT.MIDA.CD</t>
  </si>
  <si>
    <t>PPG, IDA (DIS, current US$)</t>
  </si>
  <si>
    <t>DT.DIS.MIDA.CD</t>
  </si>
  <si>
    <t>PPG, IDA (DOD, current US$)</t>
  </si>
  <si>
    <t>DT.DOD.MIDA.CD</t>
  </si>
  <si>
    <t>PPG, IDA (INT, current US$)</t>
  </si>
  <si>
    <t>DT.INT.MIDA.CD</t>
  </si>
  <si>
    <t>PPG, IDA (NTR, current US$)</t>
  </si>
  <si>
    <t>DT.NTR.MIDA.CD</t>
  </si>
  <si>
    <t>PPG, IDA (TDS, current US$)</t>
  </si>
  <si>
    <t>DT.TDS.MIDA.CD</t>
  </si>
  <si>
    <t>PPG, multilateral (AMT, current US$)</t>
  </si>
  <si>
    <t>DT.AMT.MLAT.CD</t>
  </si>
  <si>
    <t>PPG, multilateral (DIS, current US$)</t>
  </si>
  <si>
    <t>DT.DIS.MLAT.CD</t>
  </si>
  <si>
    <t>PPG, multilateral (DOD, current US$)</t>
  </si>
  <si>
    <t>DT.DOD.MLAT.CD</t>
  </si>
  <si>
    <t>PPG, multilateral (INT, current US$)</t>
  </si>
  <si>
    <t>DT.INT.MLAT.CD</t>
  </si>
  <si>
    <t>PPG, multilateral (NTR, current US$)</t>
  </si>
  <si>
    <t>DT.NTR.MLAT.CD</t>
  </si>
  <si>
    <t>PPG, multilateral concessional (AMT, current US$)</t>
  </si>
  <si>
    <t>DT.AMT.MLTC.CD</t>
  </si>
  <si>
    <t>PPG, multilateral concessional (DIS, current US$)</t>
  </si>
  <si>
    <t>DT.DIS.MLTC.CD</t>
  </si>
  <si>
    <t>PPG, multilateral concessional (DOD, current US$)</t>
  </si>
  <si>
    <t>DT.DOD.MLTC.CD</t>
  </si>
  <si>
    <t>PPG, multilateral concessional (INT, current US$)</t>
  </si>
  <si>
    <t>DT.INT.MLTC.CD</t>
  </si>
  <si>
    <t>PPG, multilateral concessional (NFL, current US$)</t>
  </si>
  <si>
    <t>DT.NFL.MLTC.CD</t>
  </si>
  <si>
    <t>PPG, multilateral concessional (NTR, current US$)</t>
  </si>
  <si>
    <t>DT.NTR.MLTC.CD</t>
  </si>
  <si>
    <t>PPG, multilateral concessional (TDS, current US$)</t>
  </si>
  <si>
    <t>DT.TDS.MLTC.CD</t>
  </si>
  <si>
    <t>PPG, official creditors (AMT, current US$)</t>
  </si>
  <si>
    <t>DT.AMT.OFFT.CD</t>
  </si>
  <si>
    <t>PPG, official creditors (DIS, current US$)</t>
  </si>
  <si>
    <t>DT.DIS.OFFT.CD</t>
  </si>
  <si>
    <t>PPG, official creditors (DOD, current US$)</t>
  </si>
  <si>
    <t>DT.DOD.OFFT.CD</t>
  </si>
  <si>
    <t>PPG, official creditors (INT, current US$)</t>
  </si>
  <si>
    <t>DT.INT.OFFT.CD</t>
  </si>
  <si>
    <t>PPG, official creditors (NFL, current US$)</t>
  </si>
  <si>
    <t>DT.NFL.OFFT.CD</t>
  </si>
  <si>
    <t>PPG, official creditors (NTR, current US$)</t>
  </si>
  <si>
    <t>DT.NTR.OFFT.CD</t>
  </si>
  <si>
    <t>PPG, official creditors (TDS, current US$)</t>
  </si>
  <si>
    <t>DT.TDS.OFFT.CD</t>
  </si>
  <si>
    <t>PPG, other private creditors (AMT, current US$)</t>
  </si>
  <si>
    <t>DT.AMT.PROP.CD</t>
  </si>
  <si>
    <t>PPG, other private creditors (DIS, current US$)</t>
  </si>
  <si>
    <t>DT.DIS.PROP.CD</t>
  </si>
  <si>
    <t>PPG, other private creditors (DOD, current US$)</t>
  </si>
  <si>
    <t>DT.DOD.PROP.CD</t>
  </si>
  <si>
    <t>PPG, other private creditors (INT, current US$)</t>
  </si>
  <si>
    <t>DT.INT.PROP.CD</t>
  </si>
  <si>
    <t>PPG, other private creditors (NFL, current US$)</t>
  </si>
  <si>
    <t>DT.NFL.PROP.CD</t>
  </si>
  <si>
    <t>PPG, other private creditors (NTR, current US$)</t>
  </si>
  <si>
    <t>DT.NTR.PROP.CD</t>
  </si>
  <si>
    <t>PPG, other private creditors (TDS, current US$)</t>
  </si>
  <si>
    <t>DT.TDS.PROP.CD</t>
  </si>
  <si>
    <t>PPG, private creditors (AMT, current US$)</t>
  </si>
  <si>
    <t>DT.AMT.PRVT.CD</t>
  </si>
  <si>
    <t>PPG, private creditors (DIS, current US$)</t>
  </si>
  <si>
    <t>DT.DIS.PRVT.CD</t>
  </si>
  <si>
    <t>PPG, private creditors (DOD, current US$)</t>
  </si>
  <si>
    <t>DT.DOD.PRVT.CD</t>
  </si>
  <si>
    <t>PPG, private creditors (INT, current US$)</t>
  </si>
  <si>
    <t>DT.INT.PRVT.CD</t>
  </si>
  <si>
    <t>PPG, private creditors (NFL, current US$)</t>
  </si>
  <si>
    <t>DT.NFL.PRVT.CD</t>
  </si>
  <si>
    <t>PPG, private creditors (NTR, current US$)</t>
  </si>
  <si>
    <t>DT.NTR.PRVT.CD</t>
  </si>
  <si>
    <t>PPG, private creditors (TDS, current US$)</t>
  </si>
  <si>
    <t>DT.TDS.PRVT.CD</t>
  </si>
  <si>
    <t>PPP conversion factor, GDP (LCU per international $)</t>
  </si>
  <si>
    <t>PA.NUS.PPP</t>
  </si>
  <si>
    <t>PPP conversion factor, private consumption (LCU per international $)</t>
  </si>
  <si>
    <t>PA.NUS.PRVT.PP</t>
  </si>
  <si>
    <t>Pregnant women receiving prenatal care (%)</t>
  </si>
  <si>
    <t>SH.STA.ANVC.ZS</t>
  </si>
  <si>
    <t>Preprimary education, duration (years)</t>
  </si>
  <si>
    <t>SE.PRE.DURS</t>
  </si>
  <si>
    <t>Presence of peace keepers (number of troops, police, and military observers in mandate)</t>
  </si>
  <si>
    <t>VC.PKP.TOTL.UN</t>
  </si>
  <si>
    <t>Present value of external debt (% of exports of goods, services and primary income)</t>
  </si>
  <si>
    <t>DT.DOD.PVLX.EX.ZS</t>
  </si>
  <si>
    <t>Present value of external debt (% of GNI)</t>
  </si>
  <si>
    <t>DT.DOD.PVLX.GN.ZS</t>
  </si>
  <si>
    <t>Present value of external debt (current US$)</t>
  </si>
  <si>
    <t>DT.DOD.PVLX.CD</t>
  </si>
  <si>
    <t>Prevalence of anemia among children (% of children under 5)</t>
  </si>
  <si>
    <t>SH.ANM.CHLD.ZS</t>
  </si>
  <si>
    <t>Prevalence of anemia among non-pregnant women (% of women ages 15-49)</t>
  </si>
  <si>
    <t>SH.ANM.NPRG.ZS</t>
  </si>
  <si>
    <t>Prevalence of anemia among pregnant women (%)</t>
  </si>
  <si>
    <t>SH.PRG.ANEM</t>
  </si>
  <si>
    <t>Prevalence of anemia among women of reproductive age (% of women ages 15-49)</t>
  </si>
  <si>
    <t>SH.ANM.ALLW.ZS</t>
  </si>
  <si>
    <t>Prevalence of HIV, female (% ages 15-24)</t>
  </si>
  <si>
    <t>SH.HIV.1524.FE.ZS</t>
  </si>
  <si>
    <t>Prevalence of HIV, male (% ages 15-24)</t>
  </si>
  <si>
    <t>SH.HIV.1524.MA.ZS</t>
  </si>
  <si>
    <t>Prevalence of HIV, total (% of population ages 15-49)</t>
  </si>
  <si>
    <t>SH.DYN.AIDS.ZS</t>
  </si>
  <si>
    <t>Prevalence of overweight, weight for height (% of children under 5)</t>
  </si>
  <si>
    <t>SH.STA.OWGH.ZS</t>
  </si>
  <si>
    <t>Prevalence of overweight, weight for height, female (% of children under 5)</t>
  </si>
  <si>
    <t>SH.STA.OWGH.FE.ZS</t>
  </si>
  <si>
    <t>Prevalence of overweight, weight for height, male (% of children under 5)</t>
  </si>
  <si>
    <t>SH.STA.OWGH.MA.ZS</t>
  </si>
  <si>
    <t>Prevalence of severe wasting, weight for height (% of children under 5)</t>
  </si>
  <si>
    <t>SH.SVR.WAST.ZS</t>
  </si>
  <si>
    <t>Prevalence of severe wasting, weight for height, female (% of children under 5)</t>
  </si>
  <si>
    <t>SH.SVR.WAST.FE.ZS</t>
  </si>
  <si>
    <t>Prevalence of severe wasting, weight for height, male (% of children under 5)</t>
  </si>
  <si>
    <t>SH.SVR.WAST.MA.ZS</t>
  </si>
  <si>
    <t>Prevalence of stunting, height for age (% of children under 5)</t>
  </si>
  <si>
    <t>SH.STA.STNT.ZS</t>
  </si>
  <si>
    <t>Prevalence of stunting, height for age, female (% of children under 5)</t>
  </si>
  <si>
    <t>SH.STA.STNT.FE.ZS</t>
  </si>
  <si>
    <t>Prevalence of stunting, height for age, male (% of children under 5)</t>
  </si>
  <si>
    <t>SH.STA.STNT.MA.ZS</t>
  </si>
  <si>
    <t>Prevalence of undernourishment (% of population)</t>
  </si>
  <si>
    <t>SN.ITK.DEFC.ZS</t>
  </si>
  <si>
    <t>Prevalence of underweight, weight for age (% of children under 5)</t>
  </si>
  <si>
    <t>SH.STA.MALN.ZS</t>
  </si>
  <si>
    <t>Prevalence of underweight, weight for age, female (% of children under 5)</t>
  </si>
  <si>
    <t>SH.STA.MALN.FE.ZS</t>
  </si>
  <si>
    <t>Prevalence of underweight, weight for age, male (% of children under 5)</t>
  </si>
  <si>
    <t>SH.STA.MALN.MA.ZS</t>
  </si>
  <si>
    <t>Prevalence of wasting, weight for height (% of children under 5)</t>
  </si>
  <si>
    <t>SH.STA.WAST.ZS</t>
  </si>
  <si>
    <t>Prevalence of wasting, weight for height, female (% of children under 5)</t>
  </si>
  <si>
    <t>SH.STA.WAST.FE.ZS</t>
  </si>
  <si>
    <t>Prevalence of wasting, weight for height, male (% of children under 5)</t>
  </si>
  <si>
    <t>SH.STA.WAST.MA.ZS</t>
  </si>
  <si>
    <t>Price level ratio of PPP conversion factor (GDP) to market exchange rate</t>
  </si>
  <si>
    <t>PA.NUS.PPPC.RF</t>
  </si>
  <si>
    <t>Primary completion rate, female (% of relevant age group)</t>
  </si>
  <si>
    <t>SE.PRM.CMPT.FE.ZS</t>
  </si>
  <si>
    <t>Primary completion rate, male (% of relevant age group)</t>
  </si>
  <si>
    <t>SE.PRM.CMPT.MA.ZS</t>
  </si>
  <si>
    <t>Primary completion rate, total (% of relevant age group)</t>
  </si>
  <si>
    <t>SE.PRM.CMPT.ZS</t>
  </si>
  <si>
    <t>Primary education, duration (years)</t>
  </si>
  <si>
    <t>SE.PRM.DURS</t>
  </si>
  <si>
    <t>Primary education, pupils</t>
  </si>
  <si>
    <t>SE.PRM.ENRL</t>
  </si>
  <si>
    <t>Primary education, pupils (% female)</t>
  </si>
  <si>
    <t>SE.PRM.ENRL.FE.ZS</t>
  </si>
  <si>
    <t>Primary education, teachers</t>
  </si>
  <si>
    <t>SE.PRM.TCHR</t>
  </si>
  <si>
    <t>Primary education, teachers (% female)</t>
  </si>
  <si>
    <t>SE.PRM.TCHR.FE.ZS</t>
  </si>
  <si>
    <t>Primary income on FDI, payments (current US$)</t>
  </si>
  <si>
    <t>BX.KLT.DREM.CD.DT</t>
  </si>
  <si>
    <t>Primary income payments (BoP, current US$)</t>
  </si>
  <si>
    <t>BM.GSR.FCTY.CD</t>
  </si>
  <si>
    <t>Primary income receipts (BoP, current US$)</t>
  </si>
  <si>
    <t>BX.GSR.FCTY.CD</t>
  </si>
  <si>
    <t>Primary school starting age (years)</t>
  </si>
  <si>
    <t>SE.PRM.AGES</t>
  </si>
  <si>
    <t>Principal arrears, long-term DOD (US$)</t>
  </si>
  <si>
    <t>DT.AXA.DPPG.CD</t>
  </si>
  <si>
    <t>Principal arrears, official creditors (current US$)</t>
  </si>
  <si>
    <t>DT.AXA.OFFT.CD</t>
  </si>
  <si>
    <t>Principal arrears, private creditors (current US$)</t>
  </si>
  <si>
    <t>DT.AXA.PRVT.CD</t>
  </si>
  <si>
    <t>Principal forgiven (current US$)</t>
  </si>
  <si>
    <t>DT.AXF.DPPG.CD</t>
  </si>
  <si>
    <t>Principal repayments on external debt, long-term (AMT, current US$)</t>
  </si>
  <si>
    <t>DT.AMT.DLXF.CD</t>
  </si>
  <si>
    <t>Principal repayments on external debt, long-term + IMF (AMT, current US$)</t>
  </si>
  <si>
    <t>DT.AMT.DLTF.CD</t>
  </si>
  <si>
    <t>Principal repayments on external debt, private nonguaranteed (PNG) (AMT, current US$)</t>
  </si>
  <si>
    <t>DT.AMT.DPNG.CD</t>
  </si>
  <si>
    <t>Principal repayments on external debt, public and publicly guaranteed (PPG) (AMT, current US$)</t>
  </si>
  <si>
    <t>DT.AMT.DPPG.CD</t>
  </si>
  <si>
    <t>Principal rescheduled (current US$)</t>
  </si>
  <si>
    <t>DT.AXR.DPPG.CD</t>
  </si>
  <si>
    <t>Principal rescheduled, official (current US$)</t>
  </si>
  <si>
    <t>DT.AXR.OFFT.CD</t>
  </si>
  <si>
    <t>Principal rescheduled, private (current US$)</t>
  </si>
  <si>
    <t>DT.AXR.PRVT.CD</t>
  </si>
  <si>
    <t>Private credit bureau coverage (% of adults)</t>
  </si>
  <si>
    <t>IC.CRD.PRVT.ZS</t>
  </si>
  <si>
    <t>Probability of dying at age 5-14 years (per 1,000 children age 5)</t>
  </si>
  <si>
    <t>SH.DYN.0514</t>
  </si>
  <si>
    <t>Procedures to build a warehouse (number)</t>
  </si>
  <si>
    <t>IC.WRH.PROC</t>
  </si>
  <si>
    <t>Procedures to register property (number)</t>
  </si>
  <si>
    <t>IC.PRP.PROC</t>
  </si>
  <si>
    <t>Profit tax (% of commercial profits)</t>
  </si>
  <si>
    <t>IC.TAX.PRFT.CP.ZS</t>
  </si>
  <si>
    <t>Progression to secondary school (%)</t>
  </si>
  <si>
    <t>SE.SEC.PROG.ZS</t>
  </si>
  <si>
    <t>Progression to secondary school, female (%)</t>
  </si>
  <si>
    <t>SE.SEC.PROG.FE.ZS</t>
  </si>
  <si>
    <t>Progression to secondary school, male (%)</t>
  </si>
  <si>
    <t>SE.SEC.PROG.MA.ZS</t>
  </si>
  <si>
    <t>Proportion of population pushed below the $1.90 ($ 2011 PPP) poverty line by out-of-pocket health care expenditure (%)</t>
  </si>
  <si>
    <t>SH.UHC.NOP1.ZS</t>
  </si>
  <si>
    <t>Proportion of population pushed below the $3.10 ($ 2011 PPP) poverty line by out-of-pocket health care expenditure (%)</t>
  </si>
  <si>
    <t>SH.UHC.NOP2.ZS</t>
  </si>
  <si>
    <t>Proportion of population spending more than 10% of household consumption or income on out-of-pocket health care expenditure (%)</t>
  </si>
  <si>
    <t>SH.UHC.OOPC.10.ZS</t>
  </si>
  <si>
    <t>Proportion of population spending more than 25% of household consumption or income on out-of-pocket health care expenditure (%)</t>
  </si>
  <si>
    <t>SH.UHC.OOPC.25.ZS</t>
  </si>
  <si>
    <t>Proportion of seats held by women in national parliaments (%)</t>
  </si>
  <si>
    <t>SG.GEN.PARL.ZS</t>
  </si>
  <si>
    <t>Proportion of time spent on unpaid domestic and care work, female (% of 24 hour day)</t>
  </si>
  <si>
    <t>SG.TIM.UWRK.FE</t>
  </si>
  <si>
    <t>Proportion of time spent on unpaid domestic and care work, male (% of 24 hour day)</t>
  </si>
  <si>
    <t>SG.TIM.UWRK.MA</t>
  </si>
  <si>
    <t>Proportion of women subjected to physical and/or sexual violence in the last 12 months (% of women age 15-49)</t>
  </si>
  <si>
    <t>SG.VAW.1549.ZS</t>
  </si>
  <si>
    <t>Public and publicly guaranteed debt service (% of exports of goods, services and primary income)</t>
  </si>
  <si>
    <t>DT.TDS.DPPG.XP.ZS</t>
  </si>
  <si>
    <t>Public and publicly guaranteed debt service (% of GNI)</t>
  </si>
  <si>
    <t>DT.TDS.DPPG.GN.ZS</t>
  </si>
  <si>
    <t>Public credit registry coverage (% of adults)</t>
  </si>
  <si>
    <t>IC.CRD.PUBL.ZS</t>
  </si>
  <si>
    <t>Public private partnerships investment in energy (current US$)</t>
  </si>
  <si>
    <t>IE.PPN.ENGY.CD</t>
  </si>
  <si>
    <t>Public private partnerships investment in ICT (current US$)</t>
  </si>
  <si>
    <t>IE.PPN.ICTI.CD</t>
  </si>
  <si>
    <t>Public private partnerships investment in transport (current US$)</t>
  </si>
  <si>
    <t>IE.PPN.TRAN.CD</t>
  </si>
  <si>
    <t>Public private partnerships investment in water and sanitation (current US$)</t>
  </si>
  <si>
    <t>IE.PPN.WATR.CD</t>
  </si>
  <si>
    <t>Pump price for diesel fuel (US$ per liter)</t>
  </si>
  <si>
    <t>EP.PMP.DESL.CD</t>
  </si>
  <si>
    <t>Pump price for gasoline (US$ per liter)</t>
  </si>
  <si>
    <t>EP.PMP.SGAS.CD</t>
  </si>
  <si>
    <t>Pupil-teacher ratio, lower secondary</t>
  </si>
  <si>
    <t>SE.SEC.ENRL.LO.TC.ZS</t>
  </si>
  <si>
    <t>Pupil-teacher ratio, preprimary</t>
  </si>
  <si>
    <t>SE.PRE.ENRL.TC.ZS</t>
  </si>
  <si>
    <t>Pupil-teacher ratio, primary</t>
  </si>
  <si>
    <t>SE.PRM.ENRL.TC.ZS</t>
  </si>
  <si>
    <t>Pupil-teacher ratio, secondary</t>
  </si>
  <si>
    <t>SE.SEC.ENRL.TC.ZS</t>
  </si>
  <si>
    <t>Pupil-teacher ratio, tertiary</t>
  </si>
  <si>
    <t>SE.TER.ENRL.TC.ZS</t>
  </si>
  <si>
    <t>Pupil-teacher ratio, upper secondary</t>
  </si>
  <si>
    <t>SE.SEC.ENRL.UP.TC.ZS</t>
  </si>
  <si>
    <t>Quality of port infrastructure, WEF (1=extremely underdeveloped to 7=well developed and efficient by international standards)</t>
  </si>
  <si>
    <t>IQ.WEF.PORT.XQ</t>
  </si>
  <si>
    <t>Rail lines (total route-km)</t>
  </si>
  <si>
    <t>IS.RRS.TOTL.KM</t>
  </si>
  <si>
    <t>Railways, goods transported (million ton-km)</t>
  </si>
  <si>
    <t>IS.RRS.GOOD.MT.K6</t>
  </si>
  <si>
    <t>Railways, passengers carried (million passenger-km)</t>
  </si>
  <si>
    <t>IS.RRS.PASG.KM</t>
  </si>
  <si>
    <t>Ratio of female to male labor force participation rate (%) (modeled ILO estimate)</t>
  </si>
  <si>
    <t>SL.TLF.CACT.FM.ZS</t>
  </si>
  <si>
    <t>Ratio of female to male labor force participation rate (%) (national estimate)</t>
  </si>
  <si>
    <t>SL.TLF.CACT.FM.NE.ZS</t>
  </si>
  <si>
    <t>Real effective exchange rate index (2010 = 100)</t>
  </si>
  <si>
    <t>PX.REX.REER</t>
  </si>
  <si>
    <t>Real interest rate (%)</t>
  </si>
  <si>
    <t>FR.INR.RINR</t>
  </si>
  <si>
    <t>Refugee population by country or territory of asylum</t>
  </si>
  <si>
    <t>SM.POP.REFG</t>
  </si>
  <si>
    <t>Refugee population by country or territory of origin</t>
  </si>
  <si>
    <t>SM.POP.REFG.OR</t>
  </si>
  <si>
    <t>Renewable electricity output (% of total electricity output)</t>
  </si>
  <si>
    <t>EG.ELC.RNEW.ZS</t>
  </si>
  <si>
    <t>Renewable energy consumption (% of total final energy consumption)</t>
  </si>
  <si>
    <t>EG.FEC.RNEW.ZS</t>
  </si>
  <si>
    <t>Renewable internal freshwater resources per capita (cubic meters)</t>
  </si>
  <si>
    <t>ER.H2O.INTR.PC</t>
  </si>
  <si>
    <t>Renewable internal freshwater resources, total (billion cubic meters)</t>
  </si>
  <si>
    <t>ER.H2O.INTR.K3</t>
  </si>
  <si>
    <t>Repeaters, primary, female (% of female enrollment)</t>
  </si>
  <si>
    <t>SE.PRM.REPT.FE.ZS</t>
  </si>
  <si>
    <t>Repeaters, primary, male (% of male enrollment)</t>
  </si>
  <si>
    <t>SE.PRM.REPT.MA.ZS</t>
  </si>
  <si>
    <t>Repeaters, primary, total (% of total enrollment)</t>
  </si>
  <si>
    <t>SE.PRM.REPT.ZS</t>
  </si>
  <si>
    <t>Research and development expenditure (% of GDP)</t>
  </si>
  <si>
    <t>GB.XPD.RSDV.GD.ZS</t>
  </si>
  <si>
    <t>Researchers in R&amp;D (per million people)</t>
  </si>
  <si>
    <t>SP.POP.SCIE.RD.P6</t>
  </si>
  <si>
    <t>Reserves and related items (BoP, current US$)</t>
  </si>
  <si>
    <t>BN.RES.INCL.CD</t>
  </si>
  <si>
    <t>Residual, debt stock-flow reconciliation (current US$)</t>
  </si>
  <si>
    <t>DT.DOD.RSDL.CD</t>
  </si>
  <si>
    <t>Revenue, excluding grants (% of GDP)</t>
  </si>
  <si>
    <t>GC.REV.XGRT.GD.ZS</t>
  </si>
  <si>
    <t>Revenue, excluding grants (current LCU)</t>
  </si>
  <si>
    <t>GC.REV.XGRT.CN</t>
  </si>
  <si>
    <t>Risk of catastrophic expenditure for surgical care (% of people at risk)</t>
  </si>
  <si>
    <t>SH.SGR.CRSK.ZS</t>
  </si>
  <si>
    <t>Risk of impoverishing expenditure for surgical care (% of people at risk)</t>
  </si>
  <si>
    <t>SH.SGR.IRSK.ZS</t>
  </si>
  <si>
    <t>Risk premium on lending (lending rate minus treasury bill rate, %)</t>
  </si>
  <si>
    <t>FR.INR.RISK</t>
  </si>
  <si>
    <t>Rural land area (sq. km)</t>
  </si>
  <si>
    <t>AG.LND.TOTL.RU.K2</t>
  </si>
  <si>
    <t>Rural land area where elevation is below 5 meters (% of total land area)</t>
  </si>
  <si>
    <t>AG.LND.EL5M.RU.ZS</t>
  </si>
  <si>
    <t>Rural land area where elevation is below 5 meters (sq. km)</t>
  </si>
  <si>
    <t>AG.LND.EL5M.RU.K2</t>
  </si>
  <si>
    <t>Rural population</t>
  </si>
  <si>
    <t>SP.RUR.TOTL</t>
  </si>
  <si>
    <t>Rural population (% of total population)</t>
  </si>
  <si>
    <t>SP.RUR.TOTL.ZS</t>
  </si>
  <si>
    <t>Rural population growth (annual %)</t>
  </si>
  <si>
    <t>SP.RUR.TOTL.ZG</t>
  </si>
  <si>
    <t>Rural population living in areas where elevation is below 5 meters (% of total population)</t>
  </si>
  <si>
    <t>EN.POP.EL5M.RU.ZS</t>
  </si>
  <si>
    <t>Rural poverty gap at national poverty lines (%)</t>
  </si>
  <si>
    <t>SI.POV.RUGP</t>
  </si>
  <si>
    <t>Rural poverty headcount ratio at national poverty lines (% of rural population)</t>
  </si>
  <si>
    <t>SI.POV.RUHC</t>
  </si>
  <si>
    <t>S&amp;P Global Equity Indices (annual % change)</t>
  </si>
  <si>
    <t>CM.MKT.INDX.ZG</t>
  </si>
  <si>
    <t>School enrollment, preprimary (% gross)</t>
  </si>
  <si>
    <t>SE.PRE.ENRR</t>
  </si>
  <si>
    <t>School enrollment, preprimary, female (% gross)</t>
  </si>
  <si>
    <t>SE.PRE.ENRR.FE</t>
  </si>
  <si>
    <t>School enrollment, preprimary, male (% gross)</t>
  </si>
  <si>
    <t>SE.PRE.ENRR.MA</t>
  </si>
  <si>
    <t>School enrollment, primary (% gross)</t>
  </si>
  <si>
    <t>SE.PRM.ENRR</t>
  </si>
  <si>
    <t>School enrollment, primary (% net)</t>
  </si>
  <si>
    <t>SE.PRM.NENR</t>
  </si>
  <si>
    <t>School enrollment, primary (gross), gender parity index (GPI)</t>
  </si>
  <si>
    <t>SE.ENR.PRIM.FM.ZS</t>
  </si>
  <si>
    <t>School enrollment, primary and secondary (gross), gender parity index (GPI)</t>
  </si>
  <si>
    <t>SE.ENR.PRSC.FM.ZS</t>
  </si>
  <si>
    <t>School enrollment, primary, female (% gross)</t>
  </si>
  <si>
    <t>SE.PRM.ENRR.FE</t>
  </si>
  <si>
    <t>School enrollment, primary, female (% net)</t>
  </si>
  <si>
    <t>SE.PRM.NENR.FE</t>
  </si>
  <si>
    <t>School enrollment, primary, male (% gross)</t>
  </si>
  <si>
    <t>SE.PRM.ENRR.MA</t>
  </si>
  <si>
    <t>School enrollment, primary, male (% net)</t>
  </si>
  <si>
    <t>SE.PRM.NENR.MA</t>
  </si>
  <si>
    <t>School enrollment, primary, private (% of total primary)</t>
  </si>
  <si>
    <t>SE.PRM.PRIV.ZS</t>
  </si>
  <si>
    <t>School enrollment, secondary (% gross)</t>
  </si>
  <si>
    <t>SE.SEC.ENRR</t>
  </si>
  <si>
    <t>School enrollment, secondary (% net)</t>
  </si>
  <si>
    <t>SE.SEC.NENR</t>
  </si>
  <si>
    <t>School enrollment, secondary (gross), gender parity index (GPI)</t>
  </si>
  <si>
    <t>SE.ENR.SECO.FM.ZS</t>
  </si>
  <si>
    <t>School enrollment, secondary, female (% gross)</t>
  </si>
  <si>
    <t>SE.SEC.ENRR.FE</t>
  </si>
  <si>
    <t>School enrollment, secondary, female (% net)</t>
  </si>
  <si>
    <t>SE.SEC.NENR.FE</t>
  </si>
  <si>
    <t>School enrollment, secondary, male (% gross)</t>
  </si>
  <si>
    <t>SE.SEC.ENRR.MA</t>
  </si>
  <si>
    <t>School enrollment, secondary, male (% net)</t>
  </si>
  <si>
    <t>SE.SEC.NENR.MA</t>
  </si>
  <si>
    <t>School enrollment, secondary, private (% of total secondary)</t>
  </si>
  <si>
    <t>SE.SEC.PRIV.ZS</t>
  </si>
  <si>
    <t>School enrollment, tertiary (% gross)</t>
  </si>
  <si>
    <t>SE.TER.ENRR</t>
  </si>
  <si>
    <t>School enrollment, tertiary (gross), gender parity index (GPI)</t>
  </si>
  <si>
    <t>SE.ENR.TERT.FM.ZS</t>
  </si>
  <si>
    <t>School enrollment, tertiary, female (% gross)</t>
  </si>
  <si>
    <t>SE.TER.ENRR.FE</t>
  </si>
  <si>
    <t>School enrollment, tertiary, male (% gross)</t>
  </si>
  <si>
    <t>SE.TER.ENRR.MA</t>
  </si>
  <si>
    <t>Scientific and technical journal articles</t>
  </si>
  <si>
    <t>IP.JRN.ARTC.SC</t>
  </si>
  <si>
    <t>Secondary education, duration (years)</t>
  </si>
  <si>
    <t>SE.SEC.DURS</t>
  </si>
  <si>
    <t>Secondary education, general pupils</t>
  </si>
  <si>
    <t>SE.SEC.ENRL.GC</t>
  </si>
  <si>
    <t>Secondary education, general pupils (% female)</t>
  </si>
  <si>
    <t>SE.SEC.ENRL.GC.FE.ZS</t>
  </si>
  <si>
    <t>Secondary education, pupils</t>
  </si>
  <si>
    <t>SE.SEC.ENRL</t>
  </si>
  <si>
    <t>Secondary education, pupils (% female)</t>
  </si>
  <si>
    <t>SE.SEC.ENRL.FE.ZS</t>
  </si>
  <si>
    <t>Secondary education, teachers</t>
  </si>
  <si>
    <t>SE.SEC.TCHR</t>
  </si>
  <si>
    <t>Secondary education, teachers (% female)</t>
  </si>
  <si>
    <t>SE.SEC.TCHR.FE.ZS</t>
  </si>
  <si>
    <t>Secondary education, teachers, female</t>
  </si>
  <si>
    <t>SE.SEC.TCHR.FE</t>
  </si>
  <si>
    <t>Secondary education, vocational pupils</t>
  </si>
  <si>
    <t>SE.SEC.ENRL.VO</t>
  </si>
  <si>
    <t>Secondary education, vocational pupils (% female)</t>
  </si>
  <si>
    <t>SE.SEC.ENRL.VO.FE.ZS</t>
  </si>
  <si>
    <t>Secondary income receipts (BoP, current US$)</t>
  </si>
  <si>
    <t>BX.TRF.CURR.CD</t>
  </si>
  <si>
    <t>Secondary income, other sectors, payments (BoP, current US$)</t>
  </si>
  <si>
    <t>BM.TRF.PRVT.CD</t>
  </si>
  <si>
    <t>Secure Internet servers</t>
  </si>
  <si>
    <t>IT.NET.SECR</t>
  </si>
  <si>
    <t>Secure Internet servers (per 1 million people)</t>
  </si>
  <si>
    <t>IT.NET.SECR.P6</t>
  </si>
  <si>
    <t>Self-employed, female (% of female employment) (modeled ILO estimate)</t>
  </si>
  <si>
    <t>SL.EMP.SELF.FE.ZS</t>
  </si>
  <si>
    <t>Self-employed, male (% of male employment) (modeled ILO estimate)</t>
  </si>
  <si>
    <t>SL.EMP.SELF.MA.ZS</t>
  </si>
  <si>
    <t>Self-employed, total (% of total employment) (modeled ILO estimate)</t>
  </si>
  <si>
    <t>SL.EMP.SELF.ZS</t>
  </si>
  <si>
    <t>Service exports (BoP, current US$)</t>
  </si>
  <si>
    <t>BX.GSR.NFSV.CD</t>
  </si>
  <si>
    <t>Service imports (BoP, current US$)</t>
  </si>
  <si>
    <t>BM.GSR.NFSV.CD</t>
  </si>
  <si>
    <t>Services, value added (% of GDP)</t>
  </si>
  <si>
    <t>NV.SRV.TOTL.ZS</t>
  </si>
  <si>
    <t>Services, value added (annual % growth)</t>
  </si>
  <si>
    <t>NV.SRV.TOTL.KD.ZG</t>
  </si>
  <si>
    <t>Services, value added (constant 2010 US$)</t>
  </si>
  <si>
    <t>NV.SRV.TOTL.KD</t>
  </si>
  <si>
    <t>Services, value added (constant LCU)</t>
  </si>
  <si>
    <t>NV.SRV.TOTL.KN</t>
  </si>
  <si>
    <t>Services, value added (current LCU)</t>
  </si>
  <si>
    <t>NV.SRV.TOTL.CN</t>
  </si>
  <si>
    <t>Services, value added (current US$)</t>
  </si>
  <si>
    <t>NV.SRV.TOTL.CD</t>
  </si>
  <si>
    <t>Services, value added per worker (constant 2010 US$)</t>
  </si>
  <si>
    <t>NV.SRV.EMPL.KD</t>
  </si>
  <si>
    <t>Sex ratio at birth (male births per female births)</t>
  </si>
  <si>
    <t>SP.POP.BRTH.MF</t>
  </si>
  <si>
    <t>SF6 gas emissions (thousand metric tons of CO2 equivalent)</t>
  </si>
  <si>
    <t>EN.ATM.SF6G.KT.CE</t>
  </si>
  <si>
    <t>Share of tariff lines with international peaks, all products (%)</t>
  </si>
  <si>
    <t>TM.TAX.MRCH.IP.ZS</t>
  </si>
  <si>
    <t>Share of tariff lines with international peaks, manufactured products (%)</t>
  </si>
  <si>
    <t>TM.TAX.MANF.IP.ZS</t>
  </si>
  <si>
    <t>Share of tariff lines with international peaks, primary products (%)</t>
  </si>
  <si>
    <t>TM.TAX.TCOM.IP.ZS</t>
  </si>
  <si>
    <t>Share of tariff lines with specific rates, all products (%)</t>
  </si>
  <si>
    <t>TM.TAX.MRCH.SR.ZS</t>
  </si>
  <si>
    <t>Share of tariff lines with specific rates, manufactured products (%)</t>
  </si>
  <si>
    <t>TM.TAX.MANF.SR.ZS</t>
  </si>
  <si>
    <t>Share of tariff lines with specific rates, primary products (%)</t>
  </si>
  <si>
    <t>TM.TAX.TCOM.SR.ZS</t>
  </si>
  <si>
    <t>Share of youth not in education, employment or training, female (% of female youth population)</t>
  </si>
  <si>
    <t>SL.UEM.NEET.FE.ZS</t>
  </si>
  <si>
    <t>Share of youth not in education, employment or training, male (% of male youth population)</t>
  </si>
  <si>
    <t>SL.UEM.NEET.MA.ZS</t>
  </si>
  <si>
    <t>Share of youth not in education, employment or training, total (% of youth population)</t>
  </si>
  <si>
    <t>SL.UEM.NEET.ZS</t>
  </si>
  <si>
    <t>Short-term debt (% of exports of goods, services and primary income)</t>
  </si>
  <si>
    <t>DT.DOD.DSTC.XP.ZS</t>
  </si>
  <si>
    <t>Short-term debt (% of total external debt)</t>
  </si>
  <si>
    <t>DT.DOD.DSTC.ZS</t>
  </si>
  <si>
    <t>Short-term debt (% of total reserves)</t>
  </si>
  <si>
    <t>DT.DOD.DSTC.IR.ZS</t>
  </si>
  <si>
    <t>Smoking prevalence, females (% of adults)</t>
  </si>
  <si>
    <t>SH.PRV.SMOK.FE</t>
  </si>
  <si>
    <t>Smoking prevalence, males (% of adults)</t>
  </si>
  <si>
    <t>SH.PRV.SMOK.MA</t>
  </si>
  <si>
    <t>Smoking prevalence, total (ages 15+)</t>
  </si>
  <si>
    <t>SH.PRV.SMOK</t>
  </si>
  <si>
    <t>Social contributions (% of revenue)</t>
  </si>
  <si>
    <t>GC.REV.SOCL.ZS</t>
  </si>
  <si>
    <t>Social contributions (current LCU)</t>
  </si>
  <si>
    <t>GC.REV.SOCL.CN</t>
  </si>
  <si>
    <t>Source data assessment of statistical capacity (scale 0 - 100)</t>
  </si>
  <si>
    <t>IQ.SCI.SRCE</t>
  </si>
  <si>
    <t>Specialist surgical workforce (per 100,000 population)</t>
  </si>
  <si>
    <t>SH.MED.SAOP.P5</t>
  </si>
  <si>
    <t>Start-up procedures to register a business (number)</t>
  </si>
  <si>
    <t>IC.REG.PROC</t>
  </si>
  <si>
    <t>Start-up procedures to register a business, female (number)</t>
  </si>
  <si>
    <t>IC.REG.PROC.FE</t>
  </si>
  <si>
    <t>Start-up procedures to register a business, male (number)</t>
  </si>
  <si>
    <t>IC.REG.PROC.MA</t>
  </si>
  <si>
    <t>Statistical Capacity score (Overall average)</t>
  </si>
  <si>
    <t>IQ.SCI.OVRL</t>
  </si>
  <si>
    <t>Stocks traded, total value (% of GDP)</t>
  </si>
  <si>
    <t>CM.MKT.TRAD.GD.ZS</t>
  </si>
  <si>
    <t>Stocks traded, total value (current US$)</t>
  </si>
  <si>
    <t>CM.MKT.TRAD.CD</t>
  </si>
  <si>
    <t>Stocks traded, turnover ratio of domestic shares (%)</t>
  </si>
  <si>
    <t>CM.MKT.TRNR</t>
  </si>
  <si>
    <t>Strength of legal rights index (0=weak to 12=strong)</t>
  </si>
  <si>
    <t>IC.LGL.CRED.XQ</t>
  </si>
  <si>
    <t>Subsidies and other transfers (% of expense)</t>
  </si>
  <si>
    <t>GC.XPN.TRFT.ZS</t>
  </si>
  <si>
    <t>Subsidies and other transfers (current LCU)</t>
  </si>
  <si>
    <t>GC.XPN.TRFT.CN</t>
  </si>
  <si>
    <t>Suicide mortality rate (per 100,000 population)</t>
  </si>
  <si>
    <t>SH.STA.SUIC.P5</t>
  </si>
  <si>
    <t>Suicide mortality rate, female (per 100,000 female population)</t>
  </si>
  <si>
    <t>SH.STA.SUIC.FE.P5</t>
  </si>
  <si>
    <t>Suicide mortality rate, male (per 100,000 male population)</t>
  </si>
  <si>
    <t>SH.STA.SUIC.MA.P5</t>
  </si>
  <si>
    <t>Surface area (sq. km)</t>
  </si>
  <si>
    <t>AG.SRF.TOTL.K2</t>
  </si>
  <si>
    <t>Survey mean consumption or income per capita, bottom 40% of population (2011 PPP $ per day)</t>
  </si>
  <si>
    <t>SI.SPR.PC40</t>
  </si>
  <si>
    <t>Survey mean consumption or income per capita, total population (2011 PPP $ per day)</t>
  </si>
  <si>
    <t>SI.SPR.PCAP</t>
  </si>
  <si>
    <t>Survival to age 65, female (% of cohort)</t>
  </si>
  <si>
    <t>SP.DYN.TO65.FE.ZS</t>
  </si>
  <si>
    <t>Survival to age 65, male (% of cohort)</t>
  </si>
  <si>
    <t>SP.DYN.TO65.MA.ZS</t>
  </si>
  <si>
    <t>Tariff rate, applied, simple mean, all products (%)</t>
  </si>
  <si>
    <t>TM.TAX.MRCH.SM.AR.ZS</t>
  </si>
  <si>
    <t>Tariff rate, applied, simple mean, manufactured products (%)</t>
  </si>
  <si>
    <t>TM.TAX.MANF.SM.AR.ZS</t>
  </si>
  <si>
    <t>Tariff rate, applied, simple mean, primary products (%)</t>
  </si>
  <si>
    <t>TM.TAX.TCOM.SM.AR.ZS</t>
  </si>
  <si>
    <t>Tariff rate, applied, weighted mean, all products (%)</t>
  </si>
  <si>
    <t>TM.TAX.MRCH.WM.AR.ZS</t>
  </si>
  <si>
    <t>Tariff rate, applied, weighted mean, manufactured products (%)</t>
  </si>
  <si>
    <t>TM.TAX.MANF.WM.AR.ZS</t>
  </si>
  <si>
    <t>Tariff rate, applied, weighted mean, primary products (%)</t>
  </si>
  <si>
    <t>TM.TAX.TCOM.WM.AR.ZS</t>
  </si>
  <si>
    <t>Tariff rate, most favored nation, simple mean, all products (%)</t>
  </si>
  <si>
    <t>TM.TAX.MRCH.SM.FN.ZS</t>
  </si>
  <si>
    <t>Tariff rate, most favored nation, simple mean, manufactured products (%)</t>
  </si>
  <si>
    <t>TM.TAX.MANF.SM.FN.ZS</t>
  </si>
  <si>
    <t>Tariff rate, most favored nation, simple mean, primary products (%)</t>
  </si>
  <si>
    <t>TM.TAX.TCOM.SM.FN.ZS</t>
  </si>
  <si>
    <t>Tariff rate, most favored nation, weighted mean, all products (%)</t>
  </si>
  <si>
    <t>TM.TAX.MRCH.WM.FN.ZS</t>
  </si>
  <si>
    <t>Tariff rate, most favored nation, weighted mean, manufactured products (%)</t>
  </si>
  <si>
    <t>TM.TAX.MANF.WM.FN.ZS</t>
  </si>
  <si>
    <t>Tariff rate, most favored nation, weighted mean, primary products (%)</t>
  </si>
  <si>
    <t>TM.TAX.TCOM.WM.FN.ZS</t>
  </si>
  <si>
    <t>Tax payments (number)</t>
  </si>
  <si>
    <t>IC.TAX.PAYM</t>
  </si>
  <si>
    <t>Tax revenue (% of GDP)</t>
  </si>
  <si>
    <t>GC.TAX.TOTL.GD.ZS</t>
  </si>
  <si>
    <t>Tax revenue (current LCU)</t>
  </si>
  <si>
    <t>GC.TAX.TOTL.CN</t>
  </si>
  <si>
    <t>Taxes less subsidies on products (constant LCU)</t>
  </si>
  <si>
    <t>NY.TAX.NIND.KN</t>
  </si>
  <si>
    <t>Taxes less subsidies on products (current LCU)</t>
  </si>
  <si>
    <t>NY.TAX.NIND.CN</t>
  </si>
  <si>
    <t>Taxes less subsidies on products (current US$)</t>
  </si>
  <si>
    <t>NY.TAX.NIND.CD</t>
  </si>
  <si>
    <t>Taxes on exports (% of tax revenue)</t>
  </si>
  <si>
    <t>GC.TAX.EXPT.ZS</t>
  </si>
  <si>
    <t>Taxes on exports (current LCU)</t>
  </si>
  <si>
    <t>GC.TAX.EXPT.CN</t>
  </si>
  <si>
    <t>Taxes on goods and services (% of revenue)</t>
  </si>
  <si>
    <t>GC.TAX.GSRV.RV.ZS</t>
  </si>
  <si>
    <t>Taxes on goods and services (% value added of industry and services)</t>
  </si>
  <si>
    <t>GC.TAX.GSRV.VA.ZS</t>
  </si>
  <si>
    <t>Taxes on goods and services (current LCU)</t>
  </si>
  <si>
    <t>GC.TAX.GSRV.CN</t>
  </si>
  <si>
    <t>Taxes on income, profits and capital gains (% of revenue)</t>
  </si>
  <si>
    <t>GC.TAX.YPKG.RV.ZS</t>
  </si>
  <si>
    <t>Taxes on income, profits and capital gains (% of total taxes)</t>
  </si>
  <si>
    <t>GC.TAX.YPKG.ZS</t>
  </si>
  <si>
    <t>Taxes on income, profits and capital gains (current LCU)</t>
  </si>
  <si>
    <t>GC.TAX.YPKG.CN</t>
  </si>
  <si>
    <t>Taxes on international trade (% of revenue)</t>
  </si>
  <si>
    <t>GC.TAX.INTT.RV.ZS</t>
  </si>
  <si>
    <t>Taxes on international trade (current LCU)</t>
  </si>
  <si>
    <t>GC.TAX.INTT.CN</t>
  </si>
  <si>
    <t>Technical cooperation grants (BoP, current US$)</t>
  </si>
  <si>
    <t>BX.GRT.TECH.CD.WD</t>
  </si>
  <si>
    <t>Technicians in R&amp;D (per million people)</t>
  </si>
  <si>
    <t>SP.POP.TECH.RD.P6</t>
  </si>
  <si>
    <t>Teenage mothers (% of women ages 15-19 who have had children or are currently pregnant)</t>
  </si>
  <si>
    <t>SP.MTR.1519.ZS</t>
  </si>
  <si>
    <t>Terms of trade adjustment (constant LCU)</t>
  </si>
  <si>
    <t>NY.TTF.GNFS.KN</t>
  </si>
  <si>
    <t>Terrestrial and marine protected areas (% of total territorial area)</t>
  </si>
  <si>
    <t>ER.PTD.TOTL.ZS</t>
  </si>
  <si>
    <t>Terrestrial protected areas (% of total land area)</t>
  </si>
  <si>
    <t>ER.LND.PTLD.ZS</t>
  </si>
  <si>
    <t>Tertiary education, academic staff (% female)</t>
  </si>
  <si>
    <t>SE.TER.TCHR.FE.ZS</t>
  </si>
  <si>
    <t>Textiles and clothing (% of value added in manufacturing)</t>
  </si>
  <si>
    <t>NV.MNF.TXTL.ZS.UN</t>
  </si>
  <si>
    <t>Time required to build a warehouse (days)</t>
  </si>
  <si>
    <t>IC.WRH.DURS</t>
  </si>
  <si>
    <t>Time required to enforce a contract (days)</t>
  </si>
  <si>
    <t>IC.LGL.DURS</t>
  </si>
  <si>
    <t>Time required to get electricity (days)</t>
  </si>
  <si>
    <t>IC.ELC.TIME</t>
  </si>
  <si>
    <t>Time required to obtain an operating license (days)</t>
  </si>
  <si>
    <t>IC.FRM.DURS</t>
  </si>
  <si>
    <t>Time required to register property (days)</t>
  </si>
  <si>
    <t>IC.PRP.DURS</t>
  </si>
  <si>
    <t>Time required to start a business (days)</t>
  </si>
  <si>
    <t>IC.REG.DURS</t>
  </si>
  <si>
    <t>Time required to start a business, female (days)</t>
  </si>
  <si>
    <t>IC.REG.DURS.FE</t>
  </si>
  <si>
    <t>Time required to start a business, male (days)</t>
  </si>
  <si>
    <t>IC.REG.DURS.MA</t>
  </si>
  <si>
    <t>Time spent dealing with the requirements of government regulations (% of senior management time)</t>
  </si>
  <si>
    <t>IC.GOV.DURS.ZS</t>
  </si>
  <si>
    <t>Time to export, border compliance (hours)</t>
  </si>
  <si>
    <t>IC.EXP.TMBC</t>
  </si>
  <si>
    <t>Time to export, documentary compliance (hours)</t>
  </si>
  <si>
    <t>IC.EXP.TMDC</t>
  </si>
  <si>
    <t>Time to import, border compliance (hours)</t>
  </si>
  <si>
    <t>IC.IMP.TMBC</t>
  </si>
  <si>
    <t>Time to import, documentary compliance (hours)</t>
  </si>
  <si>
    <t>IC.IMP.TMDC</t>
  </si>
  <si>
    <t>Time to prepare and pay taxes (hours)</t>
  </si>
  <si>
    <t>IC.TAX.DURS</t>
  </si>
  <si>
    <t>Time to resolve insolvency (years)</t>
  </si>
  <si>
    <t>IC.ISV.DURS</t>
  </si>
  <si>
    <t>Total alcohol consumption per capita (liters of pure alcohol, projected estimates, 15+ years of age)</t>
  </si>
  <si>
    <t>SH.ALC.PCAP.LI</t>
  </si>
  <si>
    <t>Total alcohol consumption per capita, female (liters of pure alcohol, projected estimates, female 15+ years of age)</t>
  </si>
  <si>
    <t>SH.ALC.PCAP.FE.LI</t>
  </si>
  <si>
    <t>Total alcohol consumption per capita, male (liters of pure alcohol, projected estimates, male 15+ years of age)</t>
  </si>
  <si>
    <t>SH.ALC.PCAP.MA.LI</t>
  </si>
  <si>
    <t>Total amount of debt rescheduled (current US$)</t>
  </si>
  <si>
    <t>DT.TXR.DPPG.CD</t>
  </si>
  <si>
    <t>Total change in external debt stocks (current US$)</t>
  </si>
  <si>
    <t>DT.DOD.DECT.CD.CG</t>
  </si>
  <si>
    <t>Total debt service (% of exports of goods, services and primary income)</t>
  </si>
  <si>
    <t>DT.TDS.DECT.EX.ZS</t>
  </si>
  <si>
    <t>Total debt service (% of GNI)</t>
  </si>
  <si>
    <t>DT.TDS.DECT.GN.ZS</t>
  </si>
  <si>
    <t>Total fisheries production (metric tons)</t>
  </si>
  <si>
    <t>ER.FSH.PROD.MT</t>
  </si>
  <si>
    <t>Total greenhouse gas emissions (% change from 1990)</t>
  </si>
  <si>
    <t>EN.ATM.GHGT.ZG</t>
  </si>
  <si>
    <t>Total greenhouse gas emissions (kt of CO2 equivalent)</t>
  </si>
  <si>
    <t>EN.ATM.GHGT.KT.CE</t>
  </si>
  <si>
    <t>Total natural resources rents (% of GDP)</t>
  </si>
  <si>
    <t>NY.GDP.TOTL.RT.ZS</t>
  </si>
  <si>
    <t>Total reserves (% of total external debt)</t>
  </si>
  <si>
    <t>FI.RES.TOTL.DT.ZS</t>
  </si>
  <si>
    <t>Total reserves (includes gold, current US$)</t>
  </si>
  <si>
    <t>FI.RES.TOTL.CD</t>
  </si>
  <si>
    <t>Total reserves in months of imports</t>
  </si>
  <si>
    <t>FI.RES.TOTL.MO</t>
  </si>
  <si>
    <t>Total reserves minus gold (current US$)</t>
  </si>
  <si>
    <t>FI.RES.XGLD.CD</t>
  </si>
  <si>
    <t>Total tax rate (% of commercial profits)</t>
  </si>
  <si>
    <t>IC.TAX.TOTL.CP.ZS</t>
  </si>
  <si>
    <t>Trade (% of GDP)</t>
  </si>
  <si>
    <t>NE.TRD.GNFS.ZS</t>
  </si>
  <si>
    <t>Trade in services (% of GDP)</t>
  </si>
  <si>
    <t>BG.GSR.NFSV.GD.ZS</t>
  </si>
  <si>
    <t>Trademark applications, direct nonresident</t>
  </si>
  <si>
    <t>IP.TMK.NRES</t>
  </si>
  <si>
    <t>Trademark applications, direct resident</t>
  </si>
  <si>
    <t>IP.TMK.RESD</t>
  </si>
  <si>
    <t>Trademark applications, nonresident, by count</t>
  </si>
  <si>
    <t>IP.TMK.NRCT</t>
  </si>
  <si>
    <t>Trademark applications, resident, by count</t>
  </si>
  <si>
    <t>IP.TMK.RSCT</t>
  </si>
  <si>
    <t>Trademark applications, total</t>
  </si>
  <si>
    <t>IP.TMK.TOTL</t>
  </si>
  <si>
    <t>Trained teachers in lower secondary education (% of total teachers)</t>
  </si>
  <si>
    <t>SE.SEC.TCAQ.LO.ZS</t>
  </si>
  <si>
    <t>Trained teachers in lower secondary education, female (% of female teachers)</t>
  </si>
  <si>
    <t>SE.SEC.TCAQ.LO.FE.ZS</t>
  </si>
  <si>
    <t>Trained teachers in lower secondary education, male (% of male teachers)</t>
  </si>
  <si>
    <t>SE.SEC.TCAQ.LO.MA.ZS</t>
  </si>
  <si>
    <t>Trained teachers in preprimary education (% of total teachers)</t>
  </si>
  <si>
    <t>SE.PRE.TCAQ.ZS</t>
  </si>
  <si>
    <t>Trained teachers in preprimary education, female (% of female teachers)</t>
  </si>
  <si>
    <t>SE.PRE.TCAQ.FE.ZS</t>
  </si>
  <si>
    <t>Trained teachers in preprimary education, male (% of male teachers)</t>
  </si>
  <si>
    <t>SE.PRE.TCAQ.MA.ZS</t>
  </si>
  <si>
    <t>Trained teachers in primary education (% of total teachers)</t>
  </si>
  <si>
    <t>SE.PRM.TCAQ.ZS</t>
  </si>
  <si>
    <t>Trained teachers in primary education, female (% of female teachers)</t>
  </si>
  <si>
    <t>SE.PRM.TCAQ.FE.ZS</t>
  </si>
  <si>
    <t>Trained teachers in primary education, male (% of male teachers)</t>
  </si>
  <si>
    <t>SE.PRM.TCAQ.MA.ZS</t>
  </si>
  <si>
    <t>Trained teachers in secondary education (% of total teachers)</t>
  </si>
  <si>
    <t>SE.SEC.TCAQ.ZS</t>
  </si>
  <si>
    <t>Trained teachers in secondary education, female (% of female teachers)</t>
  </si>
  <si>
    <t>SE.SEC.TCAQ.FE.ZS</t>
  </si>
  <si>
    <t>Trained teachers in secondary education, male (% of male teachers)</t>
  </si>
  <si>
    <t>SE.SEC.TCAQ.MA.ZS</t>
  </si>
  <si>
    <t>Trained teachers in upper secondary education (% of total teachers)</t>
  </si>
  <si>
    <t>SE.SEC.TCAQ.UP.ZS</t>
  </si>
  <si>
    <t>Trained teachers in upper secondary education, female (% of female teachers)</t>
  </si>
  <si>
    <t>SE.SEC.TCAQ.UP.FE.ZS</t>
  </si>
  <si>
    <t>Trained teachers in upper secondary education, male (% of male teachers)</t>
  </si>
  <si>
    <t>SE.SEC.TCAQ.UP.MA.ZS</t>
  </si>
  <si>
    <t>Transport services (% of commercial service exports)</t>
  </si>
  <si>
    <t>TX.VAL.TRAN.ZS.WT</t>
  </si>
  <si>
    <t>Transport services (% of commercial service imports)</t>
  </si>
  <si>
    <t>TM.VAL.TRAN.ZS.WT</t>
  </si>
  <si>
    <t>Transport services (% of service exports, BoP)</t>
  </si>
  <si>
    <t>BX.GSR.TRAN.ZS</t>
  </si>
  <si>
    <t>Transport services (% of service imports, BoP)</t>
  </si>
  <si>
    <t>BM.GSR.TRAN.ZS</t>
  </si>
  <si>
    <t>Travel services (% of commercial service exports)</t>
  </si>
  <si>
    <t>TX.VAL.TRVL.ZS.WT</t>
  </si>
  <si>
    <t>Travel services (% of commercial service imports)</t>
  </si>
  <si>
    <t>TM.VAL.TRVL.ZS.WT</t>
  </si>
  <si>
    <t>Travel services (% of service exports, BoP)</t>
  </si>
  <si>
    <t>BX.GSR.TRVL.ZS</t>
  </si>
  <si>
    <t>Travel services (% of service imports, BoP)</t>
  </si>
  <si>
    <t>BM.GSR.TRVL.ZS</t>
  </si>
  <si>
    <t>Tuberculosis case detection rate (%, all forms)</t>
  </si>
  <si>
    <t>SH.TBS.DTEC.ZS</t>
  </si>
  <si>
    <t>Tuberculosis treatment success rate (% of new cases)</t>
  </si>
  <si>
    <t>SH.TBS.CURE.ZS</t>
  </si>
  <si>
    <t>UHC service coverage index</t>
  </si>
  <si>
    <t>SH.UHC.SRVS.CV.XD</t>
  </si>
  <si>
    <t>Undisbursed external debt, official creditors (UND, current US$)</t>
  </si>
  <si>
    <t>DT.UND.OFFT.CD</t>
  </si>
  <si>
    <t>Undisbursed external debt, private creditors (UND, current US$)</t>
  </si>
  <si>
    <t>DT.UND.PRVT.CD</t>
  </si>
  <si>
    <t>Undisbursed external debt, total (UND, current US$)</t>
  </si>
  <si>
    <t>DT.UND.DPPG.CD</t>
  </si>
  <si>
    <t>Unemployment with advanced education (% of total labor force with advanced education)</t>
  </si>
  <si>
    <t>SL.UEM.ADVN.ZS</t>
  </si>
  <si>
    <t>Unemployment with advanced education, female (% of female labor force with advanced education)</t>
  </si>
  <si>
    <t>SL.UEM.ADVN.FE.ZS</t>
  </si>
  <si>
    <t>Unemployment with advanced education, male (% of male labor force with advanced education)</t>
  </si>
  <si>
    <t>SL.UEM.ADVN.MA.ZS</t>
  </si>
  <si>
    <t>Unemployment with basic education (% of total labor force with basic education)</t>
  </si>
  <si>
    <t>SL.UEM.BASC.ZS</t>
  </si>
  <si>
    <t>Unemployment with basic education, female (% of female labor force with basic education)</t>
  </si>
  <si>
    <t>SL.UEM.BASC.FE.ZS</t>
  </si>
  <si>
    <t>Unemployment with basic education, male (% of male labor force with basic education)</t>
  </si>
  <si>
    <t>SL.UEM.BASC.MA.ZS</t>
  </si>
  <si>
    <t>Unemployment with intermediate education (% of total labor force with intermediate education)</t>
  </si>
  <si>
    <t>SL.UEM.INTM.ZS</t>
  </si>
  <si>
    <t>Unemployment with intermediate education, female (% of female labor force with intermediate education)</t>
  </si>
  <si>
    <t>SL.UEM.INTM.FE.ZS</t>
  </si>
  <si>
    <t>Unemployment with intermediate education, male (% of male labor force with intermediate education)</t>
  </si>
  <si>
    <t>SL.UEM.INTM.MA.ZS</t>
  </si>
  <si>
    <t>Unemployment, female (% of female labor force) (modeled ILO estimate)</t>
  </si>
  <si>
    <t>SL.UEM.TOTL.FE.ZS</t>
  </si>
  <si>
    <t>Unemployment, female (% of female labor force) (national estimate)</t>
  </si>
  <si>
    <t>SL.UEM.TOTL.FE.NE.ZS</t>
  </si>
  <si>
    <t>Unemployment, male (% of male labor force) (modeled ILO estimate)</t>
  </si>
  <si>
    <t>SL.UEM.TOTL.MA.ZS</t>
  </si>
  <si>
    <t>Unemployment, male (% of male labor force) (national estimate)</t>
  </si>
  <si>
    <t>SL.UEM.TOTL.MA.NE.ZS</t>
  </si>
  <si>
    <t>Unemployment, total (% of total labor force) (modeled ILO estimate)</t>
  </si>
  <si>
    <t>SL.UEM.TOTL.ZS</t>
  </si>
  <si>
    <t>Unemployment, total (% of total labor force) (national estimate)</t>
  </si>
  <si>
    <t>SL.UEM.TOTL.NE.ZS</t>
  </si>
  <si>
    <t>Unemployment, youth female (% of female labor force ages 15-24) (modeled ILO estimate)</t>
  </si>
  <si>
    <t>SL.UEM.1524.FE.ZS</t>
  </si>
  <si>
    <t>Unemployment, youth female (% of female labor force ages 15-24) (national estimate)</t>
  </si>
  <si>
    <t>SL.UEM.1524.FE.NE.ZS</t>
  </si>
  <si>
    <t>Unemployment, youth male (% of male labor force ages 15-24) (modeled ILO estimate)</t>
  </si>
  <si>
    <t>SL.UEM.1524.MA.ZS</t>
  </si>
  <si>
    <t>Unemployment, youth male (% of male labor force ages 15-24) (national estimate)</t>
  </si>
  <si>
    <t>SL.UEM.1524.MA.NE.ZS</t>
  </si>
  <si>
    <t>Unemployment, youth total (% of total labor force ages 15-24) (modeled ILO estimate)</t>
  </si>
  <si>
    <t>SL.UEM.1524.ZS</t>
  </si>
  <si>
    <t>Unemployment, youth total (% of total labor force ages 15-24) (national estimate)</t>
  </si>
  <si>
    <t>SL.UEM.1524.NE.ZS</t>
  </si>
  <si>
    <t>Unmet need for contraception (% of married women ages 15-49)</t>
  </si>
  <si>
    <t>SP.UWT.TFRT</t>
  </si>
  <si>
    <t>Urban land area (sq. km)</t>
  </si>
  <si>
    <t>AG.LND.TOTL.UR.K2</t>
  </si>
  <si>
    <t>Urban land area where elevation is below 5 meters (% of total land area)</t>
  </si>
  <si>
    <t>AG.LND.EL5M.UR.ZS</t>
  </si>
  <si>
    <t>Urban land area where elevation is below 5 meters (sq. km)</t>
  </si>
  <si>
    <t>AG.LND.EL5M.UR.K2</t>
  </si>
  <si>
    <t>Urban population</t>
  </si>
  <si>
    <t>SP.URB.TOTL</t>
  </si>
  <si>
    <t>Urban population (% of total)</t>
  </si>
  <si>
    <t>SP.URB.TOTL.IN.ZS</t>
  </si>
  <si>
    <t>Urban population growth (annual %)</t>
  </si>
  <si>
    <t>SP.URB.GROW</t>
  </si>
  <si>
    <t>Urban population living in areas where elevation is below 5 meters (% of total population)</t>
  </si>
  <si>
    <t>EN.POP.EL5M.UR.ZS</t>
  </si>
  <si>
    <t>Urban poverty gap at national poverty lines (%)</t>
  </si>
  <si>
    <t>SI.POV.URGP</t>
  </si>
  <si>
    <t>Urban poverty headcount ratio at national poverty lines (% of urban population)</t>
  </si>
  <si>
    <t>SI.POV.URHC</t>
  </si>
  <si>
    <t>Use of IMF credit (DOD, current US$)</t>
  </si>
  <si>
    <t>DT.DOD.DIMF.CD</t>
  </si>
  <si>
    <t>Use of insecticide-treated bed nets (% of under-5 population)</t>
  </si>
  <si>
    <t>SH.MLR.NETS.ZS</t>
  </si>
  <si>
    <t>Value lost due to electrical outages (% of sales for affected firms)</t>
  </si>
  <si>
    <t>IC.FRM.OUTG.ZS</t>
  </si>
  <si>
    <t>Vitamin A supplementation coverage rate (% of children ages 6-59 months)</t>
  </si>
  <si>
    <t>SN.ITK.VITA.ZS</t>
  </si>
  <si>
    <t>Vulnerable employment, female (% of female employment) (modeled ILO estimate)</t>
  </si>
  <si>
    <t>SL.EMP.VULN.FE.ZS</t>
  </si>
  <si>
    <t>Vulnerable employment, male (% of male employment) (modeled ILO estimate)</t>
  </si>
  <si>
    <t>SL.EMP.VULN.MA.ZS</t>
  </si>
  <si>
    <t>Vulnerable employment, total (% of total employment) (modeled ILO estimate)</t>
  </si>
  <si>
    <t>SL.EMP.VULN.ZS</t>
  </si>
  <si>
    <t>Wage and salaried workers, female (% of female employment) (modeled ILO estimate)</t>
  </si>
  <si>
    <t>SL.EMP.WORK.FE.ZS</t>
  </si>
  <si>
    <t>Wage and salaried workers, male (% of male employment) (modeled ILO estimate)</t>
  </si>
  <si>
    <t>SL.EMP.WORK.MA.ZS</t>
  </si>
  <si>
    <t>Wage and salaried workers, total (% of total employment) (modeled ILO estimate)</t>
  </si>
  <si>
    <t>SL.EMP.WORK.ZS</t>
  </si>
  <si>
    <t>Wanted fertility rate (births per woman)</t>
  </si>
  <si>
    <t>SP.DYN.WFRT</t>
  </si>
  <si>
    <t>Water productivity, total (constant 2010 US$ GDP per cubic meter of total freshwater withdrawal)</t>
  </si>
  <si>
    <t>ER.GDP.FWTL.M3.KD</t>
  </si>
  <si>
    <t>Wholesale price index (2010 = 100)</t>
  </si>
  <si>
    <t>FP.WPI.TOTL</t>
  </si>
  <si>
    <t>Women making their own informed decisions regarding sexual relations, contraceptive use and reproductive health care  (% of women age 15-49)</t>
  </si>
  <si>
    <t>SG.DMK.SRCR.FN.ZS</t>
  </si>
  <si>
    <t>Women participating in the three decisions (own health care, major household purchases, and visiting family) (% of women age 15-49)</t>
  </si>
  <si>
    <t>SG.DMK.ALLD.FN.ZS</t>
  </si>
  <si>
    <t>Women who believe a husband is justified in beating his wife (any of five reasons) (%)</t>
  </si>
  <si>
    <t>SG.VAW.REAS.ZS</t>
  </si>
  <si>
    <t>Women who believe a husband is justified in beating his wife when she argues with him (%)</t>
  </si>
  <si>
    <t>SG.VAW.ARGU.ZS</t>
  </si>
  <si>
    <t>Women who believe a husband is justified in beating his wife when she burns the food (%)</t>
  </si>
  <si>
    <t>SG.VAW.BURN.ZS</t>
  </si>
  <si>
    <t>Women who believe a husband is justified in beating his wife when she goes out without telling him (%)</t>
  </si>
  <si>
    <t>SG.VAW.GOES.ZS</t>
  </si>
  <si>
    <t>Women who believe a husband is justified in beating his wife when she neglects the children (%)</t>
  </si>
  <si>
    <t>SG.VAW.NEGL.ZS</t>
  </si>
  <si>
    <t>Women who believe a husband is justified in beating his wife when she refuses sex with him (%)</t>
  </si>
  <si>
    <t>SG.VAW.REFU.ZS</t>
  </si>
  <si>
    <t>Women who were first married by age 15 (% of women ages 20-24)</t>
  </si>
  <si>
    <t>SP.M15.2024.FE.ZS</t>
  </si>
  <si>
    <t>Women who were first married by age 18 (% of women ages 20-24)</t>
  </si>
  <si>
    <t>SP.M18.2024.FE.ZS</t>
  </si>
  <si>
    <t>Women's share of population ages 15+ living with HIV (%)</t>
  </si>
  <si>
    <t>SH.DYN.AIDS.FE.ZS</t>
  </si>
  <si>
    <t>Food imports %</t>
  </si>
  <si>
    <t>Food imports % of GDP</t>
  </si>
  <si>
    <t xml:space="preserve">averages </t>
  </si>
  <si>
    <t>years</t>
  </si>
  <si>
    <t>GDP in 2010 USD billions</t>
  </si>
  <si>
    <t>2005 PPP conversiimorton factor, GDP (LCU per international $)</t>
  </si>
  <si>
    <t>Total imports in 2010 USD billions</t>
  </si>
  <si>
    <t>Merchandise in 2010 USD billions</t>
  </si>
  <si>
    <t>Food imports in current USD billions</t>
  </si>
  <si>
    <t>calculated</t>
  </si>
  <si>
    <t>Food imports in % of exports</t>
  </si>
  <si>
    <t>Exports G&amp;S in 2010 USD billions</t>
  </si>
  <si>
    <t>Exports G&amp;S</t>
  </si>
  <si>
    <t>2008-14</t>
  </si>
  <si>
    <t>"Meat, milk and eggs"</t>
  </si>
  <si>
    <t>14% of food imports = x % of GDP</t>
  </si>
  <si>
    <t>GDP and food imports</t>
  </si>
  <si>
    <t>Table 4.19 in Alexandratos and Bruinsma</t>
  </si>
  <si>
    <t>Table 3.4 from Alexandratos and Bruinsma</t>
  </si>
  <si>
    <t>Table 4.4 from Alexandratos and Bruinsma</t>
  </si>
  <si>
    <t>Arable land expansion</t>
  </si>
  <si>
    <t>2005-2007_2050</t>
  </si>
  <si>
    <t>Increase cropping intensity</t>
  </si>
  <si>
    <t>Yield increases</t>
  </si>
  <si>
    <t>Component</t>
  </si>
  <si>
    <t>Meat production and consumption</t>
  </si>
  <si>
    <t>Was developing &gt; developed ?</t>
  </si>
  <si>
    <t>check growth rates</t>
  </si>
  <si>
    <t>numbers</t>
  </si>
  <si>
    <t>2006-1963</t>
  </si>
  <si>
    <t>2050-2006</t>
  </si>
  <si>
    <t>AnimalNumbers</t>
  </si>
  <si>
    <t>numbers in millions</t>
  </si>
  <si>
    <t>mmt</t>
  </si>
  <si>
    <t>production</t>
  </si>
  <si>
    <t>1962_2006</t>
  </si>
  <si>
    <t>2006_2050</t>
  </si>
  <si>
    <t>Period</t>
  </si>
  <si>
    <t>MeatConsumptionGrowth</t>
  </si>
  <si>
    <t>AnimalNumbersGrowth</t>
  </si>
  <si>
    <t>Milk</t>
  </si>
  <si>
    <t>MilkConsumptionGrowth</t>
  </si>
  <si>
    <t>MeatProductionGrowth</t>
  </si>
  <si>
    <t>Seqnum</t>
  </si>
  <si>
    <t>RegionOrder</t>
  </si>
  <si>
    <t>ProductOrder</t>
  </si>
  <si>
    <t>SpeciesOrder</t>
  </si>
  <si>
    <t>1961-1963</t>
  </si>
  <si>
    <t>2007-2050</t>
  </si>
  <si>
    <t>1963-2006</t>
  </si>
  <si>
    <t>2006-2050</t>
  </si>
  <si>
    <t>All meat</t>
  </si>
  <si>
    <t>1971-2007</t>
  </si>
  <si>
    <t>Bovine meat</t>
  </si>
  <si>
    <t>Ovine meat</t>
  </si>
  <si>
    <t>Sub-Saharan Africa</t>
  </si>
  <si>
    <t>2007-2030</t>
  </si>
  <si>
    <t>Type</t>
  </si>
  <si>
    <t>Shares of global meat</t>
  </si>
  <si>
    <t>of which Sub-Saharan Africa</t>
  </si>
  <si>
    <t>Shares of beef</t>
  </si>
  <si>
    <t>Liveweight growth rates across species</t>
  </si>
  <si>
    <t>Weight</t>
  </si>
  <si>
    <t>WeightGrowth</t>
  </si>
  <si>
    <t>WeightKG</t>
  </si>
  <si>
    <t>1962-2006</t>
  </si>
  <si>
    <t>NumbersShare</t>
  </si>
  <si>
    <t>WeightShare</t>
  </si>
  <si>
    <t>delta shares b/w periods</t>
  </si>
  <si>
    <t>all &lt; 0</t>
  </si>
  <si>
    <t xml:space="preserve">World </t>
  </si>
  <si>
    <t>Cattle</t>
  </si>
  <si>
    <t>&gt; 0</t>
  </si>
  <si>
    <t>all &gt; 0</t>
  </si>
  <si>
    <t xml:space="preserve">&lt; 0 </t>
  </si>
  <si>
    <t>feed grain use on developing countries</t>
  </si>
  <si>
    <t>total weight</t>
  </si>
  <si>
    <t>growth rates</t>
  </si>
  <si>
    <t>AGR</t>
  </si>
  <si>
    <t>Cattle and buffalo</t>
  </si>
  <si>
    <t>Other data from Alexandratos and Bruinsma</t>
  </si>
  <si>
    <t>File</t>
  </si>
  <si>
    <t>Notes and data for the Future chapter</t>
  </si>
  <si>
    <t>source is Alexandratos and Bruinsma, 2012, unless otherwise stated</t>
  </si>
  <si>
    <t>Weight growth</t>
  </si>
  <si>
    <t>Source is WDI</t>
  </si>
  <si>
    <t>Constructed from sheet SSA</t>
  </si>
  <si>
    <t>This sheet is read by 'Future_R.R'</t>
  </si>
  <si>
    <t>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</si>
</sst>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_(* #,##0_);_(* \(#,##0\);_(* &quot;-&quot;??_);_(@_)"/>
    <numFmt numFmtId="167" formatCode="_(* #,##0.000_);_(* \(#,##0.000\);_(* &quot;-&quot;??_);_(@_)"/>
    <numFmt numFmtId="168" formatCode="0_);\(0\)"/>
  </numFmts>
  <fonts count="7" x14ac:knownFonts="1">
    <font>
      <sz val="12"/>
      <color theme="1"/>
      <name val="Segoe UI"/>
      <family val="2"/>
    </font>
    <font>
      <sz val="12"/>
      <color theme="1"/>
      <name val="Segoe UI"/>
      <family val="2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Segoe UI"/>
      <family val="2"/>
    </font>
    <font>
      <b/>
      <sz val="12"/>
      <color theme="1"/>
      <name val="Segoe UI"/>
      <family val="2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right"/>
    </xf>
    <xf numFmtId="0" fontId="4" fillId="0" borderId="0" xfId="0" applyFont="1"/>
    <xf numFmtId="164" fontId="4" fillId="0" borderId="0" xfId="1" applyNumberFormat="1" applyFont="1" applyAlignment="1">
      <alignment horizontal="right"/>
    </xf>
    <xf numFmtId="43" fontId="0" fillId="0" borderId="0" xfId="1" applyFont="1" applyAlignment="1">
      <alignment horizontal="left" inden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10" fontId="0" fillId="0" borderId="0" xfId="2" applyNumberFormat="1" applyFont="1"/>
    <xf numFmtId="43" fontId="0" fillId="0" borderId="1" xfId="1" applyFont="1" applyBorder="1" applyAlignment="1">
      <alignment horizontal="left" indent="1"/>
    </xf>
    <xf numFmtId="43" fontId="0" fillId="0" borderId="3" xfId="1" applyFont="1" applyBorder="1" applyAlignment="1">
      <alignment horizontal="left" indent="1"/>
    </xf>
    <xf numFmtId="43" fontId="0" fillId="0" borderId="4" xfId="1" applyFont="1" applyBorder="1" applyAlignment="1">
      <alignment horizontal="left" indent="1"/>
    </xf>
    <xf numFmtId="43" fontId="0" fillId="0" borderId="5" xfId="1" applyFont="1" applyBorder="1" applyAlignment="1">
      <alignment horizontal="left" indent="1"/>
    </xf>
    <xf numFmtId="43" fontId="0" fillId="0" borderId="6" xfId="1" applyFont="1" applyBorder="1" applyAlignment="1">
      <alignment horizontal="left" indent="1"/>
    </xf>
    <xf numFmtId="43" fontId="0" fillId="0" borderId="8" xfId="1" applyFont="1" applyBorder="1" applyAlignment="1">
      <alignment horizontal="left" indent="1"/>
    </xf>
    <xf numFmtId="43" fontId="0" fillId="0" borderId="2" xfId="1" applyFont="1" applyBorder="1" applyAlignment="1">
      <alignment horizontal="left" indent="1"/>
    </xf>
    <xf numFmtId="43" fontId="0" fillId="0" borderId="0" xfId="1" applyFont="1" applyBorder="1" applyAlignment="1">
      <alignment horizontal="left" indent="1"/>
    </xf>
    <xf numFmtId="43" fontId="0" fillId="0" borderId="7" xfId="1" applyFont="1" applyBorder="1" applyAlignment="1">
      <alignment horizontal="left" indent="1"/>
    </xf>
    <xf numFmtId="0" fontId="6" fillId="0" borderId="0" xfId="0" applyFont="1" applyAlignment="1">
      <alignment horizontal="left" indent="1"/>
    </xf>
    <xf numFmtId="164" fontId="0" fillId="0" borderId="0" xfId="1" applyNumberFormat="1" applyFont="1" applyAlignment="1">
      <alignment horizontal="right"/>
    </xf>
    <xf numFmtId="0" fontId="0" fillId="0" borderId="0" xfId="0" applyAlignment="1">
      <alignment horizontal="center"/>
    </xf>
    <xf numFmtId="43" fontId="4" fillId="0" borderId="0" xfId="1" applyFont="1" applyAlignment="1">
      <alignment horizontal="right"/>
    </xf>
    <xf numFmtId="166" fontId="4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left"/>
    </xf>
    <xf numFmtId="10" fontId="0" fillId="0" borderId="0" xfId="2" applyNumberFormat="1" applyFont="1" applyAlignment="1">
      <alignment horizontal="right"/>
    </xf>
    <xf numFmtId="43" fontId="0" fillId="0" borderId="0" xfId="0" applyNumberFormat="1" applyAlignment="1">
      <alignment horizontal="right"/>
    </xf>
    <xf numFmtId="165" fontId="0" fillId="0" borderId="0" xfId="2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7" fontId="0" fillId="0" borderId="0" xfId="0" applyNumberFormat="1" applyAlignment="1">
      <alignment horizontal="center"/>
    </xf>
    <xf numFmtId="167" fontId="4" fillId="0" borderId="0" xfId="1" applyNumberFormat="1" applyFont="1"/>
    <xf numFmtId="43" fontId="6" fillId="0" borderId="0" xfId="1" applyFont="1" applyAlignment="1">
      <alignment horizontal="righ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5" xfId="2" applyNumberFormat="1" applyFont="1" applyBorder="1" applyAlignment="1">
      <alignment horizontal="right" indent="1"/>
    </xf>
    <xf numFmtId="165" fontId="0" fillId="0" borderId="8" xfId="2" applyNumberFormat="1" applyFont="1" applyBorder="1" applyAlignment="1">
      <alignment horizontal="right" indent="1"/>
    </xf>
    <xf numFmtId="0" fontId="0" fillId="0" borderId="5" xfId="0" applyBorder="1"/>
    <xf numFmtId="165" fontId="0" fillId="0" borderId="4" xfId="2" applyNumberFormat="1" applyFont="1" applyBorder="1" applyAlignment="1">
      <alignment horizontal="right" indent="1"/>
    </xf>
    <xf numFmtId="165" fontId="0" fillId="0" borderId="6" xfId="2" applyNumberFormat="1" applyFont="1" applyBorder="1" applyAlignment="1">
      <alignment horizontal="right" indent="1"/>
    </xf>
    <xf numFmtId="167" fontId="0" fillId="0" borderId="5" xfId="1" applyNumberFormat="1" applyFont="1" applyBorder="1" applyAlignment="1">
      <alignment horizontal="right" indent="1"/>
    </xf>
    <xf numFmtId="167" fontId="0" fillId="0" borderId="0" xfId="1" applyNumberFormat="1" applyFont="1" applyAlignment="1">
      <alignment horizontal="right"/>
    </xf>
    <xf numFmtId="43" fontId="0" fillId="0" borderId="0" xfId="0" applyNumberFormat="1"/>
    <xf numFmtId="164" fontId="0" fillId="0" borderId="0" xfId="0" applyNumberFormat="1"/>
    <xf numFmtId="0" fontId="0" fillId="0" borderId="0" xfId="0" applyFill="1" applyBorder="1" applyAlignment="1">
      <alignment horizontal="center"/>
    </xf>
    <xf numFmtId="168" fontId="4" fillId="0" borderId="0" xfId="1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indent="1"/>
    </xf>
    <xf numFmtId="0" fontId="0" fillId="0" borderId="2" xfId="0" applyBorder="1" applyAlignment="1">
      <alignment horizontal="right" indent="1"/>
    </xf>
    <xf numFmtId="0" fontId="0" fillId="0" borderId="3" xfId="0" applyBorder="1" applyAlignment="1">
      <alignment horizontal="right" indent="1"/>
    </xf>
    <xf numFmtId="0" fontId="0" fillId="0" borderId="4" xfId="0" applyBorder="1" applyAlignment="1">
      <alignment horizontal="right" indent="1"/>
    </xf>
    <xf numFmtId="0" fontId="0" fillId="0" borderId="0" xfId="0" applyBorder="1" applyAlignment="1">
      <alignment horizontal="right" indent="1"/>
    </xf>
    <xf numFmtId="0" fontId="0" fillId="0" borderId="5" xfId="0" applyBorder="1" applyAlignment="1">
      <alignment horizontal="right" indent="1"/>
    </xf>
    <xf numFmtId="0" fontId="0" fillId="0" borderId="6" xfId="0" applyBorder="1" applyAlignment="1">
      <alignment horizontal="right" indent="1"/>
    </xf>
    <xf numFmtId="0" fontId="0" fillId="0" borderId="7" xfId="0" applyBorder="1" applyAlignment="1">
      <alignment horizontal="right" indent="1"/>
    </xf>
    <xf numFmtId="0" fontId="0" fillId="0" borderId="8" xfId="0" applyBorder="1" applyAlignment="1">
      <alignment horizontal="right" indent="1"/>
    </xf>
    <xf numFmtId="166" fontId="0" fillId="0" borderId="0" xfId="1" applyNumberFormat="1" applyFont="1"/>
    <xf numFmtId="9" fontId="0" fillId="0" borderId="0" xfId="2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indent="1"/>
    </xf>
    <xf numFmtId="2" fontId="0" fillId="0" borderId="0" xfId="0" applyNumberFormat="1" applyAlignment="1">
      <alignment horizontal="right" indent="1"/>
    </xf>
    <xf numFmtId="0" fontId="0" fillId="0" borderId="0" xfId="0" applyAlignment="1">
      <alignment horizontal="center"/>
    </xf>
    <xf numFmtId="165" fontId="0" fillId="0" borderId="0" xfId="2" applyNumberFormat="1" applyFont="1"/>
    <xf numFmtId="43" fontId="4" fillId="2" borderId="0" xfId="1" applyFont="1" applyFill="1" applyAlignment="1">
      <alignment horizontal="right"/>
    </xf>
    <xf numFmtId="164" fontId="0" fillId="0" borderId="0" xfId="1" applyNumberFormat="1" applyFont="1" applyAlignment="1">
      <alignment horizontal="right" inden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0" fillId="0" borderId="0" xfId="1" applyFont="1" applyAlignment="1">
      <alignment horizontal="right"/>
    </xf>
    <xf numFmtId="0" fontId="0" fillId="0" borderId="0" xfId="0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indent="1"/>
    </xf>
    <xf numFmtId="43" fontId="5" fillId="0" borderId="0" xfId="1" applyFont="1" applyAlignment="1">
      <alignment horizontal="right" indent="1"/>
    </xf>
    <xf numFmtId="0" fontId="5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E342-F2EA-4238-9D81-E267381F58B2}">
  <dimension ref="A5:B32"/>
  <sheetViews>
    <sheetView topLeftCell="A16" zoomScale="85" zoomScaleNormal="85" workbookViewId="0">
      <selection activeCell="B31" sqref="B31"/>
    </sheetView>
  </sheetViews>
  <sheetFormatPr defaultRowHeight="17.25" x14ac:dyDescent="0.3"/>
  <cols>
    <col min="1" max="1" width="99.21875" style="80" customWidth="1"/>
  </cols>
  <sheetData>
    <row r="5" spans="1:2" x14ac:dyDescent="0.3">
      <c r="A5" s="80" t="s">
        <v>3434</v>
      </c>
      <c r="B5" t="s">
        <v>3435</v>
      </c>
    </row>
    <row r="6" spans="1:2" x14ac:dyDescent="0.3">
      <c r="B6" t="s">
        <v>3436</v>
      </c>
    </row>
    <row r="9" spans="1:2" x14ac:dyDescent="0.3">
      <c r="A9" s="80" t="s">
        <v>3441</v>
      </c>
    </row>
    <row r="10" spans="1:2" x14ac:dyDescent="0.3">
      <c r="A10" s="87" t="str" cm="1">
        <f t="array" aca="1" ref="A10" ca="1">MID(CELL("filename",AB_TAB_3.4!B$2),89,10)</f>
        <v>AB_TAB_3.4</v>
      </c>
      <c r="B10" t="str">
        <f>AB_TAB_3.4!B1</f>
        <v>Table 3.4 from Alexandratos and Bruinsma</v>
      </c>
    </row>
    <row r="11" spans="1:2" x14ac:dyDescent="0.3">
      <c r="A11" s="87"/>
      <c r="B11" s="48" t="str">
        <f>AB_TAB_3.4!G1</f>
        <v>Meat production and consumption</v>
      </c>
    </row>
    <row r="12" spans="1:2" x14ac:dyDescent="0.3">
      <c r="A12" s="87"/>
    </row>
    <row r="13" spans="1:2" x14ac:dyDescent="0.3">
      <c r="A13" s="87"/>
    </row>
    <row r="14" spans="1:2" x14ac:dyDescent="0.3">
      <c r="A14" s="87" t="str" cm="1">
        <f t="array" aca="1" ref="A14" ca="1">MID(CELL("filename",AB_TAB_4.19!B$2),89,11)</f>
        <v>AB_TAB_4.19</v>
      </c>
      <c r="B14" t="str">
        <f>AB_TAB_4.19!B1</f>
        <v>Table 4.19 in Alexandratos and Bruinsma</v>
      </c>
    </row>
    <row r="15" spans="1:2" x14ac:dyDescent="0.3">
      <c r="A15" s="87"/>
      <c r="B15" t="str">
        <f>AB_TAB_4.19!B5</f>
        <v>numbers in millions</v>
      </c>
    </row>
    <row r="16" spans="1:2" x14ac:dyDescent="0.3">
      <c r="A16" s="87"/>
    </row>
    <row r="17" spans="1:2" x14ac:dyDescent="0.3">
      <c r="A17" s="87" t="str" cm="1">
        <f t="array" aca="1" ref="A17" ca="1">MID(CELL("filename",AB_WEIGHT_GROWTH!B$2),89,20)</f>
        <v>AB_WEIGHT_GROWTH</v>
      </c>
      <c r="B17" t="str">
        <f>AB_WEIGHT_GROWTH!B2</f>
        <v>Other data from Alexandratos and Bruinsma</v>
      </c>
    </row>
    <row r="18" spans="1:2" x14ac:dyDescent="0.3">
      <c r="A18" s="87"/>
      <c r="B18" t="str">
        <f>AB_WEIGHT_GROWTH!B3</f>
        <v>Weight growth</v>
      </c>
    </row>
    <row r="19" spans="1:2" x14ac:dyDescent="0.3">
      <c r="A19" s="87"/>
    </row>
    <row r="20" spans="1:2" x14ac:dyDescent="0.3">
      <c r="A20" s="87" t="str" cm="1">
        <f t="array" aca="1" ref="A20" ca="1">MID(CELL("filename",SSA_WDI!B$2),89,11)</f>
        <v>SSA_WDI</v>
      </c>
      <c r="B20" t="str">
        <f>SSA_WDI!A1</f>
        <v>Country Name</v>
      </c>
    </row>
    <row r="21" spans="1:2" x14ac:dyDescent="0.3">
      <c r="A21" s="87"/>
      <c r="B21" t="s">
        <v>3438</v>
      </c>
    </row>
    <row r="22" spans="1:2" x14ac:dyDescent="0.3">
      <c r="A22" s="87"/>
    </row>
    <row r="23" spans="1:2" x14ac:dyDescent="0.3">
      <c r="A23" s="87" t="str" cm="1">
        <f t="array" aca="1" ref="A23" ca="1">MID(CELL("filename",SSA_CALCS!B$2),89,11)</f>
        <v>SSA_CALCS</v>
      </c>
      <c r="B23" t="str">
        <f>SSA_CALCS!B2</f>
        <v>GDP and food imports</v>
      </c>
    </row>
    <row r="24" spans="1:2" x14ac:dyDescent="0.3">
      <c r="A24" s="87"/>
      <c r="B24" t="s">
        <v>3439</v>
      </c>
    </row>
    <row r="25" spans="1:2" x14ac:dyDescent="0.3">
      <c r="A25" s="87"/>
    </row>
    <row r="26" spans="1:2" x14ac:dyDescent="0.3">
      <c r="A26" s="87" t="str" cm="1">
        <f t="array" aca="1" ref="A26" ca="1">MID(CELL("filename",AB_TAB_4.4!B$2),89,10)</f>
        <v>AB_TAB_4.4</v>
      </c>
      <c r="B26" t="str">
        <f>AB_TAB_4.4!B2</f>
        <v>Table 4.4 from Alexandratos and Bruinsma</v>
      </c>
    </row>
    <row r="27" spans="1:2" x14ac:dyDescent="0.3">
      <c r="A27" s="87"/>
    </row>
    <row r="28" spans="1:2" x14ac:dyDescent="0.3">
      <c r="A28" s="87" t="str" cm="1">
        <f t="array" aca="1" ref="A28" ca="1">MID(CELL("filename",FUTURE_NUMBERS!B$2),89,14)</f>
        <v>FUTURE_NUMBERS</v>
      </c>
      <c r="B28" t="str">
        <f>FUTURE_NUMBERS!A1</f>
        <v>Seqnum</v>
      </c>
    </row>
    <row r="29" spans="1:2" x14ac:dyDescent="0.3">
      <c r="A29" s="87"/>
    </row>
    <row r="30" spans="1:2" x14ac:dyDescent="0.3">
      <c r="A30" s="87"/>
    </row>
    <row r="31" spans="1:2" x14ac:dyDescent="0.3">
      <c r="A31" s="87" t="str" cm="1">
        <f t="array" aca="1" ref="A31" ca="1">MID(CELL("filename",FUTURE_R!B$2),89,14)</f>
        <v>FUTURE_R</v>
      </c>
      <c r="B31" t="str">
        <f>FUTURE_NUMBERS!A1</f>
        <v>Seqnum</v>
      </c>
    </row>
    <row r="32" spans="1:2" x14ac:dyDescent="0.3">
      <c r="B32" t="s">
        <v>3440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3A22-4299-40CF-8E94-F478617FD345}">
  <dimension ref="A1:Z124"/>
  <sheetViews>
    <sheetView zoomScale="80" zoomScaleNormal="80" workbookViewId="0">
      <pane xSplit="1" ySplit="5" topLeftCell="B49" activePane="bottomRight" state="frozen"/>
      <selection pane="topRight" activeCell="B1" sqref="B1"/>
      <selection pane="bottomLeft" activeCell="A6" sqref="A6"/>
      <selection pane="bottomRight" activeCell="B1" sqref="B1"/>
    </sheetView>
  </sheetViews>
  <sheetFormatPr defaultColWidth="8.77734375" defaultRowHeight="14.25" x14ac:dyDescent="0.25"/>
  <cols>
    <col min="1" max="1" width="25.21875" style="5" customWidth="1"/>
    <col min="2" max="2" width="8.77734375" style="29"/>
    <col min="3" max="8" width="12.5546875" style="28" customWidth="1"/>
    <col min="9" max="9" width="5.44140625" style="6" customWidth="1"/>
    <col min="10" max="12" width="12.5546875" style="6" customWidth="1"/>
    <col min="13" max="13" width="8.77734375" style="29"/>
    <col min="14" max="14" width="21.21875" style="28" customWidth="1"/>
    <col min="15" max="18" width="16.109375" style="28" customWidth="1"/>
    <col min="19" max="19" width="21.21875" style="37" customWidth="1"/>
    <col min="20" max="20" width="12.5546875" style="6" customWidth="1"/>
    <col min="21" max="16384" width="8.77734375" style="7"/>
  </cols>
  <sheetData>
    <row r="1" spans="1:26" x14ac:dyDescent="0.25">
      <c r="B1" s="25" t="s">
        <v>3371</v>
      </c>
      <c r="G1" s="28" t="s">
        <v>3378</v>
      </c>
      <c r="M1" s="5"/>
    </row>
    <row r="3" spans="1:26" x14ac:dyDescent="0.25">
      <c r="C3" s="28" t="s">
        <v>33</v>
      </c>
      <c r="J3" s="6" t="s">
        <v>81</v>
      </c>
      <c r="K3" s="6" t="s">
        <v>80</v>
      </c>
      <c r="N3" s="29" t="s">
        <v>43</v>
      </c>
    </row>
    <row r="4" spans="1:26" x14ac:dyDescent="0.25">
      <c r="B4" s="29" t="s">
        <v>50</v>
      </c>
      <c r="C4" s="28" t="s">
        <v>42</v>
      </c>
      <c r="G4" s="28" t="s">
        <v>49</v>
      </c>
      <c r="H4" s="28" t="s">
        <v>49</v>
      </c>
      <c r="N4" s="28" t="str">
        <f>C4</f>
        <v>annual growth rates, %</v>
      </c>
      <c r="R4" s="28" t="s">
        <v>49</v>
      </c>
      <c r="S4" s="37" t="s">
        <v>49</v>
      </c>
    </row>
    <row r="5" spans="1:26" x14ac:dyDescent="0.25">
      <c r="A5" s="25" t="s">
        <v>5</v>
      </c>
      <c r="B5" s="29" t="s">
        <v>44</v>
      </c>
      <c r="C5" s="28" t="s">
        <v>45</v>
      </c>
      <c r="D5" s="28" t="s">
        <v>46</v>
      </c>
      <c r="E5" s="28" t="s">
        <v>47</v>
      </c>
      <c r="F5" s="28" t="s">
        <v>48</v>
      </c>
      <c r="G5" s="28">
        <v>2030</v>
      </c>
      <c r="H5" s="28">
        <v>2050</v>
      </c>
      <c r="M5" s="29" t="str">
        <f>B5</f>
        <v>2005_2007</v>
      </c>
      <c r="N5" s="28" t="str">
        <f t="shared" ref="N5:S5" si="0">C5</f>
        <v>1996_2007</v>
      </c>
      <c r="O5" s="28" t="str">
        <f t="shared" si="0"/>
        <v>1971_2007</v>
      </c>
      <c r="P5" s="28" t="str">
        <f t="shared" si="0"/>
        <v>1981_2007</v>
      </c>
      <c r="Q5" s="28" t="str">
        <f t="shared" si="0"/>
        <v>1991_2007</v>
      </c>
      <c r="R5" s="28">
        <f t="shared" si="0"/>
        <v>2030</v>
      </c>
      <c r="S5" s="37">
        <f t="shared" si="0"/>
        <v>2050</v>
      </c>
    </row>
    <row r="6" spans="1:26" x14ac:dyDescent="0.25">
      <c r="A6" s="5" t="s">
        <v>13</v>
      </c>
      <c r="B6" s="29">
        <v>63583</v>
      </c>
      <c r="C6" s="28">
        <v>1.5</v>
      </c>
      <c r="D6" s="28">
        <v>1.2</v>
      </c>
      <c r="E6" s="28">
        <v>1</v>
      </c>
      <c r="F6" s="28">
        <v>0.9</v>
      </c>
      <c r="G6" s="28">
        <v>1.3</v>
      </c>
      <c r="H6" s="28">
        <v>1.2</v>
      </c>
      <c r="J6" s="29">
        <f>$B6*EXP((G$5-2006)*G6/100)</f>
        <v>86864.213846893414</v>
      </c>
      <c r="K6" s="29">
        <f>$B6*EXP((H$5-2006)*H6/100)</f>
        <v>107807.38245540252</v>
      </c>
      <c r="M6" s="29">
        <v>62321</v>
      </c>
      <c r="N6" s="28">
        <v>1.5</v>
      </c>
      <c r="O6" s="28">
        <v>1.1000000000000001</v>
      </c>
      <c r="P6" s="28">
        <v>1</v>
      </c>
      <c r="Q6" s="28">
        <v>0.9</v>
      </c>
      <c r="R6" s="28">
        <v>1.3</v>
      </c>
      <c r="S6" s="37">
        <v>1.2</v>
      </c>
      <c r="U6" s="36">
        <f>N6-C6</f>
        <v>0</v>
      </c>
      <c r="V6" s="36">
        <f t="shared" ref="V6:V10" si="1">O6-D6</f>
        <v>-9.9999999999999867E-2</v>
      </c>
      <c r="W6" s="36">
        <f t="shared" ref="W6:W10" si="2">P6-E6</f>
        <v>0</v>
      </c>
      <c r="X6" s="36">
        <f t="shared" ref="X6:X10" si="3">Q6-F6</f>
        <v>0</v>
      </c>
      <c r="Y6" s="36">
        <f t="shared" ref="Y6:Y10" si="4">R6-G6</f>
        <v>0</v>
      </c>
      <c r="Z6" s="36">
        <f t="shared" ref="Z6:Z10" si="5">S6-H6</f>
        <v>0</v>
      </c>
    </row>
    <row r="7" spans="1:26" x14ac:dyDescent="0.25">
      <c r="A7" s="5" t="s">
        <v>14</v>
      </c>
      <c r="B7" s="29">
        <v>12876</v>
      </c>
      <c r="C7" s="28">
        <v>1.7</v>
      </c>
      <c r="D7" s="28">
        <v>2</v>
      </c>
      <c r="E7" s="28">
        <v>1.9</v>
      </c>
      <c r="F7" s="28">
        <v>1.6</v>
      </c>
      <c r="G7" s="28">
        <v>1.6</v>
      </c>
      <c r="H7" s="28">
        <v>1.5</v>
      </c>
      <c r="J7" s="29">
        <f t="shared" ref="J7:J10" si="6">$B7*EXP((G$5-2006)*G7/100)</f>
        <v>18903.840707097297</v>
      </c>
      <c r="K7" s="29">
        <f t="shared" ref="K7:K10" si="7">$B7*EXP((H$5-2006)*H7/100)</f>
        <v>24912.386097760562</v>
      </c>
      <c r="M7" s="29">
        <v>12670</v>
      </c>
      <c r="N7" s="28">
        <v>1.7</v>
      </c>
      <c r="O7" s="28">
        <v>2</v>
      </c>
      <c r="P7" s="28">
        <v>2</v>
      </c>
      <c r="Q7" s="28">
        <v>1.8</v>
      </c>
      <c r="R7" s="28">
        <v>1.7</v>
      </c>
      <c r="S7" s="37">
        <v>1.5</v>
      </c>
      <c r="U7" s="36">
        <f t="shared" ref="U7:U10" si="8">N7-C7</f>
        <v>0</v>
      </c>
      <c r="V7" s="36">
        <f t="shared" si="1"/>
        <v>0</v>
      </c>
      <c r="W7" s="36">
        <f t="shared" si="2"/>
        <v>0.10000000000000009</v>
      </c>
      <c r="X7" s="36">
        <f t="shared" si="3"/>
        <v>0.19999999999999996</v>
      </c>
      <c r="Y7" s="36">
        <f t="shared" si="4"/>
        <v>9.9999999999999867E-2</v>
      </c>
      <c r="Z7" s="36">
        <f t="shared" si="5"/>
        <v>0</v>
      </c>
    </row>
    <row r="8" spans="1:26" x14ac:dyDescent="0.25">
      <c r="A8" s="5" t="s">
        <v>15</v>
      </c>
      <c r="B8" s="29">
        <v>99917</v>
      </c>
      <c r="C8" s="28">
        <v>3.1</v>
      </c>
      <c r="D8" s="28">
        <v>2.9</v>
      </c>
      <c r="E8" s="28">
        <v>2.6</v>
      </c>
      <c r="F8" s="28">
        <v>2.2999999999999998</v>
      </c>
      <c r="G8" s="28">
        <v>1.2</v>
      </c>
      <c r="H8" s="28">
        <v>0.8</v>
      </c>
      <c r="J8" s="29">
        <f t="shared" si="6"/>
        <v>133265.02855609622</v>
      </c>
      <c r="K8" s="29">
        <f t="shared" si="7"/>
        <v>142072.83396438911</v>
      </c>
      <c r="M8" s="29">
        <v>99644</v>
      </c>
      <c r="N8" s="28">
        <v>3.1</v>
      </c>
      <c r="O8" s="28">
        <v>2.9</v>
      </c>
      <c r="P8" s="28">
        <v>2.6</v>
      </c>
      <c r="Q8" s="28">
        <v>2.2999999999999998</v>
      </c>
      <c r="R8" s="28">
        <v>1.2</v>
      </c>
      <c r="S8" s="37">
        <v>0.8</v>
      </c>
      <c r="U8" s="36">
        <f t="shared" si="8"/>
        <v>0</v>
      </c>
      <c r="V8" s="36">
        <f t="shared" si="1"/>
        <v>0</v>
      </c>
      <c r="W8" s="36">
        <f t="shared" si="2"/>
        <v>0</v>
      </c>
      <c r="X8" s="36">
        <f t="shared" si="3"/>
        <v>0</v>
      </c>
      <c r="Y8" s="36">
        <f t="shared" si="4"/>
        <v>0</v>
      </c>
      <c r="Z8" s="36">
        <f t="shared" si="5"/>
        <v>0</v>
      </c>
    </row>
    <row r="9" spans="1:26" x14ac:dyDescent="0.25">
      <c r="A9" s="5" t="s">
        <v>16</v>
      </c>
      <c r="B9" s="29">
        <v>81994</v>
      </c>
      <c r="C9" s="28">
        <v>5.2</v>
      </c>
      <c r="D9" s="28">
        <v>5</v>
      </c>
      <c r="E9" s="28">
        <v>4.8</v>
      </c>
      <c r="F9" s="28">
        <v>4.4000000000000004</v>
      </c>
      <c r="G9" s="28">
        <v>2.1</v>
      </c>
      <c r="H9" s="28">
        <v>1.8</v>
      </c>
      <c r="J9" s="29">
        <f t="shared" si="6"/>
        <v>135727.07580269958</v>
      </c>
      <c r="K9" s="29">
        <f t="shared" si="7"/>
        <v>181026.97871915885</v>
      </c>
      <c r="M9" s="29">
        <v>81545</v>
      </c>
      <c r="N9" s="28">
        <v>5.0999999999999996</v>
      </c>
      <c r="O9" s="28">
        <v>4.9000000000000004</v>
      </c>
      <c r="P9" s="28">
        <v>4.7</v>
      </c>
      <c r="Q9" s="28">
        <v>4.4000000000000004</v>
      </c>
      <c r="R9" s="28">
        <v>2.1</v>
      </c>
      <c r="S9" s="37">
        <v>1.8</v>
      </c>
      <c r="U9" s="36">
        <f t="shared" si="8"/>
        <v>-0.10000000000000053</v>
      </c>
      <c r="V9" s="36">
        <f t="shared" si="1"/>
        <v>-9.9999999999999645E-2</v>
      </c>
      <c r="W9" s="36">
        <f t="shared" si="2"/>
        <v>-9.9999999999999645E-2</v>
      </c>
      <c r="X9" s="36">
        <f t="shared" si="3"/>
        <v>0</v>
      </c>
      <c r="Y9" s="36">
        <f t="shared" si="4"/>
        <v>0</v>
      </c>
      <c r="Z9" s="36">
        <f t="shared" si="5"/>
        <v>0</v>
      </c>
    </row>
    <row r="10" spans="1:26" x14ac:dyDescent="0.25">
      <c r="A10" s="5" t="s">
        <v>17</v>
      </c>
      <c r="B10" s="29">
        <v>258370</v>
      </c>
      <c r="C10" s="28">
        <v>2.9</v>
      </c>
      <c r="D10" s="28">
        <v>2.8</v>
      </c>
      <c r="E10" s="28">
        <v>2.7</v>
      </c>
      <c r="F10" s="28">
        <v>2.4</v>
      </c>
      <c r="G10" s="28">
        <v>1.5</v>
      </c>
      <c r="H10" s="28">
        <v>1.3</v>
      </c>
      <c r="J10" s="29">
        <f t="shared" si="6"/>
        <v>370329.32083995506</v>
      </c>
      <c r="K10" s="29">
        <f t="shared" si="7"/>
        <v>457781.80673886911</v>
      </c>
      <c r="M10" s="29">
        <v>256179</v>
      </c>
      <c r="N10" s="28">
        <v>2.9</v>
      </c>
      <c r="O10" s="71">
        <v>2.7</v>
      </c>
      <c r="P10" s="28">
        <v>2.6</v>
      </c>
      <c r="Q10" s="28">
        <v>2.5</v>
      </c>
      <c r="R10" s="71">
        <v>1.6</v>
      </c>
      <c r="S10" s="71">
        <v>1.3</v>
      </c>
      <c r="U10" s="36">
        <f t="shared" si="8"/>
        <v>0</v>
      </c>
      <c r="V10" s="36">
        <f t="shared" si="1"/>
        <v>-9.9999999999999645E-2</v>
      </c>
      <c r="W10" s="36">
        <f t="shared" si="2"/>
        <v>-0.10000000000000009</v>
      </c>
      <c r="X10" s="36">
        <f t="shared" si="3"/>
        <v>0.10000000000000009</v>
      </c>
      <c r="Y10" s="36">
        <f t="shared" si="4"/>
        <v>0.10000000000000009</v>
      </c>
      <c r="Z10" s="36">
        <f t="shared" si="5"/>
        <v>0</v>
      </c>
    </row>
    <row r="12" spans="1:26" x14ac:dyDescent="0.25">
      <c r="A12" s="25" t="s">
        <v>4</v>
      </c>
    </row>
    <row r="13" spans="1:26" x14ac:dyDescent="0.25">
      <c r="A13" s="5" t="s">
        <v>13</v>
      </c>
      <c r="B13" s="29">
        <v>34122</v>
      </c>
      <c r="C13" s="28">
        <v>2.9</v>
      </c>
      <c r="D13" s="28">
        <v>3.1</v>
      </c>
      <c r="E13" s="28">
        <v>3.2</v>
      </c>
      <c r="F13" s="28">
        <v>3</v>
      </c>
      <c r="G13" s="28">
        <v>2</v>
      </c>
      <c r="H13" s="28">
        <v>1.8</v>
      </c>
      <c r="J13" s="29">
        <f t="shared" ref="J13:J22" si="9">$B13*EXP((G$5-2006)*G13/100)</f>
        <v>55143.690751625909</v>
      </c>
      <c r="K13" s="29">
        <f t="shared" ref="K13:K22" si="10">$B13*EXP((H$5-2006)*H13/100)</f>
        <v>75334.811911300072</v>
      </c>
      <c r="M13" s="29">
        <v>31975</v>
      </c>
      <c r="N13" s="28">
        <v>3.1</v>
      </c>
      <c r="O13" s="28">
        <v>3.2</v>
      </c>
      <c r="P13" s="28">
        <v>3.1</v>
      </c>
      <c r="Q13" s="28">
        <v>2.7</v>
      </c>
      <c r="R13" s="28">
        <v>2.2000000000000002</v>
      </c>
      <c r="S13" s="37">
        <v>1.9</v>
      </c>
      <c r="U13" s="36">
        <f t="shared" ref="U13:U20" si="11">N13-C13</f>
        <v>0.20000000000000018</v>
      </c>
      <c r="V13" s="36">
        <f t="shared" ref="V13:V20" si="12">O13-D13</f>
        <v>0.10000000000000009</v>
      </c>
      <c r="W13" s="36">
        <f t="shared" ref="W13:W20" si="13">P13-E13</f>
        <v>-0.10000000000000009</v>
      </c>
      <c r="X13" s="36">
        <f t="shared" ref="X13:X20" si="14">Q13-F13</f>
        <v>-0.29999999999999982</v>
      </c>
      <c r="Y13" s="36">
        <f t="shared" ref="Y13:Y20" si="15">R13-G13</f>
        <v>0.20000000000000018</v>
      </c>
      <c r="Z13" s="36">
        <f t="shared" ref="Z13:Z20" si="16">S13-H13</f>
        <v>9.9999999999999867E-2</v>
      </c>
    </row>
    <row r="14" spans="1:26" x14ac:dyDescent="0.25">
      <c r="A14" s="5" t="s">
        <v>14</v>
      </c>
      <c r="B14" s="29">
        <v>9462</v>
      </c>
      <c r="C14" s="28">
        <v>3.1</v>
      </c>
      <c r="D14" s="28">
        <v>3.5</v>
      </c>
      <c r="E14" s="28">
        <v>3.6</v>
      </c>
      <c r="F14" s="28">
        <v>3.4</v>
      </c>
      <c r="G14" s="28">
        <v>1.9</v>
      </c>
      <c r="H14" s="28">
        <v>1.7</v>
      </c>
      <c r="J14" s="29">
        <f t="shared" si="9"/>
        <v>14928.673762180413</v>
      </c>
      <c r="K14" s="29">
        <f t="shared" si="10"/>
        <v>19991.032084288341</v>
      </c>
      <c r="M14" s="29">
        <v>9695</v>
      </c>
      <c r="N14" s="28">
        <v>3.3</v>
      </c>
      <c r="O14" s="28">
        <v>3.5</v>
      </c>
      <c r="P14" s="28">
        <v>3.5</v>
      </c>
      <c r="Q14" s="28">
        <v>3.3</v>
      </c>
      <c r="R14" s="28">
        <v>2</v>
      </c>
      <c r="S14" s="37">
        <v>1.8</v>
      </c>
      <c r="U14" s="36">
        <f t="shared" si="11"/>
        <v>0.19999999999999973</v>
      </c>
      <c r="V14" s="36">
        <f t="shared" si="12"/>
        <v>0</v>
      </c>
      <c r="W14" s="36">
        <f t="shared" si="13"/>
        <v>-0.10000000000000009</v>
      </c>
      <c r="X14" s="36">
        <f t="shared" si="14"/>
        <v>-0.10000000000000009</v>
      </c>
      <c r="Y14" s="36">
        <f t="shared" si="15"/>
        <v>0.10000000000000009</v>
      </c>
      <c r="Z14" s="36">
        <f t="shared" si="16"/>
        <v>0.10000000000000009</v>
      </c>
    </row>
    <row r="15" spans="1:26" x14ac:dyDescent="0.25">
      <c r="A15" s="5" t="s">
        <v>15</v>
      </c>
      <c r="B15" s="29">
        <v>60483</v>
      </c>
      <c r="C15" s="28">
        <v>5.7</v>
      </c>
      <c r="D15" s="28">
        <v>5.6</v>
      </c>
      <c r="E15" s="28">
        <v>5</v>
      </c>
      <c r="F15" s="28">
        <v>3.7</v>
      </c>
      <c r="G15" s="28">
        <v>1.5</v>
      </c>
      <c r="H15" s="28">
        <v>1.1000000000000001</v>
      </c>
      <c r="J15" s="29">
        <f t="shared" si="9"/>
        <v>86692.06298085305</v>
      </c>
      <c r="K15" s="29">
        <f t="shared" si="10"/>
        <v>98136.791183985726</v>
      </c>
      <c r="M15" s="29">
        <v>60584</v>
      </c>
      <c r="N15" s="28">
        <v>5.6</v>
      </c>
      <c r="O15" s="28">
        <v>5.6</v>
      </c>
      <c r="P15" s="28">
        <v>5</v>
      </c>
      <c r="Q15" s="28">
        <v>3.7</v>
      </c>
      <c r="R15" s="28">
        <v>1.6</v>
      </c>
      <c r="S15" s="37">
        <v>1.1000000000000001</v>
      </c>
      <c r="U15" s="36">
        <f t="shared" si="11"/>
        <v>-0.10000000000000053</v>
      </c>
      <c r="V15" s="36">
        <f t="shared" si="12"/>
        <v>0</v>
      </c>
      <c r="W15" s="36">
        <f t="shared" si="13"/>
        <v>0</v>
      </c>
      <c r="X15" s="36">
        <f t="shared" si="14"/>
        <v>0</v>
      </c>
      <c r="Y15" s="36">
        <f t="shared" si="15"/>
        <v>0.10000000000000009</v>
      </c>
      <c r="Z15" s="36">
        <f t="shared" si="16"/>
        <v>0</v>
      </c>
    </row>
    <row r="16" spans="1:26" x14ac:dyDescent="0.25">
      <c r="A16" s="5" t="s">
        <v>53</v>
      </c>
      <c r="B16" s="29">
        <v>15504</v>
      </c>
      <c r="C16" s="28">
        <v>3.9</v>
      </c>
      <c r="D16" s="28">
        <v>3.8</v>
      </c>
      <c r="E16" s="28">
        <v>3.7</v>
      </c>
      <c r="F16" s="28">
        <v>3.5</v>
      </c>
      <c r="G16" s="28">
        <v>2</v>
      </c>
      <c r="H16" s="28">
        <v>1.7</v>
      </c>
      <c r="J16" s="29">
        <f t="shared" si="9"/>
        <v>25055.617531598618</v>
      </c>
      <c r="K16" s="29">
        <f t="shared" si="10"/>
        <v>32756.389921243546</v>
      </c>
      <c r="M16" s="29">
        <v>16053</v>
      </c>
      <c r="N16" s="28">
        <v>3.8</v>
      </c>
      <c r="O16" s="28">
        <v>3.8</v>
      </c>
      <c r="P16" s="28">
        <v>3.7</v>
      </c>
      <c r="Q16" s="28">
        <v>3.6</v>
      </c>
      <c r="R16" s="28">
        <v>2.1</v>
      </c>
      <c r="S16" s="37">
        <v>1.8</v>
      </c>
      <c r="U16" s="36">
        <f t="shared" si="11"/>
        <v>-0.10000000000000009</v>
      </c>
      <c r="V16" s="36">
        <f t="shared" si="12"/>
        <v>0</v>
      </c>
      <c r="W16" s="36">
        <f t="shared" si="13"/>
        <v>0</v>
      </c>
      <c r="X16" s="36">
        <f t="shared" si="14"/>
        <v>0.10000000000000009</v>
      </c>
      <c r="Y16" s="36">
        <f t="shared" si="15"/>
        <v>0.10000000000000009</v>
      </c>
      <c r="Z16" s="36">
        <f t="shared" si="16"/>
        <v>0.10000000000000009</v>
      </c>
    </row>
    <row r="17" spans="1:26" x14ac:dyDescent="0.25">
      <c r="A17" s="5" t="s">
        <v>16</v>
      </c>
      <c r="B17" s="29">
        <v>44880</v>
      </c>
      <c r="C17" s="28">
        <v>7.4</v>
      </c>
      <c r="D17" s="28">
        <v>7.6</v>
      </c>
      <c r="E17" s="28">
        <v>7.6</v>
      </c>
      <c r="F17" s="28">
        <v>6.4</v>
      </c>
      <c r="G17" s="28">
        <v>2.8</v>
      </c>
      <c r="H17" s="28">
        <v>2.4</v>
      </c>
      <c r="J17" s="29">
        <f t="shared" si="9"/>
        <v>87881.758821383191</v>
      </c>
      <c r="K17" s="29">
        <f t="shared" si="10"/>
        <v>129023.20362060973</v>
      </c>
      <c r="M17" s="29">
        <v>44543</v>
      </c>
      <c r="N17" s="28">
        <v>7.3</v>
      </c>
      <c r="O17" s="28">
        <v>7.4</v>
      </c>
      <c r="P17" s="28">
        <v>7.2</v>
      </c>
      <c r="Q17" s="28">
        <v>6.2</v>
      </c>
      <c r="R17" s="28">
        <v>2.9</v>
      </c>
      <c r="S17" s="37">
        <v>2.4</v>
      </c>
      <c r="U17" s="36">
        <f t="shared" si="11"/>
        <v>-0.10000000000000053</v>
      </c>
      <c r="V17" s="36">
        <f t="shared" si="12"/>
        <v>-0.19999999999999929</v>
      </c>
      <c r="W17" s="36">
        <f t="shared" si="13"/>
        <v>-0.39999999999999947</v>
      </c>
      <c r="X17" s="36">
        <f t="shared" si="14"/>
        <v>-0.20000000000000018</v>
      </c>
      <c r="Y17" s="36">
        <f t="shared" si="15"/>
        <v>0.10000000000000009</v>
      </c>
      <c r="Z17" s="36">
        <f t="shared" si="16"/>
        <v>0</v>
      </c>
    </row>
    <row r="18" spans="1:26" x14ac:dyDescent="0.25">
      <c r="A18" s="5" t="s">
        <v>17</v>
      </c>
      <c r="B18" s="29">
        <v>148946</v>
      </c>
      <c r="C18" s="28">
        <v>4.8</v>
      </c>
      <c r="D18" s="28">
        <v>5.0999999999999996</v>
      </c>
      <c r="E18" s="28">
        <v>5</v>
      </c>
      <c r="F18" s="28">
        <v>4.2</v>
      </c>
      <c r="G18" s="28">
        <v>2.1</v>
      </c>
      <c r="H18" s="28">
        <v>1.7</v>
      </c>
      <c r="J18" s="29">
        <f t="shared" si="9"/>
        <v>246554.68732479069</v>
      </c>
      <c r="K18" s="29">
        <f t="shared" si="10"/>
        <v>314688.67732259684</v>
      </c>
      <c r="M18" s="29">
        <v>146797</v>
      </c>
      <c r="N18" s="28">
        <v>4.9000000000000004</v>
      </c>
      <c r="O18" s="71">
        <v>5.0999999999999996</v>
      </c>
      <c r="P18" s="28">
        <v>4.9000000000000004</v>
      </c>
      <c r="Q18" s="28">
        <v>4.0999999999999996</v>
      </c>
      <c r="R18" s="71">
        <v>2.2000000000000002</v>
      </c>
      <c r="S18" s="71">
        <v>1.8</v>
      </c>
      <c r="U18" s="36">
        <f t="shared" si="11"/>
        <v>0.10000000000000053</v>
      </c>
      <c r="V18" s="36">
        <f t="shared" si="12"/>
        <v>0</v>
      </c>
      <c r="W18" s="36">
        <f t="shared" si="13"/>
        <v>-9.9999999999999645E-2</v>
      </c>
      <c r="X18" s="36">
        <f t="shared" si="14"/>
        <v>-0.10000000000000053</v>
      </c>
      <c r="Y18" s="36">
        <f t="shared" si="15"/>
        <v>0.10000000000000009</v>
      </c>
      <c r="Z18" s="36">
        <f t="shared" si="16"/>
        <v>0.10000000000000009</v>
      </c>
    </row>
    <row r="19" spans="1:26" x14ac:dyDescent="0.25">
      <c r="A19" s="5" t="s">
        <v>53</v>
      </c>
      <c r="B19" s="29">
        <v>80660</v>
      </c>
      <c r="C19" s="28">
        <v>3.7</v>
      </c>
      <c r="D19" s="28">
        <v>3.9</v>
      </c>
      <c r="E19" s="28">
        <v>3.8</v>
      </c>
      <c r="F19" s="28">
        <v>3.7</v>
      </c>
      <c r="G19" s="28">
        <v>2.2999999999999998</v>
      </c>
      <c r="H19" s="28">
        <v>2.1</v>
      </c>
      <c r="J19" s="29">
        <f t="shared" si="9"/>
        <v>140084.07659290213</v>
      </c>
      <c r="K19" s="29">
        <f t="shared" si="10"/>
        <v>203210.58165966082</v>
      </c>
      <c r="M19" s="29">
        <v>78958</v>
      </c>
      <c r="N19" s="28">
        <v>3.8</v>
      </c>
      <c r="O19" s="28">
        <v>3.9</v>
      </c>
      <c r="P19" s="28">
        <v>3.6</v>
      </c>
      <c r="Q19" s="28">
        <v>3.4</v>
      </c>
      <c r="R19" s="28">
        <v>2.5</v>
      </c>
      <c r="S19" s="37">
        <v>2.2000000000000002</v>
      </c>
      <c r="U19" s="36">
        <f t="shared" si="11"/>
        <v>9.9999999999999645E-2</v>
      </c>
      <c r="V19" s="36">
        <f t="shared" si="12"/>
        <v>0</v>
      </c>
      <c r="W19" s="36">
        <f t="shared" si="13"/>
        <v>-0.19999999999999973</v>
      </c>
      <c r="X19" s="36">
        <f t="shared" si="14"/>
        <v>-0.30000000000000027</v>
      </c>
      <c r="Y19" s="36">
        <f t="shared" si="15"/>
        <v>0.20000000000000018</v>
      </c>
      <c r="Z19" s="36">
        <f t="shared" si="16"/>
        <v>0.10000000000000009</v>
      </c>
    </row>
    <row r="20" spans="1:26" x14ac:dyDescent="0.25">
      <c r="A20" s="5" t="s">
        <v>51</v>
      </c>
      <c r="B20" s="29">
        <v>59957</v>
      </c>
      <c r="C20" s="28">
        <v>3.3</v>
      </c>
      <c r="D20" s="28">
        <v>3.4</v>
      </c>
      <c r="E20" s="28">
        <v>3.2</v>
      </c>
      <c r="F20" s="28">
        <v>3</v>
      </c>
      <c r="G20" s="28">
        <v>2.6</v>
      </c>
      <c r="H20" s="28">
        <v>2.4</v>
      </c>
      <c r="J20" s="29">
        <f t="shared" si="9"/>
        <v>111902.46443544104</v>
      </c>
      <c r="K20" s="29">
        <f t="shared" si="10"/>
        <v>172367.295442979</v>
      </c>
      <c r="M20" s="29">
        <v>64357</v>
      </c>
      <c r="N20" s="28">
        <v>3.6</v>
      </c>
      <c r="O20" s="28">
        <v>3.6</v>
      </c>
      <c r="P20" s="28">
        <v>3.3</v>
      </c>
      <c r="Q20" s="28">
        <v>3.3</v>
      </c>
      <c r="R20" s="28">
        <v>2.7</v>
      </c>
      <c r="S20" s="37">
        <v>2.4</v>
      </c>
      <c r="U20" s="36">
        <f t="shared" si="11"/>
        <v>0.30000000000000027</v>
      </c>
      <c r="V20" s="36">
        <f t="shared" si="12"/>
        <v>0.20000000000000018</v>
      </c>
      <c r="W20" s="36">
        <f t="shared" si="13"/>
        <v>9.9999999999999645E-2</v>
      </c>
      <c r="X20" s="36">
        <f t="shared" si="14"/>
        <v>0.29999999999999982</v>
      </c>
      <c r="Y20" s="36">
        <f t="shared" si="15"/>
        <v>0.10000000000000009</v>
      </c>
      <c r="Z20" s="36">
        <f t="shared" si="16"/>
        <v>0</v>
      </c>
    </row>
    <row r="21" spans="1:26" x14ac:dyDescent="0.25">
      <c r="A21" s="5" t="s">
        <v>18</v>
      </c>
      <c r="J21" s="29">
        <f t="shared" si="9"/>
        <v>0</v>
      </c>
      <c r="K21" s="29">
        <f t="shared" si="10"/>
        <v>0</v>
      </c>
    </row>
    <row r="22" spans="1:26" ht="17.649999999999999" customHeight="1" x14ac:dyDescent="0.25">
      <c r="A22" s="5" t="s">
        <v>19</v>
      </c>
      <c r="J22" s="29">
        <f t="shared" si="9"/>
        <v>0</v>
      </c>
      <c r="K22" s="29">
        <f t="shared" si="10"/>
        <v>0</v>
      </c>
    </row>
    <row r="24" spans="1:26" x14ac:dyDescent="0.25">
      <c r="A24" s="7"/>
    </row>
    <row r="26" spans="1:26" x14ac:dyDescent="0.25">
      <c r="A26" s="25" t="s">
        <v>52</v>
      </c>
      <c r="B26" s="29">
        <v>6802</v>
      </c>
      <c r="C26" s="28">
        <v>2.5</v>
      </c>
      <c r="D26" s="28">
        <v>2.4</v>
      </c>
      <c r="E26" s="28">
        <v>2.5</v>
      </c>
      <c r="F26" s="28">
        <v>3</v>
      </c>
      <c r="G26" s="28">
        <v>2.9</v>
      </c>
      <c r="H26" s="28">
        <v>2.9</v>
      </c>
      <c r="J26" s="29">
        <f t="shared" ref="J26" si="17">$B26*EXP((G$5-2006)*G26/100)</f>
        <v>13642.865166955487</v>
      </c>
      <c r="K26" s="29">
        <f t="shared" ref="K26" si="18">$B26*EXP((H$5-2006)*H26/100)</f>
        <v>24366.68149372402</v>
      </c>
      <c r="M26" s="29">
        <v>7334</v>
      </c>
      <c r="N26" s="28">
        <v>2.8</v>
      </c>
      <c r="O26" s="28">
        <v>2.8</v>
      </c>
      <c r="P26" s="28">
        <v>2.7</v>
      </c>
      <c r="Q26" s="28">
        <v>3.4</v>
      </c>
      <c r="R26" s="28">
        <v>3.2</v>
      </c>
      <c r="S26" s="37">
        <v>3</v>
      </c>
      <c r="T26" s="8"/>
    </row>
    <row r="27" spans="1:26" x14ac:dyDescent="0.25">
      <c r="A27" s="5" t="s">
        <v>20</v>
      </c>
      <c r="B27" s="29">
        <v>8918</v>
      </c>
      <c r="C27" s="28">
        <v>4.5</v>
      </c>
      <c r="D27" s="28">
        <v>4.7</v>
      </c>
      <c r="E27" s="28">
        <v>4.3</v>
      </c>
      <c r="F27" s="28">
        <v>3.9</v>
      </c>
      <c r="G27" s="28">
        <v>2.4</v>
      </c>
      <c r="H27" s="28">
        <v>2.2000000000000002</v>
      </c>
      <c r="J27" s="29">
        <f t="shared" ref="J27:J34" si="19">$B27*EXP((G$5-2006)*G27/100)</f>
        <v>15864.306415925501</v>
      </c>
      <c r="K27" s="29">
        <f t="shared" ref="K27:K34" si="20">$B27*EXP((H$5-2006)*H27/100)</f>
        <v>23478.185330169428</v>
      </c>
      <c r="M27" s="29">
        <v>10292</v>
      </c>
      <c r="N27" s="28">
        <v>4.3</v>
      </c>
      <c r="O27" s="28">
        <v>4.0999999999999996</v>
      </c>
      <c r="P27" s="28">
        <v>3.1</v>
      </c>
      <c r="Q27" s="28">
        <v>3.7</v>
      </c>
      <c r="R27" s="28">
        <v>2.7</v>
      </c>
      <c r="S27" s="37">
        <v>2.2999999999999998</v>
      </c>
      <c r="T27" s="8"/>
    </row>
    <row r="28" spans="1:26" x14ac:dyDescent="0.25">
      <c r="A28" s="5" t="s">
        <v>21</v>
      </c>
      <c r="B28" s="29">
        <v>40585</v>
      </c>
      <c r="C28" s="28">
        <v>3.7</v>
      </c>
      <c r="D28" s="28">
        <v>3.9</v>
      </c>
      <c r="E28" s="28">
        <v>4.0999999999999996</v>
      </c>
      <c r="F28" s="28">
        <v>4.5</v>
      </c>
      <c r="G28" s="28">
        <v>1.7</v>
      </c>
      <c r="H28" s="28">
        <v>1.3</v>
      </c>
      <c r="J28" s="29">
        <f t="shared" si="19"/>
        <v>61032.013636088988</v>
      </c>
      <c r="K28" s="29">
        <f t="shared" si="20"/>
        <v>71908.792144974272</v>
      </c>
      <c r="M28" s="29">
        <v>34557</v>
      </c>
      <c r="N28" s="28">
        <v>3.8</v>
      </c>
      <c r="O28" s="28">
        <v>3.9</v>
      </c>
      <c r="P28" s="28">
        <v>3.9</v>
      </c>
      <c r="Q28" s="28">
        <v>3.6</v>
      </c>
      <c r="R28" s="28">
        <v>1.7</v>
      </c>
      <c r="S28" s="37">
        <v>1.3</v>
      </c>
      <c r="T28" s="8"/>
    </row>
    <row r="29" spans="1:26" x14ac:dyDescent="0.25">
      <c r="A29" s="5" t="s">
        <v>54</v>
      </c>
      <c r="B29" s="29">
        <v>19882</v>
      </c>
      <c r="C29" s="28">
        <v>2.6</v>
      </c>
      <c r="D29" s="28">
        <v>2.7</v>
      </c>
      <c r="E29" s="28">
        <v>2.7</v>
      </c>
      <c r="F29" s="28">
        <v>3.1</v>
      </c>
      <c r="G29" s="28">
        <v>1.9</v>
      </c>
      <c r="H29" s="28">
        <v>1.6</v>
      </c>
      <c r="J29" s="29">
        <f t="shared" si="19"/>
        <v>31368.832354647111</v>
      </c>
      <c r="K29" s="29">
        <f t="shared" si="20"/>
        <v>40197.901782191708</v>
      </c>
      <c r="M29" s="29">
        <v>19955</v>
      </c>
      <c r="N29" s="28">
        <v>3.1</v>
      </c>
      <c r="O29" s="28">
        <v>3.1</v>
      </c>
      <c r="P29" s="28">
        <v>3.1</v>
      </c>
      <c r="Q29" s="28">
        <v>3.4</v>
      </c>
      <c r="R29" s="28">
        <v>2</v>
      </c>
      <c r="S29" s="37">
        <v>1.6</v>
      </c>
      <c r="T29" s="8"/>
    </row>
    <row r="30" spans="1:26" x14ac:dyDescent="0.25">
      <c r="A30" s="5" t="s">
        <v>22</v>
      </c>
      <c r="B30" s="29">
        <v>7180</v>
      </c>
      <c r="C30" s="28">
        <v>2.8</v>
      </c>
      <c r="D30" s="28">
        <v>2.8</v>
      </c>
      <c r="E30" s="28">
        <v>2.2999999999999998</v>
      </c>
      <c r="F30" s="28">
        <v>1.6</v>
      </c>
      <c r="G30" s="28">
        <v>4.4000000000000004</v>
      </c>
      <c r="H30" s="28">
        <v>4</v>
      </c>
      <c r="J30" s="29">
        <f t="shared" si="19"/>
        <v>20641.412700445137</v>
      </c>
      <c r="K30" s="29">
        <f t="shared" si="20"/>
        <v>41733.300491810587</v>
      </c>
      <c r="M30" s="29">
        <v>6685</v>
      </c>
      <c r="N30" s="28">
        <v>2.6</v>
      </c>
      <c r="O30" s="28">
        <v>2.6</v>
      </c>
      <c r="P30" s="28">
        <v>2.1</v>
      </c>
      <c r="Q30" s="28">
        <v>1.2</v>
      </c>
      <c r="R30" s="28">
        <v>4.5</v>
      </c>
      <c r="S30" s="37">
        <v>4.2</v>
      </c>
      <c r="T30" s="8"/>
    </row>
    <row r="31" spans="1:26" x14ac:dyDescent="0.25">
      <c r="A31" s="5" t="s">
        <v>23</v>
      </c>
      <c r="B31" s="29">
        <v>85121</v>
      </c>
      <c r="C31" s="28">
        <v>6.5</v>
      </c>
      <c r="D31" s="28">
        <v>6.6</v>
      </c>
      <c r="E31" s="28">
        <v>6.3</v>
      </c>
      <c r="F31" s="28">
        <v>4.5</v>
      </c>
      <c r="G31" s="28">
        <v>1.9</v>
      </c>
      <c r="H31" s="28">
        <v>1.4</v>
      </c>
      <c r="J31" s="29">
        <f t="shared" si="19"/>
        <v>134299.68709686736</v>
      </c>
      <c r="K31" s="29">
        <f t="shared" si="20"/>
        <v>157602.1427789724</v>
      </c>
      <c r="M31" s="29">
        <v>86806</v>
      </c>
      <c r="N31" s="28">
        <v>6.5</v>
      </c>
      <c r="O31" s="28">
        <v>6.6</v>
      </c>
      <c r="P31" s="28">
        <v>6.4</v>
      </c>
      <c r="Q31" s="28">
        <v>4.7</v>
      </c>
      <c r="R31" s="28">
        <v>1.9</v>
      </c>
      <c r="S31" s="37">
        <v>1.4</v>
      </c>
      <c r="T31" s="8"/>
    </row>
    <row r="32" spans="1:26" x14ac:dyDescent="0.25">
      <c r="A32" s="5" t="s">
        <v>53</v>
      </c>
      <c r="B32" s="29">
        <v>16834</v>
      </c>
      <c r="C32" s="28">
        <v>4.7</v>
      </c>
      <c r="D32" s="28">
        <v>4.7</v>
      </c>
      <c r="E32" s="28">
        <v>4.3</v>
      </c>
      <c r="F32" s="28">
        <v>3.2</v>
      </c>
      <c r="G32" s="28">
        <v>2.2999999999999998</v>
      </c>
      <c r="H32" s="28">
        <v>2.1</v>
      </c>
      <c r="J32" s="29">
        <f t="shared" si="19"/>
        <v>29235.994859470797</v>
      </c>
      <c r="K32" s="29">
        <f t="shared" si="20"/>
        <v>42410.698384065588</v>
      </c>
      <c r="M32" s="29">
        <v>18967</v>
      </c>
      <c r="N32" s="28">
        <v>4.8</v>
      </c>
      <c r="O32" s="28">
        <v>4.9000000000000004</v>
      </c>
      <c r="P32" s="28">
        <v>4.5999999999999996</v>
      </c>
      <c r="Q32" s="28">
        <v>3.7</v>
      </c>
      <c r="R32" s="28">
        <v>2.4</v>
      </c>
      <c r="S32" s="37">
        <v>2</v>
      </c>
      <c r="T32" s="8"/>
    </row>
    <row r="33" spans="1:20" x14ac:dyDescent="0.25">
      <c r="J33" s="29">
        <f t="shared" si="19"/>
        <v>0</v>
      </c>
      <c r="K33" s="29">
        <f t="shared" si="20"/>
        <v>0</v>
      </c>
      <c r="T33" s="8"/>
    </row>
    <row r="34" spans="1:20" x14ac:dyDescent="0.25">
      <c r="A34" s="5" t="s">
        <v>0</v>
      </c>
      <c r="B34" s="29">
        <v>109424</v>
      </c>
      <c r="C34" s="28">
        <v>1.6</v>
      </c>
      <c r="D34" s="28">
        <v>1.1000000000000001</v>
      </c>
      <c r="E34" s="28">
        <v>0.7</v>
      </c>
      <c r="F34" s="28">
        <v>0.6</v>
      </c>
      <c r="G34" s="28">
        <v>0.7</v>
      </c>
      <c r="H34" s="28">
        <v>0.5</v>
      </c>
      <c r="J34" s="29">
        <f t="shared" si="19"/>
        <v>129441.65568352604</v>
      </c>
      <c r="K34" s="29">
        <f t="shared" si="20"/>
        <v>136350.70016779355</v>
      </c>
      <c r="M34" s="29">
        <v>109382</v>
      </c>
      <c r="N34" s="28">
        <v>1.5</v>
      </c>
      <c r="O34" s="71">
        <v>1</v>
      </c>
      <c r="P34" s="28">
        <v>0.7</v>
      </c>
      <c r="Q34" s="28">
        <v>0.7</v>
      </c>
      <c r="R34" s="71">
        <v>0.6</v>
      </c>
      <c r="S34" s="71">
        <v>0.4</v>
      </c>
      <c r="T34" s="8"/>
    </row>
    <row r="35" spans="1:20" ht="18" customHeight="1" x14ac:dyDescent="0.25">
      <c r="A35" s="5" t="s">
        <v>40</v>
      </c>
      <c r="B35" s="29">
        <f>B18</f>
        <v>148946</v>
      </c>
      <c r="J35" s="29">
        <f>J18</f>
        <v>246554.68732479069</v>
      </c>
      <c r="K35" s="29">
        <f>K18</f>
        <v>314688.67732259684</v>
      </c>
    </row>
    <row r="36" spans="1:20" ht="18" customHeight="1" x14ac:dyDescent="0.25">
      <c r="A36" s="5" t="s">
        <v>85</v>
      </c>
      <c r="B36" s="29">
        <f>B10-B34-B35</f>
        <v>0</v>
      </c>
      <c r="J36" s="29">
        <f>J10-J34-J35</f>
        <v>-5667.0221683616692</v>
      </c>
      <c r="K36" s="29">
        <f>K10-K34-K35</f>
        <v>6742.4292484787293</v>
      </c>
    </row>
    <row r="37" spans="1:20" ht="18" customHeight="1" x14ac:dyDescent="0.25">
      <c r="J37" s="29"/>
    </row>
    <row r="38" spans="1:20" x14ac:dyDescent="0.25">
      <c r="C38" s="28" t="s">
        <v>24</v>
      </c>
      <c r="D38" s="28" t="s">
        <v>25</v>
      </c>
      <c r="E38" s="28">
        <v>1971</v>
      </c>
      <c r="F38" s="28" t="s">
        <v>26</v>
      </c>
      <c r="G38" s="28" t="s">
        <v>27</v>
      </c>
      <c r="H38" s="28" t="s">
        <v>24</v>
      </c>
      <c r="I38" s="6" t="s">
        <v>24</v>
      </c>
      <c r="T38" s="7"/>
    </row>
    <row r="39" spans="1:20" x14ac:dyDescent="0.25">
      <c r="C39" s="28">
        <v>2007</v>
      </c>
      <c r="D39" s="28">
        <v>2007</v>
      </c>
      <c r="E39" s="28">
        <v>-2007</v>
      </c>
      <c r="F39" s="28">
        <v>2007</v>
      </c>
      <c r="G39" s="28">
        <v>2007</v>
      </c>
      <c r="H39" s="28" t="s">
        <v>28</v>
      </c>
      <c r="I39" s="6" t="s">
        <v>28</v>
      </c>
      <c r="T39" s="7"/>
    </row>
    <row r="40" spans="1:20" x14ac:dyDescent="0.25">
      <c r="H40" s="28">
        <v>2030</v>
      </c>
      <c r="I40" s="6">
        <v>2050</v>
      </c>
      <c r="T40" s="7"/>
    </row>
    <row r="41" spans="1:20" ht="17.45" customHeight="1" x14ac:dyDescent="0.25">
      <c r="A41" s="5" t="s">
        <v>29</v>
      </c>
      <c r="D41" s="28">
        <v>2.2000000000000002</v>
      </c>
      <c r="E41" s="28">
        <v>2.1</v>
      </c>
      <c r="F41" s="28">
        <v>2</v>
      </c>
      <c r="G41" s="28">
        <v>2.1</v>
      </c>
      <c r="H41" s="28">
        <v>1.4</v>
      </c>
      <c r="I41" s="6">
        <v>1.2</v>
      </c>
      <c r="T41" s="7"/>
    </row>
    <row r="42" spans="1:20" ht="17.45" customHeight="1" x14ac:dyDescent="0.25">
      <c r="A42" s="5" t="s">
        <v>56</v>
      </c>
      <c r="C42" s="28">
        <v>742</v>
      </c>
      <c r="D42" s="28">
        <v>1.8</v>
      </c>
      <c r="E42" s="28">
        <v>1.1000000000000001</v>
      </c>
      <c r="F42" s="28">
        <v>0.8</v>
      </c>
      <c r="G42" s="28">
        <v>1</v>
      </c>
      <c r="H42" s="28">
        <v>1.1000000000000001</v>
      </c>
      <c r="I42" s="6">
        <v>0.9</v>
      </c>
      <c r="T42" s="7"/>
    </row>
    <row r="43" spans="1:20" ht="17.45" customHeight="1" x14ac:dyDescent="0.25">
      <c r="A43" s="5" t="s">
        <v>30</v>
      </c>
      <c r="D43" s="28">
        <v>4.3</v>
      </c>
      <c r="E43" s="28">
        <v>4.5999999999999996</v>
      </c>
      <c r="F43" s="28">
        <v>4.5999999999999996</v>
      </c>
      <c r="G43" s="28">
        <v>4.0999999999999996</v>
      </c>
      <c r="H43" s="28">
        <v>2</v>
      </c>
      <c r="I43" s="6">
        <v>1.7</v>
      </c>
      <c r="T43" s="7"/>
    </row>
    <row r="44" spans="1:20" ht="17.45" customHeight="1" x14ac:dyDescent="0.25">
      <c r="A44" s="5" t="s">
        <v>56</v>
      </c>
      <c r="C44" s="28">
        <v>292</v>
      </c>
      <c r="D44" s="28">
        <v>4.2</v>
      </c>
      <c r="E44" s="28">
        <v>3.6</v>
      </c>
      <c r="F44" s="28">
        <v>3.1</v>
      </c>
      <c r="G44" s="28">
        <v>2.7</v>
      </c>
      <c r="H44" s="28">
        <v>2</v>
      </c>
      <c r="I44" s="6">
        <v>1.6</v>
      </c>
      <c r="T44" s="7"/>
    </row>
    <row r="45" spans="1:20" ht="17.45" customHeight="1" x14ac:dyDescent="0.25">
      <c r="A45" s="5" t="s">
        <v>31</v>
      </c>
      <c r="C45" s="28">
        <v>1</v>
      </c>
      <c r="D45" s="28">
        <v>1</v>
      </c>
      <c r="E45" s="28">
        <v>0.5</v>
      </c>
      <c r="F45" s="28">
        <v>0.1</v>
      </c>
      <c r="G45" s="28">
        <v>0.2</v>
      </c>
      <c r="H45" s="28">
        <v>0.6</v>
      </c>
      <c r="I45" s="6">
        <v>0.4</v>
      </c>
      <c r="T45" s="7"/>
    </row>
    <row r="46" spans="1:20" ht="17.45" customHeight="1" x14ac:dyDescent="0.25">
      <c r="A46" s="5" t="s">
        <v>56</v>
      </c>
      <c r="C46" s="28">
        <v>450</v>
      </c>
      <c r="D46" s="28">
        <v>1</v>
      </c>
      <c r="E46" s="28">
        <v>0.1</v>
      </c>
      <c r="F46" s="28">
        <v>-0.3</v>
      </c>
      <c r="G46" s="28">
        <v>0.2</v>
      </c>
      <c r="H46" s="28">
        <v>0.4</v>
      </c>
      <c r="I46" s="6">
        <v>0.3</v>
      </c>
      <c r="T46" s="7"/>
    </row>
    <row r="47" spans="1:20" s="5" customFormat="1" ht="17.45" customHeight="1" x14ac:dyDescent="0.25">
      <c r="B47" s="29"/>
      <c r="C47" s="28"/>
      <c r="D47" s="28"/>
      <c r="E47" s="28"/>
      <c r="F47" s="28"/>
      <c r="G47" s="28"/>
      <c r="H47" s="28"/>
      <c r="M47" s="29"/>
      <c r="N47" s="28"/>
      <c r="O47" s="28"/>
      <c r="P47" s="28"/>
      <c r="Q47" s="28"/>
      <c r="R47" s="28"/>
      <c r="S47" s="37"/>
    </row>
    <row r="51" spans="1:11" x14ac:dyDescent="0.25">
      <c r="A51" s="5" t="s">
        <v>32</v>
      </c>
    </row>
    <row r="53" spans="1:11" x14ac:dyDescent="0.25">
      <c r="B53" s="29" t="s">
        <v>33</v>
      </c>
    </row>
    <row r="54" spans="1:11" x14ac:dyDescent="0.25">
      <c r="B54" s="29" t="s">
        <v>24</v>
      </c>
      <c r="C54" s="51" t="s">
        <v>25</v>
      </c>
      <c r="D54" s="51" t="s">
        <v>34</v>
      </c>
      <c r="E54" s="51" t="s">
        <v>26</v>
      </c>
      <c r="F54" s="51" t="s">
        <v>27</v>
      </c>
      <c r="G54" s="51" t="s">
        <v>24</v>
      </c>
      <c r="H54" s="51" t="s">
        <v>24</v>
      </c>
    </row>
    <row r="55" spans="1:11" x14ac:dyDescent="0.25">
      <c r="B55" s="29">
        <v>2007</v>
      </c>
      <c r="C55" s="51">
        <v>2007</v>
      </c>
      <c r="D55" s="51">
        <v>2007</v>
      </c>
      <c r="E55" s="51">
        <v>2007</v>
      </c>
      <c r="F55" s="51">
        <v>2007</v>
      </c>
      <c r="G55" s="51" t="s">
        <v>28</v>
      </c>
      <c r="H55" s="51" t="s">
        <v>28</v>
      </c>
    </row>
    <row r="56" spans="1:11" x14ac:dyDescent="0.25">
      <c r="C56" s="51"/>
      <c r="D56" s="51"/>
      <c r="E56" s="51"/>
      <c r="F56" s="51"/>
      <c r="G56" s="51">
        <v>2030</v>
      </c>
      <c r="H56" s="51">
        <v>2050</v>
      </c>
    </row>
    <row r="57" spans="1:11" ht="17.45" customHeight="1" x14ac:dyDescent="0.25">
      <c r="B57" s="29" t="s">
        <v>35</v>
      </c>
      <c r="C57" s="28" t="s">
        <v>36</v>
      </c>
    </row>
    <row r="58" spans="1:11" x14ac:dyDescent="0.25">
      <c r="A58" s="5" t="s">
        <v>5</v>
      </c>
      <c r="B58" s="29">
        <v>664</v>
      </c>
      <c r="C58" s="28">
        <v>1.4</v>
      </c>
      <c r="D58" s="28">
        <v>1.3</v>
      </c>
      <c r="E58" s="28">
        <v>1.1000000000000001</v>
      </c>
      <c r="F58" s="28">
        <v>1.6</v>
      </c>
      <c r="G58" s="28">
        <v>1.3</v>
      </c>
      <c r="H58" s="28">
        <v>1.1000000000000001</v>
      </c>
      <c r="J58" s="29">
        <f t="shared" ref="J58:J75" si="21">$B58*EXP((G$5-2006)*G58/100)</f>
        <v>907.12671617157469</v>
      </c>
      <c r="K58" s="29">
        <f t="shared" ref="K58:K75" si="22">$B58*EXP((H$5-2006)*H58/100)</f>
        <v>1077.3742927131016</v>
      </c>
    </row>
    <row r="59" spans="1:11" x14ac:dyDescent="0.25">
      <c r="A59" s="5" t="s">
        <v>4</v>
      </c>
      <c r="B59" s="29">
        <v>305</v>
      </c>
      <c r="C59" s="28">
        <v>3.5</v>
      </c>
      <c r="D59" s="28">
        <v>3.7</v>
      </c>
      <c r="E59" s="28">
        <v>3.9</v>
      </c>
      <c r="F59" s="28">
        <v>4.2</v>
      </c>
      <c r="G59" s="28">
        <v>2.1</v>
      </c>
      <c r="H59" s="28">
        <v>1.8</v>
      </c>
      <c r="J59" s="29">
        <f t="shared" si="21"/>
        <v>504.87545576290177</v>
      </c>
      <c r="K59" s="29">
        <f t="shared" si="22"/>
        <v>673.38132679639295</v>
      </c>
    </row>
    <row r="60" spans="1:11" x14ac:dyDescent="0.25">
      <c r="A60" s="5" t="s">
        <v>52</v>
      </c>
      <c r="B60" s="29">
        <v>22</v>
      </c>
      <c r="C60" s="28">
        <v>2.7</v>
      </c>
      <c r="D60" s="28">
        <v>2.9</v>
      </c>
      <c r="E60" s="28">
        <v>2.7</v>
      </c>
      <c r="F60" s="28">
        <v>3.5</v>
      </c>
      <c r="G60" s="28">
        <v>2.4</v>
      </c>
      <c r="H60" s="28">
        <v>2.2999999999999998</v>
      </c>
      <c r="J60" s="29">
        <f t="shared" si="21"/>
        <v>39.135988018654523</v>
      </c>
      <c r="K60" s="29">
        <f t="shared" si="22"/>
        <v>60.524149662055471</v>
      </c>
    </row>
    <row r="61" spans="1:11" x14ac:dyDescent="0.25">
      <c r="A61" s="5" t="s">
        <v>37</v>
      </c>
      <c r="B61" s="29">
        <v>36</v>
      </c>
      <c r="C61" s="28">
        <v>2.2999999999999998</v>
      </c>
      <c r="D61" s="28">
        <v>2.4</v>
      </c>
      <c r="E61" s="28">
        <v>2.6</v>
      </c>
      <c r="F61" s="28">
        <v>3.1</v>
      </c>
      <c r="G61" s="28">
        <v>1.9</v>
      </c>
      <c r="H61" s="28">
        <v>1.7</v>
      </c>
      <c r="J61" s="29">
        <f t="shared" si="21"/>
        <v>56.799012411593203</v>
      </c>
      <c r="K61" s="29">
        <f t="shared" si="22"/>
        <v>76.059728919296163</v>
      </c>
    </row>
    <row r="62" spans="1:11" x14ac:dyDescent="0.25">
      <c r="A62" s="5" t="s">
        <v>38</v>
      </c>
      <c r="B62" s="29">
        <v>71</v>
      </c>
      <c r="C62" s="28">
        <v>2.9</v>
      </c>
      <c r="D62" s="28">
        <v>2.7</v>
      </c>
      <c r="E62" s="28">
        <v>3</v>
      </c>
      <c r="F62" s="28">
        <v>3.3</v>
      </c>
      <c r="G62" s="28">
        <v>1.7</v>
      </c>
      <c r="H62" s="28">
        <v>1.3</v>
      </c>
      <c r="J62" s="29">
        <f t="shared" si="21"/>
        <v>106.77030844307794</v>
      </c>
      <c r="K62" s="29">
        <f t="shared" si="22"/>
        <v>125.79830583449977</v>
      </c>
    </row>
    <row r="63" spans="1:11" x14ac:dyDescent="0.25">
      <c r="A63" s="5" t="s">
        <v>22</v>
      </c>
      <c r="B63" s="29">
        <v>135</v>
      </c>
      <c r="C63" s="28">
        <v>4</v>
      </c>
      <c r="D63" s="28">
        <v>4.4000000000000004</v>
      </c>
      <c r="E63" s="28">
        <v>4.4000000000000004</v>
      </c>
      <c r="F63" s="28">
        <v>4.0999999999999996</v>
      </c>
      <c r="G63" s="28">
        <v>2.2999999999999998</v>
      </c>
      <c r="H63" s="28">
        <v>2</v>
      </c>
      <c r="J63" s="29">
        <f t="shared" si="21"/>
        <v>234.45760401737897</v>
      </c>
      <c r="K63" s="29">
        <f t="shared" si="22"/>
        <v>325.4714603663233</v>
      </c>
    </row>
    <row r="64" spans="1:11" x14ac:dyDescent="0.25">
      <c r="A64" s="5" t="s">
        <v>23</v>
      </c>
      <c r="B64" s="29">
        <v>42</v>
      </c>
      <c r="C64" s="28">
        <v>6.6</v>
      </c>
      <c r="D64" s="28">
        <v>7.7</v>
      </c>
      <c r="E64" s="28">
        <v>7.9</v>
      </c>
      <c r="F64" s="28">
        <v>9.5</v>
      </c>
      <c r="G64" s="28">
        <v>2.2000000000000002</v>
      </c>
      <c r="H64" s="28">
        <v>1.5</v>
      </c>
      <c r="J64" s="29">
        <f t="shared" si="21"/>
        <v>71.212589263276442</v>
      </c>
      <c r="K64" s="29">
        <f t="shared" si="22"/>
        <v>81.26127804488533</v>
      </c>
    </row>
    <row r="65" spans="1:11" x14ac:dyDescent="0.25">
      <c r="A65" s="5" t="s">
        <v>0</v>
      </c>
      <c r="B65" s="29">
        <v>358</v>
      </c>
      <c r="C65" s="28">
        <v>0.5</v>
      </c>
      <c r="D65" s="28">
        <v>0.2</v>
      </c>
      <c r="E65" s="28">
        <v>-0.3</v>
      </c>
      <c r="F65" s="28">
        <v>0</v>
      </c>
      <c r="G65" s="28">
        <v>0.5</v>
      </c>
      <c r="H65" s="28">
        <v>0.3</v>
      </c>
      <c r="J65" s="29">
        <f t="shared" si="21"/>
        <v>403.64387286541654</v>
      </c>
      <c r="K65" s="29">
        <f t="shared" si="22"/>
        <v>408.51677829767016</v>
      </c>
    </row>
    <row r="66" spans="1:11" ht="17.45" customHeight="1" x14ac:dyDescent="0.25">
      <c r="A66" s="5" t="s">
        <v>39</v>
      </c>
      <c r="J66" s="29">
        <f t="shared" si="21"/>
        <v>0</v>
      </c>
      <c r="K66" s="29">
        <f t="shared" si="22"/>
        <v>0</v>
      </c>
    </row>
    <row r="67" spans="1:11" x14ac:dyDescent="0.25">
      <c r="A67" s="5" t="s">
        <v>5</v>
      </c>
      <c r="B67" s="29">
        <v>657</v>
      </c>
      <c r="C67" s="28">
        <v>1.4</v>
      </c>
      <c r="D67" s="28">
        <v>1.3</v>
      </c>
      <c r="E67" s="28">
        <v>1.1000000000000001</v>
      </c>
      <c r="F67" s="28">
        <v>1.6</v>
      </c>
      <c r="G67" s="28">
        <v>1.3</v>
      </c>
      <c r="H67" s="28">
        <v>1.1000000000000001</v>
      </c>
      <c r="J67" s="29">
        <f t="shared" si="21"/>
        <v>897.56363332036824</v>
      </c>
      <c r="K67" s="29">
        <f t="shared" si="22"/>
        <v>1066.0164311935357</v>
      </c>
    </row>
    <row r="68" spans="1:11" x14ac:dyDescent="0.25">
      <c r="A68" s="5" t="s">
        <v>40</v>
      </c>
      <c r="B68" s="29">
        <v>324</v>
      </c>
      <c r="C68" s="28">
        <v>3.5</v>
      </c>
      <c r="D68" s="28">
        <v>3.6</v>
      </c>
      <c r="E68" s="28">
        <v>3.6</v>
      </c>
      <c r="F68" s="28">
        <v>3.9</v>
      </c>
      <c r="G68" s="28">
        <v>2.1</v>
      </c>
      <c r="H68" s="28">
        <v>1.7</v>
      </c>
      <c r="J68" s="29">
        <f t="shared" si="21"/>
        <v>536.32671366288582</v>
      </c>
      <c r="K68" s="29">
        <f t="shared" si="22"/>
        <v>684.53756027366546</v>
      </c>
    </row>
    <row r="69" spans="1:11" x14ac:dyDescent="0.25">
      <c r="A69" s="5" t="s">
        <v>52</v>
      </c>
      <c r="B69" s="29">
        <v>24</v>
      </c>
      <c r="C69" s="28">
        <v>2.8</v>
      </c>
      <c r="D69" s="28">
        <v>2.6</v>
      </c>
      <c r="E69" s="28">
        <v>2.2999999999999998</v>
      </c>
      <c r="F69" s="28">
        <v>3.5</v>
      </c>
      <c r="G69" s="28">
        <v>2.5</v>
      </c>
      <c r="H69" s="28">
        <v>2.2999999999999998</v>
      </c>
      <c r="J69" s="29">
        <f t="shared" si="21"/>
        <v>43.730851209372211</v>
      </c>
      <c r="K69" s="29">
        <f t="shared" si="22"/>
        <v>66.026345085878702</v>
      </c>
    </row>
    <row r="70" spans="1:11" x14ac:dyDescent="0.25">
      <c r="A70" s="5" t="s">
        <v>37</v>
      </c>
      <c r="B70" s="29">
        <v>41</v>
      </c>
      <c r="C70" s="28">
        <v>2.6</v>
      </c>
      <c r="D70" s="28">
        <v>2.4</v>
      </c>
      <c r="E70" s="28">
        <v>2</v>
      </c>
      <c r="F70" s="28">
        <v>2.8</v>
      </c>
      <c r="G70" s="28">
        <v>1.9</v>
      </c>
      <c r="H70" s="28">
        <v>1.6</v>
      </c>
      <c r="J70" s="29">
        <f t="shared" si="21"/>
        <v>64.687764135425596</v>
      </c>
      <c r="K70" s="29">
        <f t="shared" si="22"/>
        <v>82.894777842765322</v>
      </c>
    </row>
    <row r="71" spans="1:11" x14ac:dyDescent="0.25">
      <c r="A71" s="5" t="s">
        <v>38</v>
      </c>
      <c r="B71" s="29">
        <v>72</v>
      </c>
      <c r="C71" s="28">
        <v>2.8</v>
      </c>
      <c r="D71" s="28">
        <v>2.6</v>
      </c>
      <c r="E71" s="28">
        <v>2.6</v>
      </c>
      <c r="F71" s="28">
        <v>2.6</v>
      </c>
      <c r="G71" s="28">
        <v>1.5</v>
      </c>
      <c r="H71" s="28">
        <v>1.1000000000000001</v>
      </c>
      <c r="J71" s="29">
        <f t="shared" si="21"/>
        <v>103.19971784834449</v>
      </c>
      <c r="K71" s="29">
        <f t="shared" si="22"/>
        <v>116.82371848696283</v>
      </c>
    </row>
    <row r="72" spans="1:11" x14ac:dyDescent="0.25">
      <c r="A72" s="5" t="s">
        <v>22</v>
      </c>
      <c r="B72" s="29">
        <v>135</v>
      </c>
      <c r="C72" s="28">
        <v>4</v>
      </c>
      <c r="D72" s="28">
        <v>4.4000000000000004</v>
      </c>
      <c r="E72" s="28">
        <v>4.3</v>
      </c>
      <c r="F72" s="28">
        <v>4.0999999999999996</v>
      </c>
      <c r="G72" s="28">
        <v>2.2999999999999998</v>
      </c>
      <c r="H72" s="28">
        <v>2</v>
      </c>
      <c r="J72" s="29">
        <f t="shared" si="21"/>
        <v>234.45760401737897</v>
      </c>
      <c r="K72" s="29">
        <f t="shared" si="22"/>
        <v>325.4714603663233</v>
      </c>
    </row>
    <row r="73" spans="1:11" x14ac:dyDescent="0.25">
      <c r="A73" s="5" t="s">
        <v>23</v>
      </c>
      <c r="B73" s="29">
        <v>50</v>
      </c>
      <c r="C73" s="28">
        <v>5.9</v>
      </c>
      <c r="D73" s="28">
        <v>6.5</v>
      </c>
      <c r="E73" s="28">
        <v>6.7</v>
      </c>
      <c r="F73" s="28">
        <v>7.9</v>
      </c>
      <c r="G73" s="28">
        <v>2.2000000000000002</v>
      </c>
      <c r="H73" s="28">
        <v>1.5</v>
      </c>
      <c r="J73" s="29">
        <f t="shared" si="21"/>
        <v>84.776891980090994</v>
      </c>
      <c r="K73" s="29">
        <f t="shared" si="22"/>
        <v>96.73961672010158</v>
      </c>
    </row>
    <row r="74" spans="1:11" x14ac:dyDescent="0.25">
      <c r="A74" s="5" t="s">
        <v>55</v>
      </c>
      <c r="B74" s="29">
        <v>14</v>
      </c>
      <c r="C74" s="28">
        <v>5</v>
      </c>
      <c r="D74" s="28">
        <v>4.5999999999999996</v>
      </c>
      <c r="E74" s="28">
        <v>4</v>
      </c>
      <c r="F74" s="28">
        <v>3</v>
      </c>
      <c r="G74" s="28">
        <v>2.2999999999999998</v>
      </c>
      <c r="H74" s="28">
        <v>1.8</v>
      </c>
      <c r="J74" s="29">
        <f t="shared" si="21"/>
        <v>24.314121898098559</v>
      </c>
      <c r="K74" s="29">
        <f t="shared" si="22"/>
        <v>30.909306803768857</v>
      </c>
    </row>
    <row r="75" spans="1:11" x14ac:dyDescent="0.25">
      <c r="A75" s="5" t="s">
        <v>41</v>
      </c>
      <c r="B75" s="29">
        <v>333</v>
      </c>
      <c r="C75" s="28">
        <v>0.4</v>
      </c>
      <c r="D75" s="28">
        <v>0.1</v>
      </c>
      <c r="E75" s="28">
        <v>-0.4</v>
      </c>
      <c r="F75" s="28">
        <v>-0.1</v>
      </c>
      <c r="G75" s="28">
        <v>0.5</v>
      </c>
      <c r="H75" s="28">
        <v>0.3</v>
      </c>
      <c r="J75" s="29">
        <f t="shared" si="21"/>
        <v>375.45645157593214</v>
      </c>
      <c r="K75" s="29">
        <f t="shared" si="22"/>
        <v>379.9890703159893</v>
      </c>
    </row>
    <row r="76" spans="1:11" ht="17.649999999999999" customHeight="1" x14ac:dyDescent="0.25"/>
    <row r="77" spans="1:11" ht="17.45" customHeight="1" x14ac:dyDescent="0.25"/>
    <row r="78" spans="1:11" ht="17.45" customHeight="1" x14ac:dyDescent="0.25"/>
    <row r="80" spans="1:11" x14ac:dyDescent="0.25">
      <c r="C80" s="28" t="s">
        <v>82</v>
      </c>
      <c r="D80" s="28">
        <v>2007</v>
      </c>
      <c r="E80" s="28">
        <v>2030</v>
      </c>
      <c r="F80" s="28">
        <v>2050</v>
      </c>
    </row>
    <row r="81" spans="3:6" x14ac:dyDescent="0.25">
      <c r="C81" s="28" t="s">
        <v>83</v>
      </c>
      <c r="D81" s="28" t="s">
        <v>40</v>
      </c>
    </row>
    <row r="82" spans="3:6" x14ac:dyDescent="0.25">
      <c r="C82" s="28" t="s">
        <v>13</v>
      </c>
      <c r="D82" s="28">
        <f>B13/B6</f>
        <v>0.53665287891417512</v>
      </c>
      <c r="E82" s="28">
        <f>J13/J6</f>
        <v>0.63482633767712449</v>
      </c>
      <c r="F82" s="28">
        <f>K13/K6</f>
        <v>0.69879084526019708</v>
      </c>
    </row>
    <row r="83" spans="3:6" x14ac:dyDescent="0.25">
      <c r="C83" s="28" t="s">
        <v>14</v>
      </c>
      <c r="D83" s="28">
        <f>B14/B7</f>
        <v>0.73485554520037277</v>
      </c>
      <c r="E83" s="28">
        <f t="shared" ref="E83:F83" si="23">J14/J7</f>
        <v>0.78971643876450781</v>
      </c>
      <c r="F83" s="28">
        <f t="shared" si="23"/>
        <v>0.80245352676536219</v>
      </c>
    </row>
    <row r="84" spans="3:6" x14ac:dyDescent="0.25">
      <c r="C84" s="28" t="s">
        <v>15</v>
      </c>
      <c r="D84" s="28">
        <f>B15/B8</f>
        <v>0.60533242591350822</v>
      </c>
      <c r="E84" s="28">
        <f t="shared" ref="E84:F84" si="24">J15/J8</f>
        <v>0.650523726443064</v>
      </c>
      <c r="F84" s="28">
        <f t="shared" si="24"/>
        <v>0.69074986713212139</v>
      </c>
    </row>
    <row r="85" spans="3:6" x14ac:dyDescent="0.25">
      <c r="C85" s="28" t="s">
        <v>16</v>
      </c>
      <c r="D85" s="28">
        <f>B17/B9</f>
        <v>0.54735712369197742</v>
      </c>
      <c r="E85" s="28">
        <f>J17/J9</f>
        <v>0.64748878071412219</v>
      </c>
      <c r="F85" s="28">
        <f>K17/K9</f>
        <v>0.71272914420547995</v>
      </c>
    </row>
    <row r="86" spans="3:6" x14ac:dyDescent="0.25">
      <c r="C86" s="28" t="s">
        <v>17</v>
      </c>
      <c r="D86" s="28">
        <f>B18/B10</f>
        <v>0.57648333784882144</v>
      </c>
      <c r="E86" s="28">
        <f>J18/J10</f>
        <v>0.66577144571100277</v>
      </c>
      <c r="F86" s="28">
        <f>K18/K10</f>
        <v>0.68742067222890668</v>
      </c>
    </row>
    <row r="88" spans="3:6" x14ac:dyDescent="0.25">
      <c r="C88" s="37" t="s">
        <v>84</v>
      </c>
    </row>
    <row r="89" spans="3:6" x14ac:dyDescent="0.25">
      <c r="C89" s="28" t="s">
        <v>40</v>
      </c>
      <c r="D89" s="28">
        <f>SUM(D90:D92,D94:D95)</f>
        <v>0.57516739559546393</v>
      </c>
      <c r="E89" s="28">
        <f t="shared" ref="E89:F89" si="25">SUM(E90:E92,E94:E95)</f>
        <v>0.73394359848828639</v>
      </c>
      <c r="F89" s="28">
        <f t="shared" si="25"/>
        <v>0.73309536438569578</v>
      </c>
    </row>
    <row r="90" spans="3:6" x14ac:dyDescent="0.25">
      <c r="C90" s="28" t="s">
        <v>52</v>
      </c>
      <c r="D90" s="28">
        <f>B26/B$10</f>
        <v>2.6326585903936217E-2</v>
      </c>
      <c r="E90" s="28">
        <f>J27/J$10</f>
        <v>4.2838375260006931E-2</v>
      </c>
      <c r="F90" s="28">
        <f>K27/K$10</f>
        <v>5.1286846669208082E-2</v>
      </c>
    </row>
    <row r="91" spans="3:6" x14ac:dyDescent="0.25">
      <c r="C91" s="28" t="s">
        <v>20</v>
      </c>
      <c r="D91" s="28">
        <f t="shared" ref="D91:D96" si="26">B27/B$10</f>
        <v>3.4516391221891089E-2</v>
      </c>
      <c r="E91" s="28">
        <f t="shared" ref="E91:F91" si="27">J28/J$10</f>
        <v>0.16480470273771583</v>
      </c>
      <c r="F91" s="28">
        <f t="shared" si="27"/>
        <v>0.15708093044858149</v>
      </c>
    </row>
    <row r="92" spans="3:6" x14ac:dyDescent="0.25">
      <c r="C92" s="28" t="s">
        <v>21</v>
      </c>
      <c r="D92" s="28">
        <f t="shared" si="26"/>
        <v>0.15708093044858149</v>
      </c>
      <c r="E92" s="28">
        <f t="shared" ref="E92:F92" si="28">J29/J$10</f>
        <v>8.4705235554933964E-2</v>
      </c>
      <c r="F92" s="28">
        <f t="shared" si="28"/>
        <v>8.781017766641315E-2</v>
      </c>
    </row>
    <row r="93" spans="3:6" x14ac:dyDescent="0.25">
      <c r="C93" s="28" t="s">
        <v>54</v>
      </c>
      <c r="D93" s="28">
        <f t="shared" si="26"/>
        <v>7.6951658474281065E-2</v>
      </c>
      <c r="E93" s="28">
        <f t="shared" ref="E93:F93" si="29">J30/J$10</f>
        <v>5.5737991940869626E-2</v>
      </c>
      <c r="F93" s="28">
        <f t="shared" si="29"/>
        <v>9.1164174454875985E-2</v>
      </c>
    </row>
    <row r="94" spans="3:6" x14ac:dyDescent="0.25">
      <c r="C94" s="28" t="s">
        <v>22</v>
      </c>
      <c r="D94" s="28">
        <f t="shared" si="26"/>
        <v>2.7789604056198475E-2</v>
      </c>
      <c r="E94" s="28">
        <f t="shared" ref="E94:F94" si="30">J31/J$10</f>
        <v>0.36264934894233652</v>
      </c>
      <c r="F94" s="28">
        <f t="shared" si="30"/>
        <v>0.34427349549273994</v>
      </c>
    </row>
    <row r="95" spans="3:6" x14ac:dyDescent="0.25">
      <c r="C95" s="28" t="s">
        <v>23</v>
      </c>
      <c r="D95" s="28">
        <f t="shared" si="26"/>
        <v>0.32945388396485659</v>
      </c>
      <c r="E95" s="28">
        <f t="shared" ref="E95:F95" si="31">J32/J$10</f>
        <v>7.8945935993293095E-2</v>
      </c>
      <c r="F95" s="28">
        <f t="shared" si="31"/>
        <v>9.264391410875307E-2</v>
      </c>
    </row>
    <row r="96" spans="3:6" x14ac:dyDescent="0.25">
      <c r="C96" s="28" t="s">
        <v>53</v>
      </c>
      <c r="D96" s="28">
        <f t="shared" si="26"/>
        <v>6.5154623214769516E-2</v>
      </c>
      <c r="E96" s="28">
        <f t="shared" ref="E96:F96" si="32">J33/J$10</f>
        <v>0</v>
      </c>
      <c r="F96" s="28">
        <f t="shared" si="32"/>
        <v>0</v>
      </c>
    </row>
    <row r="97" spans="3:6" x14ac:dyDescent="0.25">
      <c r="C97" s="28" t="s">
        <v>58</v>
      </c>
      <c r="D97" s="28">
        <f>B34/B$10</f>
        <v>0.42351666215117856</v>
      </c>
      <c r="E97" s="28">
        <f>J34/J$10</f>
        <v>0.34953121019403899</v>
      </c>
      <c r="F97" s="28">
        <f>K34/K$10</f>
        <v>0.29785084981669357</v>
      </c>
    </row>
    <row r="98" spans="3:6" x14ac:dyDescent="0.25">
      <c r="C98" s="28" t="s">
        <v>86</v>
      </c>
      <c r="D98" s="28">
        <f>SUM(D90:D92,D94:D95,D97)</f>
        <v>0.99868405774664248</v>
      </c>
      <c r="E98" s="28">
        <f t="shared" ref="E98:F98" si="33">SUM(E90:E92,E94:E95,E97)</f>
        <v>1.0834748086823254</v>
      </c>
      <c r="F98" s="28">
        <f t="shared" si="33"/>
        <v>1.0309462142023893</v>
      </c>
    </row>
    <row r="99" spans="3:6" x14ac:dyDescent="0.25">
      <c r="C99" s="28" t="s">
        <v>87</v>
      </c>
      <c r="D99" s="28">
        <v>1</v>
      </c>
      <c r="E99" s="28">
        <v>1</v>
      </c>
      <c r="F99" s="28">
        <v>1</v>
      </c>
    </row>
    <row r="100" spans="3:6" x14ac:dyDescent="0.25">
      <c r="C100" s="28" t="s">
        <v>88</v>
      </c>
      <c r="D100" s="28">
        <f>D99-D98</f>
        <v>1.315942253357516E-3</v>
      </c>
      <c r="E100" s="28">
        <f t="shared" ref="E100:F100" si="34">E99-E98</f>
        <v>-8.3474808682325374E-2</v>
      </c>
      <c r="F100" s="28">
        <f t="shared" si="34"/>
        <v>-3.0946214202389299E-2</v>
      </c>
    </row>
    <row r="102" spans="3:6" x14ac:dyDescent="0.25">
      <c r="C102" s="28" t="s">
        <v>89</v>
      </c>
    </row>
    <row r="103" spans="3:6" x14ac:dyDescent="0.25">
      <c r="C103" s="28" t="s">
        <v>40</v>
      </c>
      <c r="D103" s="28">
        <f>SUM(D104:D106,D108:D109)</f>
        <v>0.57516739559546393</v>
      </c>
      <c r="E103" s="28">
        <f t="shared" ref="E103" si="35">SUM(E104:E106,E108:E109)</f>
        <v>0.67739793542673721</v>
      </c>
      <c r="F103" s="28">
        <f t="shared" ref="F103" si="36">SUM(F104:F106,F108:F109)</f>
        <v>0.71108982630375983</v>
      </c>
    </row>
    <row r="104" spans="3:6" x14ac:dyDescent="0.25">
      <c r="C104" s="28" t="s">
        <v>52</v>
      </c>
      <c r="D104" s="28">
        <f>D90</f>
        <v>2.6326585903936217E-2</v>
      </c>
      <c r="E104" s="28">
        <f>E90/E$98</f>
        <v>3.9537952259457776E-2</v>
      </c>
      <c r="F104" s="28">
        <f t="shared" ref="F104:F111" si="37">F90/F$98</f>
        <v>4.9747354384425478E-2</v>
      </c>
    </row>
    <row r="105" spans="3:6" x14ac:dyDescent="0.25">
      <c r="C105" s="28" t="s">
        <v>20</v>
      </c>
      <c r="D105" s="28">
        <f t="shared" ref="D105:D111" si="38">D91</f>
        <v>3.4516391221891089E-2</v>
      </c>
      <c r="E105" s="28">
        <f t="shared" ref="E105" si="39">E91/E$98</f>
        <v>0.15210755378627039</v>
      </c>
      <c r="F105" s="28">
        <f t="shared" si="37"/>
        <v>0.15236578619196936</v>
      </c>
    </row>
    <row r="106" spans="3:6" x14ac:dyDescent="0.25">
      <c r="C106" s="28" t="s">
        <v>21</v>
      </c>
      <c r="D106" s="28">
        <f t="shared" si="38"/>
        <v>0.15708093044858149</v>
      </c>
      <c r="E106" s="28">
        <f t="shared" ref="E106" si="40">E92/E$98</f>
        <v>7.8179238572190488E-2</v>
      </c>
      <c r="F106" s="28">
        <f t="shared" si="37"/>
        <v>8.5174353867092018E-2</v>
      </c>
    </row>
    <row r="107" spans="3:6" x14ac:dyDescent="0.25">
      <c r="C107" s="28" t="s">
        <v>54</v>
      </c>
      <c r="D107" s="28">
        <f t="shared" si="38"/>
        <v>7.6951658474281065E-2</v>
      </c>
      <c r="E107" s="28">
        <f t="shared" ref="E107" si="41">E93/E$98</f>
        <v>5.1443735926500894E-2</v>
      </c>
      <c r="F107" s="28">
        <f t="shared" si="37"/>
        <v>8.8427672752459593E-2</v>
      </c>
    </row>
    <row r="108" spans="3:6" x14ac:dyDescent="0.25">
      <c r="C108" s="28" t="s">
        <v>22</v>
      </c>
      <c r="D108" s="28">
        <f t="shared" si="38"/>
        <v>2.7789604056198475E-2</v>
      </c>
      <c r="E108" s="28">
        <f t="shared" ref="E108" si="42">E94/E$98</f>
        <v>0.33470953457918856</v>
      </c>
      <c r="F108" s="28">
        <f t="shared" si="37"/>
        <v>0.33393933723214991</v>
      </c>
    </row>
    <row r="109" spans="3:6" x14ac:dyDescent="0.25">
      <c r="C109" s="28" t="s">
        <v>23</v>
      </c>
      <c r="D109" s="28">
        <f t="shared" si="38"/>
        <v>0.32945388396485659</v>
      </c>
      <c r="E109" s="28">
        <f t="shared" ref="E109" si="43">E95/E$98</f>
        <v>7.2863656229630008E-2</v>
      </c>
      <c r="F109" s="28">
        <f t="shared" si="37"/>
        <v>8.9862994628123014E-2</v>
      </c>
    </row>
    <row r="110" spans="3:6" x14ac:dyDescent="0.25">
      <c r="C110" s="28" t="s">
        <v>53</v>
      </c>
      <c r="D110" s="28">
        <f t="shared" si="38"/>
        <v>6.5154623214769516E-2</v>
      </c>
      <c r="E110" s="28">
        <f t="shared" ref="E110" si="44">E96/E$98</f>
        <v>0</v>
      </c>
      <c r="F110" s="28">
        <f t="shared" si="37"/>
        <v>0</v>
      </c>
    </row>
    <row r="111" spans="3:6" x14ac:dyDescent="0.25">
      <c r="C111" s="28" t="s">
        <v>58</v>
      </c>
      <c r="D111" s="28">
        <f t="shared" si="38"/>
        <v>0.42351666215117856</v>
      </c>
      <c r="E111" s="28">
        <f t="shared" ref="E111" si="45">E97/E$98</f>
        <v>0.32260206457326268</v>
      </c>
      <c r="F111" s="28">
        <f t="shared" si="37"/>
        <v>0.28891017369624022</v>
      </c>
    </row>
    <row r="112" spans="3:6" x14ac:dyDescent="0.25">
      <c r="C112" s="28" t="s">
        <v>86</v>
      </c>
      <c r="D112" s="28">
        <f>SUM(D104:D106,D108:D109,D111)</f>
        <v>0.99868405774664248</v>
      </c>
      <c r="E112" s="28">
        <f t="shared" ref="E112:F112" si="46">SUM(E104:E106,E108:E109,E111)</f>
        <v>0.99999999999999989</v>
      </c>
      <c r="F112" s="28">
        <f t="shared" si="46"/>
        <v>1</v>
      </c>
    </row>
    <row r="115" spans="3:6" x14ac:dyDescent="0.25">
      <c r="C115" s="37" t="s">
        <v>90</v>
      </c>
    </row>
    <row r="116" spans="3:6" x14ac:dyDescent="0.25">
      <c r="C116" s="28" t="s">
        <v>5</v>
      </c>
      <c r="D116" s="28">
        <f t="shared" ref="D116:D123" si="47">B58/B$58</f>
        <v>1</v>
      </c>
      <c r="E116" s="28">
        <f>J58/J$58</f>
        <v>1</v>
      </c>
      <c r="F116" s="28">
        <f t="shared" ref="F116:F123" si="48">K58/K$58</f>
        <v>1</v>
      </c>
    </row>
    <row r="117" spans="3:6" x14ac:dyDescent="0.25">
      <c r="C117" s="28" t="s">
        <v>4</v>
      </c>
      <c r="D117" s="28">
        <f t="shared" si="47"/>
        <v>0.45933734939759036</v>
      </c>
      <c r="E117" s="28">
        <f t="shared" ref="E117:E123" si="49">J59/J$58</f>
        <v>0.55656552360586542</v>
      </c>
      <c r="F117" s="28">
        <f t="shared" si="48"/>
        <v>0.62502078558107055</v>
      </c>
    </row>
    <row r="118" spans="3:6" x14ac:dyDescent="0.25">
      <c r="C118" s="28" t="s">
        <v>52</v>
      </c>
      <c r="D118" s="28">
        <f t="shared" si="47"/>
        <v>3.313253012048193E-2</v>
      </c>
      <c r="E118" s="28">
        <f t="shared" si="49"/>
        <v>4.3142801684668178E-2</v>
      </c>
      <c r="F118" s="28">
        <f t="shared" si="48"/>
        <v>5.6177458541024142E-2</v>
      </c>
    </row>
    <row r="119" spans="3:6" x14ac:dyDescent="0.25">
      <c r="C119" s="28" t="s">
        <v>37</v>
      </c>
      <c r="D119" s="28">
        <f t="shared" si="47"/>
        <v>5.4216867469879519E-2</v>
      </c>
      <c r="E119" s="28">
        <f t="shared" si="49"/>
        <v>6.2614198654965189E-2</v>
      </c>
      <c r="F119" s="28">
        <f t="shared" si="48"/>
        <v>7.0597311847638844E-2</v>
      </c>
    </row>
    <row r="120" spans="3:6" x14ac:dyDescent="0.25">
      <c r="C120" s="28" t="s">
        <v>38</v>
      </c>
      <c r="D120" s="28">
        <f t="shared" si="47"/>
        <v>0.10692771084337349</v>
      </c>
      <c r="E120" s="28">
        <f t="shared" si="49"/>
        <v>0.11770164690297062</v>
      </c>
      <c r="F120" s="28">
        <f t="shared" si="48"/>
        <v>0.11676379015662955</v>
      </c>
    </row>
    <row r="121" spans="3:6" x14ac:dyDescent="0.25">
      <c r="C121" s="28" t="s">
        <v>22</v>
      </c>
      <c r="D121" s="28">
        <f t="shared" si="47"/>
        <v>0.2033132530120482</v>
      </c>
      <c r="E121" s="28">
        <f t="shared" si="49"/>
        <v>0.25846180014064701</v>
      </c>
      <c r="F121" s="28">
        <f t="shared" si="48"/>
        <v>0.30209692450216502</v>
      </c>
    </row>
    <row r="122" spans="3:6" x14ac:dyDescent="0.25">
      <c r="C122" s="28" t="s">
        <v>23</v>
      </c>
      <c r="D122" s="28">
        <f t="shared" si="47"/>
        <v>6.3253012048192767E-2</v>
      </c>
      <c r="E122" s="28">
        <f t="shared" si="49"/>
        <v>7.8503463731970202E-2</v>
      </c>
      <c r="F122" s="28">
        <f t="shared" si="48"/>
        <v>7.5425298890554396E-2</v>
      </c>
    </row>
    <row r="123" spans="3:6" x14ac:dyDescent="0.25">
      <c r="C123" s="28" t="s">
        <v>0</v>
      </c>
      <c r="D123" s="28">
        <f t="shared" si="47"/>
        <v>0.53915662650602414</v>
      </c>
      <c r="E123" s="28">
        <f t="shared" si="49"/>
        <v>0.44496966704822638</v>
      </c>
      <c r="F123" s="28">
        <f t="shared" si="48"/>
        <v>0.37917813805350908</v>
      </c>
    </row>
    <row r="124" spans="3:6" x14ac:dyDescent="0.25">
      <c r="C124" s="28" t="s">
        <v>86</v>
      </c>
      <c r="D124" s="28">
        <f>SUM(D117,D123)</f>
        <v>0.99849397590361444</v>
      </c>
      <c r="E124" s="28">
        <f t="shared" ref="E124:F124" si="50">SUM(E117,E123)</f>
        <v>1.0015351906540917</v>
      </c>
      <c r="F124" s="28">
        <f t="shared" si="50"/>
        <v>1.0041989236345796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72AC-6C0C-472B-9A5D-1BD15995BB02}">
  <dimension ref="A1:AH89"/>
  <sheetViews>
    <sheetView zoomScale="70" zoomScaleNormal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" sqref="B1"/>
    </sheetView>
  </sheetViews>
  <sheetFormatPr defaultRowHeight="17.25" x14ac:dyDescent="0.3"/>
  <cols>
    <col min="1" max="1" width="20.88671875" style="2" customWidth="1"/>
    <col min="2" max="12" width="13.6640625" style="1" customWidth="1"/>
    <col min="14" max="14" width="10.5546875" bestFit="1" customWidth="1"/>
    <col min="27" max="27" width="12.77734375" customWidth="1"/>
  </cols>
  <sheetData>
    <row r="1" spans="1:34" x14ac:dyDescent="0.3">
      <c r="B1" s="88" t="s">
        <v>3370</v>
      </c>
    </row>
    <row r="3" spans="1:34" x14ac:dyDescent="0.3">
      <c r="N3" s="85" t="s">
        <v>3387</v>
      </c>
      <c r="O3" s="85"/>
      <c r="P3" s="85"/>
    </row>
    <row r="4" spans="1:34" x14ac:dyDescent="0.3">
      <c r="L4" s="85" t="s">
        <v>3380</v>
      </c>
      <c r="M4" s="85"/>
      <c r="N4" s="85" t="s">
        <v>3386</v>
      </c>
      <c r="O4" s="85"/>
      <c r="P4" s="85"/>
      <c r="Q4" s="85" t="s">
        <v>3429</v>
      </c>
      <c r="R4" s="85"/>
    </row>
    <row r="5" spans="1:34" x14ac:dyDescent="0.3">
      <c r="B5" s="83" t="s">
        <v>3385</v>
      </c>
      <c r="C5" s="81"/>
      <c r="D5" s="81"/>
      <c r="E5" s="81" t="s">
        <v>11</v>
      </c>
      <c r="F5" s="82"/>
      <c r="G5" s="83" t="s">
        <v>12</v>
      </c>
      <c r="H5" s="81"/>
      <c r="I5" s="81"/>
      <c r="J5" s="81" t="s">
        <v>11</v>
      </c>
      <c r="K5" s="82"/>
      <c r="L5" s="83" t="s">
        <v>3381</v>
      </c>
      <c r="M5" s="82"/>
      <c r="Q5" s="85" t="s">
        <v>3430</v>
      </c>
      <c r="R5" s="85"/>
      <c r="S5" t="s">
        <v>3388</v>
      </c>
      <c r="U5" t="s">
        <v>3389</v>
      </c>
      <c r="W5" t="s">
        <v>3421</v>
      </c>
    </row>
    <row r="6" spans="1:34" x14ac:dyDescent="0.3">
      <c r="A6" s="2" t="s">
        <v>5</v>
      </c>
      <c r="B6" s="38" t="s">
        <v>7</v>
      </c>
      <c r="C6" s="39" t="s">
        <v>8</v>
      </c>
      <c r="D6" s="39">
        <v>2050</v>
      </c>
      <c r="E6" s="39" t="s">
        <v>9</v>
      </c>
      <c r="F6" s="40" t="s">
        <v>10</v>
      </c>
      <c r="G6" s="38" t="s">
        <v>7</v>
      </c>
      <c r="H6" s="39" t="s">
        <v>8</v>
      </c>
      <c r="I6" s="39">
        <v>2050</v>
      </c>
      <c r="J6" s="39" t="s">
        <v>3382</v>
      </c>
      <c r="K6" s="40" t="s">
        <v>3383</v>
      </c>
      <c r="L6" s="38"/>
      <c r="M6" s="43"/>
      <c r="N6" s="38" t="s">
        <v>7</v>
      </c>
      <c r="O6" s="39" t="s">
        <v>8</v>
      </c>
      <c r="P6" s="39">
        <v>2050</v>
      </c>
      <c r="Q6" t="s">
        <v>3388</v>
      </c>
      <c r="R6" s="50" t="s">
        <v>3403</v>
      </c>
      <c r="S6" s="50" t="s">
        <v>59</v>
      </c>
      <c r="T6" s="50" t="s">
        <v>3415</v>
      </c>
      <c r="U6" s="50" t="s">
        <v>59</v>
      </c>
      <c r="V6" s="50" t="s">
        <v>3415</v>
      </c>
      <c r="W6" s="50" t="s">
        <v>59</v>
      </c>
      <c r="X6" s="50" t="s">
        <v>3415</v>
      </c>
      <c r="AB6" s="84" t="s">
        <v>59</v>
      </c>
      <c r="AC6" s="84"/>
      <c r="AD6" s="84" t="s">
        <v>3415</v>
      </c>
      <c r="AE6" s="84"/>
    </row>
    <row r="7" spans="1:34" ht="15.4" customHeight="1" x14ac:dyDescent="0.3">
      <c r="A7" s="3" t="s">
        <v>1</v>
      </c>
      <c r="B7" s="53">
        <v>1045</v>
      </c>
      <c r="C7" s="54">
        <v>1532</v>
      </c>
      <c r="D7" s="55">
        <v>2032</v>
      </c>
      <c r="E7" s="16">
        <v>0.8</v>
      </c>
      <c r="F7" s="17">
        <v>0.6</v>
      </c>
      <c r="G7" s="16">
        <v>158</v>
      </c>
      <c r="H7" s="22">
        <v>202</v>
      </c>
      <c r="I7" s="17">
        <v>227</v>
      </c>
      <c r="J7" s="46">
        <f>100*LN(H7/G7)/(2006-1962)</f>
        <v>0.55834696448690435</v>
      </c>
      <c r="K7" s="46">
        <f>100*LN(I7/H7)/(2050-2006)</f>
        <v>0.26518709109135913</v>
      </c>
      <c r="L7" s="44">
        <f>LN(C7/B7)/(2006-1962)-E7/100</f>
        <v>6.9448149776421032E-4</v>
      </c>
      <c r="M7" s="41">
        <f>LN(D7/C7)/(2050-2006)-F7/100</f>
        <v>4.19237690859906E-4</v>
      </c>
      <c r="N7" s="49">
        <f>B7*G7/1000</f>
        <v>165.11</v>
      </c>
      <c r="O7" s="49">
        <f t="shared" ref="O7:O20" si="0">C7*H7/1000</f>
        <v>309.464</v>
      </c>
      <c r="P7" s="49">
        <f t="shared" ref="P7:P20" si="1">D7*I7/1000</f>
        <v>461.26400000000001</v>
      </c>
      <c r="Q7" s="18">
        <f>100*LN(O7/N7)/(2006-1962)</f>
        <v>1.4277951142633252</v>
      </c>
      <c r="R7" s="18">
        <f>100*LN(P7/O7)/(2050-2006)</f>
        <v>0.90711086017734954</v>
      </c>
      <c r="S7" s="48">
        <f>E7/$Q7</f>
        <v>0.56030448066966687</v>
      </c>
      <c r="T7" s="48">
        <f>J7/$Q7</f>
        <v>0.39105538246289978</v>
      </c>
      <c r="U7" s="48">
        <f>F7/$R7</f>
        <v>0.66144065333171487</v>
      </c>
      <c r="V7" s="48">
        <f>K7/R7</f>
        <v>0.29234253797767595</v>
      </c>
      <c r="W7" s="48">
        <f>U7-S7</f>
        <v>0.101136172662048</v>
      </c>
      <c r="X7" s="48">
        <f t="shared" ref="X7:X45" si="2">V7-T7</f>
        <v>-9.8712844485223827E-2</v>
      </c>
      <c r="AB7" s="66" t="s">
        <v>3427</v>
      </c>
      <c r="AC7" s="66" t="s">
        <v>3425</v>
      </c>
      <c r="AD7" s="66" t="s">
        <v>3427</v>
      </c>
      <c r="AE7" s="66" t="s">
        <v>3425</v>
      </c>
      <c r="AG7" s="1" t="s">
        <v>3428</v>
      </c>
    </row>
    <row r="8" spans="1:34" x14ac:dyDescent="0.3">
      <c r="A8" s="3" t="s">
        <v>6</v>
      </c>
      <c r="B8" s="56">
        <v>1356</v>
      </c>
      <c r="C8" s="57">
        <v>1915</v>
      </c>
      <c r="D8" s="58">
        <v>2939</v>
      </c>
      <c r="E8" s="18">
        <v>0.8</v>
      </c>
      <c r="F8" s="19">
        <v>1</v>
      </c>
      <c r="G8" s="18">
        <v>14</v>
      </c>
      <c r="H8" s="23">
        <v>14</v>
      </c>
      <c r="I8" s="19">
        <v>17</v>
      </c>
      <c r="J8" s="46">
        <f t="shared" ref="J8:J20" si="3">100*LN(H8/G8)/(2006-1962)</f>
        <v>0</v>
      </c>
      <c r="K8" s="46">
        <f t="shared" ref="K8:K20" si="4">100*LN(I8/H8)/(2050-2006)</f>
        <v>0.44126366918399407</v>
      </c>
      <c r="L8" s="44">
        <f t="shared" ref="L8:L10" si="5">LN(C8/B8)/(2006-1962)-E8/100</f>
        <v>-1.5503561103624025E-4</v>
      </c>
      <c r="M8" s="41">
        <f t="shared" ref="M8:M10" si="6">LN(D8/C8)/(2050-2006)-F8/100</f>
        <v>-2.647326180870227E-4</v>
      </c>
      <c r="N8" s="49">
        <f t="shared" ref="N8:N20" si="7">B8*G8/1000</f>
        <v>18.984000000000002</v>
      </c>
      <c r="O8" s="49">
        <f t="shared" si="0"/>
        <v>26.81</v>
      </c>
      <c r="P8" s="49">
        <f t="shared" si="1"/>
        <v>49.963000000000001</v>
      </c>
      <c r="Q8" s="18">
        <f t="shared" ref="Q8:Q20" si="8">100*LN(O8/N8)/(2006-1962)</f>
        <v>0.78449643889637566</v>
      </c>
      <c r="R8" s="18">
        <f>100*LN(P8/O8)/(2050-2006)</f>
        <v>1.4147904073752919</v>
      </c>
      <c r="S8" s="48">
        <f t="shared" ref="S8:S10" si="9">E8/$Q8</f>
        <v>1.0197624365579463</v>
      </c>
      <c r="T8" s="48">
        <f t="shared" ref="T8:T10" si="10">J8/$Q8</f>
        <v>0</v>
      </c>
      <c r="U8" s="48">
        <f t="shared" ref="U8:U20" si="11">F8/$R8</f>
        <v>0.70681847628242844</v>
      </c>
      <c r="V8" s="48">
        <f t="shared" ref="V8:V20" si="12">K8/R8</f>
        <v>0.31189331429142425</v>
      </c>
      <c r="W8" s="48">
        <f t="shared" ref="W8:W45" si="13">U8-S8</f>
        <v>-0.31294396027551785</v>
      </c>
      <c r="X8" s="48">
        <f t="shared" si="2"/>
        <v>0.31189331429142425</v>
      </c>
      <c r="AA8" t="s">
        <v>3422</v>
      </c>
      <c r="AB8">
        <f>COUNTIF(W7:W45,"&lt;0")</f>
        <v>21</v>
      </c>
      <c r="AC8">
        <f>32-AB8</f>
        <v>11</v>
      </c>
      <c r="AD8">
        <f>COUNTIF(X7:X45,"&lt;0")</f>
        <v>11</v>
      </c>
      <c r="AE8">
        <f>32-AD8</f>
        <v>21</v>
      </c>
    </row>
    <row r="9" spans="1:34" x14ac:dyDescent="0.3">
      <c r="A9" s="3" t="s">
        <v>2</v>
      </c>
      <c r="B9" s="56">
        <v>424</v>
      </c>
      <c r="C9" s="57">
        <v>917</v>
      </c>
      <c r="D9" s="58">
        <v>1141</v>
      </c>
      <c r="E9" s="18">
        <v>1.6</v>
      </c>
      <c r="F9" s="19">
        <v>0.5</v>
      </c>
      <c r="G9" s="18">
        <v>65</v>
      </c>
      <c r="H9" s="23">
        <v>79</v>
      </c>
      <c r="I9" s="19">
        <v>84</v>
      </c>
      <c r="J9" s="46">
        <f t="shared" si="3"/>
        <v>0.44331950584405527</v>
      </c>
      <c r="K9" s="46">
        <f t="shared" si="4"/>
        <v>0.13947487812793641</v>
      </c>
      <c r="L9" s="44">
        <f t="shared" si="5"/>
        <v>1.531227659647888E-3</v>
      </c>
      <c r="M9" s="41">
        <f t="shared" si="6"/>
        <v>-3.2889145327028545E-5</v>
      </c>
      <c r="N9" s="49">
        <f t="shared" si="7"/>
        <v>27.56</v>
      </c>
      <c r="O9" s="49">
        <f t="shared" si="0"/>
        <v>72.442999999999998</v>
      </c>
      <c r="P9" s="49">
        <f t="shared" si="1"/>
        <v>95.843999999999994</v>
      </c>
      <c r="Q9" s="18">
        <f t="shared" si="8"/>
        <v>2.1964422718088445</v>
      </c>
      <c r="R9" s="18">
        <f>100*LN(P9/O9)/(2050-2006)</f>
        <v>0.63618596359523361</v>
      </c>
      <c r="S9" s="48">
        <f t="shared" si="9"/>
        <v>0.72845074078926098</v>
      </c>
      <c r="T9" s="48">
        <f t="shared" si="10"/>
        <v>0.20183526402401947</v>
      </c>
      <c r="U9" s="48">
        <f t="shared" si="11"/>
        <v>0.78593371845927673</v>
      </c>
      <c r="V9" s="48">
        <f t="shared" si="12"/>
        <v>0.219236019197487</v>
      </c>
      <c r="W9" s="48">
        <f t="shared" si="13"/>
        <v>5.7482977670015756E-2</v>
      </c>
      <c r="X9" s="48">
        <f t="shared" si="2"/>
        <v>1.7400755173467536E-2</v>
      </c>
      <c r="AA9" t="s">
        <v>3426</v>
      </c>
      <c r="AG9" s="2">
        <v>2015</v>
      </c>
      <c r="AH9">
        <v>450</v>
      </c>
    </row>
    <row r="10" spans="1:34" x14ac:dyDescent="0.3">
      <c r="A10" s="3" t="s">
        <v>3</v>
      </c>
      <c r="B10" s="56">
        <v>4435</v>
      </c>
      <c r="C10" s="57">
        <v>19160</v>
      </c>
      <c r="D10" s="58">
        <v>37030</v>
      </c>
      <c r="E10" s="18">
        <v>3.6</v>
      </c>
      <c r="F10" s="19">
        <v>1.5</v>
      </c>
      <c r="G10" s="18">
        <v>1.3</v>
      </c>
      <c r="H10" s="23">
        <v>1.6</v>
      </c>
      <c r="I10" s="19">
        <v>1.7</v>
      </c>
      <c r="J10" s="46">
        <f t="shared" si="3"/>
        <v>0.47190764722328304</v>
      </c>
      <c r="K10" s="46">
        <f t="shared" si="4"/>
        <v>0.13778323140098828</v>
      </c>
      <c r="L10" s="44">
        <f t="shared" si="5"/>
        <v>-2.7432464367915591E-3</v>
      </c>
      <c r="M10" s="41">
        <f t="shared" si="6"/>
        <v>-2.4917673118025896E-5</v>
      </c>
      <c r="N10" s="49">
        <f t="shared" si="7"/>
        <v>5.7655000000000003</v>
      </c>
      <c r="O10" s="49">
        <f t="shared" si="0"/>
        <v>30.655999999999999</v>
      </c>
      <c r="P10" s="49">
        <f t="shared" si="1"/>
        <v>62.951000000000001</v>
      </c>
      <c r="Q10" s="18">
        <f t="shared" si="8"/>
        <v>3.7975830035441276</v>
      </c>
      <c r="R10" s="18">
        <f>100*LN(P10/O10)/(2050-2006)</f>
        <v>1.6352914640891856</v>
      </c>
      <c r="S10" s="48">
        <f t="shared" si="9"/>
        <v>0.94797137985931279</v>
      </c>
      <c r="T10" s="48">
        <f t="shared" si="10"/>
        <v>0.12426526208456039</v>
      </c>
      <c r="U10" s="48">
        <f t="shared" si="11"/>
        <v>0.91726767548160637</v>
      </c>
      <c r="V10" s="48">
        <f t="shared" si="12"/>
        <v>8.4256069591685856E-2</v>
      </c>
      <c r="W10" s="48">
        <f t="shared" si="13"/>
        <v>-3.070370437770642E-2</v>
      </c>
      <c r="X10" s="48">
        <f t="shared" si="2"/>
        <v>-4.0009192492874532E-2</v>
      </c>
      <c r="AG10" s="2">
        <v>2050</v>
      </c>
      <c r="AH10">
        <v>1100</v>
      </c>
    </row>
    <row r="11" spans="1:34" x14ac:dyDescent="0.3">
      <c r="A11" s="2" t="s">
        <v>0</v>
      </c>
      <c r="B11" s="56"/>
      <c r="C11" s="57"/>
      <c r="D11" s="58"/>
      <c r="E11" s="18"/>
      <c r="F11" s="19"/>
      <c r="G11" s="18"/>
      <c r="H11" s="23"/>
      <c r="I11" s="19"/>
      <c r="J11" s="46"/>
      <c r="K11" s="46"/>
      <c r="L11" s="44"/>
      <c r="M11" s="41"/>
      <c r="N11" s="49"/>
      <c r="O11" s="49"/>
      <c r="P11" s="49"/>
      <c r="Q11" s="18"/>
      <c r="R11" s="18"/>
      <c r="S11" s="48"/>
      <c r="T11" s="48"/>
      <c r="U11" s="48"/>
      <c r="V11" s="48"/>
      <c r="W11" s="48"/>
      <c r="X11" s="48"/>
      <c r="AA11" t="s">
        <v>3424</v>
      </c>
      <c r="AB11">
        <f>SUM(AB12:AB19)</f>
        <v>5</v>
      </c>
      <c r="AC11">
        <f>SUM(AC12:AC19)</f>
        <v>3</v>
      </c>
      <c r="AD11">
        <f>SUM(AD12:AD19)</f>
        <v>3</v>
      </c>
      <c r="AE11">
        <f>SUM(AE12:AE19)</f>
        <v>5</v>
      </c>
      <c r="AG11" s="2" t="s">
        <v>3431</v>
      </c>
      <c r="AH11" s="70">
        <f>LN(AH10/AH9)/(AG10-AG9)</f>
        <v>2.553765360063133E-2</v>
      </c>
    </row>
    <row r="12" spans="1:34" x14ac:dyDescent="0.3">
      <c r="A12" s="3" t="s">
        <v>1</v>
      </c>
      <c r="B12" s="56">
        <v>352</v>
      </c>
      <c r="C12" s="57">
        <v>318</v>
      </c>
      <c r="D12" s="58">
        <v>320</v>
      </c>
      <c r="E12" s="18">
        <v>-0.4</v>
      </c>
      <c r="F12" s="19">
        <v>0</v>
      </c>
      <c r="G12" s="18">
        <v>163</v>
      </c>
      <c r="H12" s="23">
        <v>271</v>
      </c>
      <c r="I12" s="19">
        <v>283</v>
      </c>
      <c r="J12" s="46">
        <f t="shared" si="3"/>
        <v>1.1553832274384965</v>
      </c>
      <c r="K12" s="46">
        <f t="shared" si="4"/>
        <v>9.8472901735310883E-2</v>
      </c>
      <c r="L12" s="44">
        <f t="shared" ref="L12:L15" si="14">LN(C12/B12)/(2006-1962)-E12/100</f>
        <v>1.6913683450472676E-3</v>
      </c>
      <c r="M12" s="41">
        <f t="shared" ref="M12:M15" si="15">LN(D12/C12)/(2050-2006)-F12/100</f>
        <v>1.424912048544408E-4</v>
      </c>
      <c r="N12" s="49">
        <f t="shared" si="7"/>
        <v>57.375999999999998</v>
      </c>
      <c r="O12" s="49">
        <f t="shared" si="0"/>
        <v>86.177999999999997</v>
      </c>
      <c r="P12" s="49">
        <f t="shared" si="1"/>
        <v>90.56</v>
      </c>
      <c r="Q12" s="18">
        <f t="shared" si="8"/>
        <v>0.92452006194322323</v>
      </c>
      <c r="R12" s="18">
        <f>100*LN(P12/O12)/(2050-2006)</f>
        <v>0.11272202222075484</v>
      </c>
      <c r="S12" s="48">
        <f>E12/$Q12</f>
        <v>-0.43265691731908018</v>
      </c>
      <c r="T12" s="48">
        <f>J12/$Q12</f>
        <v>1.2497113637642741</v>
      </c>
      <c r="U12" s="48">
        <f t="shared" si="11"/>
        <v>0</v>
      </c>
      <c r="V12" s="48">
        <f t="shared" si="12"/>
        <v>0.87359062404382282</v>
      </c>
      <c r="W12" s="48">
        <f t="shared" si="13"/>
        <v>0.43265691731908018</v>
      </c>
      <c r="X12" s="48">
        <f t="shared" si="2"/>
        <v>-0.37612073972045124</v>
      </c>
      <c r="AA12" s="2" t="s">
        <v>3423</v>
      </c>
      <c r="AB12">
        <v>0</v>
      </c>
      <c r="AC12">
        <v>1</v>
      </c>
      <c r="AD12">
        <v>1</v>
      </c>
    </row>
    <row r="13" spans="1:34" x14ac:dyDescent="0.3">
      <c r="A13" s="3" t="s">
        <v>6</v>
      </c>
      <c r="B13" s="56">
        <v>577</v>
      </c>
      <c r="C13" s="57">
        <v>389</v>
      </c>
      <c r="D13" s="58">
        <v>460</v>
      </c>
      <c r="E13" s="18">
        <v>-0.9</v>
      </c>
      <c r="F13" s="19">
        <v>0.4</v>
      </c>
      <c r="G13" s="18">
        <v>15</v>
      </c>
      <c r="H13" s="23">
        <v>17</v>
      </c>
      <c r="I13" s="19">
        <v>18</v>
      </c>
      <c r="J13" s="46">
        <f t="shared" si="3"/>
        <v>0.28446168853183179</v>
      </c>
      <c r="K13" s="46">
        <f t="shared" si="4"/>
        <v>0.12990548599988322</v>
      </c>
      <c r="L13" s="44">
        <f t="shared" si="14"/>
        <v>3.9479025235152759E-5</v>
      </c>
      <c r="M13" s="41">
        <f t="shared" si="15"/>
        <v>-1.8983759398422031E-4</v>
      </c>
      <c r="N13" s="49">
        <f t="shared" si="7"/>
        <v>8.6549999999999994</v>
      </c>
      <c r="O13" s="49">
        <f t="shared" si="0"/>
        <v>6.6130000000000004</v>
      </c>
      <c r="P13" s="49">
        <f t="shared" si="1"/>
        <v>8.2799999999999994</v>
      </c>
      <c r="Q13" s="18">
        <f t="shared" si="8"/>
        <v>-0.61159040894465266</v>
      </c>
      <c r="R13" s="18">
        <f>100*LN(P13/O13)/(2050-2006)</f>
        <v>0.51092172660146107</v>
      </c>
      <c r="S13" s="48">
        <f t="shared" ref="S13:S15" si="16">E13/$Q13</f>
        <v>1.4715731097762321</v>
      </c>
      <c r="T13" s="48">
        <f t="shared" ref="T13:T15" si="17">J13/$Q13</f>
        <v>-0.46511796844998404</v>
      </c>
      <c r="U13" s="48">
        <f t="shared" si="11"/>
        <v>0.78289878698389292</v>
      </c>
      <c r="V13" s="48">
        <f t="shared" si="12"/>
        <v>0.2542571185296541</v>
      </c>
      <c r="W13" s="48">
        <f t="shared" si="13"/>
        <v>-0.6886743227923392</v>
      </c>
      <c r="X13" s="48">
        <f t="shared" si="2"/>
        <v>0.71937508697963815</v>
      </c>
      <c r="AA13" s="2" t="s">
        <v>58</v>
      </c>
      <c r="AB13">
        <v>0</v>
      </c>
      <c r="AC13">
        <v>1</v>
      </c>
      <c r="AD13">
        <v>1</v>
      </c>
    </row>
    <row r="14" spans="1:34" x14ac:dyDescent="0.3">
      <c r="A14" s="3" t="s">
        <v>2</v>
      </c>
      <c r="B14" s="56">
        <v>248</v>
      </c>
      <c r="C14" s="57">
        <v>288</v>
      </c>
      <c r="D14" s="58">
        <v>294</v>
      </c>
      <c r="E14" s="18">
        <v>0.4</v>
      </c>
      <c r="F14" s="19">
        <v>0.1</v>
      </c>
      <c r="G14" s="18">
        <v>71</v>
      </c>
      <c r="H14" s="23">
        <v>87</v>
      </c>
      <c r="I14" s="19">
        <v>92</v>
      </c>
      <c r="J14" s="46">
        <f t="shared" si="3"/>
        <v>0.4618823673028824</v>
      </c>
      <c r="K14" s="46">
        <f t="shared" si="4"/>
        <v>0.12700104180558325</v>
      </c>
      <c r="L14" s="44">
        <f t="shared" si="14"/>
        <v>-6.0155150065991292E-4</v>
      </c>
      <c r="M14" s="41">
        <f t="shared" si="15"/>
        <v>-5.3137983630146342E-4</v>
      </c>
      <c r="N14" s="49">
        <f t="shared" si="7"/>
        <v>17.608000000000001</v>
      </c>
      <c r="O14" s="49">
        <f t="shared" si="0"/>
        <v>25.056000000000001</v>
      </c>
      <c r="P14" s="49">
        <f t="shared" si="1"/>
        <v>27.047999999999998</v>
      </c>
      <c r="Q14" s="18">
        <f t="shared" si="8"/>
        <v>0.80172721723689111</v>
      </c>
      <c r="R14" s="18">
        <f>100*LN(P14/O14)/(2050-2006)</f>
        <v>0.17386305817543676</v>
      </c>
      <c r="S14" s="48">
        <f t="shared" si="16"/>
        <v>0.49892281489279866</v>
      </c>
      <c r="T14" s="48">
        <f t="shared" si="17"/>
        <v>0.57610912711025908</v>
      </c>
      <c r="U14" s="48">
        <f t="shared" si="11"/>
        <v>0.5751653114205254</v>
      </c>
      <c r="V14" s="48">
        <f t="shared" si="12"/>
        <v>0.73046593760839451</v>
      </c>
      <c r="W14" s="48">
        <f t="shared" si="13"/>
        <v>7.6242496527726744E-2</v>
      </c>
      <c r="X14" s="48">
        <f t="shared" si="2"/>
        <v>0.15435681049813543</v>
      </c>
      <c r="AA14" s="2" t="s">
        <v>40</v>
      </c>
      <c r="AB14">
        <v>1</v>
      </c>
      <c r="AE14">
        <v>1</v>
      </c>
    </row>
    <row r="15" spans="1:34" x14ac:dyDescent="0.3">
      <c r="A15" s="3" t="s">
        <v>3</v>
      </c>
      <c r="B15" s="56">
        <v>2568</v>
      </c>
      <c r="C15" s="57">
        <v>5239</v>
      </c>
      <c r="D15" s="58">
        <v>7212</v>
      </c>
      <c r="E15" s="18">
        <v>1.6</v>
      </c>
      <c r="F15" s="19">
        <v>0.7</v>
      </c>
      <c r="G15" s="18">
        <v>1.3</v>
      </c>
      <c r="H15" s="23">
        <v>1.9</v>
      </c>
      <c r="I15" s="19">
        <v>1.9</v>
      </c>
      <c r="J15" s="46">
        <f t="shared" si="3"/>
        <v>0.86247641296569022</v>
      </c>
      <c r="K15" s="46">
        <f t="shared" si="4"/>
        <v>0</v>
      </c>
      <c r="L15" s="44">
        <f t="shared" si="14"/>
        <v>2.0461942269017763E-4</v>
      </c>
      <c r="M15" s="41">
        <f t="shared" si="15"/>
        <v>2.6399238443155105E-4</v>
      </c>
      <c r="N15" s="49">
        <f t="shared" si="7"/>
        <v>3.3384</v>
      </c>
      <c r="O15" s="49">
        <f t="shared" si="0"/>
        <v>9.9541000000000004</v>
      </c>
      <c r="P15" s="49">
        <f t="shared" si="1"/>
        <v>13.7028</v>
      </c>
      <c r="Q15" s="18">
        <f t="shared" si="8"/>
        <v>2.4829383552347086</v>
      </c>
      <c r="R15" s="18">
        <f>100*LN(P15/O15)/(2050-2006)</f>
        <v>0.72639923844315468</v>
      </c>
      <c r="S15" s="48">
        <f t="shared" si="16"/>
        <v>0.64439779450293855</v>
      </c>
      <c r="T15" s="48">
        <f t="shared" si="17"/>
        <v>0.34736118645368524</v>
      </c>
      <c r="U15" s="48">
        <f t="shared" si="11"/>
        <v>0.9636573979624008</v>
      </c>
      <c r="V15" s="48">
        <f t="shared" si="12"/>
        <v>0</v>
      </c>
      <c r="W15" s="48">
        <f t="shared" si="13"/>
        <v>0.31925960345946225</v>
      </c>
      <c r="X15" s="48">
        <f t="shared" si="2"/>
        <v>-0.34736118645368524</v>
      </c>
      <c r="AA15" s="2" t="s">
        <v>76</v>
      </c>
      <c r="AB15">
        <v>1</v>
      </c>
      <c r="AE15">
        <v>1</v>
      </c>
    </row>
    <row r="16" spans="1:34" x14ac:dyDescent="0.3">
      <c r="A16" s="2" t="s">
        <v>4</v>
      </c>
      <c r="B16" s="56"/>
      <c r="C16" s="57"/>
      <c r="D16" s="58"/>
      <c r="E16" s="18"/>
      <c r="F16" s="19"/>
      <c r="G16" s="18"/>
      <c r="H16" s="23"/>
      <c r="I16" s="19"/>
      <c r="J16" s="46">
        <f>EXP(44*J15/100)</f>
        <v>1.4615384615384615</v>
      </c>
      <c r="K16" s="46"/>
      <c r="L16" s="44"/>
      <c r="M16" s="41"/>
      <c r="N16" s="49"/>
      <c r="O16" s="49"/>
      <c r="P16" s="49"/>
      <c r="Q16" s="18"/>
      <c r="R16" s="18"/>
      <c r="S16" s="48"/>
      <c r="T16" s="48"/>
      <c r="U16" s="48"/>
      <c r="V16" s="48"/>
      <c r="W16" s="48"/>
      <c r="X16" s="48"/>
      <c r="AA16" s="2" t="s">
        <v>78</v>
      </c>
      <c r="AB16">
        <v>1</v>
      </c>
      <c r="AE16">
        <v>1</v>
      </c>
    </row>
    <row r="17" spans="1:31" x14ac:dyDescent="0.3">
      <c r="A17" s="3" t="s">
        <v>1</v>
      </c>
      <c r="B17" s="56">
        <v>692</v>
      </c>
      <c r="C17" s="57">
        <v>1215</v>
      </c>
      <c r="D17" s="58">
        <v>1712</v>
      </c>
      <c r="E17" s="18">
        <v>1.3</v>
      </c>
      <c r="F17" s="19">
        <v>0.8</v>
      </c>
      <c r="G17" s="18">
        <v>150</v>
      </c>
      <c r="H17" s="23">
        <v>166</v>
      </c>
      <c r="I17" s="19">
        <v>209</v>
      </c>
      <c r="J17" s="46">
        <f t="shared" si="3"/>
        <v>0.23034657786428978</v>
      </c>
      <c r="K17" s="46">
        <f t="shared" si="4"/>
        <v>0.52351469001879025</v>
      </c>
      <c r="L17" s="44">
        <f t="shared" ref="L17:L20" si="18">LN(C17/B17)/(2006-1962)-E17/100</f>
        <v>-2.0651363279592522E-4</v>
      </c>
      <c r="M17" s="41">
        <f t="shared" ref="M17:M20" si="19">LN(D17/C17)/(2050-2006)-F17/100</f>
        <v>-2.0640452438548847E-4</v>
      </c>
      <c r="N17" s="49">
        <f t="shared" si="7"/>
        <v>103.8</v>
      </c>
      <c r="O17" s="49">
        <f t="shared" si="0"/>
        <v>201.69</v>
      </c>
      <c r="P17" s="49">
        <f t="shared" si="1"/>
        <v>357.80799999999999</v>
      </c>
      <c r="Q17" s="18">
        <f t="shared" si="8"/>
        <v>1.5096952145846971</v>
      </c>
      <c r="R17" s="18">
        <f>100*LN(P17/O17)/(2050-2006)</f>
        <v>1.3028742375802418</v>
      </c>
      <c r="S17" s="48">
        <f t="shared" ref="S17:S20" si="20">E17/$Q17</f>
        <v>0.86110096093642174</v>
      </c>
      <c r="T17" s="48">
        <f t="shared" ref="T17:T20" si="21">J17/$Q17</f>
        <v>0.15257819965181246</v>
      </c>
      <c r="U17" s="48">
        <f t="shared" si="11"/>
        <v>0.61402703110147994</v>
      </c>
      <c r="V17" s="48">
        <f t="shared" si="12"/>
        <v>0.40181521356281164</v>
      </c>
      <c r="W17" s="48">
        <f t="shared" si="13"/>
        <v>-0.24707392983494181</v>
      </c>
      <c r="X17" s="48">
        <f t="shared" si="2"/>
        <v>0.24923701391099917</v>
      </c>
      <c r="AA17" s="2" t="s">
        <v>77</v>
      </c>
      <c r="AC17">
        <v>1</v>
      </c>
      <c r="AD17">
        <v>1</v>
      </c>
    </row>
    <row r="18" spans="1:31" x14ac:dyDescent="0.3">
      <c r="A18" s="3" t="s">
        <v>6</v>
      </c>
      <c r="B18" s="56">
        <v>779</v>
      </c>
      <c r="C18" s="57">
        <v>1526</v>
      </c>
      <c r="D18" s="58">
        <v>2478</v>
      </c>
      <c r="E18" s="18">
        <v>1.5</v>
      </c>
      <c r="F18" s="19">
        <v>1.1000000000000001</v>
      </c>
      <c r="G18" s="18">
        <v>12</v>
      </c>
      <c r="H18" s="23">
        <v>13</v>
      </c>
      <c r="I18" s="19">
        <v>17</v>
      </c>
      <c r="J18" s="46">
        <f t="shared" si="3"/>
        <v>0.18191524471258261</v>
      </c>
      <c r="K18" s="46">
        <f t="shared" si="4"/>
        <v>0.60969087862427129</v>
      </c>
      <c r="L18" s="44">
        <f t="shared" si="18"/>
        <v>2.8168559031031999E-4</v>
      </c>
      <c r="M18" s="41">
        <f t="shared" si="19"/>
        <v>1.8223871470122999E-5</v>
      </c>
      <c r="N18" s="49">
        <f t="shared" si="7"/>
        <v>9.3480000000000008</v>
      </c>
      <c r="O18" s="49">
        <f t="shared" si="0"/>
        <v>19.838000000000001</v>
      </c>
      <c r="P18" s="49">
        <f t="shared" si="1"/>
        <v>42.125999999999998</v>
      </c>
      <c r="Q18" s="18">
        <f t="shared" si="8"/>
        <v>1.7100838037436146</v>
      </c>
      <c r="R18" s="18">
        <f>100*LN(P18/O18)/(2050-2006)</f>
        <v>1.7115132657712833</v>
      </c>
      <c r="S18" s="48">
        <f t="shared" si="20"/>
        <v>0.87714999505655133</v>
      </c>
      <c r="T18" s="48">
        <f t="shared" si="21"/>
        <v>0.10637797066690211</v>
      </c>
      <c r="U18" s="48">
        <f t="shared" si="11"/>
        <v>0.64270609056850725</v>
      </c>
      <c r="V18" s="48">
        <f t="shared" si="12"/>
        <v>0.35622912823262154</v>
      </c>
      <c r="W18" s="48">
        <f t="shared" si="13"/>
        <v>-0.23444390448804409</v>
      </c>
      <c r="X18" s="48">
        <f t="shared" si="2"/>
        <v>0.24985115756571943</v>
      </c>
      <c r="AA18" s="2" t="s">
        <v>22</v>
      </c>
      <c r="AB18">
        <v>1</v>
      </c>
      <c r="AC18">
        <v>0</v>
      </c>
      <c r="AE18">
        <v>1</v>
      </c>
    </row>
    <row r="19" spans="1:31" x14ac:dyDescent="0.3">
      <c r="A19" s="3" t="s">
        <v>2</v>
      </c>
      <c r="B19" s="56">
        <v>176</v>
      </c>
      <c r="C19" s="57">
        <v>629</v>
      </c>
      <c r="D19" s="58">
        <v>846</v>
      </c>
      <c r="E19" s="18">
        <v>2.5</v>
      </c>
      <c r="F19" s="19">
        <v>0.7</v>
      </c>
      <c r="G19" s="18">
        <v>49</v>
      </c>
      <c r="H19" s="23">
        <v>74</v>
      </c>
      <c r="I19" s="19">
        <v>81</v>
      </c>
      <c r="J19" s="46">
        <f t="shared" si="3"/>
        <v>0.93691998884896144</v>
      </c>
      <c r="K19" s="46">
        <f t="shared" si="4"/>
        <v>0.20541832151879305</v>
      </c>
      <c r="L19" s="44">
        <f t="shared" si="18"/>
        <v>3.9465286741429233E-3</v>
      </c>
      <c r="M19" s="41">
        <f t="shared" si="19"/>
        <v>-2.6390675214130101E-4</v>
      </c>
      <c r="N19" s="49">
        <f t="shared" si="7"/>
        <v>8.6240000000000006</v>
      </c>
      <c r="O19" s="49">
        <f t="shared" si="0"/>
        <v>46.545999999999999</v>
      </c>
      <c r="P19" s="49">
        <f t="shared" si="1"/>
        <v>68.525999999999996</v>
      </c>
      <c r="Q19" s="18">
        <f t="shared" si="8"/>
        <v>3.8315728562632545</v>
      </c>
      <c r="R19" s="18">
        <f>100*LN(P19/O19)/(2050-2006)</f>
        <v>0.87902764630466301</v>
      </c>
      <c r="S19" s="48">
        <f t="shared" si="20"/>
        <v>0.65247356471726536</v>
      </c>
      <c r="T19" s="48">
        <f t="shared" si="21"/>
        <v>0.24452620999165697</v>
      </c>
      <c r="U19" s="48">
        <f t="shared" si="11"/>
        <v>0.79633445312297524</v>
      </c>
      <c r="V19" s="48">
        <f t="shared" si="12"/>
        <v>0.23368812389729654</v>
      </c>
      <c r="W19" s="48">
        <f t="shared" si="13"/>
        <v>0.14386088840570987</v>
      </c>
      <c r="X19" s="48">
        <f t="shared" si="2"/>
        <v>-1.0838086094360433E-2</v>
      </c>
      <c r="AA19" s="2" t="s">
        <v>23</v>
      </c>
      <c r="AB19">
        <v>1</v>
      </c>
      <c r="AC19">
        <v>0</v>
      </c>
      <c r="AE19">
        <v>1</v>
      </c>
    </row>
    <row r="20" spans="1:31" x14ac:dyDescent="0.3">
      <c r="A20" s="3" t="s">
        <v>3</v>
      </c>
      <c r="B20" s="59">
        <v>1867</v>
      </c>
      <c r="C20" s="60">
        <v>13921</v>
      </c>
      <c r="D20" s="61">
        <v>29817</v>
      </c>
      <c r="E20" s="20">
        <v>5</v>
      </c>
      <c r="F20" s="21">
        <v>1.7</v>
      </c>
      <c r="G20" s="20">
        <v>1.1000000000000001</v>
      </c>
      <c r="H20" s="24">
        <v>1.4</v>
      </c>
      <c r="I20" s="21">
        <v>1.6</v>
      </c>
      <c r="J20" s="46">
        <f t="shared" si="3"/>
        <v>0.54809558367474509</v>
      </c>
      <c r="K20" s="46">
        <f t="shared" si="4"/>
        <v>0.30348043778300632</v>
      </c>
      <c r="L20" s="45">
        <f t="shared" si="18"/>
        <v>-4.3394175716626252E-3</v>
      </c>
      <c r="M20" s="42">
        <f t="shared" si="19"/>
        <v>3.1091384653517823E-4</v>
      </c>
      <c r="N20" s="49">
        <f t="shared" si="7"/>
        <v>2.0537000000000001</v>
      </c>
      <c r="O20" s="49">
        <f t="shared" si="0"/>
        <v>19.489399999999996</v>
      </c>
      <c r="P20" s="49">
        <f t="shared" si="1"/>
        <v>47.707200000000007</v>
      </c>
      <c r="Q20" s="18">
        <f t="shared" si="8"/>
        <v>5.1141538265084829</v>
      </c>
      <c r="R20" s="18">
        <f>100*LN(P20/O20)/(2050-2006)</f>
        <v>2.0345718224365248</v>
      </c>
      <c r="S20" s="48">
        <f t="shared" si="20"/>
        <v>0.97767884377728664</v>
      </c>
      <c r="T20" s="48">
        <f t="shared" si="21"/>
        <v>0.10717229130531238</v>
      </c>
      <c r="U20" s="48">
        <f t="shared" si="11"/>
        <v>0.83555664206739355</v>
      </c>
      <c r="V20" s="48">
        <f t="shared" si="12"/>
        <v>0.14916182089830077</v>
      </c>
      <c r="W20" s="48">
        <f t="shared" si="13"/>
        <v>-0.14212220170989309</v>
      </c>
      <c r="X20" s="48">
        <f t="shared" si="2"/>
        <v>4.1989529592988392E-2</v>
      </c>
    </row>
    <row r="21" spans="1:31" x14ac:dyDescent="0.3">
      <c r="A21" s="2" t="s">
        <v>76</v>
      </c>
      <c r="Q21" s="16"/>
      <c r="R21" s="16"/>
      <c r="W21" s="48"/>
      <c r="X21" s="48"/>
      <c r="AA21" s="1" t="s">
        <v>2</v>
      </c>
      <c r="AB21">
        <f>SUM(AB22:AB29)</f>
        <v>2</v>
      </c>
      <c r="AC21">
        <f>SUM(AC22:AC29)</f>
        <v>5</v>
      </c>
      <c r="AD21">
        <f>SUM(AD22:AD29)</f>
        <v>3</v>
      </c>
      <c r="AE21">
        <f>SUM(AE22:AE29)</f>
        <v>5</v>
      </c>
    </row>
    <row r="22" spans="1:31" x14ac:dyDescent="0.3">
      <c r="A22" s="3" t="s">
        <v>1</v>
      </c>
      <c r="B22" s="10">
        <v>106</v>
      </c>
      <c r="C22" s="10">
        <v>232</v>
      </c>
      <c r="D22" s="10">
        <v>332</v>
      </c>
      <c r="E22" s="10">
        <v>1.6</v>
      </c>
      <c r="F22" s="10">
        <v>0.8</v>
      </c>
      <c r="G22" s="10">
        <v>135</v>
      </c>
      <c r="H22" s="10">
        <v>129</v>
      </c>
      <c r="I22" s="10">
        <v>204</v>
      </c>
      <c r="J22" s="46">
        <f t="shared" ref="J22:J25" si="22">100*LN(H22/G22)/(2006-1962)</f>
        <v>-0.10332357744717564</v>
      </c>
      <c r="K22" s="46">
        <f t="shared" ref="K22:K25" si="23">100*LN(I22/H22)/(2050-2006)</f>
        <v>1.0416081579148733</v>
      </c>
      <c r="L22" s="44">
        <f t="shared" ref="L22:L25" si="24">LN(C22/B22)/(2006-1962)-E22/100</f>
        <v>1.8022335807782452E-3</v>
      </c>
      <c r="M22" s="41">
        <f t="shared" ref="M22:M25" si="25">LN(D22/C22)/(2050-2006)-F22/100</f>
        <v>1.4539993750405968E-4</v>
      </c>
      <c r="N22" s="49">
        <f t="shared" ref="N22:N25" si="26">B22*G22/1000</f>
        <v>14.31</v>
      </c>
      <c r="O22" s="49">
        <f t="shared" ref="O22:O25" si="27">C22*H22/1000</f>
        <v>29.928000000000001</v>
      </c>
      <c r="P22" s="49">
        <f t="shared" ref="P22:P25" si="28">D22*I22/1000</f>
        <v>67.727999999999994</v>
      </c>
      <c r="Q22" s="18">
        <f t="shared" ref="Q22:Q25" si="29">100*LN(O22/N22)/(2006-1962)</f>
        <v>1.6768997806306489</v>
      </c>
      <c r="R22" s="18">
        <f>100*LN(P22/O22)/(2050-2006)</f>
        <v>1.8561481516652791</v>
      </c>
      <c r="S22" s="48">
        <f t="shared" ref="S22:S25" si="30">E22/$Q22</f>
        <v>0.9541416955748373</v>
      </c>
      <c r="T22" s="48">
        <f t="shared" ref="T22:T25" si="31">J22/$Q22</f>
        <v>-6.1615833361441365E-2</v>
      </c>
      <c r="U22" s="48">
        <f t="shared" ref="U22:U25" si="32">F22/$R22</f>
        <v>0.43100007899814713</v>
      </c>
      <c r="V22" s="48">
        <f t="shared" ref="V22:V25" si="33">K22/R22</f>
        <v>0.56116649793303108</v>
      </c>
      <c r="W22" s="48">
        <f t="shared" si="13"/>
        <v>-0.52314161657669023</v>
      </c>
      <c r="X22" s="48">
        <f t="shared" si="2"/>
        <v>0.62278233129447247</v>
      </c>
      <c r="AA22" s="2" t="s">
        <v>3423</v>
      </c>
      <c r="AC22">
        <v>1</v>
      </c>
      <c r="AD22">
        <v>0</v>
      </c>
      <c r="AE22">
        <v>1</v>
      </c>
    </row>
    <row r="23" spans="1:31" x14ac:dyDescent="0.3">
      <c r="A23" s="3" t="s">
        <v>6</v>
      </c>
      <c r="B23" s="10">
        <v>151</v>
      </c>
      <c r="C23" s="10">
        <v>456</v>
      </c>
      <c r="D23" s="10">
        <v>855</v>
      </c>
      <c r="E23" s="10">
        <v>2.5</v>
      </c>
      <c r="F23" s="10">
        <v>1.4</v>
      </c>
      <c r="G23" s="10">
        <v>11</v>
      </c>
      <c r="H23" s="10">
        <v>12</v>
      </c>
      <c r="I23" s="10">
        <v>18</v>
      </c>
      <c r="J23" s="46">
        <f t="shared" si="22"/>
        <v>0.1977531295218857</v>
      </c>
      <c r="K23" s="46">
        <f t="shared" si="23"/>
        <v>0.92151160933673715</v>
      </c>
      <c r="L23" s="44">
        <f t="shared" si="24"/>
        <v>1.1847665226049145E-4</v>
      </c>
      <c r="M23" s="41">
        <f t="shared" si="25"/>
        <v>2.8656044141759512E-4</v>
      </c>
      <c r="N23" s="49">
        <f t="shared" si="26"/>
        <v>1.661</v>
      </c>
      <c r="O23" s="49">
        <f t="shared" si="27"/>
        <v>5.4720000000000004</v>
      </c>
      <c r="P23" s="49">
        <f t="shared" si="28"/>
        <v>15.39</v>
      </c>
      <c r="Q23" s="18">
        <f t="shared" si="29"/>
        <v>2.7096007947479355</v>
      </c>
      <c r="R23" s="18">
        <f>100*LN(P23/O23)/(2050-2006)</f>
        <v>2.3501676534784965</v>
      </c>
      <c r="S23" s="48">
        <f t="shared" si="30"/>
        <v>0.92264513829704797</v>
      </c>
      <c r="T23" s="48">
        <f t="shared" si="31"/>
        <v>7.2982385414557704E-2</v>
      </c>
      <c r="U23" s="48">
        <f t="shared" si="32"/>
        <v>0.59570218232212158</v>
      </c>
      <c r="V23" s="48">
        <f t="shared" si="33"/>
        <v>0.39210462622647474</v>
      </c>
      <c r="W23" s="48">
        <f t="shared" si="13"/>
        <v>-0.3269429559749264</v>
      </c>
      <c r="X23" s="48">
        <f t="shared" si="2"/>
        <v>0.31912224081191704</v>
      </c>
      <c r="AA23" s="2" t="s">
        <v>58</v>
      </c>
      <c r="AC23">
        <v>1</v>
      </c>
      <c r="AD23">
        <v>0</v>
      </c>
      <c r="AE23">
        <v>1</v>
      </c>
    </row>
    <row r="24" spans="1:31" x14ac:dyDescent="0.3">
      <c r="A24" s="3" t="s">
        <v>2</v>
      </c>
      <c r="B24" s="10">
        <v>4</v>
      </c>
      <c r="C24" s="10">
        <v>22</v>
      </c>
      <c r="D24" s="10">
        <v>62</v>
      </c>
      <c r="E24" s="10">
        <v>4.0999999999999996</v>
      </c>
      <c r="F24" s="10">
        <v>2.4</v>
      </c>
      <c r="G24" s="10">
        <v>45</v>
      </c>
      <c r="H24" s="10">
        <v>45</v>
      </c>
      <c r="I24" s="10">
        <v>64</v>
      </c>
      <c r="J24" s="46">
        <f t="shared" si="22"/>
        <v>0</v>
      </c>
      <c r="K24" s="46">
        <f t="shared" si="23"/>
        <v>0.80050134906670933</v>
      </c>
      <c r="L24" s="44">
        <f t="shared" si="24"/>
        <v>-2.2557251763994229E-3</v>
      </c>
      <c r="M24" s="41">
        <f t="shared" si="25"/>
        <v>-4.5245609802782236E-4</v>
      </c>
      <c r="N24" s="49">
        <f t="shared" si="26"/>
        <v>0.18</v>
      </c>
      <c r="O24" s="49">
        <f t="shared" si="27"/>
        <v>0.99</v>
      </c>
      <c r="P24" s="49">
        <f t="shared" si="28"/>
        <v>3.968</v>
      </c>
      <c r="Q24" s="18">
        <f t="shared" si="29"/>
        <v>3.8744274823600575</v>
      </c>
      <c r="R24" s="18">
        <f>100*LN(P24/O24)/(2050-2006)</f>
        <v>3.1552557392639273</v>
      </c>
      <c r="S24" s="48">
        <f t="shared" si="30"/>
        <v>1.0582208645450082</v>
      </c>
      <c r="T24" s="48">
        <f t="shared" si="31"/>
        <v>0</v>
      </c>
      <c r="U24" s="48">
        <f t="shared" si="32"/>
        <v>0.76063564995206479</v>
      </c>
      <c r="V24" s="48">
        <f t="shared" si="33"/>
        <v>0.2537041099728588</v>
      </c>
      <c r="W24" s="48">
        <f t="shared" si="13"/>
        <v>-0.2975852145929434</v>
      </c>
      <c r="X24" s="48">
        <f t="shared" si="2"/>
        <v>0.2537041099728588</v>
      </c>
      <c r="AA24" s="2" t="s">
        <v>40</v>
      </c>
      <c r="AC24">
        <v>1</v>
      </c>
      <c r="AD24">
        <v>1</v>
      </c>
      <c r="AE24">
        <v>0</v>
      </c>
    </row>
    <row r="25" spans="1:31" x14ac:dyDescent="0.3">
      <c r="A25" s="3" t="s">
        <v>3</v>
      </c>
      <c r="B25" s="10">
        <v>218</v>
      </c>
      <c r="C25" s="10">
        <v>790</v>
      </c>
      <c r="D25" s="10">
        <v>2625</v>
      </c>
      <c r="E25" s="10">
        <v>2.8</v>
      </c>
      <c r="F25" s="10">
        <v>2.8</v>
      </c>
      <c r="G25" s="10">
        <v>0.9</v>
      </c>
      <c r="H25" s="10">
        <v>1</v>
      </c>
      <c r="I25" s="10">
        <v>1.4</v>
      </c>
      <c r="J25" s="46">
        <f t="shared" si="22"/>
        <v>0.23945571740415081</v>
      </c>
      <c r="K25" s="46">
        <f t="shared" si="23"/>
        <v>0.76470962868457482</v>
      </c>
      <c r="L25" s="44">
        <f t="shared" si="24"/>
        <v>1.2622246061813232E-3</v>
      </c>
      <c r="M25" s="41">
        <f t="shared" si="25"/>
        <v>-7.0901750989415743E-4</v>
      </c>
      <c r="N25" s="49">
        <f t="shared" si="26"/>
        <v>0.19620000000000001</v>
      </c>
      <c r="O25" s="49">
        <f t="shared" si="27"/>
        <v>0.79</v>
      </c>
      <c r="P25" s="49">
        <f t="shared" si="28"/>
        <v>3.6749999999999994</v>
      </c>
      <c r="Q25" s="18">
        <f t="shared" si="29"/>
        <v>3.1656781780222829</v>
      </c>
      <c r="R25" s="18">
        <f>100*LN(P25/O25)/(2050-2006)</f>
        <v>3.4938078776951582</v>
      </c>
      <c r="S25" s="48">
        <f t="shared" si="30"/>
        <v>0.88448662262607636</v>
      </c>
      <c r="T25" s="48">
        <f t="shared" si="31"/>
        <v>7.5641206698321972E-2</v>
      </c>
      <c r="U25" s="48">
        <f t="shared" si="32"/>
        <v>0.80141785067103954</v>
      </c>
      <c r="V25" s="48">
        <f t="shared" si="33"/>
        <v>0.21887569535994311</v>
      </c>
      <c r="W25" s="48">
        <f t="shared" si="13"/>
        <v>-8.3068771955036813E-2</v>
      </c>
      <c r="X25" s="48">
        <f t="shared" si="2"/>
        <v>0.14323448866162114</v>
      </c>
      <c r="AA25" s="2" t="s">
        <v>76</v>
      </c>
      <c r="AB25">
        <v>1</v>
      </c>
      <c r="AD25">
        <v>0</v>
      </c>
      <c r="AE25">
        <v>1</v>
      </c>
    </row>
    <row r="26" spans="1:31" x14ac:dyDescent="0.3">
      <c r="A26" s="2" t="s">
        <v>78</v>
      </c>
      <c r="B26" s="10"/>
      <c r="C26" s="10"/>
      <c r="D26" s="10"/>
      <c r="E26" s="10"/>
      <c r="F26" s="10"/>
      <c r="G26" s="10"/>
      <c r="H26" s="10"/>
      <c r="I26" s="10"/>
      <c r="L26" s="44"/>
      <c r="M26" s="41"/>
      <c r="Q26" s="23"/>
      <c r="R26" s="23"/>
      <c r="W26" s="48"/>
      <c r="X26" s="48"/>
      <c r="AA26" s="2" t="s">
        <v>78</v>
      </c>
      <c r="AC26">
        <v>1</v>
      </c>
      <c r="AD26">
        <v>0</v>
      </c>
      <c r="AE26">
        <v>1</v>
      </c>
    </row>
    <row r="27" spans="1:31" x14ac:dyDescent="0.3">
      <c r="A27" s="3" t="s">
        <v>1</v>
      </c>
      <c r="B27" s="10">
        <v>178</v>
      </c>
      <c r="C27" s="10">
        <v>395</v>
      </c>
      <c r="D27" s="10">
        <v>517</v>
      </c>
      <c r="E27" s="10">
        <v>1.7</v>
      </c>
      <c r="F27" s="10">
        <v>0.6</v>
      </c>
      <c r="G27" s="10">
        <v>191</v>
      </c>
      <c r="H27" s="10">
        <v>213</v>
      </c>
      <c r="I27" s="10">
        <v>241</v>
      </c>
      <c r="J27" s="46">
        <f t="shared" ref="J27:J30" si="34">100*LN(H27/G27)/(2006-1962)</f>
        <v>0.24776985832453466</v>
      </c>
      <c r="K27" s="46">
        <f t="shared" ref="K27:K30" si="35">100*LN(I27/H27)/(2050-2006)</f>
        <v>0.28069265404824956</v>
      </c>
      <c r="L27" s="44">
        <f t="shared" ref="L27:L30" si="36">LN(C27/B27)/(2006-1962)-E27/100</f>
        <v>1.1159594229326504E-3</v>
      </c>
      <c r="M27" s="41">
        <f t="shared" ref="M27:M30" si="37">LN(D27/C27)/(2050-2006)-F27/100</f>
        <v>1.172070365297118E-4</v>
      </c>
      <c r="N27" s="49">
        <f t="shared" ref="N27:N30" si="38">B27*G27/1000</f>
        <v>33.997999999999998</v>
      </c>
      <c r="O27" s="49">
        <f t="shared" ref="O27:O30" si="39">C27*H27/1000</f>
        <v>84.135000000000005</v>
      </c>
      <c r="P27" s="49">
        <f t="shared" ref="P27:P30" si="40">D27*I27/1000</f>
        <v>124.59699999999999</v>
      </c>
      <c r="Q27" s="18">
        <f t="shared" ref="Q27:Q30" si="41">100*LN(O27/N27)/(2006-1962)</f>
        <v>2.0593658006178002</v>
      </c>
      <c r="R27" s="18">
        <f>100*LN(P27/O27)/(2050-2006)</f>
        <v>0.89241335770122054</v>
      </c>
      <c r="S27" s="48">
        <f t="shared" ref="S27:S30" si="42">E27/$Q27</f>
        <v>0.82549685902815706</v>
      </c>
      <c r="T27" s="48">
        <f t="shared" ref="T27:T30" si="43">J27/$Q27</f>
        <v>0.12031367047573814</v>
      </c>
      <c r="U27" s="48">
        <f t="shared" ref="U27:U30" si="44">F27/$R27</f>
        <v>0.67233417655866112</v>
      </c>
      <c r="V27" s="48">
        <f t="shared" ref="V27:V30" si="45">K27/R27</f>
        <v>0.31453210737599169</v>
      </c>
      <c r="W27" s="48">
        <f t="shared" si="13"/>
        <v>-0.15316268246949594</v>
      </c>
      <c r="X27" s="48">
        <f t="shared" si="2"/>
        <v>0.19421843690025353</v>
      </c>
      <c r="AA27" s="2" t="s">
        <v>77</v>
      </c>
      <c r="AD27">
        <v>1</v>
      </c>
      <c r="AE27">
        <v>0</v>
      </c>
    </row>
    <row r="28" spans="1:31" x14ac:dyDescent="0.3">
      <c r="A28" s="3" t="s">
        <v>6</v>
      </c>
      <c r="B28" s="10">
        <v>154</v>
      </c>
      <c r="C28" s="10">
        <v>117</v>
      </c>
      <c r="D28" s="10">
        <v>146</v>
      </c>
      <c r="E28" s="10">
        <v>-0.7</v>
      </c>
      <c r="F28" s="10">
        <v>0.5</v>
      </c>
      <c r="G28" s="10">
        <v>14</v>
      </c>
      <c r="H28" s="10">
        <v>14</v>
      </c>
      <c r="I28" s="10">
        <v>16</v>
      </c>
      <c r="J28" s="46">
        <f t="shared" si="34"/>
        <v>0</v>
      </c>
      <c r="K28" s="46">
        <f t="shared" si="35"/>
        <v>0.30348043778300587</v>
      </c>
      <c r="L28" s="44">
        <f t="shared" si="36"/>
        <v>7.550302814574297E-4</v>
      </c>
      <c r="M28" s="41">
        <f t="shared" si="37"/>
        <v>3.2561066149552377E-5</v>
      </c>
      <c r="N28" s="49">
        <f t="shared" si="38"/>
        <v>2.1560000000000001</v>
      </c>
      <c r="O28" s="49">
        <f t="shared" si="39"/>
        <v>1.6379999999999999</v>
      </c>
      <c r="P28" s="49">
        <f t="shared" si="40"/>
        <v>2.3359999999999999</v>
      </c>
      <c r="Q28" s="18">
        <f t="shared" si="41"/>
        <v>-0.62449697185425734</v>
      </c>
      <c r="R28" s="18">
        <f>100*LN(P28/O28)/(2050-2006)</f>
        <v>0.80673654439796116</v>
      </c>
      <c r="S28" s="48">
        <f t="shared" si="42"/>
        <v>1.1209021525301539</v>
      </c>
      <c r="T28" s="48">
        <f t="shared" si="43"/>
        <v>0</v>
      </c>
      <c r="U28" s="48">
        <f t="shared" si="44"/>
        <v>0.6197810220350588</v>
      </c>
      <c r="V28" s="48">
        <f t="shared" si="45"/>
        <v>0.37618283179359696</v>
      </c>
      <c r="W28" s="48">
        <f t="shared" si="13"/>
        <v>-0.5011211304950951</v>
      </c>
      <c r="X28" s="48">
        <f t="shared" si="2"/>
        <v>0.37618283179359696</v>
      </c>
      <c r="AA28" s="2" t="s">
        <v>22</v>
      </c>
      <c r="AB28">
        <v>1</v>
      </c>
      <c r="AD28">
        <v>0</v>
      </c>
      <c r="AE28">
        <v>1</v>
      </c>
    </row>
    <row r="29" spans="1:31" x14ac:dyDescent="0.3">
      <c r="A29" s="3" t="s">
        <v>2</v>
      </c>
      <c r="B29" s="10">
        <v>51</v>
      </c>
      <c r="C29" s="10">
        <v>78</v>
      </c>
      <c r="D29" s="10">
        <v>110</v>
      </c>
      <c r="E29" s="10">
        <v>0.7</v>
      </c>
      <c r="F29" s="10">
        <v>0.8</v>
      </c>
      <c r="G29" s="10">
        <v>64</v>
      </c>
      <c r="H29" s="10">
        <v>81</v>
      </c>
      <c r="I29" s="10">
        <v>93</v>
      </c>
      <c r="J29" s="46">
        <f t="shared" si="34"/>
        <v>0.53537743480174305</v>
      </c>
      <c r="K29" s="46">
        <f t="shared" si="35"/>
        <v>0.31397804200185725</v>
      </c>
      <c r="L29" s="44">
        <f t="shared" si="36"/>
        <v>2.6564362264833163E-3</v>
      </c>
      <c r="M29" s="41">
        <f t="shared" si="37"/>
        <v>-1.8701047493580557E-4</v>
      </c>
      <c r="N29" s="49">
        <f t="shared" si="38"/>
        <v>3.2639999999999998</v>
      </c>
      <c r="O29" s="49">
        <f t="shared" si="39"/>
        <v>6.3179999999999996</v>
      </c>
      <c r="P29" s="49">
        <f t="shared" si="40"/>
        <v>10.23</v>
      </c>
      <c r="Q29" s="18">
        <f t="shared" si="41"/>
        <v>1.5010210574500749</v>
      </c>
      <c r="R29" s="18">
        <f>100*LN(P29/O29)/(2050-2006)</f>
        <v>1.0952769945082768</v>
      </c>
      <c r="S29" s="48">
        <f t="shared" si="42"/>
        <v>0.46634922043609139</v>
      </c>
      <c r="T29" s="48">
        <f t="shared" si="43"/>
        <v>0.35667549908409601</v>
      </c>
      <c r="U29" s="48">
        <f t="shared" si="44"/>
        <v>0.73040884087879432</v>
      </c>
      <c r="V29" s="48">
        <f t="shared" si="45"/>
        <v>0.28666542214996243</v>
      </c>
      <c r="W29" s="48">
        <f t="shared" si="13"/>
        <v>0.26405962044270292</v>
      </c>
      <c r="X29" s="48">
        <f t="shared" si="2"/>
        <v>-7.001007693413358E-2</v>
      </c>
      <c r="AA29" s="2" t="s">
        <v>23</v>
      </c>
      <c r="AC29">
        <v>1</v>
      </c>
      <c r="AD29">
        <v>1</v>
      </c>
      <c r="AE29">
        <v>0</v>
      </c>
    </row>
    <row r="30" spans="1:31" x14ac:dyDescent="0.3">
      <c r="A30" s="3" t="s">
        <v>3</v>
      </c>
      <c r="B30" s="10">
        <v>376</v>
      </c>
      <c r="C30" s="10">
        <v>2716</v>
      </c>
      <c r="D30" s="10">
        <v>4812</v>
      </c>
      <c r="E30" s="10">
        <v>4.5999999999999996</v>
      </c>
      <c r="F30" s="10">
        <v>1.3</v>
      </c>
      <c r="G30" s="10">
        <v>1.2</v>
      </c>
      <c r="H30" s="10">
        <v>1.8</v>
      </c>
      <c r="I30" s="10">
        <v>1.9</v>
      </c>
      <c r="J30" s="46">
        <f t="shared" si="34"/>
        <v>0.92151160933673715</v>
      </c>
      <c r="K30" s="46">
        <f t="shared" si="35"/>
        <v>0.12288004834153589</v>
      </c>
      <c r="L30" s="45">
        <f t="shared" si="36"/>
        <v>-1.0607648798024519E-3</v>
      </c>
      <c r="M30" s="42">
        <f t="shared" si="37"/>
        <v>-1.0775360003937445E-6</v>
      </c>
      <c r="N30" s="49">
        <f t="shared" si="38"/>
        <v>0.45119999999999999</v>
      </c>
      <c r="O30" s="49">
        <f t="shared" si="39"/>
        <v>4.8887999999999998</v>
      </c>
      <c r="P30" s="49">
        <f t="shared" si="40"/>
        <v>9.1427999999999994</v>
      </c>
      <c r="Q30" s="18">
        <f t="shared" si="41"/>
        <v>5.4154351213564924</v>
      </c>
      <c r="R30" s="18">
        <f>100*LN(P30/O30)/(2050-2006)</f>
        <v>1.4227722947414965</v>
      </c>
      <c r="S30" s="48">
        <f t="shared" si="42"/>
        <v>0.84942389612596125</v>
      </c>
      <c r="T30" s="48">
        <f t="shared" si="43"/>
        <v>0.17016390902785131</v>
      </c>
      <c r="U30" s="48">
        <f t="shared" si="44"/>
        <v>0.91370910496693158</v>
      </c>
      <c r="V30" s="48">
        <f t="shared" si="45"/>
        <v>8.6366629991106184E-2</v>
      </c>
      <c r="W30" s="48">
        <f t="shared" si="13"/>
        <v>6.4285208840970332E-2</v>
      </c>
      <c r="X30" s="48">
        <f t="shared" si="2"/>
        <v>-8.3797279036745123E-2</v>
      </c>
    </row>
    <row r="31" spans="1:31" x14ac:dyDescent="0.3">
      <c r="A31" s="2" t="s">
        <v>77</v>
      </c>
      <c r="B31" s="10"/>
      <c r="C31" s="10"/>
      <c r="D31" s="10"/>
      <c r="E31" s="10"/>
      <c r="F31" s="10"/>
      <c r="G31" s="10"/>
      <c r="H31" s="10"/>
      <c r="I31" s="10"/>
      <c r="Q31" s="23"/>
      <c r="R31" s="23"/>
      <c r="W31" s="48"/>
      <c r="X31" s="48"/>
      <c r="AA31" s="1" t="s">
        <v>3</v>
      </c>
      <c r="AB31">
        <f>SUM(AB32:AB39)</f>
        <v>6</v>
      </c>
      <c r="AC31">
        <f>SUM(AC32:AC39)</f>
        <v>2</v>
      </c>
      <c r="AD31">
        <f>SUM(AD32:AD39)</f>
        <v>4</v>
      </c>
      <c r="AE31">
        <f>SUM(AE32:AE39)</f>
        <v>4</v>
      </c>
    </row>
    <row r="32" spans="1:31" x14ac:dyDescent="0.3">
      <c r="A32" s="3" t="s">
        <v>1</v>
      </c>
      <c r="B32" s="10">
        <v>34</v>
      </c>
      <c r="C32" s="10">
        <v>42</v>
      </c>
      <c r="D32" s="10">
        <v>69</v>
      </c>
      <c r="E32" s="10">
        <v>0.3</v>
      </c>
      <c r="F32" s="10">
        <v>1.2</v>
      </c>
      <c r="G32" s="10">
        <v>110</v>
      </c>
      <c r="H32" s="10">
        <v>169</v>
      </c>
      <c r="I32" s="10">
        <v>215</v>
      </c>
      <c r="J32" s="46">
        <f t="shared" ref="J32:J35" si="46">100*LN(H32/G32)/(2006-1962)</f>
        <v>0.97595079347876645</v>
      </c>
      <c r="K32" s="46">
        <f t="shared" ref="K32:K35" si="47">100*LN(I32/H32)/(2050-2006)</f>
        <v>0.54713480273770321</v>
      </c>
      <c r="L32" s="44">
        <f t="shared" ref="L32:L35" si="48">LN(C32/B32)/(2006-1962)-E32/100</f>
        <v>1.8024794015274312E-3</v>
      </c>
      <c r="M32" s="41">
        <f t="shared" ref="M32:M35" si="49">LN(D32/C32)/(2050-2006)-F32/100</f>
        <v>-7.17343492866113E-4</v>
      </c>
      <c r="N32" s="49">
        <f t="shared" ref="N32:N35" si="50">B32*G32/1000</f>
        <v>3.74</v>
      </c>
      <c r="O32" s="49">
        <f t="shared" ref="O32:O35" si="51">C32*H32/1000</f>
        <v>7.0979999999999999</v>
      </c>
      <c r="P32" s="49">
        <f t="shared" ref="P32:P35" si="52">D32*I32/1000</f>
        <v>14.835000000000001</v>
      </c>
      <c r="Q32" s="18">
        <f t="shared" ref="Q32:Q35" si="53">100*LN(O32/N32)/(2006-1962)</f>
        <v>1.4561987336315092</v>
      </c>
      <c r="R32" s="18">
        <f>100*LN(P32/O32)/(2050-2006)</f>
        <v>1.675400453451092</v>
      </c>
      <c r="S32" s="48">
        <f t="shared" ref="S32:S35" si="54">E32/$Q32</f>
        <v>0.20601583634937765</v>
      </c>
      <c r="T32" s="48">
        <f t="shared" ref="T32:T35" si="55">J32/$Q32</f>
        <v>0.6702043965145561</v>
      </c>
      <c r="U32" s="48">
        <f t="shared" ref="U32:U35" si="56">F32/$R32</f>
        <v>0.71624667256605234</v>
      </c>
      <c r="V32" s="48">
        <f t="shared" ref="V32:V35" si="57">K32/R32</f>
        <v>0.32656956825496947</v>
      </c>
      <c r="W32" s="48">
        <f t="shared" si="13"/>
        <v>0.51023083621667475</v>
      </c>
      <c r="X32" s="48">
        <f t="shared" si="2"/>
        <v>-0.34363482825958663</v>
      </c>
      <c r="AA32" s="2" t="s">
        <v>3423</v>
      </c>
      <c r="AB32">
        <v>1</v>
      </c>
      <c r="AD32">
        <v>1</v>
      </c>
    </row>
    <row r="33" spans="1:31" x14ac:dyDescent="0.3">
      <c r="A33" s="3" t="s">
        <v>6</v>
      </c>
      <c r="B33" s="10">
        <v>183</v>
      </c>
      <c r="C33" s="10">
        <v>255</v>
      </c>
      <c r="D33" s="10">
        <v>419</v>
      </c>
      <c r="E33" s="10">
        <v>0.8</v>
      </c>
      <c r="F33" s="10">
        <v>1.1000000000000001</v>
      </c>
      <c r="G33" s="10">
        <v>14</v>
      </c>
      <c r="H33" s="10">
        <v>16</v>
      </c>
      <c r="I33" s="10">
        <v>19</v>
      </c>
      <c r="J33" s="46">
        <f t="shared" si="46"/>
        <v>0.30348043778300587</v>
      </c>
      <c r="K33" s="46">
        <f t="shared" si="47"/>
        <v>0.39056876574240734</v>
      </c>
      <c r="L33" s="44">
        <f t="shared" si="48"/>
        <v>-4.5960472006806394E-4</v>
      </c>
      <c r="M33" s="41">
        <f t="shared" si="49"/>
        <v>2.8653124462980559E-4</v>
      </c>
      <c r="N33" s="49">
        <f t="shared" si="50"/>
        <v>2.5619999999999998</v>
      </c>
      <c r="O33" s="49">
        <f t="shared" si="51"/>
        <v>4.08</v>
      </c>
      <c r="P33" s="49">
        <f t="shared" si="52"/>
        <v>7.9610000000000003</v>
      </c>
      <c r="Q33" s="18">
        <f t="shared" si="53"/>
        <v>1.0575199657761998</v>
      </c>
      <c r="R33" s="18">
        <f>100*LN(P33/O33)/(2050-2006)</f>
        <v>1.519221890205388</v>
      </c>
      <c r="S33" s="48">
        <f t="shared" si="54"/>
        <v>0.7564868994343904</v>
      </c>
      <c r="T33" s="48">
        <f t="shared" si="55"/>
        <v>0.28697371927182191</v>
      </c>
      <c r="U33" s="48">
        <f t="shared" si="56"/>
        <v>0.72405486459340573</v>
      </c>
      <c r="V33" s="48">
        <f t="shared" si="57"/>
        <v>0.25708474072184756</v>
      </c>
      <c r="W33" s="48">
        <f t="shared" si="13"/>
        <v>-3.2432034840984669E-2</v>
      </c>
      <c r="X33" s="48">
        <f t="shared" si="2"/>
        <v>-2.9888978549974354E-2</v>
      </c>
      <c r="AA33" s="2" t="s">
        <v>58</v>
      </c>
      <c r="AC33">
        <v>1</v>
      </c>
      <c r="AD33">
        <v>1</v>
      </c>
    </row>
    <row r="34" spans="1:31" x14ac:dyDescent="0.3">
      <c r="A34" s="3" t="s">
        <v>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53</v>
      </c>
      <c r="H34" s="10">
        <v>34</v>
      </c>
      <c r="I34" s="10">
        <v>49</v>
      </c>
      <c r="J34" s="46">
        <f t="shared" si="46"/>
        <v>-1.0089349748544558</v>
      </c>
      <c r="K34" s="46">
        <f t="shared" si="47"/>
        <v>0.83059039430560277</v>
      </c>
      <c r="L34" s="44">
        <v>0</v>
      </c>
      <c r="M34" s="41">
        <v>0</v>
      </c>
      <c r="N34" s="49">
        <f t="shared" si="50"/>
        <v>0</v>
      </c>
      <c r="O34" s="49">
        <f t="shared" si="51"/>
        <v>0</v>
      </c>
      <c r="P34" s="49">
        <f t="shared" si="52"/>
        <v>0</v>
      </c>
      <c r="Q34" s="18">
        <v>0</v>
      </c>
      <c r="R34" s="18">
        <v>0</v>
      </c>
      <c r="S34" s="48">
        <v>0</v>
      </c>
      <c r="T34" s="48">
        <v>0</v>
      </c>
      <c r="U34" s="48">
        <v>0</v>
      </c>
      <c r="V34" s="48">
        <v>0</v>
      </c>
      <c r="W34" s="48">
        <f t="shared" si="13"/>
        <v>0</v>
      </c>
      <c r="X34" s="48">
        <f t="shared" si="2"/>
        <v>0</v>
      </c>
      <c r="AA34" s="2" t="s">
        <v>40</v>
      </c>
      <c r="AB34">
        <v>1</v>
      </c>
      <c r="AE34">
        <v>1</v>
      </c>
    </row>
    <row r="35" spans="1:31" x14ac:dyDescent="0.3">
      <c r="A35" s="3" t="s">
        <v>3</v>
      </c>
      <c r="B35" s="10">
        <v>133</v>
      </c>
      <c r="C35" s="10">
        <v>1534</v>
      </c>
      <c r="D35" s="10">
        <v>3248</v>
      </c>
      <c r="E35" s="10">
        <v>6</v>
      </c>
      <c r="F35" s="10">
        <v>1.7</v>
      </c>
      <c r="G35" s="10">
        <v>1.1000000000000001</v>
      </c>
      <c r="H35" s="10">
        <v>1.3</v>
      </c>
      <c r="I35" s="10">
        <v>1.5</v>
      </c>
      <c r="J35" s="46">
        <f t="shared" si="46"/>
        <v>0.37966837423446831</v>
      </c>
      <c r="K35" s="46">
        <f t="shared" si="47"/>
        <v>0.32522919009243917</v>
      </c>
      <c r="L35" s="44">
        <f t="shared" si="48"/>
        <v>-4.4253442339670934E-3</v>
      </c>
      <c r="M35" s="41">
        <f t="shared" si="49"/>
        <v>4.9107258053793235E-5</v>
      </c>
      <c r="N35" s="49">
        <f t="shared" si="50"/>
        <v>0.14630000000000001</v>
      </c>
      <c r="O35" s="49">
        <f t="shared" si="51"/>
        <v>1.9942</v>
      </c>
      <c r="P35" s="49">
        <f t="shared" si="52"/>
        <v>4.8719999999999999</v>
      </c>
      <c r="Q35" s="18">
        <f t="shared" si="53"/>
        <v>5.937133950837759</v>
      </c>
      <c r="R35" s="18">
        <f>100*LN(P35/O35)/(2050-2006)</f>
        <v>2.0301399158978191</v>
      </c>
      <c r="S35" s="48">
        <f t="shared" si="54"/>
        <v>1.0105886189671316</v>
      </c>
      <c r="T35" s="48">
        <f t="shared" si="55"/>
        <v>6.3948089663851224E-2</v>
      </c>
      <c r="U35" s="48">
        <f t="shared" si="56"/>
        <v>0.83738070794405495</v>
      </c>
      <c r="V35" s="48">
        <f t="shared" si="57"/>
        <v>0.16020038202569314</v>
      </c>
      <c r="W35" s="48">
        <f t="shared" si="13"/>
        <v>-0.17320791102307664</v>
      </c>
      <c r="X35" s="48">
        <f t="shared" si="2"/>
        <v>9.6252292361841921E-2</v>
      </c>
      <c r="AA35" s="2" t="s">
        <v>76</v>
      </c>
      <c r="AB35">
        <v>1</v>
      </c>
      <c r="AE35">
        <v>1</v>
      </c>
    </row>
    <row r="36" spans="1:31" x14ac:dyDescent="0.3">
      <c r="A36" s="2" t="s">
        <v>79</v>
      </c>
      <c r="B36" s="10"/>
      <c r="C36" s="10"/>
      <c r="D36" s="10"/>
      <c r="E36" s="10"/>
      <c r="F36" s="10"/>
      <c r="G36" s="10"/>
      <c r="H36" s="10"/>
      <c r="I36" s="10"/>
      <c r="L36" s="44"/>
      <c r="M36" s="41"/>
      <c r="Q36" s="23"/>
      <c r="R36" s="23"/>
      <c r="W36" s="48"/>
      <c r="X36" s="48"/>
      <c r="AA36" s="2" t="s">
        <v>78</v>
      </c>
      <c r="AC36">
        <v>1</v>
      </c>
      <c r="AD36">
        <v>1</v>
      </c>
    </row>
    <row r="37" spans="1:31" x14ac:dyDescent="0.3">
      <c r="A37" s="3" t="s">
        <v>1</v>
      </c>
      <c r="B37" s="10">
        <v>277</v>
      </c>
      <c r="C37" s="10">
        <v>372</v>
      </c>
      <c r="D37" s="10">
        <v>473</v>
      </c>
      <c r="E37" s="10">
        <v>0.8</v>
      </c>
      <c r="F37" s="10">
        <v>0.5</v>
      </c>
      <c r="G37" s="10">
        <v>96</v>
      </c>
      <c r="H37" s="10">
        <v>123</v>
      </c>
      <c r="I37" s="10">
        <v>181</v>
      </c>
      <c r="J37" s="46">
        <f t="shared" ref="J37:J40" si="58">100*LN(H37/G37)/(2006-1962)</f>
        <v>0.56326400887404837</v>
      </c>
      <c r="K37" s="46">
        <f t="shared" ref="K37:K40" si="59">100*LN(I37/H37)/(2050-2006)</f>
        <v>0.8779833543032004</v>
      </c>
      <c r="L37" s="44">
        <f t="shared" ref="L37:L40" si="60">LN(C37/B37)/(2006-1962)-E37/100</f>
        <v>-1.2982648162316356E-3</v>
      </c>
      <c r="M37" s="41">
        <f t="shared" ref="M37:M40" si="61">LN(D37/C37)/(2050-2006)-F37/100</f>
        <v>4.5912577769969057E-4</v>
      </c>
      <c r="N37" s="49">
        <f t="shared" ref="N37:N40" si="62">B37*G37/1000</f>
        <v>26.591999999999999</v>
      </c>
      <c r="O37" s="49">
        <f t="shared" ref="O37:O40" si="63">C37*H37/1000</f>
        <v>45.756</v>
      </c>
      <c r="P37" s="49">
        <f t="shared" ref="P37:P40" si="64">D37*I37/1000</f>
        <v>85.613</v>
      </c>
      <c r="Q37" s="18">
        <f t="shared" ref="Q37:Q40" si="65">100*LN(O37/N37)/(2006-1962)</f>
        <v>1.2334375272508848</v>
      </c>
      <c r="R37" s="18">
        <f>100*LN(P37/O37)/(2050-2006)</f>
        <v>1.4238959320731697</v>
      </c>
      <c r="S37" s="48">
        <f t="shared" ref="S37:S40" si="66">E37/$Q37</f>
        <v>0.64859385443141104</v>
      </c>
      <c r="T37" s="48">
        <f t="shared" ref="T37:T40" si="67">J37/$Q37</f>
        <v>0.45666196822263444</v>
      </c>
      <c r="U37" s="48">
        <f t="shared" ref="U37:U40" si="68">F37/$R37</f>
        <v>0.35114925798826324</v>
      </c>
      <c r="V37" s="48">
        <f t="shared" ref="V37:V40" si="69">K37/R37</f>
        <v>0.61660640677923051</v>
      </c>
      <c r="W37" s="48">
        <f t="shared" si="13"/>
        <v>-0.2974445964431478</v>
      </c>
      <c r="X37" s="48">
        <f t="shared" si="2"/>
        <v>0.15994443855659607</v>
      </c>
      <c r="AA37" s="2" t="s">
        <v>77</v>
      </c>
      <c r="AB37">
        <v>1</v>
      </c>
      <c r="AE37">
        <v>1</v>
      </c>
    </row>
    <row r="38" spans="1:31" x14ac:dyDescent="0.3">
      <c r="A38" s="3" t="s">
        <v>6</v>
      </c>
      <c r="B38" s="10">
        <v>136</v>
      </c>
      <c r="C38" s="10">
        <v>329</v>
      </c>
      <c r="D38" s="10">
        <v>595</v>
      </c>
      <c r="E38" s="10">
        <v>2.2000000000000002</v>
      </c>
      <c r="F38" s="10">
        <v>1.4</v>
      </c>
      <c r="G38" s="10">
        <v>10</v>
      </c>
      <c r="H38" s="10">
        <v>11</v>
      </c>
      <c r="I38" s="10">
        <v>18</v>
      </c>
      <c r="J38" s="46">
        <f t="shared" si="58"/>
        <v>0.21661404500982939</v>
      </c>
      <c r="K38" s="46">
        <f t="shared" si="59"/>
        <v>1.1192647388586232</v>
      </c>
      <c r="L38" s="44">
        <f t="shared" si="60"/>
        <v>-1.9226621584245498E-3</v>
      </c>
      <c r="M38" s="41">
        <f t="shared" si="61"/>
        <v>-5.3400784590322721E-4</v>
      </c>
      <c r="N38" s="49">
        <f t="shared" si="62"/>
        <v>1.36</v>
      </c>
      <c r="O38" s="49">
        <f t="shared" si="63"/>
        <v>3.6190000000000002</v>
      </c>
      <c r="P38" s="49">
        <f t="shared" si="64"/>
        <v>10.71</v>
      </c>
      <c r="Q38" s="18">
        <f t="shared" si="65"/>
        <v>2.2243478291673742</v>
      </c>
      <c r="R38" s="18">
        <f>100*LN(P38/O38)/(2050-2006)</f>
        <v>2.4658639542683001</v>
      </c>
      <c r="S38" s="48">
        <f t="shared" si="66"/>
        <v>0.98905394702748084</v>
      </c>
      <c r="T38" s="48">
        <f t="shared" si="67"/>
        <v>9.7383170999345514E-2</v>
      </c>
      <c r="U38" s="48">
        <f t="shared" si="68"/>
        <v>0.5677523277700145</v>
      </c>
      <c r="V38" s="48">
        <f t="shared" si="69"/>
        <v>0.45390368634134337</v>
      </c>
      <c r="W38" s="48">
        <f t="shared" si="13"/>
        <v>-0.42130161925746634</v>
      </c>
      <c r="X38" s="48">
        <f t="shared" si="2"/>
        <v>0.35652051534199786</v>
      </c>
      <c r="AA38" s="2" t="s">
        <v>22</v>
      </c>
      <c r="AB38">
        <v>1</v>
      </c>
      <c r="AE38">
        <v>1</v>
      </c>
    </row>
    <row r="39" spans="1:31" x14ac:dyDescent="0.3">
      <c r="A39" s="3" t="s">
        <v>2</v>
      </c>
      <c r="B39" s="10">
        <v>5</v>
      </c>
      <c r="C39" s="10">
        <v>15</v>
      </c>
      <c r="D39" s="10">
        <v>21</v>
      </c>
      <c r="E39" s="10">
        <v>2.7</v>
      </c>
      <c r="F39" s="10">
        <v>0.8</v>
      </c>
      <c r="G39" s="10">
        <v>35</v>
      </c>
      <c r="H39" s="10">
        <v>35</v>
      </c>
      <c r="I39" s="10">
        <v>49</v>
      </c>
      <c r="J39" s="46">
        <f t="shared" si="58"/>
        <v>0</v>
      </c>
      <c r="K39" s="46">
        <f t="shared" si="59"/>
        <v>0.76470962868457482</v>
      </c>
      <c r="L39" s="44">
        <f t="shared" si="60"/>
        <v>-2.0315388939065974E-3</v>
      </c>
      <c r="M39" s="41">
        <f t="shared" si="61"/>
        <v>-3.5290371315425256E-4</v>
      </c>
      <c r="N39" s="49">
        <f t="shared" si="62"/>
        <v>0.17499999999999999</v>
      </c>
      <c r="O39" s="49">
        <f t="shared" si="63"/>
        <v>0.52500000000000002</v>
      </c>
      <c r="P39" s="49">
        <f t="shared" si="64"/>
        <v>1.0289999999999999</v>
      </c>
      <c r="Q39" s="18">
        <f t="shared" si="65"/>
        <v>2.4968461106093405</v>
      </c>
      <c r="R39" s="18">
        <f>100*LN(P39/O39)/(2050-2006)</f>
        <v>1.5294192573691492</v>
      </c>
      <c r="S39" s="48">
        <f t="shared" si="66"/>
        <v>1.0813642012326827</v>
      </c>
      <c r="T39" s="48">
        <f t="shared" si="67"/>
        <v>0</v>
      </c>
      <c r="U39" s="48">
        <f t="shared" si="68"/>
        <v>0.52307436050996947</v>
      </c>
      <c r="V39" s="48">
        <f t="shared" si="69"/>
        <v>0.50000000000000011</v>
      </c>
      <c r="W39" s="48">
        <f t="shared" si="13"/>
        <v>-0.55828984072271326</v>
      </c>
      <c r="X39" s="48">
        <f t="shared" si="2"/>
        <v>0.50000000000000011</v>
      </c>
      <c r="AA39" s="2" t="s">
        <v>23</v>
      </c>
      <c r="AB39">
        <v>1</v>
      </c>
      <c r="AD39">
        <v>1</v>
      </c>
    </row>
    <row r="40" spans="1:31" x14ac:dyDescent="0.3">
      <c r="A40" s="3" t="s">
        <v>3</v>
      </c>
      <c r="B40" s="10">
        <v>165</v>
      </c>
      <c r="C40" s="10">
        <v>1026</v>
      </c>
      <c r="D40" s="10">
        <v>4007</v>
      </c>
      <c r="E40" s="10">
        <v>4.2</v>
      </c>
      <c r="F40" s="10">
        <v>3.1</v>
      </c>
      <c r="G40" s="10">
        <v>0.9</v>
      </c>
      <c r="H40" s="10">
        <v>1</v>
      </c>
      <c r="I40" s="10">
        <v>1.6</v>
      </c>
      <c r="J40" s="46">
        <f t="shared" si="58"/>
        <v>0.23945571740415081</v>
      </c>
      <c r="K40" s="46">
        <f t="shared" si="59"/>
        <v>1.068190066467581</v>
      </c>
      <c r="L40" s="45">
        <f t="shared" si="60"/>
        <v>-4.6641927658785942E-4</v>
      </c>
      <c r="M40" s="42">
        <f t="shared" si="61"/>
        <v>-3.6929888512962639E-5</v>
      </c>
      <c r="N40" s="49">
        <f t="shared" si="62"/>
        <v>0.14849999999999999</v>
      </c>
      <c r="O40" s="49">
        <f t="shared" si="63"/>
        <v>1.026</v>
      </c>
      <c r="P40" s="49">
        <f t="shared" si="64"/>
        <v>6.4112000000000009</v>
      </c>
      <c r="Q40" s="18">
        <f t="shared" si="65"/>
        <v>4.3928137897453645</v>
      </c>
      <c r="R40" s="18">
        <f>100*LN(P40/O40)/(2050-2006)</f>
        <v>4.1644970776162848</v>
      </c>
      <c r="S40" s="48">
        <f t="shared" si="66"/>
        <v>0.95610699679657007</v>
      </c>
      <c r="T40" s="48">
        <f t="shared" si="67"/>
        <v>5.4510782579297812E-2</v>
      </c>
      <c r="U40" s="48">
        <f t="shared" si="68"/>
        <v>0.74438760364658685</v>
      </c>
      <c r="V40" s="48">
        <f t="shared" si="69"/>
        <v>0.25649917542480349</v>
      </c>
      <c r="W40" s="48">
        <f t="shared" si="13"/>
        <v>-0.21171939314998323</v>
      </c>
      <c r="X40" s="48">
        <f t="shared" si="2"/>
        <v>0.20198839284550568</v>
      </c>
    </row>
    <row r="41" spans="1:31" x14ac:dyDescent="0.3">
      <c r="A41" s="2" t="s">
        <v>23</v>
      </c>
      <c r="B41" s="10"/>
      <c r="C41" s="10"/>
      <c r="D41" s="10"/>
      <c r="E41" s="10"/>
      <c r="F41" s="10"/>
      <c r="G41" s="10"/>
      <c r="H41" s="10"/>
      <c r="I41" s="10"/>
      <c r="Q41" s="23"/>
      <c r="R41" s="23"/>
      <c r="W41" s="48"/>
      <c r="X41" s="48"/>
    </row>
    <row r="42" spans="1:31" x14ac:dyDescent="0.3">
      <c r="A42" s="3" t="s">
        <v>1</v>
      </c>
      <c r="B42" s="10">
        <v>97</v>
      </c>
      <c r="C42" s="10">
        <v>173</v>
      </c>
      <c r="D42" s="10">
        <v>319</v>
      </c>
      <c r="E42" s="10">
        <v>1.5</v>
      </c>
      <c r="F42" s="10">
        <v>1.4</v>
      </c>
      <c r="G42" s="10">
        <v>150</v>
      </c>
      <c r="H42" s="10">
        <v>141</v>
      </c>
      <c r="I42" s="10">
        <v>191</v>
      </c>
      <c r="J42" s="46">
        <f t="shared" ref="J42:J45" si="70">100*LN(H42/G42)/(2006-1962)</f>
        <v>-0.14062591754110801</v>
      </c>
      <c r="K42" s="46">
        <f t="shared" ref="K42:K45" si="71">100*LN(I42/H42)/(2050-2006)</f>
        <v>0.68980349470104918</v>
      </c>
      <c r="L42" s="44">
        <f t="shared" ref="L42:L45" si="72">LN(C42/B42)/(2006-1962)-E42/100</f>
        <v>-1.8504405455819061E-3</v>
      </c>
      <c r="M42" s="41">
        <f t="shared" ref="M42:M45" si="73">LN(D42/C42)/(2050-2006)-F42/100</f>
        <v>-9.3192993475779695E-5</v>
      </c>
      <c r="N42" s="49">
        <f t="shared" ref="N42:N45" si="74">B42*G42/1000</f>
        <v>14.55</v>
      </c>
      <c r="O42" s="49">
        <f t="shared" ref="O42:O45" si="75">C42*H42/1000</f>
        <v>24.393000000000001</v>
      </c>
      <c r="P42" s="49">
        <f t="shared" ref="P42:P45" si="76">D42*I42/1000</f>
        <v>60.929000000000002</v>
      </c>
      <c r="Q42" s="18">
        <f t="shared" ref="Q42:Q45" si="77">100*LN(O42/N42)/(2006-1962)</f>
        <v>1.1743300279007014</v>
      </c>
      <c r="R42" s="18">
        <f>100*LN(P42/O42)/(2050-2006)</f>
        <v>2.080484195353471</v>
      </c>
      <c r="S42" s="48">
        <f t="shared" ref="S42:S45" si="78">E42/$Q42</f>
        <v>1.2773240608361898</v>
      </c>
      <c r="T42" s="48">
        <f t="shared" ref="T42:T45" si="79">J42/$Q42</f>
        <v>-0.11974991203494884</v>
      </c>
      <c r="U42" s="48">
        <f t="shared" ref="U42:U45" si="80">F42/$R42</f>
        <v>0.67292027650425967</v>
      </c>
      <c r="V42" s="48">
        <f t="shared" ref="V42:V45" si="81">K42/R42</f>
        <v>0.33155911313416764</v>
      </c>
      <c r="W42" s="48">
        <f t="shared" si="13"/>
        <v>-0.60440378433193009</v>
      </c>
      <c r="X42" s="48">
        <f t="shared" si="2"/>
        <v>0.45130902516911647</v>
      </c>
    </row>
    <row r="43" spans="1:31" x14ac:dyDescent="0.3">
      <c r="A43" s="3" t="s">
        <v>6</v>
      </c>
      <c r="B43" s="10">
        <v>154</v>
      </c>
      <c r="C43" s="10">
        <v>363</v>
      </c>
      <c r="D43" s="10">
        <v>457</v>
      </c>
      <c r="E43" s="10">
        <v>2</v>
      </c>
      <c r="F43" s="10">
        <v>0.5</v>
      </c>
      <c r="G43" s="10">
        <v>12</v>
      </c>
      <c r="H43" s="10">
        <v>14</v>
      </c>
      <c r="I43" s="10">
        <v>15</v>
      </c>
      <c r="J43" s="46">
        <f t="shared" si="70"/>
        <v>0.35034245415285992</v>
      </c>
      <c r="K43" s="46">
        <f t="shared" si="71"/>
        <v>0.1568019806521623</v>
      </c>
      <c r="L43" s="44">
        <f t="shared" si="72"/>
        <v>-5.1249473065405338E-4</v>
      </c>
      <c r="M43" s="41">
        <f t="shared" si="73"/>
        <v>2.3364901430349659E-4</v>
      </c>
      <c r="N43" s="49">
        <f t="shared" si="74"/>
        <v>1.8480000000000001</v>
      </c>
      <c r="O43" s="49">
        <f t="shared" si="75"/>
        <v>5.0819999999999999</v>
      </c>
      <c r="P43" s="49">
        <f t="shared" si="76"/>
        <v>6.8550000000000004</v>
      </c>
      <c r="Q43" s="18">
        <f t="shared" si="77"/>
        <v>2.2990929810874543</v>
      </c>
      <c r="R43" s="18">
        <f>100*LN(P43/O43)/(2050-2006)</f>
        <v>0.6801668820825123</v>
      </c>
      <c r="S43" s="48">
        <f t="shared" si="78"/>
        <v>0.86990827097998202</v>
      </c>
      <c r="T43" s="48">
        <f t="shared" si="79"/>
        <v>0.15238289927149901</v>
      </c>
      <c r="U43" s="48">
        <f t="shared" si="80"/>
        <v>0.73511370984296776</v>
      </c>
      <c r="V43" s="48">
        <f t="shared" si="81"/>
        <v>0.23053457141587255</v>
      </c>
      <c r="W43" s="48">
        <f t="shared" si="13"/>
        <v>-0.13479456113701427</v>
      </c>
      <c r="X43" s="48">
        <f t="shared" si="2"/>
        <v>7.8151672144373546E-2</v>
      </c>
    </row>
    <row r="44" spans="1:31" x14ac:dyDescent="0.3">
      <c r="A44" s="3" t="s">
        <v>2</v>
      </c>
      <c r="B44" s="10">
        <v>115</v>
      </c>
      <c r="C44" s="10">
        <v>512</v>
      </c>
      <c r="D44" s="10">
        <v>647</v>
      </c>
      <c r="E44" s="10">
        <v>2.8</v>
      </c>
      <c r="F44" s="10">
        <v>0.5</v>
      </c>
      <c r="G44" s="10">
        <v>45</v>
      </c>
      <c r="H44" s="10">
        <v>75</v>
      </c>
      <c r="I44" s="10">
        <v>81</v>
      </c>
      <c r="J44" s="46">
        <f t="shared" si="70"/>
        <v>1.160967326740888</v>
      </c>
      <c r="K44" s="46">
        <f t="shared" si="71"/>
        <v>0.17491145712756453</v>
      </c>
      <c r="L44" s="44">
        <f t="shared" si="72"/>
        <v>5.9407385608240409E-3</v>
      </c>
      <c r="M44" s="41">
        <f t="shared" si="73"/>
        <v>3.1867430594074465E-4</v>
      </c>
      <c r="N44" s="49">
        <f t="shared" si="74"/>
        <v>5.1749999999999998</v>
      </c>
      <c r="O44" s="49">
        <f t="shared" si="75"/>
        <v>38.4</v>
      </c>
      <c r="P44" s="49">
        <f t="shared" si="76"/>
        <v>52.406999999999996</v>
      </c>
      <c r="Q44" s="18">
        <f t="shared" si="77"/>
        <v>4.5550411828232917</v>
      </c>
      <c r="R44" s="18">
        <f>100*LN(P44/O44)/(2050-2006)</f>
        <v>0.70677888772163877</v>
      </c>
      <c r="S44" s="48">
        <f t="shared" si="78"/>
        <v>0.61470355318818704</v>
      </c>
      <c r="T44" s="48">
        <f t="shared" si="79"/>
        <v>0.25487526460107673</v>
      </c>
      <c r="U44" s="48">
        <f t="shared" si="80"/>
        <v>0.70743482676992808</v>
      </c>
      <c r="V44" s="48">
        <f t="shared" si="81"/>
        <v>0.24747691274622866</v>
      </c>
      <c r="W44" s="48">
        <f t="shared" si="13"/>
        <v>9.2731273581741047E-2</v>
      </c>
      <c r="X44" s="48">
        <f t="shared" si="2"/>
        <v>-7.3983518548480787E-3</v>
      </c>
    </row>
    <row r="45" spans="1:31" x14ac:dyDescent="0.3">
      <c r="A45" s="3" t="s">
        <v>3</v>
      </c>
      <c r="B45" s="10">
        <v>969</v>
      </c>
      <c r="C45" s="10">
        <v>7770</v>
      </c>
      <c r="D45" s="10">
        <v>14801</v>
      </c>
      <c r="E45" s="10">
        <v>5.5</v>
      </c>
      <c r="F45" s="10">
        <v>1.5</v>
      </c>
      <c r="G45" s="10">
        <v>1.1000000000000001</v>
      </c>
      <c r="H45" s="10">
        <v>1.4</v>
      </c>
      <c r="I45" s="10">
        <v>1.5</v>
      </c>
      <c r="J45" s="46">
        <f t="shared" si="70"/>
        <v>0.54809558367474509</v>
      </c>
      <c r="K45" s="46">
        <f t="shared" si="71"/>
        <v>0.1568019806521623</v>
      </c>
      <c r="L45" s="44">
        <f t="shared" si="72"/>
        <v>-7.6872538302062074E-3</v>
      </c>
      <c r="M45" s="41">
        <f t="shared" si="73"/>
        <v>-3.5398678010237043E-4</v>
      </c>
      <c r="N45" s="49">
        <f t="shared" si="74"/>
        <v>1.0659000000000001</v>
      </c>
      <c r="O45" s="49">
        <f t="shared" si="75"/>
        <v>10.878</v>
      </c>
      <c r="P45" s="49">
        <f t="shared" si="76"/>
        <v>22.201499999999999</v>
      </c>
      <c r="Q45" s="18">
        <f t="shared" si="77"/>
        <v>5.2793702006541245</v>
      </c>
      <c r="R45" s="18">
        <f>100*LN(P45/O45)/(2050-2006)</f>
        <v>1.621403302641925</v>
      </c>
      <c r="S45" s="48">
        <f t="shared" si="78"/>
        <v>1.0417909316756266</v>
      </c>
      <c r="T45" s="48">
        <f t="shared" si="79"/>
        <v>0.10381836522978347</v>
      </c>
      <c r="U45" s="48">
        <f t="shared" si="80"/>
        <v>0.92512454955277956</v>
      </c>
      <c r="V45" s="48">
        <f t="shared" si="81"/>
        <v>9.6707574479876879E-2</v>
      </c>
      <c r="W45" s="48">
        <f t="shared" si="13"/>
        <v>-0.11666638212284708</v>
      </c>
      <c r="X45" s="48">
        <f t="shared" si="2"/>
        <v>-7.110790749906587E-3</v>
      </c>
    </row>
    <row r="46" spans="1:31" x14ac:dyDescent="0.3">
      <c r="M46" s="1"/>
      <c r="N46" s="1"/>
      <c r="O46" s="1"/>
      <c r="P46" s="1"/>
      <c r="Q46" s="23"/>
      <c r="R46" s="23"/>
    </row>
    <row r="47" spans="1:31" x14ac:dyDescent="0.3">
      <c r="M47" s="1"/>
      <c r="N47" s="1"/>
      <c r="O47" s="1"/>
      <c r="P47" s="1"/>
      <c r="Q47" s="23"/>
      <c r="R47" s="23"/>
      <c r="S47" s="48">
        <f>SUM(S7:S45)</f>
        <v>25.340732824298961</v>
      </c>
      <c r="T47" s="48">
        <f>SUM(T7:T45)</f>
        <v>5.7910438707234393</v>
      </c>
      <c r="U47" s="48">
        <f>SUM(U7:U45)</f>
        <v>21.311434300853303</v>
      </c>
      <c r="V47" s="48">
        <f>SUM(V7:V45)</f>
        <v>9.8736759599581756</v>
      </c>
    </row>
    <row r="48" spans="1:31" x14ac:dyDescent="0.3">
      <c r="M48" s="1"/>
      <c r="N48" s="1"/>
      <c r="O48" s="1"/>
      <c r="P48" s="1"/>
      <c r="Q48" s="23"/>
      <c r="R48" s="23"/>
    </row>
    <row r="49" spans="13:18" x14ac:dyDescent="0.3">
      <c r="M49" s="1"/>
      <c r="N49" s="1"/>
      <c r="O49" s="1"/>
      <c r="P49" s="1"/>
      <c r="Q49" s="23"/>
      <c r="R49" s="23"/>
    </row>
    <row r="50" spans="13:18" x14ac:dyDescent="0.3">
      <c r="M50" s="1"/>
      <c r="N50" s="1"/>
      <c r="O50" s="1"/>
      <c r="P50" s="1"/>
      <c r="Q50" s="23"/>
      <c r="R50" s="23"/>
    </row>
    <row r="51" spans="13:18" x14ac:dyDescent="0.3">
      <c r="M51" s="1"/>
      <c r="N51" s="1"/>
      <c r="O51" s="1"/>
      <c r="P51" s="1"/>
      <c r="Q51" s="23"/>
      <c r="R51" s="23"/>
    </row>
    <row r="52" spans="13:18" x14ac:dyDescent="0.3">
      <c r="M52" s="1"/>
      <c r="N52" s="1"/>
      <c r="O52" s="1"/>
      <c r="P52" s="1"/>
      <c r="Q52" s="23"/>
      <c r="R52" s="23"/>
    </row>
    <row r="53" spans="13:18" x14ac:dyDescent="0.3">
      <c r="M53" s="1"/>
      <c r="N53" s="1"/>
      <c r="O53" s="1"/>
      <c r="P53" s="1"/>
      <c r="Q53" s="23"/>
      <c r="R53" s="23"/>
    </row>
    <row r="54" spans="13:18" x14ac:dyDescent="0.3">
      <c r="M54" s="1"/>
      <c r="N54" s="1"/>
      <c r="O54" s="1"/>
      <c r="P54" s="1"/>
      <c r="Q54" s="23"/>
      <c r="R54" s="23"/>
    </row>
    <row r="55" spans="13:18" x14ac:dyDescent="0.3">
      <c r="M55" s="1"/>
      <c r="N55" s="1"/>
      <c r="O55" s="1"/>
      <c r="P55" s="1"/>
      <c r="Q55" s="23"/>
      <c r="R55" s="23"/>
    </row>
    <row r="56" spans="13:18" x14ac:dyDescent="0.3">
      <c r="M56" s="1"/>
      <c r="N56" s="1"/>
      <c r="O56" s="1"/>
      <c r="P56" s="1"/>
      <c r="Q56" s="23"/>
      <c r="R56" s="23"/>
    </row>
    <row r="57" spans="13:18" x14ac:dyDescent="0.3">
      <c r="Q57" s="23"/>
      <c r="R57" s="23"/>
    </row>
    <row r="58" spans="13:18" x14ac:dyDescent="0.3">
      <c r="Q58" s="23"/>
      <c r="R58" s="23"/>
    </row>
    <row r="59" spans="13:18" x14ac:dyDescent="0.3">
      <c r="Q59" s="23"/>
      <c r="R59" s="23"/>
    </row>
    <row r="60" spans="13:18" x14ac:dyDescent="0.3">
      <c r="Q60" s="23"/>
      <c r="R60" s="23"/>
    </row>
    <row r="61" spans="13:18" x14ac:dyDescent="0.3">
      <c r="Q61" s="23"/>
      <c r="R61" s="23"/>
    </row>
    <row r="62" spans="13:18" x14ac:dyDescent="0.3">
      <c r="Q62" s="23"/>
      <c r="R62" s="23"/>
    </row>
    <row r="63" spans="13:18" x14ac:dyDescent="0.3">
      <c r="Q63" s="23"/>
      <c r="R63" s="23"/>
    </row>
    <row r="64" spans="13:18" x14ac:dyDescent="0.3">
      <c r="Q64" s="23"/>
      <c r="R64" s="23"/>
    </row>
    <row r="65" spans="1:18" x14ac:dyDescent="0.3">
      <c r="Q65" s="23"/>
      <c r="R65" s="23"/>
    </row>
    <row r="66" spans="1:18" x14ac:dyDescent="0.3">
      <c r="Q66" s="23"/>
      <c r="R66" s="23"/>
    </row>
    <row r="67" spans="1:18" x14ac:dyDescent="0.3">
      <c r="Q67" s="23"/>
      <c r="R67" s="23"/>
    </row>
    <row r="68" spans="1:18" x14ac:dyDescent="0.3">
      <c r="Q68" s="23"/>
      <c r="R68" s="23"/>
    </row>
    <row r="69" spans="1:18" x14ac:dyDescent="0.3">
      <c r="Q69" s="23"/>
      <c r="R69" s="23"/>
    </row>
    <row r="70" spans="1:18" x14ac:dyDescent="0.3">
      <c r="Q70" s="23"/>
      <c r="R70" s="23"/>
    </row>
    <row r="71" spans="1:18" x14ac:dyDescent="0.3">
      <c r="Q71" s="23"/>
      <c r="R71" s="23"/>
    </row>
    <row r="72" spans="1:18" x14ac:dyDescent="0.3">
      <c r="Q72" s="23"/>
      <c r="R72" s="23"/>
    </row>
    <row r="73" spans="1:18" x14ac:dyDescent="0.3">
      <c r="Q73" s="23"/>
      <c r="R73" s="23"/>
    </row>
    <row r="74" spans="1:18" x14ac:dyDescent="0.3">
      <c r="Q74" s="23"/>
      <c r="R74" s="23"/>
    </row>
    <row r="75" spans="1:18" x14ac:dyDescent="0.3">
      <c r="Q75" s="23"/>
      <c r="R75" s="23"/>
    </row>
    <row r="76" spans="1:18" x14ac:dyDescent="0.3">
      <c r="A76" s="2" t="s">
        <v>65</v>
      </c>
    </row>
    <row r="78" spans="1:18" x14ac:dyDescent="0.3">
      <c r="J78" s="47"/>
      <c r="K78" s="47"/>
    </row>
    <row r="79" spans="1:18" x14ac:dyDescent="0.3">
      <c r="J79" s="47"/>
      <c r="K79" s="47"/>
    </row>
    <row r="80" spans="1:18" x14ac:dyDescent="0.3">
      <c r="J80" s="47"/>
      <c r="K80" s="47"/>
    </row>
    <row r="81" spans="10:11" x14ac:dyDescent="0.3">
      <c r="J81" s="47"/>
      <c r="K81" s="47"/>
    </row>
    <row r="82" spans="10:11" x14ac:dyDescent="0.3">
      <c r="J82" s="47"/>
      <c r="K82" s="47"/>
    </row>
    <row r="83" spans="10:11" x14ac:dyDescent="0.3">
      <c r="J83" s="47"/>
      <c r="K83" s="47"/>
    </row>
    <row r="84" spans="10:11" x14ac:dyDescent="0.3">
      <c r="J84" s="47"/>
      <c r="K84" s="47"/>
    </row>
    <row r="85" spans="10:11" x14ac:dyDescent="0.3">
      <c r="J85" s="47"/>
      <c r="K85" s="47"/>
    </row>
    <row r="86" spans="10:11" x14ac:dyDescent="0.3">
      <c r="J86" s="47"/>
      <c r="K86" s="47"/>
    </row>
    <row r="87" spans="10:11" x14ac:dyDescent="0.3">
      <c r="J87" s="47"/>
      <c r="K87" s="47"/>
    </row>
    <row r="88" spans="10:11" x14ac:dyDescent="0.3">
      <c r="J88" s="47"/>
      <c r="K88" s="47"/>
    </row>
    <row r="89" spans="10:11" x14ac:dyDescent="0.3">
      <c r="J89" s="47"/>
      <c r="K89" s="47"/>
    </row>
  </sheetData>
  <mergeCells count="12">
    <mergeCell ref="AB6:AC6"/>
    <mergeCell ref="AD6:AE6"/>
    <mergeCell ref="N3:P3"/>
    <mergeCell ref="N4:P4"/>
    <mergeCell ref="L4:M4"/>
    <mergeCell ref="Q4:R4"/>
    <mergeCell ref="Q5:R5"/>
    <mergeCell ref="J5:K5"/>
    <mergeCell ref="B5:D5"/>
    <mergeCell ref="E5:F5"/>
    <mergeCell ref="G5:I5"/>
    <mergeCell ref="L5:M5"/>
  </mergeCells>
  <conditionalFormatting sqref="W1:X5 W7:X1048576">
    <cfRule type="cellIs" dxfId="0" priority="1" operator="lessThan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6B34-5764-4DD5-8B6D-D4817962FE4E}">
  <dimension ref="A2:J89"/>
  <sheetViews>
    <sheetView zoomScale="85" zoomScaleNormal="85" workbookViewId="0">
      <selection activeCell="B2" sqref="B2:B3"/>
    </sheetView>
  </sheetViews>
  <sheetFormatPr defaultRowHeight="17.25" x14ac:dyDescent="0.3"/>
  <cols>
    <col min="1" max="1" width="16.6640625" style="65" customWidth="1"/>
    <col min="2" max="2" width="18" style="10" customWidth="1"/>
    <col min="3" max="4" width="16.33203125" style="10" customWidth="1"/>
    <col min="5" max="5" width="16.33203125" style="75" customWidth="1"/>
    <col min="6" max="7" width="16.33203125" style="10" customWidth="1"/>
  </cols>
  <sheetData>
    <row r="2" spans="1:10" x14ac:dyDescent="0.3">
      <c r="B2" s="88" t="s">
        <v>3433</v>
      </c>
    </row>
    <row r="3" spans="1:10" x14ac:dyDescent="0.3">
      <c r="B3" s="77" t="s">
        <v>3437</v>
      </c>
    </row>
    <row r="10" spans="1:10" x14ac:dyDescent="0.3">
      <c r="A10" s="73" t="s">
        <v>3396</v>
      </c>
      <c r="B10" s="77" t="s">
        <v>64</v>
      </c>
      <c r="C10" s="77" t="s">
        <v>57</v>
      </c>
      <c r="D10" s="78" t="s">
        <v>3390</v>
      </c>
      <c r="E10" s="79" t="s">
        <v>59</v>
      </c>
      <c r="F10" s="78" t="s">
        <v>60</v>
      </c>
      <c r="G10" s="78" t="s">
        <v>3377</v>
      </c>
      <c r="H10" s="67"/>
      <c r="I10" s="67"/>
      <c r="J10" s="67"/>
    </row>
    <row r="11" spans="1:10" x14ac:dyDescent="0.3">
      <c r="A11" s="65">
        <v>1</v>
      </c>
      <c r="B11" s="10" t="s">
        <v>1</v>
      </c>
      <c r="C11" s="10" t="s">
        <v>5</v>
      </c>
      <c r="D11" s="10" t="s">
        <v>3388</v>
      </c>
      <c r="E11" s="75" t="s">
        <v>62</v>
      </c>
      <c r="F11" s="75">
        <v>1.4277951142633252</v>
      </c>
      <c r="G11" s="10" t="s">
        <v>3416</v>
      </c>
    </row>
    <row r="12" spans="1:10" x14ac:dyDescent="0.3">
      <c r="A12" s="65">
        <v>2</v>
      </c>
      <c r="B12" s="10" t="s">
        <v>6</v>
      </c>
      <c r="C12" s="10" t="s">
        <v>5</v>
      </c>
      <c r="D12" s="10" t="s">
        <v>3388</v>
      </c>
      <c r="E12" s="75" t="s">
        <v>62</v>
      </c>
      <c r="F12" s="75">
        <v>0.78449643889637566</v>
      </c>
      <c r="G12" s="10" t="s">
        <v>3416</v>
      </c>
    </row>
    <row r="13" spans="1:10" x14ac:dyDescent="0.3">
      <c r="A13" s="65">
        <v>3</v>
      </c>
      <c r="B13" s="10" t="s">
        <v>2</v>
      </c>
      <c r="C13" s="10" t="s">
        <v>5</v>
      </c>
      <c r="D13" s="10" t="s">
        <v>3388</v>
      </c>
      <c r="E13" s="75" t="s">
        <v>62</v>
      </c>
      <c r="F13" s="75">
        <v>2.1964422718088445</v>
      </c>
      <c r="G13" s="10" t="s">
        <v>3416</v>
      </c>
    </row>
    <row r="14" spans="1:10" x14ac:dyDescent="0.3">
      <c r="A14" s="65">
        <v>4</v>
      </c>
      <c r="B14" s="10" t="s">
        <v>3</v>
      </c>
      <c r="C14" s="10" t="s">
        <v>5</v>
      </c>
      <c r="D14" s="10" t="s">
        <v>3388</v>
      </c>
      <c r="E14" s="75" t="s">
        <v>62</v>
      </c>
      <c r="F14" s="75">
        <v>3.7975830035441276</v>
      </c>
      <c r="G14" s="10" t="s">
        <v>3416</v>
      </c>
    </row>
    <row r="15" spans="1:10" x14ac:dyDescent="0.3">
      <c r="A15" s="65">
        <v>6</v>
      </c>
      <c r="B15" s="10" t="s">
        <v>1</v>
      </c>
      <c r="C15" s="10" t="s">
        <v>58</v>
      </c>
      <c r="D15" s="10" t="s">
        <v>3388</v>
      </c>
      <c r="E15" s="75" t="s">
        <v>62</v>
      </c>
      <c r="F15" s="75">
        <v>0.92452006194322323</v>
      </c>
      <c r="G15" s="10" t="s">
        <v>3416</v>
      </c>
    </row>
    <row r="16" spans="1:10" x14ac:dyDescent="0.3">
      <c r="A16" s="65">
        <v>7</v>
      </c>
      <c r="B16" s="10" t="s">
        <v>6</v>
      </c>
      <c r="C16" s="10" t="s">
        <v>58</v>
      </c>
      <c r="D16" s="10" t="s">
        <v>3388</v>
      </c>
      <c r="E16" s="75" t="s">
        <v>62</v>
      </c>
      <c r="F16" s="75">
        <v>-0.61159040894465266</v>
      </c>
      <c r="G16" s="10" t="s">
        <v>3416</v>
      </c>
    </row>
    <row r="17" spans="1:7" x14ac:dyDescent="0.3">
      <c r="A17" s="65">
        <v>8</v>
      </c>
      <c r="B17" s="10" t="s">
        <v>2</v>
      </c>
      <c r="C17" s="10" t="s">
        <v>58</v>
      </c>
      <c r="D17" s="10" t="s">
        <v>3388</v>
      </c>
      <c r="E17" s="75" t="s">
        <v>62</v>
      </c>
      <c r="F17" s="75">
        <v>0.80172721723689111</v>
      </c>
      <c r="G17" s="10" t="s">
        <v>3416</v>
      </c>
    </row>
    <row r="18" spans="1:7" x14ac:dyDescent="0.3">
      <c r="A18" s="65">
        <v>9</v>
      </c>
      <c r="B18" s="10" t="s">
        <v>3</v>
      </c>
      <c r="C18" s="10" t="s">
        <v>58</v>
      </c>
      <c r="D18" s="10" t="s">
        <v>3388</v>
      </c>
      <c r="E18" s="75" t="s">
        <v>62</v>
      </c>
      <c r="F18" s="75">
        <v>2.4829383552347086</v>
      </c>
      <c r="G18" s="10" t="s">
        <v>3416</v>
      </c>
    </row>
    <row r="19" spans="1:7" x14ac:dyDescent="0.3">
      <c r="A19" s="65">
        <v>11</v>
      </c>
      <c r="B19" s="10" t="s">
        <v>1</v>
      </c>
      <c r="C19" s="10" t="s">
        <v>40</v>
      </c>
      <c r="D19" s="10" t="s">
        <v>3388</v>
      </c>
      <c r="E19" s="75" t="s">
        <v>62</v>
      </c>
      <c r="F19" s="75">
        <v>1.5096952145846971</v>
      </c>
      <c r="G19" s="10" t="s">
        <v>3416</v>
      </c>
    </row>
    <row r="20" spans="1:7" x14ac:dyDescent="0.3">
      <c r="A20" s="65">
        <v>12</v>
      </c>
      <c r="B20" s="10" t="s">
        <v>6</v>
      </c>
      <c r="C20" s="10" t="s">
        <v>40</v>
      </c>
      <c r="D20" s="10" t="s">
        <v>3388</v>
      </c>
      <c r="E20" s="75" t="s">
        <v>62</v>
      </c>
      <c r="F20" s="75">
        <v>1.7100838037436146</v>
      </c>
      <c r="G20" s="10" t="s">
        <v>3416</v>
      </c>
    </row>
    <row r="21" spans="1:7" x14ac:dyDescent="0.3">
      <c r="A21" s="65">
        <v>13</v>
      </c>
      <c r="B21" s="10" t="s">
        <v>2</v>
      </c>
      <c r="C21" s="10" t="s">
        <v>40</v>
      </c>
      <c r="D21" s="10" t="s">
        <v>3388</v>
      </c>
      <c r="E21" s="75" t="s">
        <v>62</v>
      </c>
      <c r="F21" s="75">
        <v>3.8315728562632545</v>
      </c>
      <c r="G21" s="10" t="s">
        <v>3416</v>
      </c>
    </row>
    <row r="22" spans="1:7" x14ac:dyDescent="0.3">
      <c r="A22" s="65">
        <v>14</v>
      </c>
      <c r="B22" s="10" t="s">
        <v>3</v>
      </c>
      <c r="C22" s="10" t="s">
        <v>40</v>
      </c>
      <c r="D22" s="10" t="s">
        <v>3388</v>
      </c>
      <c r="E22" s="75" t="s">
        <v>62</v>
      </c>
      <c r="F22" s="75">
        <v>5.1141538265084829</v>
      </c>
      <c r="G22" s="10" t="s">
        <v>3416</v>
      </c>
    </row>
    <row r="23" spans="1:7" x14ac:dyDescent="0.3">
      <c r="A23" s="65">
        <v>16</v>
      </c>
      <c r="B23" s="10" t="s">
        <v>1</v>
      </c>
      <c r="C23" s="10" t="s">
        <v>3408</v>
      </c>
      <c r="D23" s="10" t="s">
        <v>3388</v>
      </c>
      <c r="E23" s="75" t="s">
        <v>62</v>
      </c>
      <c r="F23" s="75">
        <v>1.6768997806306489</v>
      </c>
      <c r="G23" s="10" t="s">
        <v>3416</v>
      </c>
    </row>
    <row r="24" spans="1:7" x14ac:dyDescent="0.3">
      <c r="A24" s="65">
        <v>17</v>
      </c>
      <c r="B24" s="10" t="s">
        <v>6</v>
      </c>
      <c r="C24" s="10" t="s">
        <v>3408</v>
      </c>
      <c r="D24" s="10" t="s">
        <v>3388</v>
      </c>
      <c r="E24" s="75" t="s">
        <v>62</v>
      </c>
      <c r="F24" s="75">
        <v>2.7096007947479355</v>
      </c>
      <c r="G24" s="10" t="s">
        <v>3416</v>
      </c>
    </row>
    <row r="25" spans="1:7" x14ac:dyDescent="0.3">
      <c r="A25" s="65">
        <v>18</v>
      </c>
      <c r="B25" s="10" t="s">
        <v>2</v>
      </c>
      <c r="C25" s="10" t="s">
        <v>3408</v>
      </c>
      <c r="D25" s="10" t="s">
        <v>3388</v>
      </c>
      <c r="E25" s="75" t="s">
        <v>62</v>
      </c>
      <c r="F25" s="75">
        <v>3.8744274823600575</v>
      </c>
      <c r="G25" s="10" t="s">
        <v>3416</v>
      </c>
    </row>
    <row r="26" spans="1:7" x14ac:dyDescent="0.3">
      <c r="A26" s="65">
        <v>19</v>
      </c>
      <c r="B26" s="10" t="s">
        <v>3</v>
      </c>
      <c r="C26" s="10" t="s">
        <v>3408</v>
      </c>
      <c r="D26" s="10" t="s">
        <v>3388</v>
      </c>
      <c r="E26" s="75" t="s">
        <v>62</v>
      </c>
      <c r="F26" s="75">
        <v>3.1656781780222829</v>
      </c>
      <c r="G26" s="10" t="s">
        <v>3416</v>
      </c>
    </row>
    <row r="27" spans="1:7" x14ac:dyDescent="0.3">
      <c r="A27" s="65">
        <v>21</v>
      </c>
      <c r="B27" s="10" t="s">
        <v>1</v>
      </c>
      <c r="C27" s="10" t="s">
        <v>78</v>
      </c>
      <c r="D27" s="10" t="s">
        <v>3388</v>
      </c>
      <c r="E27" s="75" t="s">
        <v>62</v>
      </c>
      <c r="F27" s="75">
        <v>2.0593658006178002</v>
      </c>
      <c r="G27" s="10" t="s">
        <v>3416</v>
      </c>
    </row>
    <row r="28" spans="1:7" x14ac:dyDescent="0.3">
      <c r="A28" s="65">
        <v>22</v>
      </c>
      <c r="B28" s="10" t="s">
        <v>6</v>
      </c>
      <c r="C28" s="10" t="s">
        <v>78</v>
      </c>
      <c r="D28" s="10" t="s">
        <v>3388</v>
      </c>
      <c r="E28" s="75" t="s">
        <v>62</v>
      </c>
      <c r="F28" s="75">
        <v>-0.62449697185425734</v>
      </c>
      <c r="G28" s="10" t="s">
        <v>3416</v>
      </c>
    </row>
    <row r="29" spans="1:7" x14ac:dyDescent="0.3">
      <c r="A29" s="65">
        <v>23</v>
      </c>
      <c r="B29" s="10" t="s">
        <v>2</v>
      </c>
      <c r="C29" s="10" t="s">
        <v>78</v>
      </c>
      <c r="D29" s="10" t="s">
        <v>3388</v>
      </c>
      <c r="E29" s="75" t="s">
        <v>62</v>
      </c>
      <c r="F29" s="75">
        <v>1.5010210574500749</v>
      </c>
      <c r="G29" s="10" t="s">
        <v>3416</v>
      </c>
    </row>
    <row r="30" spans="1:7" x14ac:dyDescent="0.3">
      <c r="A30" s="65">
        <v>24</v>
      </c>
      <c r="B30" s="10" t="s">
        <v>3</v>
      </c>
      <c r="C30" s="10" t="s">
        <v>78</v>
      </c>
      <c r="D30" s="10" t="s">
        <v>3388</v>
      </c>
      <c r="E30" s="75" t="s">
        <v>62</v>
      </c>
      <c r="F30" s="75">
        <v>5.4154351213564924</v>
      </c>
      <c r="G30" s="10" t="s">
        <v>3416</v>
      </c>
    </row>
    <row r="31" spans="1:7" x14ac:dyDescent="0.3">
      <c r="A31" s="65">
        <v>26</v>
      </c>
      <c r="B31" s="10" t="s">
        <v>1</v>
      </c>
      <c r="C31" s="10" t="s">
        <v>77</v>
      </c>
      <c r="D31" s="10" t="s">
        <v>3388</v>
      </c>
      <c r="E31" s="75" t="s">
        <v>62</v>
      </c>
      <c r="F31" s="75">
        <v>1.4561987336315092</v>
      </c>
      <c r="G31" s="10" t="s">
        <v>3416</v>
      </c>
    </row>
    <row r="32" spans="1:7" x14ac:dyDescent="0.3">
      <c r="A32" s="65">
        <v>27</v>
      </c>
      <c r="B32" s="10" t="s">
        <v>6</v>
      </c>
      <c r="C32" s="10" t="s">
        <v>77</v>
      </c>
      <c r="D32" s="10" t="s">
        <v>3388</v>
      </c>
      <c r="E32" s="75" t="s">
        <v>62</v>
      </c>
      <c r="F32" s="75">
        <v>1.0575199657761998</v>
      </c>
      <c r="G32" s="10" t="s">
        <v>3416</v>
      </c>
    </row>
    <row r="33" spans="1:7" x14ac:dyDescent="0.3">
      <c r="A33" s="65">
        <v>28</v>
      </c>
      <c r="B33" s="10" t="s">
        <v>2</v>
      </c>
      <c r="C33" s="10" t="s">
        <v>77</v>
      </c>
      <c r="D33" s="10" t="s">
        <v>3388</v>
      </c>
      <c r="E33" s="75" t="s">
        <v>62</v>
      </c>
      <c r="F33" s="75">
        <v>0</v>
      </c>
      <c r="G33" s="10" t="s">
        <v>3416</v>
      </c>
    </row>
    <row r="34" spans="1:7" x14ac:dyDescent="0.3">
      <c r="A34" s="65">
        <v>29</v>
      </c>
      <c r="B34" s="10" t="s">
        <v>3</v>
      </c>
      <c r="C34" s="10" t="s">
        <v>77</v>
      </c>
      <c r="D34" s="10" t="s">
        <v>3388</v>
      </c>
      <c r="E34" s="75" t="s">
        <v>62</v>
      </c>
      <c r="F34" s="75">
        <v>5.937133950837759</v>
      </c>
      <c r="G34" s="10" t="s">
        <v>3416</v>
      </c>
    </row>
    <row r="35" spans="1:7" x14ac:dyDescent="0.3">
      <c r="A35" s="65">
        <v>31</v>
      </c>
      <c r="B35" s="10" t="s">
        <v>1</v>
      </c>
      <c r="C35" s="10" t="s">
        <v>22</v>
      </c>
      <c r="D35" s="10" t="s">
        <v>3388</v>
      </c>
      <c r="E35" s="75" t="s">
        <v>62</v>
      </c>
      <c r="F35" s="75">
        <v>1.2334375272508848</v>
      </c>
      <c r="G35" s="10" t="s">
        <v>3416</v>
      </c>
    </row>
    <row r="36" spans="1:7" x14ac:dyDescent="0.3">
      <c r="A36" s="65">
        <v>32</v>
      </c>
      <c r="B36" s="10" t="s">
        <v>6</v>
      </c>
      <c r="C36" s="10" t="s">
        <v>22</v>
      </c>
      <c r="D36" s="10" t="s">
        <v>3388</v>
      </c>
      <c r="E36" s="75" t="s">
        <v>62</v>
      </c>
      <c r="F36" s="75">
        <v>2.2243478291673742</v>
      </c>
      <c r="G36" s="10" t="s">
        <v>3416</v>
      </c>
    </row>
    <row r="37" spans="1:7" x14ac:dyDescent="0.3">
      <c r="A37" s="65">
        <v>33</v>
      </c>
      <c r="B37" s="10" t="s">
        <v>2</v>
      </c>
      <c r="C37" s="10" t="s">
        <v>22</v>
      </c>
      <c r="D37" s="10" t="s">
        <v>3388</v>
      </c>
      <c r="E37" s="75" t="s">
        <v>62</v>
      </c>
      <c r="F37" s="75">
        <v>2.4968461106093405</v>
      </c>
      <c r="G37" s="10" t="s">
        <v>3416</v>
      </c>
    </row>
    <row r="38" spans="1:7" x14ac:dyDescent="0.3">
      <c r="A38" s="65">
        <v>34</v>
      </c>
      <c r="B38" s="10" t="s">
        <v>3</v>
      </c>
      <c r="C38" s="10" t="s">
        <v>22</v>
      </c>
      <c r="D38" s="10" t="s">
        <v>3388</v>
      </c>
      <c r="E38" s="75" t="s">
        <v>62</v>
      </c>
      <c r="F38" s="75">
        <v>4.3928137897453645</v>
      </c>
      <c r="G38" s="10" t="s">
        <v>3416</v>
      </c>
    </row>
    <row r="39" spans="1:7" x14ac:dyDescent="0.3">
      <c r="A39" s="65">
        <v>36</v>
      </c>
      <c r="B39" s="10" t="s">
        <v>1</v>
      </c>
      <c r="C39" s="10" t="s">
        <v>23</v>
      </c>
      <c r="D39" s="10" t="s">
        <v>3388</v>
      </c>
      <c r="E39" s="75" t="s">
        <v>62</v>
      </c>
      <c r="F39" s="75">
        <v>1.1743300279007014</v>
      </c>
      <c r="G39" s="10" t="s">
        <v>3416</v>
      </c>
    </row>
    <row r="40" spans="1:7" x14ac:dyDescent="0.3">
      <c r="A40" s="65">
        <v>37</v>
      </c>
      <c r="B40" s="10" t="s">
        <v>6</v>
      </c>
      <c r="C40" s="10" t="s">
        <v>23</v>
      </c>
      <c r="D40" s="10" t="s">
        <v>3388</v>
      </c>
      <c r="E40" s="75" t="s">
        <v>62</v>
      </c>
      <c r="F40" s="75">
        <v>2.2990929810874543</v>
      </c>
      <c r="G40" s="10" t="s">
        <v>3416</v>
      </c>
    </row>
    <row r="41" spans="1:7" x14ac:dyDescent="0.3">
      <c r="A41" s="65">
        <v>38</v>
      </c>
      <c r="B41" s="10" t="s">
        <v>2</v>
      </c>
      <c r="C41" s="10" t="s">
        <v>23</v>
      </c>
      <c r="D41" s="10" t="s">
        <v>3388</v>
      </c>
      <c r="E41" s="75" t="s">
        <v>62</v>
      </c>
      <c r="F41" s="75">
        <v>4.5550411828232917</v>
      </c>
      <c r="G41" s="10" t="s">
        <v>3416</v>
      </c>
    </row>
    <row r="42" spans="1:7" x14ac:dyDescent="0.3">
      <c r="A42" s="65">
        <v>39</v>
      </c>
      <c r="B42" s="10" t="s">
        <v>3</v>
      </c>
      <c r="C42" s="10" t="s">
        <v>23</v>
      </c>
      <c r="D42" s="10" t="s">
        <v>3388</v>
      </c>
      <c r="E42" s="75" t="s">
        <v>62</v>
      </c>
      <c r="F42" s="75">
        <v>5.2793702006541245</v>
      </c>
      <c r="G42" s="10" t="s">
        <v>3416</v>
      </c>
    </row>
    <row r="43" spans="1:7" x14ac:dyDescent="0.3">
      <c r="A43" s="65">
        <v>41</v>
      </c>
      <c r="B43" s="10" t="s">
        <v>1</v>
      </c>
      <c r="C43" s="10" t="s">
        <v>5</v>
      </c>
      <c r="D43" s="76" t="s">
        <v>3403</v>
      </c>
      <c r="E43" s="75" t="s">
        <v>62</v>
      </c>
      <c r="F43" s="75">
        <v>0.90711086017734954</v>
      </c>
      <c r="G43" s="10" t="s">
        <v>3416</v>
      </c>
    </row>
    <row r="44" spans="1:7" x14ac:dyDescent="0.3">
      <c r="A44" s="65">
        <v>42</v>
      </c>
      <c r="B44" s="10" t="s">
        <v>6</v>
      </c>
      <c r="C44" s="10" t="s">
        <v>5</v>
      </c>
      <c r="D44" s="76" t="s">
        <v>3403</v>
      </c>
      <c r="E44" s="75" t="s">
        <v>62</v>
      </c>
      <c r="F44" s="75">
        <v>1.4147904073752919</v>
      </c>
      <c r="G44" s="10" t="s">
        <v>3416</v>
      </c>
    </row>
    <row r="45" spans="1:7" x14ac:dyDescent="0.3">
      <c r="A45" s="65">
        <v>43</v>
      </c>
      <c r="B45" s="10" t="s">
        <v>2</v>
      </c>
      <c r="C45" s="10" t="s">
        <v>5</v>
      </c>
      <c r="D45" s="76" t="s">
        <v>3403</v>
      </c>
      <c r="E45" s="75" t="s">
        <v>62</v>
      </c>
      <c r="F45" s="75">
        <v>0.63618596359523361</v>
      </c>
      <c r="G45" s="10" t="s">
        <v>3416</v>
      </c>
    </row>
    <row r="46" spans="1:7" x14ac:dyDescent="0.3">
      <c r="A46" s="65">
        <v>44</v>
      </c>
      <c r="B46" s="10" t="s">
        <v>3</v>
      </c>
      <c r="C46" s="10" t="s">
        <v>5</v>
      </c>
      <c r="D46" s="76" t="s">
        <v>3403</v>
      </c>
      <c r="E46" s="75" t="s">
        <v>62</v>
      </c>
      <c r="F46" s="75">
        <v>1.6352914640891856</v>
      </c>
      <c r="G46" s="10" t="s">
        <v>3416</v>
      </c>
    </row>
    <row r="47" spans="1:7" x14ac:dyDescent="0.3">
      <c r="A47" s="65">
        <v>46</v>
      </c>
      <c r="B47" s="10" t="s">
        <v>1</v>
      </c>
      <c r="C47" s="10" t="s">
        <v>58</v>
      </c>
      <c r="D47" s="76" t="s">
        <v>3403</v>
      </c>
      <c r="E47" s="75" t="s">
        <v>62</v>
      </c>
      <c r="F47" s="75">
        <v>0.11272202222075484</v>
      </c>
      <c r="G47" s="10" t="s">
        <v>3416</v>
      </c>
    </row>
    <row r="48" spans="1:7" x14ac:dyDescent="0.3">
      <c r="A48" s="65">
        <v>47</v>
      </c>
      <c r="B48" s="10" t="s">
        <v>6</v>
      </c>
      <c r="C48" s="10" t="s">
        <v>58</v>
      </c>
      <c r="D48" s="76" t="s">
        <v>3403</v>
      </c>
      <c r="E48" s="75" t="s">
        <v>62</v>
      </c>
      <c r="F48" s="75">
        <v>0.51092172660146107</v>
      </c>
      <c r="G48" s="10" t="s">
        <v>3416</v>
      </c>
    </row>
    <row r="49" spans="1:7" x14ac:dyDescent="0.3">
      <c r="A49" s="65">
        <v>48</v>
      </c>
      <c r="B49" s="10" t="s">
        <v>2</v>
      </c>
      <c r="C49" s="10" t="s">
        <v>58</v>
      </c>
      <c r="D49" s="76" t="s">
        <v>3403</v>
      </c>
      <c r="E49" s="75" t="s">
        <v>62</v>
      </c>
      <c r="F49" s="75">
        <v>0.17386305817543676</v>
      </c>
      <c r="G49" s="10" t="s">
        <v>3416</v>
      </c>
    </row>
    <row r="50" spans="1:7" x14ac:dyDescent="0.3">
      <c r="A50" s="65">
        <v>49</v>
      </c>
      <c r="B50" s="10" t="s">
        <v>3</v>
      </c>
      <c r="C50" s="10" t="s">
        <v>58</v>
      </c>
      <c r="D50" s="76" t="s">
        <v>3403</v>
      </c>
      <c r="E50" s="75" t="s">
        <v>62</v>
      </c>
      <c r="F50" s="75">
        <v>0.72639923844315468</v>
      </c>
      <c r="G50" s="10" t="s">
        <v>3416</v>
      </c>
    </row>
    <row r="51" spans="1:7" x14ac:dyDescent="0.3">
      <c r="A51" s="65">
        <v>51</v>
      </c>
      <c r="B51" s="10" t="s">
        <v>1</v>
      </c>
      <c r="C51" s="10" t="s">
        <v>40</v>
      </c>
      <c r="D51" s="76" t="s">
        <v>3403</v>
      </c>
      <c r="E51" s="75" t="s">
        <v>62</v>
      </c>
      <c r="F51" s="75">
        <v>1.3028742375802418</v>
      </c>
      <c r="G51" s="10" t="s">
        <v>3416</v>
      </c>
    </row>
    <row r="52" spans="1:7" x14ac:dyDescent="0.3">
      <c r="A52" s="65">
        <v>52</v>
      </c>
      <c r="B52" s="10" t="s">
        <v>6</v>
      </c>
      <c r="C52" s="10" t="s">
        <v>40</v>
      </c>
      <c r="D52" s="76" t="s">
        <v>3403</v>
      </c>
      <c r="E52" s="75" t="s">
        <v>62</v>
      </c>
      <c r="F52" s="75">
        <v>1.7115132657712833</v>
      </c>
      <c r="G52" s="10" t="s">
        <v>3416</v>
      </c>
    </row>
    <row r="53" spans="1:7" x14ac:dyDescent="0.3">
      <c r="A53" s="65">
        <v>53</v>
      </c>
      <c r="B53" s="10" t="s">
        <v>2</v>
      </c>
      <c r="C53" s="10" t="s">
        <v>40</v>
      </c>
      <c r="D53" s="76" t="s">
        <v>3403</v>
      </c>
      <c r="E53" s="75" t="s">
        <v>62</v>
      </c>
      <c r="F53" s="75">
        <v>0.87902764630466301</v>
      </c>
      <c r="G53" s="10" t="s">
        <v>3416</v>
      </c>
    </row>
    <row r="54" spans="1:7" x14ac:dyDescent="0.3">
      <c r="A54" s="65">
        <v>54</v>
      </c>
      <c r="B54" s="10" t="s">
        <v>3</v>
      </c>
      <c r="C54" s="10" t="s">
        <v>40</v>
      </c>
      <c r="D54" s="76" t="s">
        <v>3403</v>
      </c>
      <c r="E54" s="75" t="s">
        <v>62</v>
      </c>
      <c r="F54" s="75">
        <v>2.0345718224365248</v>
      </c>
      <c r="G54" s="10" t="s">
        <v>3416</v>
      </c>
    </row>
    <row r="55" spans="1:7" x14ac:dyDescent="0.3">
      <c r="A55" s="65">
        <v>56</v>
      </c>
      <c r="B55" s="10" t="s">
        <v>1</v>
      </c>
      <c r="C55" s="10" t="s">
        <v>3408</v>
      </c>
      <c r="D55" s="76" t="s">
        <v>3403</v>
      </c>
      <c r="E55" s="75" t="s">
        <v>62</v>
      </c>
      <c r="F55" s="75">
        <v>1.8561481516652791</v>
      </c>
      <c r="G55" s="10" t="s">
        <v>3416</v>
      </c>
    </row>
    <row r="56" spans="1:7" x14ac:dyDescent="0.3">
      <c r="A56" s="65">
        <v>57</v>
      </c>
      <c r="B56" s="10" t="s">
        <v>6</v>
      </c>
      <c r="C56" s="10" t="s">
        <v>3408</v>
      </c>
      <c r="D56" s="76" t="s">
        <v>3403</v>
      </c>
      <c r="E56" s="75" t="s">
        <v>62</v>
      </c>
      <c r="F56" s="75">
        <v>2.3501676534784965</v>
      </c>
      <c r="G56" s="10" t="s">
        <v>3416</v>
      </c>
    </row>
    <row r="57" spans="1:7" x14ac:dyDescent="0.3">
      <c r="A57" s="65">
        <v>58</v>
      </c>
      <c r="B57" s="10" t="s">
        <v>2</v>
      </c>
      <c r="C57" s="10" t="s">
        <v>3408</v>
      </c>
      <c r="D57" s="76" t="s">
        <v>3403</v>
      </c>
      <c r="E57" s="75" t="s">
        <v>62</v>
      </c>
      <c r="F57" s="75">
        <v>3.1552557392639273</v>
      </c>
      <c r="G57" s="10" t="s">
        <v>3416</v>
      </c>
    </row>
    <row r="58" spans="1:7" x14ac:dyDescent="0.3">
      <c r="A58" s="65">
        <v>59</v>
      </c>
      <c r="B58" s="10" t="s">
        <v>3</v>
      </c>
      <c r="C58" s="10" t="s">
        <v>3408</v>
      </c>
      <c r="D58" s="76" t="s">
        <v>3403</v>
      </c>
      <c r="E58" s="75" t="s">
        <v>62</v>
      </c>
      <c r="F58" s="75">
        <v>3.4938078776951582</v>
      </c>
      <c r="G58" s="10" t="s">
        <v>3416</v>
      </c>
    </row>
    <row r="59" spans="1:7" x14ac:dyDescent="0.3">
      <c r="A59" s="65">
        <v>61</v>
      </c>
      <c r="B59" s="10" t="s">
        <v>1</v>
      </c>
      <c r="C59" s="10" t="s">
        <v>78</v>
      </c>
      <c r="D59" s="76" t="s">
        <v>3403</v>
      </c>
      <c r="E59" s="75" t="s">
        <v>62</v>
      </c>
      <c r="F59" s="75">
        <v>0.89241335770122054</v>
      </c>
      <c r="G59" s="10" t="s">
        <v>3416</v>
      </c>
    </row>
    <row r="60" spans="1:7" x14ac:dyDescent="0.3">
      <c r="A60" s="65">
        <v>62</v>
      </c>
      <c r="B60" s="10" t="s">
        <v>6</v>
      </c>
      <c r="C60" s="10" t="s">
        <v>78</v>
      </c>
      <c r="D60" s="76" t="s">
        <v>3403</v>
      </c>
      <c r="E60" s="75" t="s">
        <v>62</v>
      </c>
      <c r="F60" s="75">
        <v>0.80673654439796116</v>
      </c>
      <c r="G60" s="10" t="s">
        <v>3416</v>
      </c>
    </row>
    <row r="61" spans="1:7" x14ac:dyDescent="0.3">
      <c r="A61" s="65">
        <v>63</v>
      </c>
      <c r="B61" s="10" t="s">
        <v>2</v>
      </c>
      <c r="C61" s="10" t="s">
        <v>78</v>
      </c>
      <c r="D61" s="76" t="s">
        <v>3403</v>
      </c>
      <c r="E61" s="75" t="s">
        <v>62</v>
      </c>
      <c r="F61" s="75">
        <v>1.0952769945082768</v>
      </c>
      <c r="G61" s="10" t="s">
        <v>3416</v>
      </c>
    </row>
    <row r="62" spans="1:7" x14ac:dyDescent="0.3">
      <c r="A62" s="65">
        <v>64</v>
      </c>
      <c r="B62" s="10" t="s">
        <v>3</v>
      </c>
      <c r="C62" s="10" t="s">
        <v>78</v>
      </c>
      <c r="D62" s="76" t="s">
        <v>3403</v>
      </c>
      <c r="E62" s="75" t="s">
        <v>62</v>
      </c>
      <c r="F62" s="75">
        <v>1.4227722947414965</v>
      </c>
      <c r="G62" s="10" t="s">
        <v>3416</v>
      </c>
    </row>
    <row r="63" spans="1:7" x14ac:dyDescent="0.3">
      <c r="A63" s="65">
        <v>66</v>
      </c>
      <c r="B63" s="10" t="s">
        <v>1</v>
      </c>
      <c r="C63" s="10" t="s">
        <v>77</v>
      </c>
      <c r="D63" s="76" t="s">
        <v>3403</v>
      </c>
      <c r="E63" s="75" t="s">
        <v>62</v>
      </c>
      <c r="F63" s="75">
        <v>1.675400453451092</v>
      </c>
      <c r="G63" s="10" t="s">
        <v>3416</v>
      </c>
    </row>
    <row r="64" spans="1:7" x14ac:dyDescent="0.3">
      <c r="A64" s="65">
        <v>67</v>
      </c>
      <c r="B64" s="10" t="s">
        <v>6</v>
      </c>
      <c r="C64" s="10" t="s">
        <v>77</v>
      </c>
      <c r="D64" s="76" t="s">
        <v>3403</v>
      </c>
      <c r="E64" s="75" t="s">
        <v>62</v>
      </c>
      <c r="F64" s="75">
        <v>1.519221890205388</v>
      </c>
      <c r="G64" s="10" t="s">
        <v>3416</v>
      </c>
    </row>
    <row r="65" spans="1:7" x14ac:dyDescent="0.3">
      <c r="A65" s="65">
        <v>68</v>
      </c>
      <c r="B65" s="10" t="s">
        <v>2</v>
      </c>
      <c r="C65" s="10" t="s">
        <v>77</v>
      </c>
      <c r="D65" s="76" t="s">
        <v>3403</v>
      </c>
      <c r="E65" s="75" t="s">
        <v>62</v>
      </c>
      <c r="F65" s="75">
        <v>0</v>
      </c>
      <c r="G65" s="10" t="s">
        <v>3416</v>
      </c>
    </row>
    <row r="66" spans="1:7" x14ac:dyDescent="0.3">
      <c r="A66" s="65">
        <v>69</v>
      </c>
      <c r="B66" s="10" t="s">
        <v>3</v>
      </c>
      <c r="C66" s="10" t="s">
        <v>77</v>
      </c>
      <c r="D66" s="76" t="s">
        <v>3403</v>
      </c>
      <c r="E66" s="75" t="s">
        <v>62</v>
      </c>
      <c r="F66" s="75">
        <v>2.0301399158978191</v>
      </c>
      <c r="G66" s="10" t="s">
        <v>3416</v>
      </c>
    </row>
    <row r="67" spans="1:7" x14ac:dyDescent="0.3">
      <c r="A67" s="65">
        <v>71</v>
      </c>
      <c r="B67" s="10" t="s">
        <v>1</v>
      </c>
      <c r="C67" s="10" t="s">
        <v>22</v>
      </c>
      <c r="D67" s="76" t="s">
        <v>3403</v>
      </c>
      <c r="E67" s="75" t="s">
        <v>62</v>
      </c>
      <c r="F67" s="75">
        <v>1.4238959320731697</v>
      </c>
      <c r="G67" s="10" t="s">
        <v>3416</v>
      </c>
    </row>
    <row r="68" spans="1:7" x14ac:dyDescent="0.3">
      <c r="A68" s="65">
        <v>72</v>
      </c>
      <c r="B68" s="10" t="s">
        <v>6</v>
      </c>
      <c r="C68" s="10" t="s">
        <v>22</v>
      </c>
      <c r="D68" s="76" t="s">
        <v>3403</v>
      </c>
      <c r="E68" s="75" t="s">
        <v>62</v>
      </c>
      <c r="F68" s="75">
        <v>2.4658639542683001</v>
      </c>
      <c r="G68" s="10" t="s">
        <v>3416</v>
      </c>
    </row>
    <row r="69" spans="1:7" x14ac:dyDescent="0.3">
      <c r="A69" s="65">
        <v>73</v>
      </c>
      <c r="B69" s="10" t="s">
        <v>2</v>
      </c>
      <c r="C69" s="10" t="s">
        <v>22</v>
      </c>
      <c r="D69" s="76" t="s">
        <v>3403</v>
      </c>
      <c r="E69" s="75" t="s">
        <v>62</v>
      </c>
      <c r="F69" s="75">
        <v>1.5294192573691492</v>
      </c>
      <c r="G69" s="10" t="s">
        <v>3416</v>
      </c>
    </row>
    <row r="70" spans="1:7" x14ac:dyDescent="0.3">
      <c r="A70" s="65">
        <v>74</v>
      </c>
      <c r="B70" s="10" t="s">
        <v>3</v>
      </c>
      <c r="C70" s="10" t="s">
        <v>22</v>
      </c>
      <c r="D70" s="76" t="s">
        <v>3403</v>
      </c>
      <c r="E70" s="75" t="s">
        <v>62</v>
      </c>
      <c r="F70" s="75">
        <v>4.1644970776162848</v>
      </c>
      <c r="G70" s="10" t="s">
        <v>3416</v>
      </c>
    </row>
    <row r="71" spans="1:7" x14ac:dyDescent="0.3">
      <c r="A71" s="65">
        <v>76</v>
      </c>
      <c r="B71" s="10" t="s">
        <v>1</v>
      </c>
      <c r="C71" s="10" t="s">
        <v>23</v>
      </c>
      <c r="D71" s="76" t="s">
        <v>3403</v>
      </c>
      <c r="E71" s="75" t="s">
        <v>62</v>
      </c>
      <c r="F71" s="75">
        <v>2.080484195353471</v>
      </c>
      <c r="G71" s="10" t="s">
        <v>3416</v>
      </c>
    </row>
    <row r="72" spans="1:7" x14ac:dyDescent="0.3">
      <c r="A72" s="65">
        <v>77</v>
      </c>
      <c r="B72" s="10" t="s">
        <v>6</v>
      </c>
      <c r="C72" s="10" t="s">
        <v>23</v>
      </c>
      <c r="D72" s="76" t="s">
        <v>3403</v>
      </c>
      <c r="E72" s="75" t="s">
        <v>62</v>
      </c>
      <c r="F72" s="75">
        <v>0.6801668820825123</v>
      </c>
      <c r="G72" s="10" t="s">
        <v>3416</v>
      </c>
    </row>
    <row r="73" spans="1:7" x14ac:dyDescent="0.3">
      <c r="A73" s="65">
        <v>78</v>
      </c>
      <c r="B73" s="10" t="s">
        <v>2</v>
      </c>
      <c r="C73" s="10" t="s">
        <v>23</v>
      </c>
      <c r="D73" s="76" t="s">
        <v>3403</v>
      </c>
      <c r="E73" s="75" t="s">
        <v>62</v>
      </c>
      <c r="F73" s="75">
        <v>0.70677888772163877</v>
      </c>
      <c r="G73" s="10" t="s">
        <v>3416</v>
      </c>
    </row>
    <row r="74" spans="1:7" x14ac:dyDescent="0.3">
      <c r="A74" s="65">
        <v>79</v>
      </c>
      <c r="B74" s="10" t="s">
        <v>3</v>
      </c>
      <c r="C74" s="10" t="s">
        <v>23</v>
      </c>
      <c r="D74" s="76" t="s">
        <v>3403</v>
      </c>
      <c r="E74" s="75" t="s">
        <v>62</v>
      </c>
      <c r="F74" s="75">
        <v>1.621403302641925</v>
      </c>
      <c r="G74" s="10" t="s">
        <v>3416</v>
      </c>
    </row>
    <row r="75" spans="1:7" x14ac:dyDescent="0.3">
      <c r="F75" s="75"/>
    </row>
    <row r="76" spans="1:7" x14ac:dyDescent="0.3">
      <c r="F76" s="75"/>
    </row>
    <row r="77" spans="1:7" x14ac:dyDescent="0.3">
      <c r="F77" s="75"/>
    </row>
    <row r="78" spans="1:7" x14ac:dyDescent="0.3">
      <c r="F78" s="75"/>
    </row>
    <row r="79" spans="1:7" x14ac:dyDescent="0.3">
      <c r="F79" s="75"/>
    </row>
    <row r="80" spans="1:7" x14ac:dyDescent="0.3">
      <c r="F80" s="75"/>
    </row>
    <row r="81" spans="4:6" x14ac:dyDescent="0.3">
      <c r="F81" s="75"/>
    </row>
    <row r="82" spans="4:6" x14ac:dyDescent="0.3">
      <c r="F82" s="75"/>
    </row>
    <row r="83" spans="4:6" x14ac:dyDescent="0.3">
      <c r="D83" s="76"/>
      <c r="F83" s="75"/>
    </row>
    <row r="84" spans="4:6" x14ac:dyDescent="0.3">
      <c r="D84" s="76"/>
      <c r="F84" s="75"/>
    </row>
    <row r="85" spans="4:6" x14ac:dyDescent="0.3">
      <c r="D85" s="76"/>
      <c r="F85" s="75"/>
    </row>
    <row r="86" spans="4:6" x14ac:dyDescent="0.3">
      <c r="D86" s="76"/>
      <c r="F86" s="75"/>
    </row>
    <row r="87" spans="4:6" x14ac:dyDescent="0.3">
      <c r="D87" s="76"/>
      <c r="F87" s="75"/>
    </row>
    <row r="88" spans="4:6" x14ac:dyDescent="0.3">
      <c r="D88" s="76"/>
      <c r="F88" s="75"/>
    </row>
    <row r="89" spans="4:6" x14ac:dyDescent="0.3">
      <c r="D89" s="76"/>
      <c r="F89" s="75"/>
    </row>
  </sheetData>
  <sortState xmlns:xlrd2="http://schemas.microsoft.com/office/spreadsheetml/2017/richdata2" ref="A11:J74">
    <sortCondition ref="A11:A74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DF35-1A93-47A8-A6C9-06CCCDDB9874}">
  <dimension ref="A1:BK1600"/>
  <sheetViews>
    <sheetView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7.25" x14ac:dyDescent="0.3"/>
  <cols>
    <col min="2" max="2" width="15.5546875" customWidth="1"/>
    <col min="3" max="3" width="53.88671875" customWidth="1"/>
    <col min="4" max="4" width="15.5546875" customWidth="1"/>
  </cols>
  <sheetData>
    <row r="1" spans="1:63" x14ac:dyDescent="0.3">
      <c r="A1" s="80" t="s">
        <v>91</v>
      </c>
      <c r="B1" s="80" t="s">
        <v>92</v>
      </c>
      <c r="C1" s="80" t="s">
        <v>93</v>
      </c>
      <c r="D1" s="80" t="s">
        <v>94</v>
      </c>
      <c r="E1" s="80" t="s">
        <v>95</v>
      </c>
      <c r="F1" s="80" t="s">
        <v>96</v>
      </c>
      <c r="G1" s="80" t="s">
        <v>97</v>
      </c>
      <c r="H1" s="80" t="s">
        <v>98</v>
      </c>
      <c r="I1" s="80" t="s">
        <v>99</v>
      </c>
      <c r="J1" s="80" t="s">
        <v>100</v>
      </c>
      <c r="K1" s="80" t="s">
        <v>101</v>
      </c>
      <c r="L1" s="80" t="s">
        <v>102</v>
      </c>
      <c r="M1" s="80" t="s">
        <v>103</v>
      </c>
      <c r="N1" s="80" t="s">
        <v>104</v>
      </c>
      <c r="O1" s="80" t="s">
        <v>105</v>
      </c>
      <c r="P1" s="80" t="s">
        <v>106</v>
      </c>
      <c r="Q1" s="80" t="s">
        <v>107</v>
      </c>
      <c r="R1" s="80" t="s">
        <v>108</v>
      </c>
      <c r="S1" s="80" t="s">
        <v>109</v>
      </c>
      <c r="T1" s="80" t="s">
        <v>110</v>
      </c>
      <c r="U1" s="80" t="s">
        <v>111</v>
      </c>
      <c r="V1" s="80" t="s">
        <v>112</v>
      </c>
      <c r="W1" s="80" t="s">
        <v>113</v>
      </c>
      <c r="X1" s="80" t="s">
        <v>114</v>
      </c>
      <c r="Y1" s="80" t="s">
        <v>115</v>
      </c>
      <c r="Z1" s="80" t="s">
        <v>116</v>
      </c>
      <c r="AA1" s="80" t="s">
        <v>117</v>
      </c>
      <c r="AB1" s="80" t="s">
        <v>118</v>
      </c>
      <c r="AC1" s="80" t="s">
        <v>119</v>
      </c>
      <c r="AD1" s="80" t="s">
        <v>120</v>
      </c>
      <c r="AE1" s="80" t="s">
        <v>121</v>
      </c>
      <c r="AF1" s="80" t="s">
        <v>122</v>
      </c>
      <c r="AG1" s="80" t="s">
        <v>123</v>
      </c>
      <c r="AH1" s="80" t="s">
        <v>124</v>
      </c>
      <c r="AI1" s="80" t="s">
        <v>125</v>
      </c>
      <c r="AJ1" s="80" t="s">
        <v>126</v>
      </c>
      <c r="AK1" s="80" t="s">
        <v>127</v>
      </c>
      <c r="AL1" s="80" t="s">
        <v>128</v>
      </c>
      <c r="AM1" s="80" t="s">
        <v>129</v>
      </c>
      <c r="AN1" s="80" t="s">
        <v>130</v>
      </c>
      <c r="AO1" s="80" t="s">
        <v>131</v>
      </c>
      <c r="AP1" s="80" t="s">
        <v>132</v>
      </c>
      <c r="AQ1" s="80" t="s">
        <v>133</v>
      </c>
      <c r="AR1" s="80" t="s">
        <v>134</v>
      </c>
      <c r="AS1" s="80" t="s">
        <v>135</v>
      </c>
      <c r="AT1" s="80" t="s">
        <v>136</v>
      </c>
      <c r="AU1" s="80" t="s">
        <v>137</v>
      </c>
      <c r="AV1" s="80" t="s">
        <v>138</v>
      </c>
      <c r="AW1" s="80" t="s">
        <v>139</v>
      </c>
      <c r="AX1" s="80" t="s">
        <v>140</v>
      </c>
      <c r="AY1" s="80" t="s">
        <v>141</v>
      </c>
      <c r="AZ1" s="80" t="s">
        <v>142</v>
      </c>
      <c r="BA1" s="80" t="s">
        <v>143</v>
      </c>
      <c r="BB1" s="80" t="s">
        <v>144</v>
      </c>
      <c r="BC1" s="80" t="s">
        <v>145</v>
      </c>
      <c r="BD1" s="80" t="s">
        <v>146</v>
      </c>
      <c r="BE1" s="80" t="s">
        <v>147</v>
      </c>
      <c r="BF1" s="80" t="s">
        <v>148</v>
      </c>
      <c r="BG1" s="80" t="s">
        <v>149</v>
      </c>
      <c r="BH1" s="80" t="s">
        <v>150</v>
      </c>
      <c r="BI1" s="80" t="s">
        <v>151</v>
      </c>
      <c r="BJ1" s="80" t="s">
        <v>152</v>
      </c>
      <c r="BK1" s="80" t="s">
        <v>153</v>
      </c>
    </row>
    <row r="2" spans="1:63" x14ac:dyDescent="0.3">
      <c r="A2" t="s">
        <v>154</v>
      </c>
      <c r="B2" t="s">
        <v>155</v>
      </c>
      <c r="C2" t="s">
        <v>3358</v>
      </c>
      <c r="D2" t="s">
        <v>156</v>
      </c>
    </row>
    <row r="3" spans="1:63" x14ac:dyDescent="0.3">
      <c r="A3" t="s">
        <v>154</v>
      </c>
      <c r="B3" t="s">
        <v>155</v>
      </c>
      <c r="C3" t="s">
        <v>157</v>
      </c>
      <c r="D3" t="s">
        <v>158</v>
      </c>
    </row>
    <row r="4" spans="1:63" x14ac:dyDescent="0.3">
      <c r="A4" t="s">
        <v>154</v>
      </c>
      <c r="B4" t="s">
        <v>155</v>
      </c>
      <c r="C4" t="s">
        <v>159</v>
      </c>
      <c r="D4" t="s">
        <v>160</v>
      </c>
      <c r="AS4">
        <v>9.3341934675713976</v>
      </c>
      <c r="AT4">
        <v>9.6078505147339204</v>
      </c>
      <c r="AU4">
        <v>9.8939319446977354</v>
      </c>
      <c r="AV4">
        <v>10.165588808121232</v>
      </c>
      <c r="AW4">
        <v>10.465762654904156</v>
      </c>
      <c r="AX4">
        <v>10.764744937229729</v>
      </c>
      <c r="AY4">
        <v>11.05363539656973</v>
      </c>
      <c r="AZ4">
        <v>11.329439834485143</v>
      </c>
      <c r="BA4">
        <v>11.64285514444116</v>
      </c>
      <c r="BB4">
        <v>11.936434075851562</v>
      </c>
      <c r="BC4">
        <v>12.253896165214927</v>
      </c>
      <c r="BD4">
        <v>12.584873834358929</v>
      </c>
      <c r="BE4">
        <v>12.921086141089683</v>
      </c>
      <c r="BF4">
        <v>13.253003523852646</v>
      </c>
      <c r="BG4">
        <v>13.615269965020692</v>
      </c>
      <c r="BH4">
        <v>13.966852631020849</v>
      </c>
      <c r="BI4">
        <v>14.319868210918775</v>
      </c>
    </row>
    <row r="5" spans="1:63" x14ac:dyDescent="0.3">
      <c r="A5" t="s">
        <v>154</v>
      </c>
      <c r="B5" t="s">
        <v>155</v>
      </c>
      <c r="C5" t="s">
        <v>161</v>
      </c>
      <c r="D5" t="s">
        <v>162</v>
      </c>
      <c r="AI5">
        <v>15.940400342382727</v>
      </c>
      <c r="AJ5">
        <v>17.480617769254305</v>
      </c>
      <c r="AK5">
        <v>18.364820206641411</v>
      </c>
      <c r="AL5">
        <v>19.135034616697297</v>
      </c>
      <c r="AM5">
        <v>19.630904390036168</v>
      </c>
      <c r="AN5">
        <v>20.748241153128511</v>
      </c>
      <c r="AO5">
        <v>21.162936153126076</v>
      </c>
      <c r="AP5">
        <v>22.577183356778466</v>
      </c>
      <c r="AQ5">
        <v>23.373842596445364</v>
      </c>
      <c r="AR5">
        <v>25.009664572510896</v>
      </c>
      <c r="AS5">
        <v>25.56717328117535</v>
      </c>
      <c r="AT5">
        <v>25.916249222230036</v>
      </c>
      <c r="AU5">
        <v>27.084023415640409</v>
      </c>
      <c r="AV5">
        <v>29.167356954235903</v>
      </c>
      <c r="AW5">
        <v>28.902058555417433</v>
      </c>
      <c r="AX5">
        <v>29.118270486357254</v>
      </c>
      <c r="AY5">
        <v>30.34644797074434</v>
      </c>
      <c r="AZ5">
        <v>32.037640188838658</v>
      </c>
      <c r="BA5">
        <v>31.959234783749107</v>
      </c>
      <c r="BB5">
        <v>32.476185280062481</v>
      </c>
      <c r="BC5">
        <v>32.619633927830613</v>
      </c>
      <c r="BD5">
        <v>34.865911758932029</v>
      </c>
      <c r="BE5">
        <v>35.739421633825309</v>
      </c>
      <c r="BF5">
        <v>36.494674935817891</v>
      </c>
      <c r="BG5">
        <v>37.727926783785151</v>
      </c>
      <c r="BH5">
        <v>38.425660737298287</v>
      </c>
      <c r="BI5">
        <v>42.795122170098757</v>
      </c>
    </row>
    <row r="6" spans="1:63" x14ac:dyDescent="0.3">
      <c r="A6" t="s">
        <v>154</v>
      </c>
      <c r="B6" t="s">
        <v>155</v>
      </c>
      <c r="C6" t="s">
        <v>163</v>
      </c>
      <c r="D6" t="s">
        <v>164</v>
      </c>
      <c r="AN6">
        <v>10.599884708900028</v>
      </c>
      <c r="AO6">
        <v>9.9051469734368087</v>
      </c>
      <c r="AP6">
        <v>11.218545902425278</v>
      </c>
      <c r="AQ6">
        <v>11.930382560217959</v>
      </c>
      <c r="AR6">
        <v>14.212854116510307</v>
      </c>
      <c r="AS6">
        <v>11.100742776276805</v>
      </c>
      <c r="AT6">
        <v>13.028563022082441</v>
      </c>
      <c r="AU6">
        <v>11.723329262918567</v>
      </c>
      <c r="AV6">
        <v>14.315443100475598</v>
      </c>
      <c r="AW6">
        <v>13.67452264971274</v>
      </c>
      <c r="AX6">
        <v>13.893034316169233</v>
      </c>
      <c r="AY6">
        <v>14.38202868618662</v>
      </c>
      <c r="AZ6">
        <v>15.612476300210409</v>
      </c>
      <c r="BA6">
        <v>16.771337454085728</v>
      </c>
      <c r="BB6">
        <v>15.092598351311993</v>
      </c>
      <c r="BC6">
        <v>17.399420685607378</v>
      </c>
      <c r="BD6">
        <v>16.18987084982426</v>
      </c>
      <c r="BE6">
        <v>17.050553135180138</v>
      </c>
      <c r="BF6">
        <v>18.731428307150683</v>
      </c>
      <c r="BG6">
        <v>17.122799101013097</v>
      </c>
      <c r="BH6">
        <v>20.112004189184574</v>
      </c>
      <c r="BI6">
        <v>24.7977744857494</v>
      </c>
    </row>
    <row r="7" spans="1:63" x14ac:dyDescent="0.3">
      <c r="A7" t="s">
        <v>154</v>
      </c>
      <c r="B7" t="s">
        <v>155</v>
      </c>
      <c r="C7" t="s">
        <v>165</v>
      </c>
      <c r="D7" t="s">
        <v>166</v>
      </c>
      <c r="AI7">
        <v>53.179214689295236</v>
      </c>
      <c r="AJ7">
        <v>53.916834724262458</v>
      </c>
      <c r="AK7">
        <v>55.18449880327239</v>
      </c>
      <c r="AL7">
        <v>55.865650278075812</v>
      </c>
      <c r="AM7">
        <v>56.295285634650291</v>
      </c>
      <c r="AN7">
        <v>57.459565767688943</v>
      </c>
      <c r="AO7">
        <v>58.461885690385692</v>
      </c>
      <c r="AP7">
        <v>59.256040947695119</v>
      </c>
      <c r="AQ7">
        <v>60.068621452273959</v>
      </c>
      <c r="AR7">
        <v>60.737861485052868</v>
      </c>
      <c r="AS7">
        <v>60.215102992201736</v>
      </c>
      <c r="AT7">
        <v>61.479930655027452</v>
      </c>
      <c r="AU7">
        <v>62.864313027265403</v>
      </c>
      <c r="AV7">
        <v>63.518066636013856</v>
      </c>
      <c r="AW7">
        <v>64.169636746605377</v>
      </c>
      <c r="AX7">
        <v>65.370162677615525</v>
      </c>
      <c r="AY7">
        <v>65.581993840769286</v>
      </c>
      <c r="AZ7">
        <v>68.244264941834473</v>
      </c>
      <c r="BA7">
        <v>67.263855049806196</v>
      </c>
      <c r="BB7">
        <v>68.088172268402857</v>
      </c>
      <c r="BC7">
        <v>67.67749469406192</v>
      </c>
      <c r="BD7">
        <v>71.776577833983907</v>
      </c>
      <c r="BE7">
        <v>70.822583190806654</v>
      </c>
      <c r="BF7">
        <v>71.63553615838002</v>
      </c>
      <c r="BG7">
        <v>72.135262481266409</v>
      </c>
      <c r="BH7">
        <v>73.48142023426287</v>
      </c>
      <c r="BI7">
        <v>75.701778794863245</v>
      </c>
    </row>
    <row r="8" spans="1:63" x14ac:dyDescent="0.3">
      <c r="A8" t="s">
        <v>154</v>
      </c>
      <c r="B8" t="s">
        <v>155</v>
      </c>
      <c r="C8" t="s">
        <v>167</v>
      </c>
      <c r="D8" t="s">
        <v>168</v>
      </c>
    </row>
    <row r="9" spans="1:63" x14ac:dyDescent="0.3">
      <c r="A9" t="s">
        <v>154</v>
      </c>
      <c r="B9" t="s">
        <v>155</v>
      </c>
      <c r="C9" t="s">
        <v>169</v>
      </c>
      <c r="D9" t="s">
        <v>170</v>
      </c>
    </row>
    <row r="10" spans="1:63" x14ac:dyDescent="0.3">
      <c r="A10" t="s">
        <v>154</v>
      </c>
      <c r="B10" t="s">
        <v>155</v>
      </c>
      <c r="C10" t="s">
        <v>171</v>
      </c>
      <c r="D10" t="s">
        <v>172</v>
      </c>
    </row>
    <row r="11" spans="1:63" x14ac:dyDescent="0.3">
      <c r="A11" t="s">
        <v>154</v>
      </c>
      <c r="B11" t="s">
        <v>155</v>
      </c>
      <c r="C11" t="s">
        <v>173</v>
      </c>
      <c r="D11" t="s">
        <v>174</v>
      </c>
    </row>
    <row r="12" spans="1:63" x14ac:dyDescent="0.3">
      <c r="A12" t="s">
        <v>154</v>
      </c>
      <c r="B12" t="s">
        <v>155</v>
      </c>
      <c r="C12" t="s">
        <v>175</v>
      </c>
      <c r="D12" t="s">
        <v>176</v>
      </c>
    </row>
    <row r="13" spans="1:63" x14ac:dyDescent="0.3">
      <c r="A13" t="s">
        <v>154</v>
      </c>
      <c r="B13" t="s">
        <v>155</v>
      </c>
      <c r="C13" t="s">
        <v>177</v>
      </c>
      <c r="D13" t="s">
        <v>178</v>
      </c>
    </row>
    <row r="14" spans="1:63" x14ac:dyDescent="0.3">
      <c r="A14" t="s">
        <v>154</v>
      </c>
      <c r="B14" t="s">
        <v>155</v>
      </c>
      <c r="C14" t="s">
        <v>179</v>
      </c>
      <c r="D14" t="s">
        <v>180</v>
      </c>
    </row>
    <row r="15" spans="1:63" x14ac:dyDescent="0.3">
      <c r="A15" t="s">
        <v>154</v>
      </c>
      <c r="B15" t="s">
        <v>155</v>
      </c>
      <c r="C15" t="s">
        <v>181</v>
      </c>
      <c r="D15" t="s">
        <v>182</v>
      </c>
    </row>
    <row r="16" spans="1:63" x14ac:dyDescent="0.3">
      <c r="A16" t="s">
        <v>154</v>
      </c>
      <c r="B16" t="s">
        <v>155</v>
      </c>
      <c r="C16" t="s">
        <v>183</v>
      </c>
      <c r="D16" t="s">
        <v>184</v>
      </c>
    </row>
    <row r="17" spans="1:62" x14ac:dyDescent="0.3">
      <c r="A17" t="s">
        <v>154</v>
      </c>
      <c r="B17" t="s">
        <v>155</v>
      </c>
      <c r="C17" t="s">
        <v>185</v>
      </c>
      <c r="D17" t="s">
        <v>186</v>
      </c>
    </row>
    <row r="18" spans="1:62" x14ac:dyDescent="0.3">
      <c r="A18" t="s">
        <v>154</v>
      </c>
      <c r="B18" t="s">
        <v>155</v>
      </c>
      <c r="C18" t="s">
        <v>187</v>
      </c>
      <c r="D18" t="s">
        <v>188</v>
      </c>
    </row>
    <row r="19" spans="1:62" x14ac:dyDescent="0.3">
      <c r="A19" t="s">
        <v>154</v>
      </c>
      <c r="B19" t="s">
        <v>155</v>
      </c>
      <c r="C19" t="s">
        <v>189</v>
      </c>
      <c r="D19" t="s">
        <v>190</v>
      </c>
    </row>
    <row r="20" spans="1:62" x14ac:dyDescent="0.3">
      <c r="A20" t="s">
        <v>154</v>
      </c>
      <c r="B20" t="s">
        <v>155</v>
      </c>
      <c r="C20" t="s">
        <v>191</v>
      </c>
      <c r="D20" t="s">
        <v>192</v>
      </c>
    </row>
    <row r="21" spans="1:62" x14ac:dyDescent="0.3">
      <c r="A21" t="s">
        <v>154</v>
      </c>
      <c r="B21" t="s">
        <v>155</v>
      </c>
      <c r="C21" t="s">
        <v>193</v>
      </c>
      <c r="D21" t="s">
        <v>194</v>
      </c>
      <c r="T21">
        <v>43.993180000000002</v>
      </c>
      <c r="U21">
        <v>44.86345</v>
      </c>
      <c r="V21">
        <v>46.969369999999998</v>
      </c>
      <c r="W21">
        <v>49.217700000000001</v>
      </c>
      <c r="X21">
        <v>52.092880000000001</v>
      </c>
      <c r="Y21">
        <v>54.251980000000003</v>
      </c>
      <c r="Z21">
        <v>56.22175</v>
      </c>
      <c r="AA21">
        <v>57.571469999999998</v>
      </c>
      <c r="AB21">
        <v>57.948740000000001</v>
      </c>
      <c r="AC21">
        <v>57.355559999999997</v>
      </c>
      <c r="AD21">
        <v>56.198839999999997</v>
      </c>
      <c r="AE21">
        <v>54.594299999999997</v>
      </c>
      <c r="AF21">
        <v>53.590400000000002</v>
      </c>
      <c r="AG21">
        <v>52.891419999999997</v>
      </c>
      <c r="AH21">
        <v>53.523470000000003</v>
      </c>
      <c r="AI21">
        <v>52.947200000000002</v>
      </c>
      <c r="AJ21">
        <v>53.879860000000001</v>
      </c>
      <c r="AK21">
        <v>53.663930000000001</v>
      </c>
      <c r="AL21">
        <v>54.122230000000002</v>
      </c>
      <c r="AM21">
        <v>54.475560000000002</v>
      </c>
      <c r="AN21">
        <v>55.272910000000003</v>
      </c>
      <c r="AO21">
        <v>54.141689999999997</v>
      </c>
      <c r="AP21">
        <v>56.929810000000003</v>
      </c>
      <c r="AQ21">
        <v>57.781910000000003</v>
      </c>
      <c r="AR21">
        <v>58.523069999999997</v>
      </c>
      <c r="AS21">
        <v>60.644120000000001</v>
      </c>
      <c r="AT21">
        <v>62.405180000000001</v>
      </c>
      <c r="AU21">
        <v>63.922409999999999</v>
      </c>
      <c r="AV21">
        <v>66.243390000000005</v>
      </c>
      <c r="AW21">
        <v>67.915509999999998</v>
      </c>
      <c r="AX21">
        <v>69.984679999999997</v>
      </c>
      <c r="AY21">
        <v>71.469620000000006</v>
      </c>
      <c r="AZ21">
        <v>74.090199999999996</v>
      </c>
      <c r="BA21">
        <v>75.025400000000005</v>
      </c>
      <c r="BB21">
        <v>75.496560000000002</v>
      </c>
      <c r="BC21">
        <v>75.404340000000005</v>
      </c>
      <c r="BD21">
        <v>76.924220000000005</v>
      </c>
      <c r="BE21">
        <v>77.460620000000006</v>
      </c>
      <c r="BF21">
        <v>78.105360000000005</v>
      </c>
      <c r="BG21">
        <v>78.456609999999998</v>
      </c>
      <c r="BH21">
        <v>78.517449999999997</v>
      </c>
      <c r="BI21">
        <v>78.761279999999999</v>
      </c>
      <c r="BJ21">
        <v>78.781379999999999</v>
      </c>
    </row>
    <row r="22" spans="1:62" x14ac:dyDescent="0.3">
      <c r="A22" t="s">
        <v>154</v>
      </c>
      <c r="B22" t="s">
        <v>155</v>
      </c>
      <c r="C22" t="s">
        <v>195</v>
      </c>
      <c r="D22" t="s">
        <v>196</v>
      </c>
      <c r="T22">
        <v>38.344900000000003</v>
      </c>
      <c r="U22">
        <v>39.33146</v>
      </c>
      <c r="V22">
        <v>41.732930000000003</v>
      </c>
      <c r="W22">
        <v>44.308199999999999</v>
      </c>
      <c r="X22">
        <v>47.453510000000001</v>
      </c>
      <c r="Y22">
        <v>49.766869999999997</v>
      </c>
      <c r="Z22">
        <v>51.912019999999998</v>
      </c>
      <c r="AA22">
        <v>53.526699999999998</v>
      </c>
      <c r="AB22">
        <v>53.859160000000003</v>
      </c>
      <c r="AC22">
        <v>53.241520000000001</v>
      </c>
      <c r="AD22">
        <v>51.973820000000003</v>
      </c>
      <c r="AE22">
        <v>50.291400000000003</v>
      </c>
      <c r="AF22">
        <v>49.188490000000002</v>
      </c>
      <c r="AG22">
        <v>48.567010000000003</v>
      </c>
      <c r="AH22">
        <v>49.04166</v>
      </c>
      <c r="AI22">
        <v>48.55724</v>
      </c>
      <c r="AJ22">
        <v>49.713450000000002</v>
      </c>
      <c r="AK22">
        <v>49.644889999999997</v>
      </c>
      <c r="AL22">
        <v>50.221789999999999</v>
      </c>
      <c r="AM22">
        <v>50.579070000000002</v>
      </c>
      <c r="AN22">
        <v>51.028680000000001</v>
      </c>
      <c r="AO22">
        <v>49.599220000000003</v>
      </c>
      <c r="AP22">
        <v>52.626539999999999</v>
      </c>
      <c r="AQ22">
        <v>53.732080000000003</v>
      </c>
      <c r="AR22">
        <v>54.9465</v>
      </c>
      <c r="AS22">
        <v>57.007489999999997</v>
      </c>
      <c r="AT22">
        <v>58.892449999999997</v>
      </c>
      <c r="AU22">
        <v>60.427900000000001</v>
      </c>
      <c r="AV22">
        <v>62.863709999999998</v>
      </c>
      <c r="AW22">
        <v>64.803510000000003</v>
      </c>
      <c r="AX22">
        <v>66.951759999999993</v>
      </c>
      <c r="AY22">
        <v>68.751490000000004</v>
      </c>
      <c r="AZ22">
        <v>70.761259999999993</v>
      </c>
      <c r="BA22">
        <v>72.075090000000003</v>
      </c>
      <c r="BB22">
        <v>72.756929999999997</v>
      </c>
      <c r="BC22">
        <v>72.72963</v>
      </c>
      <c r="BD22">
        <v>74.23039</v>
      </c>
      <c r="BE22">
        <v>75.064059999999998</v>
      </c>
      <c r="BF22">
        <v>75.679739999999995</v>
      </c>
      <c r="BG22">
        <v>76.129239999999996</v>
      </c>
      <c r="BH22">
        <v>76.167730000000006</v>
      </c>
      <c r="BI22">
        <v>76.434629999999999</v>
      </c>
      <c r="BJ22">
        <v>76.48921</v>
      </c>
    </row>
    <row r="23" spans="1:62" x14ac:dyDescent="0.3">
      <c r="A23" t="s">
        <v>154</v>
      </c>
      <c r="B23" t="s">
        <v>155</v>
      </c>
      <c r="C23" t="s">
        <v>197</v>
      </c>
      <c r="D23" t="s">
        <v>198</v>
      </c>
      <c r="T23">
        <v>49.599319999999999</v>
      </c>
      <c r="U23">
        <v>50.351860000000002</v>
      </c>
      <c r="V23">
        <v>52.16236</v>
      </c>
      <c r="W23">
        <v>54.082769999999996</v>
      </c>
      <c r="X23">
        <v>56.685980000000001</v>
      </c>
      <c r="Y23">
        <v>58.688450000000003</v>
      </c>
      <c r="Z23">
        <v>60.481349999999999</v>
      </c>
      <c r="AA23">
        <v>61.56615</v>
      </c>
      <c r="AB23">
        <v>61.985810000000001</v>
      </c>
      <c r="AC23">
        <v>61.416319999999999</v>
      </c>
      <c r="AD23">
        <v>60.370069999999998</v>
      </c>
      <c r="AE23">
        <v>58.843060000000001</v>
      </c>
      <c r="AF23">
        <v>57.93882</v>
      </c>
      <c r="AG23">
        <v>57.163150000000002</v>
      </c>
      <c r="AH23">
        <v>57.949339999999999</v>
      </c>
      <c r="AI23">
        <v>57.280679999999997</v>
      </c>
      <c r="AJ23">
        <v>57.991630000000001</v>
      </c>
      <c r="AK23">
        <v>57.629179999999998</v>
      </c>
      <c r="AL23">
        <v>57.969180000000001</v>
      </c>
      <c r="AM23">
        <v>58.317480000000003</v>
      </c>
      <c r="AN23">
        <v>59.456769999999999</v>
      </c>
      <c r="AO23">
        <v>58.618920000000003</v>
      </c>
      <c r="AP23">
        <v>61.172280000000001</v>
      </c>
      <c r="AQ23">
        <v>61.77411</v>
      </c>
      <c r="AR23">
        <v>62.047379999999997</v>
      </c>
      <c r="AS23">
        <v>64.226420000000005</v>
      </c>
      <c r="AT23">
        <v>65.866669999999999</v>
      </c>
      <c r="AU23">
        <v>67.367419999999996</v>
      </c>
      <c r="AV23">
        <v>69.575429999999997</v>
      </c>
      <c r="AW23">
        <v>70.982870000000005</v>
      </c>
      <c r="AX23">
        <v>72.972570000000005</v>
      </c>
      <c r="AY23">
        <v>74.145309999999995</v>
      </c>
      <c r="AZ23">
        <v>77.365979999999993</v>
      </c>
      <c r="BA23">
        <v>77.926850000000002</v>
      </c>
      <c r="BB23">
        <v>78.189750000000004</v>
      </c>
      <c r="BC23">
        <v>78.033100000000005</v>
      </c>
      <c r="BD23">
        <v>79.571669999999997</v>
      </c>
      <c r="BE23">
        <v>79.816090000000003</v>
      </c>
      <c r="BF23">
        <v>80.488699999999994</v>
      </c>
      <c r="BG23">
        <v>80.74203</v>
      </c>
      <c r="BH23">
        <v>80.823120000000003</v>
      </c>
      <c r="BI23">
        <v>81.042410000000004</v>
      </c>
      <c r="BJ23">
        <v>81.026730000000001</v>
      </c>
    </row>
    <row r="24" spans="1:62" x14ac:dyDescent="0.3">
      <c r="A24" t="s">
        <v>154</v>
      </c>
      <c r="B24" t="s">
        <v>155</v>
      </c>
      <c r="C24" t="s">
        <v>199</v>
      </c>
      <c r="D24" t="s">
        <v>200</v>
      </c>
      <c r="AA24">
        <v>-0.91649688085095704</v>
      </c>
      <c r="AB24">
        <v>-2.6767801995253251</v>
      </c>
      <c r="AC24">
        <v>3.6663769397230936</v>
      </c>
      <c r="AD24">
        <v>-2.6863515623021357</v>
      </c>
      <c r="AE24">
        <v>-1.8065867830552804</v>
      </c>
      <c r="AF24">
        <v>2.8438782357247874</v>
      </c>
      <c r="AG24">
        <v>5.4476708980886883</v>
      </c>
      <c r="AH24">
        <v>1.3515508755399281</v>
      </c>
      <c r="AI24">
        <v>1.6717864735679342</v>
      </c>
      <c r="AJ24">
        <v>5.6947303689068036</v>
      </c>
      <c r="AK24">
        <v>1.9408424459288085</v>
      </c>
      <c r="AL24">
        <v>-2.2631745532201393</v>
      </c>
      <c r="AM24">
        <v>1.9434452870646908</v>
      </c>
      <c r="AN24">
        <v>9.2163359032935546</v>
      </c>
      <c r="AO24">
        <v>6.7597307349428917</v>
      </c>
      <c r="AP24">
        <v>3.1449790101537332</v>
      </c>
      <c r="AQ24">
        <v>0.17677266980298612</v>
      </c>
      <c r="AR24">
        <v>4.1165720331277669</v>
      </c>
      <c r="AS24">
        <v>5.6404498131600036</v>
      </c>
      <c r="AT24">
        <v>4.9905283093797408</v>
      </c>
      <c r="AU24">
        <v>8.3514128442679691</v>
      </c>
      <c r="AV24">
        <v>6.1578667724035512</v>
      </c>
      <c r="AW24">
        <v>7.8120706076467457</v>
      </c>
      <c r="AX24">
        <v>4.2234352265726045</v>
      </c>
      <c r="AY24">
        <v>9.3411199914093572</v>
      </c>
      <c r="AZ24">
        <v>6.8469714393247045</v>
      </c>
      <c r="BA24">
        <v>-0.81966938633303243</v>
      </c>
      <c r="BB24">
        <v>7.5208460617429438</v>
      </c>
      <c r="BC24">
        <v>23.634161881353165</v>
      </c>
      <c r="BD24">
        <v>0.53923298119431706</v>
      </c>
      <c r="BE24">
        <v>7.4035002479815262</v>
      </c>
      <c r="BF24">
        <v>2.4966564297883735</v>
      </c>
      <c r="BG24">
        <v>5.5585067400849084</v>
      </c>
      <c r="BH24">
        <v>1.3434632223676459</v>
      </c>
      <c r="BI24">
        <v>0.24136462278640636</v>
      </c>
    </row>
    <row r="25" spans="1:62" x14ac:dyDescent="0.3">
      <c r="A25" t="s">
        <v>154</v>
      </c>
      <c r="B25" t="s">
        <v>155</v>
      </c>
      <c r="C25" t="s">
        <v>201</v>
      </c>
      <c r="D25" t="s">
        <v>202</v>
      </c>
      <c r="Z25">
        <v>324409042187.12939</v>
      </c>
      <c r="AA25">
        <v>321435843434.28589</v>
      </c>
      <c r="AB25">
        <v>312831712423.05969</v>
      </c>
      <c r="AC25">
        <v>324301302187.47961</v>
      </c>
      <c r="AD25">
        <v>315589429089.6001</v>
      </c>
      <c r="AE25">
        <v>309888032174.94775</v>
      </c>
      <c r="AF25">
        <v>318700870477.08691</v>
      </c>
      <c r="AG25">
        <v>336062645050.02252</v>
      </c>
      <c r="AH25">
        <v>340604702671.55878</v>
      </c>
      <c r="AI25">
        <v>346298886019.1582</v>
      </c>
      <c r="AJ25">
        <v>366019673848.47711</v>
      </c>
      <c r="AK25">
        <v>373123539038.97852</v>
      </c>
      <c r="AL25">
        <v>364679102051.37396</v>
      </c>
      <c r="AM25">
        <v>371766440873.10126</v>
      </c>
      <c r="AN25">
        <v>406029684839.68549</v>
      </c>
      <c r="AO25">
        <v>433476198238.78546</v>
      </c>
      <c r="AP25">
        <v>447108933687.40765</v>
      </c>
      <c r="AQ25">
        <v>447899300086.41455</v>
      </c>
      <c r="AR25">
        <v>466337397410.34686</v>
      </c>
      <c r="AS25">
        <v>492640924271.27405</v>
      </c>
      <c r="AT25">
        <v>517226309060.62195</v>
      </c>
      <c r="AU25">
        <v>560422013469.44385</v>
      </c>
      <c r="AV25">
        <v>594932054422.11365</v>
      </c>
      <c r="AW25">
        <v>641408566581.09253</v>
      </c>
      <c r="AX25">
        <v>668498041928.33276</v>
      </c>
      <c r="AY25">
        <v>730943246165.08044</v>
      </c>
      <c r="AZ25">
        <v>780990721467.67639</v>
      </c>
      <c r="BA25">
        <v>774589179613.70435</v>
      </c>
      <c r="BB25">
        <v>832844839423.36865</v>
      </c>
      <c r="BC25">
        <v>1029680736993.1835</v>
      </c>
      <c r="BD25">
        <v>1035233115128.0554</v>
      </c>
      <c r="BE25">
        <v>1111876601373.748</v>
      </c>
      <c r="BF25">
        <v>1139636340033.2583</v>
      </c>
      <c r="BG25">
        <v>1202983102806.4639</v>
      </c>
      <c r="BH25">
        <v>1219144738363.9658</v>
      </c>
      <c r="BI25">
        <v>1222087322462.9385</v>
      </c>
    </row>
    <row r="26" spans="1:62" x14ac:dyDescent="0.3">
      <c r="A26" t="s">
        <v>154</v>
      </c>
      <c r="B26" t="s">
        <v>155</v>
      </c>
      <c r="C26" t="s">
        <v>203</v>
      </c>
      <c r="D26" t="s">
        <v>204</v>
      </c>
    </row>
    <row r="27" spans="1:62" x14ac:dyDescent="0.3">
      <c r="A27" t="s">
        <v>154</v>
      </c>
      <c r="B27" t="s">
        <v>155</v>
      </c>
      <c r="C27" t="s">
        <v>205</v>
      </c>
      <c r="D27" t="s">
        <v>206</v>
      </c>
      <c r="AA27">
        <v>-3.7081307102432248</v>
      </c>
      <c r="AB27">
        <v>-5.4168558203097348</v>
      </c>
      <c r="AC27">
        <v>0.75224945459733306</v>
      </c>
      <c r="AD27">
        <v>-5.4140380200540079</v>
      </c>
      <c r="AE27">
        <v>-4.5491313636428288</v>
      </c>
      <c r="AF27">
        <v>-1.7682823240718903E-2</v>
      </c>
      <c r="AG27">
        <v>2.526328376382267</v>
      </c>
      <c r="AH27">
        <v>-1.4452241231042109</v>
      </c>
      <c r="AI27">
        <v>-1.1220990857212314</v>
      </c>
      <c r="AJ27">
        <v>2.8000796661638958</v>
      </c>
      <c r="AK27">
        <v>-0.83976763625967976</v>
      </c>
      <c r="AL27">
        <v>-4.9129607646312223</v>
      </c>
      <c r="AM27">
        <v>-0.79785564933288811</v>
      </c>
      <c r="AN27">
        <v>6.3085174670394366</v>
      </c>
      <c r="AO27">
        <v>3.9436387268709296</v>
      </c>
      <c r="AP27">
        <v>0.44448020238657193</v>
      </c>
      <c r="AQ27">
        <v>-2.4331574037852164</v>
      </c>
      <c r="AR27">
        <v>1.4072124027518385</v>
      </c>
      <c r="AS27">
        <v>2.8886181792260999</v>
      </c>
      <c r="AT27">
        <v>2.2512696704268365</v>
      </c>
      <c r="AU27">
        <v>5.5190663177362893</v>
      </c>
      <c r="AV27">
        <v>3.3742086776651803</v>
      </c>
      <c r="AW27">
        <v>4.9718030920468124</v>
      </c>
      <c r="AX27">
        <v>1.4627038527694793</v>
      </c>
      <c r="AY27">
        <v>6.4298491763723291</v>
      </c>
      <c r="AZ27">
        <v>3.9897775668974447</v>
      </c>
      <c r="BA27">
        <v>-3.4819409313967213</v>
      </c>
      <c r="BB27">
        <v>4.6264266180040039</v>
      </c>
      <c r="BC27">
        <v>20.299033894732261</v>
      </c>
      <c r="BD27">
        <v>-2.1761991821645665</v>
      </c>
      <c r="BE27">
        <v>4.5013033995089557</v>
      </c>
      <c r="BF27">
        <v>-0.26756641008536519</v>
      </c>
      <c r="BG27">
        <v>2.7245611256734463</v>
      </c>
      <c r="BH27">
        <v>-1.3599825684634084</v>
      </c>
      <c r="BI27">
        <v>-2.4133391687596486</v>
      </c>
    </row>
    <row r="28" spans="1:62" x14ac:dyDescent="0.3">
      <c r="A28" t="s">
        <v>154</v>
      </c>
      <c r="B28" t="s">
        <v>155</v>
      </c>
      <c r="C28" t="s">
        <v>207</v>
      </c>
      <c r="D28" t="s">
        <v>208</v>
      </c>
      <c r="Z28">
        <v>817.01632711533625</v>
      </c>
      <c r="AA28">
        <v>786.72029378187119</v>
      </c>
      <c r="AB28">
        <v>744.10478975859007</v>
      </c>
      <c r="AC28">
        <v>749.70231398118176</v>
      </c>
      <c r="AD28">
        <v>709.11314566501585</v>
      </c>
      <c r="AE28">
        <v>676.85465715185433</v>
      </c>
      <c r="AF28">
        <v>676.73497013923361</v>
      </c>
      <c r="AG28">
        <v>693.83151772276312</v>
      </c>
      <c r="AH28">
        <v>683.80409725493371</v>
      </c>
      <c r="AI28">
        <v>676.13113773151179</v>
      </c>
      <c r="AJ28">
        <v>695.06334823573445</v>
      </c>
      <c r="AK28">
        <v>689.22643118574786</v>
      </c>
      <c r="AL28">
        <v>655.36500704212403</v>
      </c>
      <c r="AM28">
        <v>650.13614030968756</v>
      </c>
      <c r="AN28">
        <v>691.15009228066026</v>
      </c>
      <c r="AO28">
        <v>718.40655498064461</v>
      </c>
      <c r="AP28">
        <v>721.59972989018092</v>
      </c>
      <c r="AQ28">
        <v>704.04207263666387</v>
      </c>
      <c r="AR28">
        <v>713.94944000339808</v>
      </c>
      <c r="AS28">
        <v>734.57271331781919</v>
      </c>
      <c r="AT28">
        <v>751.10992601997475</v>
      </c>
      <c r="AU28">
        <v>792.56418095611707</v>
      </c>
      <c r="AV28">
        <v>819.30695032600431</v>
      </c>
      <c r="AW28">
        <v>860.04127861566701</v>
      </c>
      <c r="AX28">
        <v>872.62113553338622</v>
      </c>
      <c r="AY28">
        <v>928.72935842933055</v>
      </c>
      <c r="AZ28">
        <v>965.78359402913452</v>
      </c>
      <c r="BA28">
        <v>932.15557975991976</v>
      </c>
      <c r="BB28">
        <v>975.28107362314222</v>
      </c>
      <c r="BC28">
        <v>1173.2537093268127</v>
      </c>
      <c r="BD28">
        <v>1147.7213716997271</v>
      </c>
      <c r="BE28">
        <v>1199.3837928209377</v>
      </c>
      <c r="BF28">
        <v>1196.174644663341</v>
      </c>
      <c r="BG28">
        <v>1228.765154027001</v>
      </c>
      <c r="BH28">
        <v>1212.0541621248813</v>
      </c>
      <c r="BI28">
        <v>1182.8031842837399</v>
      </c>
    </row>
    <row r="29" spans="1:62" x14ac:dyDescent="0.3">
      <c r="A29" t="s">
        <v>154</v>
      </c>
      <c r="B29" t="s">
        <v>155</v>
      </c>
      <c r="C29" t="s">
        <v>209</v>
      </c>
      <c r="D29" t="s">
        <v>210</v>
      </c>
      <c r="P29">
        <v>192.41934684635407</v>
      </c>
      <c r="Q29">
        <v>210.54889420891556</v>
      </c>
      <c r="R29">
        <v>261.0912473517821</v>
      </c>
      <c r="S29">
        <v>321.09637672367472</v>
      </c>
      <c r="T29">
        <v>345.76685822556675</v>
      </c>
      <c r="U29">
        <v>359.82133682670087</v>
      </c>
      <c r="V29">
        <v>377.50019388300638</v>
      </c>
      <c r="W29">
        <v>416.95601474946545</v>
      </c>
      <c r="X29">
        <v>445.33886251617605</v>
      </c>
      <c r="Y29">
        <v>563.57008806598731</v>
      </c>
      <c r="Z29">
        <v>578.55835575484548</v>
      </c>
      <c r="AA29">
        <v>529.83129843118979</v>
      </c>
      <c r="AB29">
        <v>472.17634832985624</v>
      </c>
      <c r="AC29">
        <v>433.99575311179512</v>
      </c>
      <c r="AD29">
        <v>378.83238393470947</v>
      </c>
      <c r="AE29">
        <v>408.37111537990387</v>
      </c>
      <c r="AF29">
        <v>460.51323661776655</v>
      </c>
      <c r="AG29">
        <v>490.14509716380223</v>
      </c>
      <c r="AH29">
        <v>485.15145222891567</v>
      </c>
      <c r="AI29">
        <v>467.72030685303235</v>
      </c>
      <c r="AJ29">
        <v>486.11819935474995</v>
      </c>
      <c r="AK29">
        <v>471.41560767295749</v>
      </c>
      <c r="AL29">
        <v>437.31384850607543</v>
      </c>
      <c r="AM29">
        <v>405.47921242040104</v>
      </c>
      <c r="AN29">
        <v>459.51294232928416</v>
      </c>
      <c r="AO29">
        <v>467.16181545916919</v>
      </c>
      <c r="AP29">
        <v>472.5395428616892</v>
      </c>
      <c r="AQ29">
        <v>442.58243681124281</v>
      </c>
      <c r="AR29">
        <v>434.84320734067734</v>
      </c>
      <c r="AS29">
        <v>431.03480248745961</v>
      </c>
      <c r="AT29">
        <v>393.44080953481853</v>
      </c>
      <c r="AU29">
        <v>412.1808877204972</v>
      </c>
      <c r="AV29">
        <v>511.09065747889514</v>
      </c>
      <c r="AW29">
        <v>612.91502991328207</v>
      </c>
      <c r="AX29">
        <v>681.53163348099872</v>
      </c>
      <c r="AY29">
        <v>771.99232835791713</v>
      </c>
      <c r="AZ29">
        <v>844.44308637102824</v>
      </c>
      <c r="BA29">
        <v>883.61691047120496</v>
      </c>
      <c r="BB29">
        <v>886.94835890812635</v>
      </c>
      <c r="BC29">
        <v>1173.2537093268127</v>
      </c>
      <c r="BD29">
        <v>1244.9412111115471</v>
      </c>
      <c r="BE29">
        <v>1284.743497539275</v>
      </c>
      <c r="BF29">
        <v>1308.3636262617449</v>
      </c>
      <c r="BG29">
        <v>1391.9623507462015</v>
      </c>
      <c r="BH29">
        <v>1264.3493346033808</v>
      </c>
      <c r="BI29">
        <v>1148.8046080552767</v>
      </c>
    </row>
    <row r="30" spans="1:62" x14ac:dyDescent="0.3">
      <c r="A30" t="s">
        <v>154</v>
      </c>
      <c r="B30" t="s">
        <v>155</v>
      </c>
      <c r="C30" t="s">
        <v>211</v>
      </c>
      <c r="D30" t="s">
        <v>212</v>
      </c>
    </row>
    <row r="31" spans="1:62" x14ac:dyDescent="0.3">
      <c r="A31" t="s">
        <v>154</v>
      </c>
      <c r="B31" t="s">
        <v>155</v>
      </c>
      <c r="C31" t="s">
        <v>213</v>
      </c>
      <c r="D31" t="s">
        <v>214</v>
      </c>
    </row>
    <row r="32" spans="1:62" x14ac:dyDescent="0.3">
      <c r="A32" t="s">
        <v>154</v>
      </c>
      <c r="B32" t="s">
        <v>155</v>
      </c>
      <c r="C32" t="s">
        <v>215</v>
      </c>
      <c r="D32" t="s">
        <v>216</v>
      </c>
    </row>
    <row r="33" spans="1:4" x14ac:dyDescent="0.3">
      <c r="A33" t="s">
        <v>154</v>
      </c>
      <c r="B33" t="s">
        <v>155</v>
      </c>
      <c r="C33" t="s">
        <v>217</v>
      </c>
      <c r="D33" t="s">
        <v>218</v>
      </c>
    </row>
    <row r="34" spans="1:4" x14ac:dyDescent="0.3">
      <c r="A34" t="s">
        <v>154</v>
      </c>
      <c r="B34" t="s">
        <v>155</v>
      </c>
      <c r="C34" t="s">
        <v>219</v>
      </c>
      <c r="D34" t="s">
        <v>220</v>
      </c>
    </row>
    <row r="35" spans="1:4" x14ac:dyDescent="0.3">
      <c r="A35" t="s">
        <v>154</v>
      </c>
      <c r="B35" t="s">
        <v>155</v>
      </c>
      <c r="C35" t="s">
        <v>221</v>
      </c>
      <c r="D35" t="s">
        <v>222</v>
      </c>
    </row>
    <row r="36" spans="1:4" x14ac:dyDescent="0.3">
      <c r="A36" t="s">
        <v>154</v>
      </c>
      <c r="B36" t="s">
        <v>155</v>
      </c>
      <c r="C36" t="s">
        <v>223</v>
      </c>
      <c r="D36" t="s">
        <v>224</v>
      </c>
    </row>
    <row r="37" spans="1:4" x14ac:dyDescent="0.3">
      <c r="A37" t="s">
        <v>154</v>
      </c>
      <c r="B37" t="s">
        <v>155</v>
      </c>
      <c r="C37" t="s">
        <v>225</v>
      </c>
      <c r="D37" t="s">
        <v>226</v>
      </c>
    </row>
    <row r="38" spans="1:4" x14ac:dyDescent="0.3">
      <c r="A38" t="s">
        <v>154</v>
      </c>
      <c r="B38" t="s">
        <v>155</v>
      </c>
      <c r="C38" t="s">
        <v>227</v>
      </c>
      <c r="D38" t="s">
        <v>228</v>
      </c>
    </row>
    <row r="39" spans="1:4" x14ac:dyDescent="0.3">
      <c r="A39" t="s">
        <v>154</v>
      </c>
      <c r="B39" t="s">
        <v>155</v>
      </c>
      <c r="C39" t="s">
        <v>229</v>
      </c>
      <c r="D39" t="s">
        <v>230</v>
      </c>
    </row>
    <row r="40" spans="1:4" x14ac:dyDescent="0.3">
      <c r="A40" t="s">
        <v>154</v>
      </c>
      <c r="B40" t="s">
        <v>155</v>
      </c>
      <c r="C40" t="s">
        <v>231</v>
      </c>
      <c r="D40" t="s">
        <v>232</v>
      </c>
    </row>
    <row r="41" spans="1:4" x14ac:dyDescent="0.3">
      <c r="A41" t="s">
        <v>154</v>
      </c>
      <c r="B41" t="s">
        <v>155</v>
      </c>
      <c r="C41" t="s">
        <v>233</v>
      </c>
      <c r="D41" t="s">
        <v>234</v>
      </c>
    </row>
    <row r="42" spans="1:4" x14ac:dyDescent="0.3">
      <c r="A42" t="s">
        <v>154</v>
      </c>
      <c r="B42" t="s">
        <v>155</v>
      </c>
      <c r="C42" t="s">
        <v>235</v>
      </c>
      <c r="D42" t="s">
        <v>236</v>
      </c>
    </row>
    <row r="43" spans="1:4" x14ac:dyDescent="0.3">
      <c r="A43" t="s">
        <v>154</v>
      </c>
      <c r="B43" t="s">
        <v>155</v>
      </c>
      <c r="C43" t="s">
        <v>237</v>
      </c>
      <c r="D43" t="s">
        <v>238</v>
      </c>
    </row>
    <row r="44" spans="1:4" x14ac:dyDescent="0.3">
      <c r="A44" t="s">
        <v>154</v>
      </c>
      <c r="B44" t="s">
        <v>155</v>
      </c>
      <c r="C44" t="s">
        <v>239</v>
      </c>
      <c r="D44" t="s">
        <v>240</v>
      </c>
    </row>
    <row r="45" spans="1:4" x14ac:dyDescent="0.3">
      <c r="A45" t="s">
        <v>154</v>
      </c>
      <c r="B45" t="s">
        <v>155</v>
      </c>
      <c r="C45" t="s">
        <v>241</v>
      </c>
      <c r="D45" t="s">
        <v>242</v>
      </c>
    </row>
    <row r="46" spans="1:4" x14ac:dyDescent="0.3">
      <c r="A46" t="s">
        <v>154</v>
      </c>
      <c r="B46" t="s">
        <v>155</v>
      </c>
      <c r="C46" t="s">
        <v>243</v>
      </c>
      <c r="D46" t="s">
        <v>244</v>
      </c>
    </row>
    <row r="47" spans="1:4" x14ac:dyDescent="0.3">
      <c r="A47" t="s">
        <v>154</v>
      </c>
      <c r="B47" t="s">
        <v>155</v>
      </c>
      <c r="C47" t="s">
        <v>245</v>
      </c>
      <c r="D47" t="s">
        <v>246</v>
      </c>
    </row>
    <row r="48" spans="1:4" x14ac:dyDescent="0.3">
      <c r="A48" t="s">
        <v>154</v>
      </c>
      <c r="B48" t="s">
        <v>155</v>
      </c>
      <c r="C48" t="s">
        <v>247</v>
      </c>
      <c r="D48" t="s">
        <v>248</v>
      </c>
    </row>
    <row r="49" spans="1:62" x14ac:dyDescent="0.3">
      <c r="A49" t="s">
        <v>154</v>
      </c>
      <c r="B49" t="s">
        <v>155</v>
      </c>
      <c r="C49" t="s">
        <v>249</v>
      </c>
      <c r="D49" t="s">
        <v>250</v>
      </c>
    </row>
    <row r="50" spans="1:62" x14ac:dyDescent="0.3">
      <c r="A50" t="s">
        <v>154</v>
      </c>
      <c r="B50" t="s">
        <v>155</v>
      </c>
      <c r="C50" t="s">
        <v>251</v>
      </c>
      <c r="D50" t="s">
        <v>252</v>
      </c>
    </row>
    <row r="51" spans="1:62" x14ac:dyDescent="0.3">
      <c r="A51" t="s">
        <v>154</v>
      </c>
      <c r="B51" t="s">
        <v>155</v>
      </c>
      <c r="C51" t="s">
        <v>253</v>
      </c>
      <c r="D51" t="s">
        <v>254</v>
      </c>
    </row>
    <row r="52" spans="1:62" x14ac:dyDescent="0.3">
      <c r="A52" t="s">
        <v>154</v>
      </c>
      <c r="B52" t="s">
        <v>155</v>
      </c>
      <c r="C52" t="s">
        <v>255</v>
      </c>
      <c r="D52" t="s">
        <v>256</v>
      </c>
      <c r="E52">
        <v>153.47762565718546</v>
      </c>
      <c r="F52">
        <v>153.46009376750214</v>
      </c>
      <c r="G52">
        <v>153.44131561821874</v>
      </c>
      <c r="H52">
        <v>153.09978947927857</v>
      </c>
      <c r="I52">
        <v>152.76167741826728</v>
      </c>
      <c r="J52">
        <v>152.42961920161969</v>
      </c>
      <c r="K52">
        <v>152.06505632280454</v>
      </c>
      <c r="L52">
        <v>151.71509421081311</v>
      </c>
      <c r="M52">
        <v>152.00998038242955</v>
      </c>
      <c r="N52">
        <v>152.33825806598747</v>
      </c>
      <c r="O52">
        <v>152.69616465035537</v>
      </c>
      <c r="P52">
        <v>153.05439837749981</v>
      </c>
      <c r="Q52">
        <v>153.44011074096821</v>
      </c>
      <c r="R52">
        <v>153.40557252220091</v>
      </c>
      <c r="S52">
        <v>153.36154404013229</v>
      </c>
      <c r="T52">
        <v>153.30255721012861</v>
      </c>
      <c r="U52">
        <v>153.19991412842725</v>
      </c>
      <c r="V52">
        <v>153.11481755448472</v>
      </c>
      <c r="W52">
        <v>152.36492911615051</v>
      </c>
      <c r="X52">
        <v>151.63822682425871</v>
      </c>
      <c r="Y52">
        <v>150.92777137560108</v>
      </c>
      <c r="Z52">
        <v>150.15498737546068</v>
      </c>
      <c r="AA52">
        <v>149.39812965400475</v>
      </c>
      <c r="AB52">
        <v>148.19919938556626</v>
      </c>
      <c r="AC52">
        <v>147.00123910566757</v>
      </c>
      <c r="AD52">
        <v>145.80208716493672</v>
      </c>
      <c r="AE52">
        <v>144.55828492952833</v>
      </c>
      <c r="AF52">
        <v>143.32498233557996</v>
      </c>
      <c r="AG52">
        <v>142.04795503843502</v>
      </c>
      <c r="AH52">
        <v>140.78369622234095</v>
      </c>
      <c r="AI52">
        <v>139.53223010544718</v>
      </c>
      <c r="AJ52">
        <v>138.2807172263573</v>
      </c>
      <c r="AK52">
        <v>137.03612015365547</v>
      </c>
      <c r="AL52">
        <v>136.1338338375086</v>
      </c>
      <c r="AM52">
        <v>135.20235788509493</v>
      </c>
      <c r="AN52">
        <v>134.23769204941041</v>
      </c>
      <c r="AO52">
        <v>133.22340594989939</v>
      </c>
      <c r="AP52">
        <v>132.18547440368346</v>
      </c>
      <c r="AQ52">
        <v>130.89271089148687</v>
      </c>
      <c r="AR52">
        <v>129.61177204633131</v>
      </c>
      <c r="AS52">
        <v>128.36434593998575</v>
      </c>
      <c r="AT52">
        <v>127.15068417360274</v>
      </c>
      <c r="AU52">
        <v>125.98062163543815</v>
      </c>
      <c r="AV52">
        <v>124.37318006465742</v>
      </c>
      <c r="AW52">
        <v>122.8031887001643</v>
      </c>
      <c r="AX52">
        <v>121.26258768039359</v>
      </c>
      <c r="AY52">
        <v>119.72056650497481</v>
      </c>
      <c r="AZ52">
        <v>118.20334080747476</v>
      </c>
      <c r="BA52">
        <v>116.46329745106235</v>
      </c>
      <c r="BB52">
        <v>114.69651687873275</v>
      </c>
      <c r="BC52">
        <v>112.89455017352699</v>
      </c>
      <c r="BD52">
        <v>111.05996430871951</v>
      </c>
      <c r="BE52">
        <v>109.2043826191111</v>
      </c>
      <c r="BF52">
        <v>107.29649927535371</v>
      </c>
      <c r="BG52">
        <v>105.40461699223791</v>
      </c>
      <c r="BH52">
        <v>103.53899248864663</v>
      </c>
      <c r="BI52">
        <v>101.68785139403708</v>
      </c>
    </row>
    <row r="53" spans="1:62" x14ac:dyDescent="0.3">
      <c r="A53" t="s">
        <v>154</v>
      </c>
      <c r="B53" t="s">
        <v>155</v>
      </c>
      <c r="C53" t="s">
        <v>257</v>
      </c>
      <c r="D53" t="s">
        <v>258</v>
      </c>
      <c r="AQ53">
        <v>47.953409999999998</v>
      </c>
      <c r="AR53">
        <v>47.125369999999997</v>
      </c>
      <c r="AS53">
        <v>45.968510000000002</v>
      </c>
      <c r="AT53">
        <v>45.46031</v>
      </c>
      <c r="AU53">
        <v>43.95355</v>
      </c>
      <c r="AV53">
        <v>42.951509999999999</v>
      </c>
      <c r="AW53">
        <v>41.815179999999998</v>
      </c>
      <c r="AX53">
        <v>40.724060000000001</v>
      </c>
      <c r="AY53">
        <v>39.693600000000004</v>
      </c>
      <c r="AZ53">
        <v>39.814140000000002</v>
      </c>
      <c r="BA53">
        <v>38.699370000000002</v>
      </c>
      <c r="BB53">
        <v>37.579740000000001</v>
      </c>
      <c r="BC53">
        <v>35.859909999999999</v>
      </c>
      <c r="BD53">
        <v>35.45993</v>
      </c>
      <c r="BE53">
        <v>34.636360000000003</v>
      </c>
      <c r="BF53">
        <v>35.369950000000003</v>
      </c>
      <c r="BG53">
        <v>36.250320000000002</v>
      </c>
      <c r="BH53">
        <v>36.014969999999998</v>
      </c>
      <c r="BI53">
        <v>36.348550000000003</v>
      </c>
      <c r="BJ53">
        <v>35.380420000000001</v>
      </c>
    </row>
    <row r="54" spans="1:62" x14ac:dyDescent="0.3">
      <c r="A54" t="s">
        <v>154</v>
      </c>
      <c r="B54" t="s">
        <v>155</v>
      </c>
      <c r="C54" t="s">
        <v>259</v>
      </c>
      <c r="D54" t="s">
        <v>260</v>
      </c>
      <c r="AQ54">
        <v>53.8733</v>
      </c>
      <c r="AR54">
        <v>53.011389999999999</v>
      </c>
      <c r="AS54">
        <v>51.676679999999998</v>
      </c>
      <c r="AT54">
        <v>51.086959999999998</v>
      </c>
      <c r="AU54">
        <v>49.518520000000002</v>
      </c>
      <c r="AV54">
        <v>48.540990000000001</v>
      </c>
      <c r="AW54">
        <v>47.005540000000003</v>
      </c>
      <c r="AX54">
        <v>45.507980000000003</v>
      </c>
      <c r="AY54">
        <v>43.97437</v>
      </c>
      <c r="AZ54">
        <v>43.571100000000001</v>
      </c>
      <c r="BA54">
        <v>41.964489999999998</v>
      </c>
      <c r="BB54">
        <v>40.359169999999999</v>
      </c>
      <c r="BC54">
        <v>38.478909999999999</v>
      </c>
      <c r="BD54">
        <v>37.857430000000001</v>
      </c>
      <c r="BE54">
        <v>37.128430000000002</v>
      </c>
      <c r="BF54">
        <v>37.74024</v>
      </c>
      <c r="BG54">
        <v>38.37256</v>
      </c>
      <c r="BH54">
        <v>38.08954</v>
      </c>
      <c r="BI54">
        <v>38.377119999999998</v>
      </c>
      <c r="BJ54">
        <v>37.221939999999996</v>
      </c>
    </row>
    <row r="55" spans="1:62" x14ac:dyDescent="0.3">
      <c r="A55" t="s">
        <v>154</v>
      </c>
      <c r="B55" t="s">
        <v>155</v>
      </c>
      <c r="C55" t="s">
        <v>261</v>
      </c>
      <c r="D55" t="s">
        <v>262</v>
      </c>
      <c r="AQ55">
        <v>42.091630000000002</v>
      </c>
      <c r="AR55">
        <v>41.29571</v>
      </c>
      <c r="AS55">
        <v>40.317369999999997</v>
      </c>
      <c r="AT55">
        <v>39.892009999999999</v>
      </c>
      <c r="AU55">
        <v>38.446719999999999</v>
      </c>
      <c r="AV55">
        <v>37.420540000000003</v>
      </c>
      <c r="AW55">
        <v>36.677999999999997</v>
      </c>
      <c r="AX55">
        <v>35.98603</v>
      </c>
      <c r="AY55">
        <v>35.45364</v>
      </c>
      <c r="AZ55">
        <v>36.093960000000003</v>
      </c>
      <c r="BA55">
        <v>35.467669999999998</v>
      </c>
      <c r="BB55">
        <v>34.831440000000001</v>
      </c>
      <c r="BC55">
        <v>33.273940000000003</v>
      </c>
      <c r="BD55">
        <v>33.096339999999998</v>
      </c>
      <c r="BE55">
        <v>32.181690000000003</v>
      </c>
      <c r="BF55">
        <v>33.036920000000002</v>
      </c>
      <c r="BG55">
        <v>34.162230000000001</v>
      </c>
      <c r="BH55">
        <v>33.973909999999997</v>
      </c>
      <c r="BI55">
        <v>34.352229999999999</v>
      </c>
      <c r="BJ55">
        <v>33.567959999999999</v>
      </c>
    </row>
    <row r="56" spans="1:62" x14ac:dyDescent="0.3">
      <c r="A56" t="s">
        <v>154</v>
      </c>
      <c r="B56" t="s">
        <v>155</v>
      </c>
      <c r="C56" t="s">
        <v>263</v>
      </c>
      <c r="D56" t="s">
        <v>264</v>
      </c>
    </row>
    <row r="57" spans="1:62" x14ac:dyDescent="0.3">
      <c r="A57" t="s">
        <v>154</v>
      </c>
      <c r="B57" t="s">
        <v>155</v>
      </c>
      <c r="C57" t="s">
        <v>265</v>
      </c>
      <c r="D57" t="s">
        <v>266</v>
      </c>
    </row>
    <row r="58" spans="1:62" x14ac:dyDescent="0.3">
      <c r="A58" t="s">
        <v>154</v>
      </c>
      <c r="B58" t="s">
        <v>155</v>
      </c>
      <c r="C58" t="s">
        <v>267</v>
      </c>
      <c r="D58" t="s">
        <v>268</v>
      </c>
      <c r="E58">
        <v>85.167796187986767</v>
      </c>
      <c r="F58">
        <v>86.075455199422748</v>
      </c>
      <c r="G58">
        <v>86.770349425778875</v>
      </c>
      <c r="H58">
        <v>87.275832256013302</v>
      </c>
      <c r="I58">
        <v>87.580801283600664</v>
      </c>
      <c r="J58">
        <v>87.685811924559488</v>
      </c>
      <c r="K58">
        <v>88.537889696983413</v>
      </c>
      <c r="L58">
        <v>89.046367234580245</v>
      </c>
      <c r="M58">
        <v>89.303555561557488</v>
      </c>
      <c r="N58">
        <v>89.416204680885954</v>
      </c>
      <c r="O58">
        <v>89.4458365621052</v>
      </c>
      <c r="P58">
        <v>90.190863782782785</v>
      </c>
      <c r="Q58">
        <v>90.743264631649069</v>
      </c>
      <c r="R58">
        <v>91.129026860173838</v>
      </c>
      <c r="S58">
        <v>91.356092890924685</v>
      </c>
      <c r="T58">
        <v>91.440478115700472</v>
      </c>
      <c r="U58">
        <v>92.125923226244367</v>
      </c>
      <c r="V58">
        <v>92.564581015888834</v>
      </c>
      <c r="W58">
        <v>92.83113878966634</v>
      </c>
      <c r="X58">
        <v>92.99083419155761</v>
      </c>
      <c r="Y58">
        <v>93.070785007225766</v>
      </c>
      <c r="Z58">
        <v>93.826547403644682</v>
      </c>
      <c r="AA58">
        <v>94.335734650173308</v>
      </c>
      <c r="AB58">
        <v>94.627193053677573</v>
      </c>
      <c r="AC58">
        <v>94.716277653478784</v>
      </c>
      <c r="AD58">
        <v>94.617102753686197</v>
      </c>
      <c r="AE58">
        <v>95.045555971481392</v>
      </c>
      <c r="AF58">
        <v>95.194167827540383</v>
      </c>
      <c r="AG58">
        <v>95.10475117810887</v>
      </c>
      <c r="AH58">
        <v>94.808337788505838</v>
      </c>
      <c r="AI58">
        <v>94.324978594970105</v>
      </c>
      <c r="AJ58">
        <v>94.235250236378036</v>
      </c>
      <c r="AK58">
        <v>93.899849668599785</v>
      </c>
      <c r="AL58">
        <v>93.376928934811104</v>
      </c>
      <c r="AM58">
        <v>92.729460884466988</v>
      </c>
      <c r="AN58">
        <v>91.999518001561214</v>
      </c>
      <c r="AO58">
        <v>91.917200625824194</v>
      </c>
      <c r="AP58">
        <v>91.679917212754475</v>
      </c>
      <c r="AQ58">
        <v>91.326213043999417</v>
      </c>
      <c r="AR58">
        <v>90.882815901197489</v>
      </c>
      <c r="AS58">
        <v>90.37086541623826</v>
      </c>
      <c r="AT58">
        <v>90.390933307166947</v>
      </c>
      <c r="AU58">
        <v>90.245779100047798</v>
      </c>
      <c r="AV58">
        <v>89.997385866740728</v>
      </c>
      <c r="AW58">
        <v>89.704935575385122</v>
      </c>
      <c r="AX58">
        <v>89.392537760205315</v>
      </c>
      <c r="AY58">
        <v>89.423705317744407</v>
      </c>
      <c r="AZ58">
        <v>89.352814372139875</v>
      </c>
      <c r="BA58">
        <v>89.183129798850288</v>
      </c>
      <c r="BB58">
        <v>88.908101635066402</v>
      </c>
      <c r="BC58">
        <v>88.530933925093706</v>
      </c>
      <c r="BD58">
        <v>88.312791086966996</v>
      </c>
      <c r="BE58">
        <v>87.958985228448697</v>
      </c>
      <c r="BF58">
        <v>87.492329122860099</v>
      </c>
      <c r="BG58">
        <v>86.932148762759454</v>
      </c>
      <c r="BH58">
        <v>86.291108025776595</v>
      </c>
      <c r="BI58">
        <v>85.802727269975421</v>
      </c>
      <c r="BJ58">
        <v>85.188442501363525</v>
      </c>
    </row>
    <row r="59" spans="1:62" x14ac:dyDescent="0.3">
      <c r="A59" t="s">
        <v>154</v>
      </c>
      <c r="B59" t="s">
        <v>155</v>
      </c>
      <c r="C59" t="s">
        <v>269</v>
      </c>
      <c r="D59" t="s">
        <v>270</v>
      </c>
      <c r="E59">
        <v>5.4318392780711644</v>
      </c>
      <c r="F59">
        <v>5.4830200103563946</v>
      </c>
      <c r="G59">
        <v>5.510583085422434</v>
      </c>
      <c r="H59">
        <v>5.5167489561124743</v>
      </c>
      <c r="I59">
        <v>5.5034710194911627</v>
      </c>
      <c r="J59">
        <v>5.4729159094205713</v>
      </c>
      <c r="K59">
        <v>5.5273104526309034</v>
      </c>
      <c r="L59">
        <v>5.5577720379260871</v>
      </c>
      <c r="M59">
        <v>5.5683492793323728</v>
      </c>
      <c r="N59">
        <v>5.563101726729351</v>
      </c>
      <c r="O59">
        <v>5.5453266054620629</v>
      </c>
      <c r="P59">
        <v>5.6022592407264185</v>
      </c>
      <c r="Q59">
        <v>5.6382521913676733</v>
      </c>
      <c r="R59">
        <v>5.6550139042890848</v>
      </c>
      <c r="S59">
        <v>5.6537955647733567</v>
      </c>
      <c r="T59">
        <v>5.6365246017357924</v>
      </c>
      <c r="U59">
        <v>5.6870784206778247</v>
      </c>
      <c r="V59">
        <v>5.7176960056520487</v>
      </c>
      <c r="W59">
        <v>5.7329746525569636</v>
      </c>
      <c r="X59">
        <v>5.7366264042321164</v>
      </c>
      <c r="Y59">
        <v>5.7306800592369838</v>
      </c>
      <c r="Z59">
        <v>5.7704572884739349</v>
      </c>
      <c r="AA59">
        <v>5.7908151800847767</v>
      </c>
      <c r="AB59">
        <v>5.7945298694459808</v>
      </c>
      <c r="AC59">
        <v>5.7839871821857205</v>
      </c>
      <c r="AD59">
        <v>5.7614174162788103</v>
      </c>
      <c r="AE59">
        <v>5.8011650607782235</v>
      </c>
      <c r="AF59">
        <v>5.8225024978127768</v>
      </c>
      <c r="AG59">
        <v>5.8277573140594674</v>
      </c>
      <c r="AH59">
        <v>5.819185368867875</v>
      </c>
      <c r="AI59">
        <v>5.7990848790636953</v>
      </c>
      <c r="AJ59">
        <v>5.8193523661657771</v>
      </c>
      <c r="AK59">
        <v>5.8220978511130976</v>
      </c>
      <c r="AL59">
        <v>5.8111012102390784</v>
      </c>
      <c r="AM59">
        <v>5.7906223620056165</v>
      </c>
      <c r="AN59">
        <v>5.7639454816522475</v>
      </c>
      <c r="AO59">
        <v>5.7815041730031567</v>
      </c>
      <c r="AP59">
        <v>5.78393616494873</v>
      </c>
      <c r="AQ59">
        <v>5.7728999507005252</v>
      </c>
      <c r="AR59">
        <v>5.7483052975539302</v>
      </c>
      <c r="AS59">
        <v>5.7106954340656264</v>
      </c>
      <c r="AT59">
        <v>5.7223038122456398</v>
      </c>
      <c r="AU59">
        <v>5.7159727172661077</v>
      </c>
      <c r="AV59">
        <v>5.6966157362604246</v>
      </c>
      <c r="AW59">
        <v>5.6694082277583888</v>
      </c>
      <c r="AX59">
        <v>5.6375769689567345</v>
      </c>
      <c r="AY59">
        <v>5.6635683089932041</v>
      </c>
      <c r="AZ59">
        <v>5.678894651194673</v>
      </c>
      <c r="BA59">
        <v>5.6840589418434826</v>
      </c>
      <c r="BB59">
        <v>5.6791535077401099</v>
      </c>
      <c r="BC59">
        <v>5.6657501638453116</v>
      </c>
      <c r="BD59">
        <v>5.6788429147826633</v>
      </c>
      <c r="BE59">
        <v>5.6811316666420204</v>
      </c>
      <c r="BF59">
        <v>5.6761971940186537</v>
      </c>
      <c r="BG59">
        <v>5.6676748871896674</v>
      </c>
      <c r="BH59">
        <v>5.6582938380269887</v>
      </c>
      <c r="BI59">
        <v>5.6798463455569941</v>
      </c>
      <c r="BJ59">
        <v>5.6944426359614706</v>
      </c>
    </row>
    <row r="60" spans="1:62" x14ac:dyDescent="0.3">
      <c r="A60" t="s">
        <v>154</v>
      </c>
      <c r="B60" t="s">
        <v>155</v>
      </c>
      <c r="C60" t="s">
        <v>271</v>
      </c>
      <c r="D60" t="s">
        <v>272</v>
      </c>
      <c r="E60">
        <v>79.500012681470935</v>
      </c>
      <c r="F60">
        <v>80.344274845580003</v>
      </c>
      <c r="G60">
        <v>80.996761940124472</v>
      </c>
      <c r="H60">
        <v>81.478065659046379</v>
      </c>
      <c r="I60">
        <v>81.779316588651895</v>
      </c>
      <c r="J60">
        <v>81.903835816882534</v>
      </c>
      <c r="K60">
        <v>82.701300881516985</v>
      </c>
      <c r="L60">
        <v>83.184201203243404</v>
      </c>
      <c r="M60">
        <v>83.437466757885943</v>
      </c>
      <c r="N60">
        <v>83.560160355649643</v>
      </c>
      <c r="O60">
        <v>83.609993907917669</v>
      </c>
      <c r="P60">
        <v>84.303102997456662</v>
      </c>
      <c r="Q60">
        <v>84.823235412888167</v>
      </c>
      <c r="R60">
        <v>85.194958654353087</v>
      </c>
      <c r="S60">
        <v>85.425096242708506</v>
      </c>
      <c r="T60">
        <v>85.528263213317587</v>
      </c>
      <c r="U60">
        <v>86.164790557815991</v>
      </c>
      <c r="V60">
        <v>86.571846962852433</v>
      </c>
      <c r="W60">
        <v>86.821233104379331</v>
      </c>
      <c r="X60">
        <v>86.975387010561633</v>
      </c>
      <c r="Y60">
        <v>87.058942817086077</v>
      </c>
      <c r="Z60">
        <v>87.776395085942156</v>
      </c>
      <c r="AA60">
        <v>88.266766812213604</v>
      </c>
      <c r="AB60">
        <v>88.554986343872173</v>
      </c>
      <c r="AC60">
        <v>88.652559708946114</v>
      </c>
      <c r="AD60">
        <v>88.571031140547248</v>
      </c>
      <c r="AE60">
        <v>88.95461300530296</v>
      </c>
      <c r="AF60">
        <v>89.072393452195897</v>
      </c>
      <c r="AG60">
        <v>88.965654319817688</v>
      </c>
      <c r="AH60">
        <v>88.666227032887278</v>
      </c>
      <c r="AI60">
        <v>88.193201942742732</v>
      </c>
      <c r="AJ60">
        <v>88.059327001809308</v>
      </c>
      <c r="AK60">
        <v>87.696413408908995</v>
      </c>
      <c r="AL60">
        <v>87.156688256375148</v>
      </c>
      <c r="AM60">
        <v>86.496523741334926</v>
      </c>
      <c r="AN60">
        <v>85.757514657218721</v>
      </c>
      <c r="AO60">
        <v>85.621115808668833</v>
      </c>
      <c r="AP60">
        <v>85.34755852038225</v>
      </c>
      <c r="AQ60">
        <v>84.973438324648399</v>
      </c>
      <c r="AR60">
        <v>84.524038459129628</v>
      </c>
      <c r="AS60">
        <v>84.020163847884803</v>
      </c>
      <c r="AT60">
        <v>84.003348219048846</v>
      </c>
      <c r="AU60">
        <v>83.841467613150144</v>
      </c>
      <c r="AV60">
        <v>83.590132284328931</v>
      </c>
      <c r="AW60">
        <v>83.304180901273753</v>
      </c>
      <c r="AX60">
        <v>83.007132327973039</v>
      </c>
      <c r="AY60">
        <v>82.997246978992735</v>
      </c>
      <c r="AZ60">
        <v>82.903237773536731</v>
      </c>
      <c r="BA60">
        <v>82.72663730693678</v>
      </c>
      <c r="BB60">
        <v>82.458176068758334</v>
      </c>
      <c r="BC60">
        <v>82.097623019699313</v>
      </c>
      <c r="BD60">
        <v>81.858605738054678</v>
      </c>
      <c r="BE60">
        <v>81.495756266648897</v>
      </c>
      <c r="BF60">
        <v>81.028373070857356</v>
      </c>
      <c r="BG60">
        <v>80.472963792393656</v>
      </c>
      <c r="BH60">
        <v>79.840481167477762</v>
      </c>
      <c r="BI60">
        <v>79.328666000255083</v>
      </c>
      <c r="BJ60">
        <v>78.701203675312314</v>
      </c>
    </row>
    <row r="61" spans="1:62" x14ac:dyDescent="0.3">
      <c r="A61" t="s">
        <v>154</v>
      </c>
      <c r="B61" t="s">
        <v>155</v>
      </c>
      <c r="C61" t="s">
        <v>273</v>
      </c>
      <c r="D61" t="s">
        <v>274</v>
      </c>
    </row>
    <row r="62" spans="1:62" x14ac:dyDescent="0.3">
      <c r="A62" t="s">
        <v>154</v>
      </c>
      <c r="B62" t="s">
        <v>155</v>
      </c>
      <c r="C62" t="s">
        <v>275</v>
      </c>
      <c r="D62" t="s">
        <v>276</v>
      </c>
      <c r="F62">
        <v>38.593175136286355</v>
      </c>
      <c r="G62">
        <v>38.608690022235699</v>
      </c>
      <c r="H62">
        <v>38.738518995916657</v>
      </c>
      <c r="I62">
        <v>38.780331823978685</v>
      </c>
      <c r="J62">
        <v>38.865285022314609</v>
      </c>
      <c r="K62">
        <v>38.753914218820753</v>
      </c>
      <c r="L62">
        <v>38.852661249842605</v>
      </c>
      <c r="M62">
        <v>38.912393473473095</v>
      </c>
      <c r="N62">
        <v>39.211883311548291</v>
      </c>
      <c r="O62">
        <v>39.077603144104778</v>
      </c>
      <c r="P62">
        <v>39.071351768193118</v>
      </c>
      <c r="Q62">
        <v>38.880272770246158</v>
      </c>
      <c r="R62">
        <v>39.137010318685292</v>
      </c>
      <c r="S62">
        <v>38.917935248800539</v>
      </c>
      <c r="T62">
        <v>38.921041800907659</v>
      </c>
      <c r="U62">
        <v>38.966274289194367</v>
      </c>
      <c r="V62">
        <v>38.756745089886017</v>
      </c>
      <c r="W62">
        <v>38.757986376611775</v>
      </c>
      <c r="X62">
        <v>38.727897586379342</v>
      </c>
      <c r="Y62">
        <v>38.883604593258724</v>
      </c>
      <c r="Z62">
        <v>38.782166642029587</v>
      </c>
      <c r="AA62">
        <v>38.886484378462491</v>
      </c>
      <c r="AB62">
        <v>38.978289944699732</v>
      </c>
      <c r="AC62">
        <v>39.213935816718084</v>
      </c>
      <c r="AD62">
        <v>39.475946618791589</v>
      </c>
      <c r="AE62">
        <v>39.822563524092928</v>
      </c>
      <c r="AF62">
        <v>39.869335207919576</v>
      </c>
      <c r="AG62">
        <v>39.994804470159437</v>
      </c>
      <c r="AH62">
        <v>40.094852180255728</v>
      </c>
      <c r="AI62">
        <v>40.227024390814691</v>
      </c>
      <c r="AJ62">
        <v>40.456513480673273</v>
      </c>
      <c r="AK62">
        <v>40.601843330525305</v>
      </c>
      <c r="AL62">
        <v>40.425648207197568</v>
      </c>
      <c r="AM62">
        <v>40.652375355150646</v>
      </c>
      <c r="AN62">
        <v>40.865261601629847</v>
      </c>
      <c r="AO62">
        <v>41.006824835412012</v>
      </c>
      <c r="AP62">
        <v>41.177105585857667</v>
      </c>
      <c r="AQ62">
        <v>41.312219147864589</v>
      </c>
      <c r="AR62">
        <v>41.569264460950926</v>
      </c>
      <c r="AS62">
        <v>41.710639383148411</v>
      </c>
      <c r="AT62">
        <v>41.79514045985055</v>
      </c>
      <c r="AU62">
        <v>41.949798865599931</v>
      </c>
      <c r="AV62">
        <v>42.234742061821528</v>
      </c>
      <c r="AW62">
        <v>42.36307358509459</v>
      </c>
      <c r="AX62">
        <v>42.760919943582572</v>
      </c>
      <c r="AY62">
        <v>42.811112503478299</v>
      </c>
      <c r="AZ62">
        <v>42.94392019679713</v>
      </c>
      <c r="BA62">
        <v>43.14299936179988</v>
      </c>
      <c r="BB62">
        <v>43.120864278652178</v>
      </c>
      <c r="BC62">
        <v>43.28409887158579</v>
      </c>
      <c r="BD62">
        <v>43.503906489519167</v>
      </c>
      <c r="BE62">
        <v>43.708658301825643</v>
      </c>
      <c r="BF62">
        <v>43.687963875486759</v>
      </c>
      <c r="BG62">
        <v>43.688413451163775</v>
      </c>
      <c r="BH62">
        <v>43.679445498482778</v>
      </c>
      <c r="BI62">
        <v>43.685706572757887</v>
      </c>
    </row>
    <row r="63" spans="1:62" x14ac:dyDescent="0.3">
      <c r="A63" t="s">
        <v>154</v>
      </c>
      <c r="B63" t="s">
        <v>155</v>
      </c>
      <c r="C63" t="s">
        <v>277</v>
      </c>
      <c r="D63" t="s">
        <v>278</v>
      </c>
      <c r="F63">
        <v>7773125.1171875</v>
      </c>
      <c r="G63">
        <v>7776250</v>
      </c>
      <c r="H63">
        <v>7802399.1015625</v>
      </c>
      <c r="I63">
        <v>7810820.703125</v>
      </c>
      <c r="J63">
        <v>7827931.2890625</v>
      </c>
      <c r="K63">
        <v>7805499.8828125</v>
      </c>
      <c r="L63">
        <v>7825388.7109375</v>
      </c>
      <c r="M63">
        <v>7837419.4921875</v>
      </c>
      <c r="N63">
        <v>7897740.3125</v>
      </c>
      <c r="O63">
        <v>7870694.6875</v>
      </c>
      <c r="P63">
        <v>7869435.5859375</v>
      </c>
      <c r="Q63">
        <v>7830950</v>
      </c>
      <c r="R63">
        <v>7882660</v>
      </c>
      <c r="S63">
        <v>7838380</v>
      </c>
      <c r="T63">
        <v>7838850</v>
      </c>
      <c r="U63">
        <v>7847960</v>
      </c>
      <c r="V63">
        <v>7805760</v>
      </c>
      <c r="W63">
        <v>7806010</v>
      </c>
      <c r="X63">
        <v>7799950</v>
      </c>
      <c r="Y63">
        <v>7831310</v>
      </c>
      <c r="Z63">
        <v>7810880</v>
      </c>
      <c r="AA63">
        <v>7831890</v>
      </c>
      <c r="AB63">
        <v>7850380</v>
      </c>
      <c r="AC63">
        <v>7897840</v>
      </c>
      <c r="AD63">
        <v>7950610</v>
      </c>
      <c r="AE63">
        <v>8020420</v>
      </c>
      <c r="AF63">
        <v>8029840</v>
      </c>
      <c r="AG63">
        <v>8055110</v>
      </c>
      <c r="AH63">
        <v>8075260</v>
      </c>
      <c r="AI63">
        <v>8101880</v>
      </c>
      <c r="AJ63">
        <v>8148100</v>
      </c>
      <c r="AK63">
        <v>8177370</v>
      </c>
      <c r="AL63">
        <v>8586970</v>
      </c>
      <c r="AM63">
        <v>8635130</v>
      </c>
      <c r="AN63">
        <v>8680350</v>
      </c>
      <c r="AO63">
        <v>8710420</v>
      </c>
      <c r="AP63">
        <v>8746590</v>
      </c>
      <c r="AQ63">
        <v>8775290</v>
      </c>
      <c r="AR63">
        <v>8829890</v>
      </c>
      <c r="AS63">
        <v>8859920</v>
      </c>
      <c r="AT63">
        <v>8877869.2041015625</v>
      </c>
      <c r="AU63">
        <v>8910720.80078125</v>
      </c>
      <c r="AV63">
        <v>8971246.69921875</v>
      </c>
      <c r="AW63">
        <v>8998506.0998535156</v>
      </c>
      <c r="AX63">
        <v>9083014.2004394531</v>
      </c>
      <c r="AY63">
        <v>9093675.7983398438</v>
      </c>
      <c r="AZ63">
        <v>9121885.9997558594</v>
      </c>
      <c r="BA63">
        <v>9164173.18359375</v>
      </c>
      <c r="BB63">
        <v>9159471.3840341568</v>
      </c>
      <c r="BC63">
        <v>9194451.9992685318</v>
      </c>
      <c r="BD63">
        <v>10208700.276374817</v>
      </c>
      <c r="BE63">
        <v>10252152.354011536</v>
      </c>
      <c r="BF63">
        <v>10247632.617194653</v>
      </c>
      <c r="BG63">
        <v>10247644.055182934</v>
      </c>
      <c r="BH63">
        <v>10245739.050300121</v>
      </c>
      <c r="BI63">
        <v>10247069.050300121</v>
      </c>
    </row>
    <row r="64" spans="1:62" x14ac:dyDescent="0.3">
      <c r="A64" t="s">
        <v>154</v>
      </c>
      <c r="B64" t="s">
        <v>155</v>
      </c>
      <c r="C64" t="s">
        <v>279</v>
      </c>
      <c r="D64" t="s">
        <v>280</v>
      </c>
      <c r="F64">
        <v>172259</v>
      </c>
      <c r="G64">
        <v>180170</v>
      </c>
      <c r="H64">
        <v>184344</v>
      </c>
      <c r="I64">
        <v>189976</v>
      </c>
      <c r="J64">
        <v>197335</v>
      </c>
      <c r="K64">
        <v>204605</v>
      </c>
      <c r="L64">
        <v>212794</v>
      </c>
      <c r="M64">
        <v>216297</v>
      </c>
      <c r="N64">
        <v>225406</v>
      </c>
      <c r="O64">
        <v>234337</v>
      </c>
      <c r="P64">
        <v>233850</v>
      </c>
      <c r="Q64">
        <v>231840</v>
      </c>
      <c r="R64">
        <v>235610</v>
      </c>
      <c r="S64">
        <v>239009</v>
      </c>
      <c r="T64">
        <v>241287</v>
      </c>
      <c r="U64">
        <v>248924</v>
      </c>
      <c r="V64">
        <v>250736</v>
      </c>
      <c r="W64">
        <v>249874</v>
      </c>
      <c r="X64">
        <v>251051</v>
      </c>
      <c r="Y64">
        <v>251638</v>
      </c>
      <c r="Z64">
        <v>254958</v>
      </c>
      <c r="AA64">
        <v>254040</v>
      </c>
      <c r="AB64">
        <v>253686</v>
      </c>
      <c r="AC64">
        <v>254615</v>
      </c>
      <c r="AD64">
        <v>254614</v>
      </c>
      <c r="AE64">
        <v>254979</v>
      </c>
      <c r="AF64">
        <v>246510</v>
      </c>
      <c r="AG64">
        <v>238500</v>
      </c>
      <c r="AH64">
        <v>235505</v>
      </c>
      <c r="AI64">
        <v>233231</v>
      </c>
      <c r="AJ64">
        <v>230322</v>
      </c>
      <c r="AK64">
        <v>221514</v>
      </c>
      <c r="AL64">
        <v>213078</v>
      </c>
      <c r="AM64">
        <v>218638</v>
      </c>
      <c r="AN64">
        <v>224909</v>
      </c>
      <c r="AO64">
        <v>208847</v>
      </c>
    </row>
    <row r="65" spans="1:62" x14ac:dyDescent="0.3">
      <c r="A65" t="s">
        <v>154</v>
      </c>
      <c r="B65" t="s">
        <v>155</v>
      </c>
      <c r="C65" t="s">
        <v>281</v>
      </c>
      <c r="D65" t="s">
        <v>282</v>
      </c>
      <c r="F65">
        <v>15.697947517036104</v>
      </c>
      <c r="G65">
        <v>16.255277243341329</v>
      </c>
      <c r="H65">
        <v>16.08154815642261</v>
      </c>
      <c r="I65">
        <v>16.327769920643433</v>
      </c>
      <c r="J65">
        <v>16.584449364965614</v>
      </c>
      <c r="K65">
        <v>17.956700519136497</v>
      </c>
      <c r="L65">
        <v>18.22570246465553</v>
      </c>
      <c r="M65">
        <v>18.275884847231762</v>
      </c>
      <c r="N65">
        <v>18.334531828407314</v>
      </c>
      <c r="O65">
        <v>19.758075401528764</v>
      </c>
      <c r="P65">
        <v>20.313832264124834</v>
      </c>
      <c r="Q65">
        <v>22.619889659074833</v>
      </c>
      <c r="R65">
        <v>21.899967271817186</v>
      </c>
      <c r="S65">
        <v>23.261408530194309</v>
      </c>
      <c r="T65">
        <v>23.558148493572848</v>
      </c>
      <c r="U65">
        <v>24.110832148582837</v>
      </c>
      <c r="V65">
        <v>25.740475630862587</v>
      </c>
      <c r="W65">
        <v>26.96640071918193</v>
      </c>
      <c r="X65">
        <v>27.46845658944688</v>
      </c>
      <c r="Y65">
        <v>26.810297082345642</v>
      </c>
      <c r="Z65">
        <v>28.270512022500405</v>
      </c>
      <c r="AA65">
        <v>27.71766896379469</v>
      </c>
      <c r="AB65">
        <v>27.518455807653233</v>
      </c>
    </row>
    <row r="66" spans="1:62" x14ac:dyDescent="0.3">
      <c r="A66" t="s">
        <v>154</v>
      </c>
      <c r="B66" t="s">
        <v>155</v>
      </c>
      <c r="C66" t="s">
        <v>283</v>
      </c>
      <c r="D66" t="s">
        <v>284</v>
      </c>
      <c r="O66">
        <v>59.174960883534524</v>
      </c>
      <c r="P66">
        <v>61.271308755124885</v>
      </c>
      <c r="Q66">
        <v>59.950520435451715</v>
      </c>
      <c r="R66">
        <v>58.979687037414642</v>
      </c>
      <c r="S66">
        <v>57.160371661378974</v>
      </c>
      <c r="T66">
        <v>58.27089216822062</v>
      </c>
      <c r="U66">
        <v>58.176424179539197</v>
      </c>
      <c r="V66">
        <v>59.005587078727409</v>
      </c>
      <c r="W66">
        <v>58.246415316975366</v>
      </c>
      <c r="X66">
        <v>56.271245875207434</v>
      </c>
      <c r="Y66">
        <v>58.21995278761041</v>
      </c>
      <c r="Z66">
        <v>58.740217100519615</v>
      </c>
      <c r="AA66">
        <v>59.21702198640935</v>
      </c>
      <c r="AB66">
        <v>58.369418613858485</v>
      </c>
      <c r="AC66">
        <v>58.14799061625115</v>
      </c>
      <c r="AD66">
        <v>57.218988716409605</v>
      </c>
      <c r="AE66">
        <v>57.127768682883243</v>
      </c>
      <c r="AF66">
        <v>56.305895961699953</v>
      </c>
      <c r="AG66">
        <v>56.824995746917715</v>
      </c>
      <c r="AH66">
        <v>56.638702131071298</v>
      </c>
      <c r="AI66">
        <v>56.181043847260106</v>
      </c>
      <c r="AJ66">
        <v>54.932659131465066</v>
      </c>
      <c r="AK66">
        <v>54.29406273266784</v>
      </c>
      <c r="AL66">
        <v>54.438369931779874</v>
      </c>
      <c r="AM66">
        <v>54.112165107400756</v>
      </c>
      <c r="AN66">
        <v>54.071437510829902</v>
      </c>
      <c r="AO66">
        <v>53.294443984361457</v>
      </c>
      <c r="AP66">
        <v>53.399384019916859</v>
      </c>
      <c r="AQ66">
        <v>52.407450382027449</v>
      </c>
      <c r="AR66">
        <v>54.00710942404038</v>
      </c>
      <c r="AS66">
        <v>52.243389643683138</v>
      </c>
      <c r="AT66">
        <v>52.824794211114778</v>
      </c>
      <c r="AU66">
        <v>52.613319030960319</v>
      </c>
      <c r="AV66">
        <v>52.728646528205239</v>
      </c>
      <c r="AW66">
        <v>51.841074068638292</v>
      </c>
      <c r="AX66">
        <v>52.741547134896841</v>
      </c>
      <c r="AY66">
        <v>54.274843389047817</v>
      </c>
      <c r="AZ66">
        <v>55.794357941617484</v>
      </c>
      <c r="BA66">
        <v>56.800814225111331</v>
      </c>
    </row>
    <row r="67" spans="1:62" x14ac:dyDescent="0.3">
      <c r="A67" t="s">
        <v>154</v>
      </c>
      <c r="B67" t="s">
        <v>155</v>
      </c>
      <c r="C67" t="s">
        <v>285</v>
      </c>
      <c r="D67" t="s">
        <v>286</v>
      </c>
      <c r="N67">
        <v>0</v>
      </c>
      <c r="O67">
        <v>312716.74016752874</v>
      </c>
      <c r="P67">
        <v>251448.90281537446</v>
      </c>
      <c r="Q67">
        <v>256212.47854835575</v>
      </c>
      <c r="R67">
        <v>270082.51535164984</v>
      </c>
      <c r="S67">
        <v>238223.69090166627</v>
      </c>
      <c r="T67">
        <v>261745.92929143255</v>
      </c>
      <c r="U67">
        <v>256464.55950186131</v>
      </c>
      <c r="V67">
        <v>286659.48812710162</v>
      </c>
      <c r="W67">
        <v>279801.49017214414</v>
      </c>
      <c r="X67">
        <v>322525.74952837318</v>
      </c>
      <c r="Y67">
        <v>322252.14046459092</v>
      </c>
      <c r="Z67">
        <v>290507.53585411934</v>
      </c>
      <c r="AA67">
        <v>321045.65916364855</v>
      </c>
      <c r="AB67">
        <v>311573.32894465869</v>
      </c>
      <c r="AC67">
        <v>282384.14427991508</v>
      </c>
      <c r="AD67">
        <v>275648.28147179488</v>
      </c>
      <c r="AE67">
        <v>275821.53782517998</v>
      </c>
      <c r="AF67">
        <v>308995.49146675708</v>
      </c>
      <c r="AG67">
        <v>273245.58241648489</v>
      </c>
      <c r="AH67">
        <v>298908.37229426496</v>
      </c>
      <c r="AI67">
        <v>359680.37999964674</v>
      </c>
      <c r="AJ67">
        <v>311765.6819552597</v>
      </c>
      <c r="AK67">
        <v>390640.29206892056</v>
      </c>
      <c r="AL67">
        <v>309410.95990181284</v>
      </c>
      <c r="AM67">
        <v>327153.1573927381</v>
      </c>
      <c r="AN67">
        <v>345421.54771307891</v>
      </c>
      <c r="AO67">
        <v>329802.11499013973</v>
      </c>
      <c r="AP67">
        <v>328535.03239649843</v>
      </c>
      <c r="AQ67">
        <v>329005.61215169716</v>
      </c>
      <c r="AR67">
        <v>332202.78291842306</v>
      </c>
      <c r="AS67">
        <v>337039.73089889623</v>
      </c>
      <c r="AT67">
        <v>350375.58692711574</v>
      </c>
      <c r="AU67">
        <v>341596.51744212821</v>
      </c>
      <c r="AV67">
        <v>341103.89632859547</v>
      </c>
      <c r="AW67">
        <v>344571.05922153837</v>
      </c>
      <c r="AX67">
        <v>361375.01909417537</v>
      </c>
      <c r="AY67">
        <v>443787.44852382713</v>
      </c>
      <c r="AZ67">
        <v>589624.71182399837</v>
      </c>
      <c r="BA67">
        <v>489026.1738976434</v>
      </c>
    </row>
    <row r="68" spans="1:62" x14ac:dyDescent="0.3">
      <c r="A68" t="s">
        <v>154</v>
      </c>
      <c r="B68" t="s">
        <v>155</v>
      </c>
      <c r="C68" t="s">
        <v>287</v>
      </c>
      <c r="D68" t="s">
        <v>288</v>
      </c>
      <c r="O68">
        <v>67.709681117620889</v>
      </c>
      <c r="P68">
        <v>68.472571931957205</v>
      </c>
      <c r="Q68">
        <v>68.442448560662058</v>
      </c>
      <c r="R68">
        <v>68.580123519629296</v>
      </c>
      <c r="S68">
        <v>67.602744607238975</v>
      </c>
      <c r="T68">
        <v>68.03399318732292</v>
      </c>
      <c r="U68">
        <v>68.768250568655418</v>
      </c>
      <c r="V68">
        <v>69.306057864272674</v>
      </c>
      <c r="W68">
        <v>68.685015783163735</v>
      </c>
      <c r="X68">
        <v>68.536510090074557</v>
      </c>
      <c r="Y68">
        <v>69.840273327336931</v>
      </c>
      <c r="Z68">
        <v>69.565225891824866</v>
      </c>
      <c r="AA68">
        <v>69.971305149844014</v>
      </c>
      <c r="AB68">
        <v>69.597029293361331</v>
      </c>
      <c r="AC68">
        <v>70.054547822020197</v>
      </c>
      <c r="AD68">
        <v>69.633569413314476</v>
      </c>
      <c r="AE68">
        <v>70.271667620249374</v>
      </c>
      <c r="AF68">
        <v>69.46839084279226</v>
      </c>
      <c r="AG68">
        <v>70.069317524635039</v>
      </c>
      <c r="AH68">
        <v>70.443334344087958</v>
      </c>
      <c r="AI68">
        <v>70.39625518601413</v>
      </c>
      <c r="AJ68">
        <v>69.652478217389884</v>
      </c>
      <c r="AK68">
        <v>68.766591707568665</v>
      </c>
      <c r="AL68">
        <v>69.502558792993455</v>
      </c>
      <c r="AM68">
        <v>68.963392579287969</v>
      </c>
      <c r="AN68">
        <v>69.551050965535069</v>
      </c>
      <c r="AO68">
        <v>69.756805586627337</v>
      </c>
      <c r="AP68">
        <v>69.6560001858672</v>
      </c>
      <c r="AQ68">
        <v>68.614791055954939</v>
      </c>
      <c r="AR68">
        <v>70.642569795584677</v>
      </c>
      <c r="AS68">
        <v>69.815615330882423</v>
      </c>
      <c r="AT68">
        <v>70.890792433964023</v>
      </c>
      <c r="AU68">
        <v>70.186496298198847</v>
      </c>
      <c r="AV68">
        <v>71.276742597677497</v>
      </c>
      <c r="AW68">
        <v>70.514092114975071</v>
      </c>
      <c r="AX68">
        <v>71.520354288221114</v>
      </c>
      <c r="AY68">
        <v>72.436429676458445</v>
      </c>
      <c r="AZ68">
        <v>72.367403282187936</v>
      </c>
      <c r="BA68">
        <v>74.391881887481972</v>
      </c>
    </row>
    <row r="69" spans="1:62" x14ac:dyDescent="0.3">
      <c r="A69" t="s">
        <v>154</v>
      </c>
      <c r="B69" t="s">
        <v>155</v>
      </c>
      <c r="C69" t="s">
        <v>289</v>
      </c>
      <c r="D69" t="s">
        <v>290</v>
      </c>
      <c r="N69">
        <v>0</v>
      </c>
      <c r="O69">
        <v>280493.28899861127</v>
      </c>
      <c r="P69">
        <v>203878.79680409475</v>
      </c>
      <c r="Q69">
        <v>210377.62366310181</v>
      </c>
      <c r="R69">
        <v>225717.03198264274</v>
      </c>
      <c r="S69">
        <v>186195.34028677817</v>
      </c>
      <c r="T69">
        <v>213493.35131014537</v>
      </c>
      <c r="U69">
        <v>206184.84540787523</v>
      </c>
      <c r="V69">
        <v>240172.38121273089</v>
      </c>
      <c r="W69">
        <v>229453.05753785055</v>
      </c>
      <c r="X69">
        <v>278541.46198789438</v>
      </c>
      <c r="Y69">
        <v>277870.74414317746</v>
      </c>
      <c r="Z69">
        <v>237950.58521758142</v>
      </c>
      <c r="AA69">
        <v>271611.43343701138</v>
      </c>
      <c r="AB69">
        <v>259806.64850406541</v>
      </c>
      <c r="AC69">
        <v>226592.06524751944</v>
      </c>
      <c r="AD69">
        <v>216815.16633229444</v>
      </c>
      <c r="AE69">
        <v>216396.89420173148</v>
      </c>
      <c r="AF69">
        <v>258004.0279608854</v>
      </c>
      <c r="AG69">
        <v>212025.28225385738</v>
      </c>
      <c r="AH69">
        <v>238047.42679716338</v>
      </c>
      <c r="AI69">
        <v>312704.15302585141</v>
      </c>
      <c r="AJ69">
        <v>253169.40874670341</v>
      </c>
      <c r="AK69">
        <v>347895.32782077446</v>
      </c>
      <c r="AL69">
        <v>249425.91561742348</v>
      </c>
      <c r="AM69">
        <v>268826.1721576475</v>
      </c>
      <c r="AN69">
        <v>288526.55541245342</v>
      </c>
      <c r="AO69">
        <v>268673.49240472744</v>
      </c>
      <c r="AP69">
        <v>261737.25115602743</v>
      </c>
      <c r="AQ69">
        <v>257833.36795770243</v>
      </c>
      <c r="AR69">
        <v>256618.56898957439</v>
      </c>
      <c r="AS69">
        <v>263578.15258138446</v>
      </c>
      <c r="AT69">
        <v>278223.50459361641</v>
      </c>
      <c r="AU69">
        <v>264835.59209309838</v>
      </c>
      <c r="AV69">
        <v>261964.14784551543</v>
      </c>
      <c r="AW69">
        <v>263475.64824271435</v>
      </c>
      <c r="AX69">
        <v>281417.73280388245</v>
      </c>
      <c r="AY69">
        <v>380589.95777396543</v>
      </c>
      <c r="AZ69">
        <v>557084.31375212141</v>
      </c>
      <c r="BA69">
        <v>430793.97813440138</v>
      </c>
    </row>
    <row r="70" spans="1:62" x14ac:dyDescent="0.3">
      <c r="A70" t="s">
        <v>154</v>
      </c>
      <c r="B70" t="s">
        <v>155</v>
      </c>
      <c r="C70" t="s">
        <v>291</v>
      </c>
      <c r="D70" t="s">
        <v>292</v>
      </c>
      <c r="S70">
        <v>9.468196660901695</v>
      </c>
      <c r="T70">
        <v>8.3823159886281964</v>
      </c>
      <c r="U70">
        <v>8.8707413929559369</v>
      </c>
      <c r="V70">
        <v>6.2131221606917624</v>
      </c>
      <c r="W70">
        <v>6.8595347603690051</v>
      </c>
      <c r="X70">
        <v>7.1025070108726478</v>
      </c>
      <c r="Z70">
        <v>4.7012219911552053</v>
      </c>
      <c r="AO70">
        <v>7.1933878870117933</v>
      </c>
      <c r="AP70">
        <v>7.3921310585392517</v>
      </c>
      <c r="AQ70">
        <v>6.2402899987748945</v>
      </c>
      <c r="AR70">
        <v>5.8418601245797293</v>
      </c>
      <c r="AS70">
        <v>5.289191730319124</v>
      </c>
      <c r="AT70">
        <v>4.5547926338294715</v>
      </c>
      <c r="AU70">
        <v>4.4423197544150055</v>
      </c>
      <c r="AV70">
        <v>4.5664951653422756</v>
      </c>
      <c r="AY70">
        <v>3.5171103281348963</v>
      </c>
      <c r="AZ70">
        <v>3.4408795615552799</v>
      </c>
      <c r="BA70">
        <v>3.9567754849881944</v>
      </c>
      <c r="BB70">
        <v>3.0336463013078339</v>
      </c>
      <c r="BC70">
        <v>2.9764948418352914</v>
      </c>
      <c r="BD70">
        <v>5.2042585845923801</v>
      </c>
      <c r="BE70">
        <v>5.4560475007848437</v>
      </c>
      <c r="BF70">
        <v>3.2967908862610744</v>
      </c>
      <c r="BG70">
        <v>2.2233551508187435</v>
      </c>
    </row>
    <row r="71" spans="1:62" x14ac:dyDescent="0.3">
      <c r="A71" t="s">
        <v>154</v>
      </c>
      <c r="B71" t="s">
        <v>155</v>
      </c>
      <c r="C71" t="s">
        <v>293</v>
      </c>
      <c r="D71" t="s">
        <v>294</v>
      </c>
      <c r="S71">
        <v>2.8135274511400632</v>
      </c>
      <c r="T71">
        <v>2.0319959833719237</v>
      </c>
      <c r="U71">
        <v>2.1290258944577793</v>
      </c>
      <c r="V71">
        <v>2.2231132889106795</v>
      </c>
      <c r="W71">
        <v>1.9700249099464824</v>
      </c>
      <c r="X71">
        <v>2.0578678483575756</v>
      </c>
      <c r="Z71">
        <v>1.5357411399123071</v>
      </c>
      <c r="AO71">
        <v>1.8023107826918585</v>
      </c>
      <c r="AP71">
        <v>1.6848901808878569</v>
      </c>
      <c r="AQ71">
        <v>1.692876513700114</v>
      </c>
      <c r="AR71">
        <v>1.6846387133487974</v>
      </c>
      <c r="AS71">
        <v>1.5148403635418488</v>
      </c>
      <c r="AT71">
        <v>1.6504453200166675</v>
      </c>
      <c r="AU71">
        <v>1.4564338137922352</v>
      </c>
      <c r="AV71">
        <v>1.2721837847766195</v>
      </c>
      <c r="AW71">
        <v>1.3391969539705799</v>
      </c>
      <c r="AX71">
        <v>1.1611906144341593</v>
      </c>
      <c r="AY71">
        <v>1.1786267761719127</v>
      </c>
      <c r="AZ71">
        <v>0.9952481053102179</v>
      </c>
      <c r="BA71">
        <v>1.029101965454478</v>
      </c>
      <c r="BB71">
        <v>0.99847195005841061</v>
      </c>
      <c r="BC71">
        <v>0.95813696810288995</v>
      </c>
      <c r="BD71">
        <v>1.5028603128227571</v>
      </c>
      <c r="BE71">
        <v>0.91563615688242894</v>
      </c>
      <c r="BF71">
        <v>1.2270018446210671</v>
      </c>
      <c r="BG71">
        <v>0.89799039737492514</v>
      </c>
      <c r="BI71">
        <v>1.0394790800879095</v>
      </c>
      <c r="BJ71">
        <v>1.0601993867710553</v>
      </c>
    </row>
    <row r="72" spans="1:62" x14ac:dyDescent="0.3">
      <c r="A72" t="s">
        <v>154</v>
      </c>
      <c r="B72" t="s">
        <v>155</v>
      </c>
      <c r="C72" t="s">
        <v>295</v>
      </c>
      <c r="D72" t="s">
        <v>296</v>
      </c>
      <c r="Z72">
        <v>18.77041226116954</v>
      </c>
      <c r="AA72">
        <v>18.625556874122701</v>
      </c>
      <c r="AB72">
        <v>18.378268032472224</v>
      </c>
      <c r="AC72">
        <v>18.394453049022548</v>
      </c>
      <c r="AD72">
        <v>19.031855118962444</v>
      </c>
      <c r="AE72">
        <v>19.1616521758211</v>
      </c>
      <c r="AF72">
        <v>19.915117510998581</v>
      </c>
      <c r="AG72">
        <v>21.13693095167082</v>
      </c>
      <c r="AH72">
        <v>20.382870321540818</v>
      </c>
      <c r="AI72">
        <v>20.54356913190697</v>
      </c>
      <c r="AJ72">
        <v>20.765938170350481</v>
      </c>
      <c r="AK72">
        <v>20.473189152246867</v>
      </c>
      <c r="AL72">
        <v>21.06022972436821</v>
      </c>
      <c r="AM72">
        <v>21.344757036875958</v>
      </c>
      <c r="AN72">
        <v>20.240221995788541</v>
      </c>
      <c r="AO72">
        <v>20.398408687686992</v>
      </c>
      <c r="AP72">
        <v>20.991850112379769</v>
      </c>
      <c r="AQ72">
        <v>20.892412182584096</v>
      </c>
      <c r="AR72">
        <v>19.631666864871725</v>
      </c>
      <c r="AS72">
        <v>17.752235717452745</v>
      </c>
      <c r="AT72">
        <v>18.623923363681193</v>
      </c>
      <c r="AU72">
        <v>20.706333325373286</v>
      </c>
      <c r="AV72">
        <v>19.730584217243582</v>
      </c>
      <c r="AW72">
        <v>17.648277862898681</v>
      </c>
      <c r="AX72">
        <v>17.427648081111329</v>
      </c>
      <c r="AY72">
        <v>16.526296580318252</v>
      </c>
      <c r="AZ72">
        <v>16.17792279789284</v>
      </c>
      <c r="BA72">
        <v>16.685712054087993</v>
      </c>
      <c r="BB72">
        <v>17.179760370830572</v>
      </c>
      <c r="BC72">
        <v>16.214009185706654</v>
      </c>
      <c r="BD72">
        <v>15.675885721752893</v>
      </c>
      <c r="BE72">
        <v>16.116857933891815</v>
      </c>
      <c r="BF72">
        <v>15.585204512101869</v>
      </c>
      <c r="BG72">
        <v>15.29426195631223</v>
      </c>
      <c r="BH72">
        <v>15.568478349166115</v>
      </c>
      <c r="BI72">
        <v>15.756054145035506</v>
      </c>
      <c r="BJ72">
        <v>15.805535570027644</v>
      </c>
    </row>
    <row r="73" spans="1:62" x14ac:dyDescent="0.3">
      <c r="A73" t="s">
        <v>154</v>
      </c>
      <c r="B73" t="s">
        <v>155</v>
      </c>
      <c r="C73" t="s">
        <v>297</v>
      </c>
      <c r="D73" t="s">
        <v>298</v>
      </c>
      <c r="AA73">
        <v>2.182142154530851</v>
      </c>
      <c r="AB73">
        <v>-2.565466612115884</v>
      </c>
      <c r="AC73">
        <v>-1.0157371880826389</v>
      </c>
      <c r="AD73">
        <v>6.0369747253123336</v>
      </c>
      <c r="AE73">
        <v>7.3688515259005953</v>
      </c>
      <c r="AF73">
        <v>2.35132083079111</v>
      </c>
      <c r="AG73">
        <v>3.1864793110589744</v>
      </c>
      <c r="AH73">
        <v>7.2994036598006602</v>
      </c>
      <c r="AI73">
        <v>-0.6591692046394968</v>
      </c>
      <c r="AJ73">
        <v>2.8566845439495552</v>
      </c>
      <c r="AK73">
        <v>-1.927025898745157</v>
      </c>
      <c r="AL73">
        <v>6.1038733509025889</v>
      </c>
      <c r="AM73">
        <v>0.49037963318751565</v>
      </c>
      <c r="AN73">
        <v>3.3570702376086246</v>
      </c>
      <c r="AO73">
        <v>8.2569462690920545</v>
      </c>
      <c r="AP73">
        <v>3.6030144141642353</v>
      </c>
      <c r="AQ73">
        <v>2.4636953874746865</v>
      </c>
      <c r="AR73">
        <v>4.6854062058957027</v>
      </c>
      <c r="AS73">
        <v>0.8009007187079078</v>
      </c>
      <c r="AT73">
        <v>4.2440003843251333</v>
      </c>
      <c r="AU73">
        <v>16.479541807152316</v>
      </c>
      <c r="AV73">
        <v>3.1352550272746953</v>
      </c>
      <c r="AW73">
        <v>4.0388017883231839</v>
      </c>
      <c r="AX73">
        <v>5.4856952332683875</v>
      </c>
      <c r="AY73">
        <v>5.1062266523453701</v>
      </c>
      <c r="AZ73">
        <v>4.3327676267283124</v>
      </c>
      <c r="BA73">
        <v>5.3671483238824464</v>
      </c>
      <c r="BB73">
        <v>3.276245841697218</v>
      </c>
      <c r="BC73">
        <v>4.8888326504431063</v>
      </c>
      <c r="BD73">
        <v>3.1053390375853667</v>
      </c>
      <c r="BE73">
        <v>6.1184918007757005</v>
      </c>
      <c r="BF73">
        <v>3.0602446275548374</v>
      </c>
      <c r="BG73">
        <v>4.3565571160607988</v>
      </c>
      <c r="BH73">
        <v>3.3213543586990681</v>
      </c>
      <c r="BI73">
        <v>3.204503469776526</v>
      </c>
      <c r="BJ73">
        <v>4.2986064599269724</v>
      </c>
    </row>
    <row r="74" spans="1:62" x14ac:dyDescent="0.3">
      <c r="A74" t="s">
        <v>154</v>
      </c>
      <c r="B74" t="s">
        <v>155</v>
      </c>
      <c r="C74" t="s">
        <v>299</v>
      </c>
      <c r="D74" t="s">
        <v>300</v>
      </c>
      <c r="Z74">
        <v>76227678224.519669</v>
      </c>
      <c r="AA74">
        <v>77891074524.477051</v>
      </c>
      <c r="AB74">
        <v>75892805013.733292</v>
      </c>
      <c r="AC74">
        <v>75121933570.129761</v>
      </c>
      <c r="AD74">
        <v>79657025712.924408</v>
      </c>
      <c r="AE74">
        <v>85526833667.658264</v>
      </c>
      <c r="AF74">
        <v>87537843923.601974</v>
      </c>
      <c r="AG74">
        <v>90327219209.574646</v>
      </c>
      <c r="AH74">
        <v>96920567554.354507</v>
      </c>
      <c r="AI74">
        <v>96281697020.074387</v>
      </c>
      <c r="AJ74">
        <v>99032161377.499191</v>
      </c>
      <c r="AK74">
        <v>97123785979.667679</v>
      </c>
      <c r="AL74">
        <v>103052098869.46828</v>
      </c>
      <c r="AM74">
        <v>103557445373.89642</v>
      </c>
      <c r="AN74">
        <v>107033941551.37131</v>
      </c>
      <c r="AO74">
        <v>115871676594.95943</v>
      </c>
      <c r="AP74">
        <v>120046549804.60959</v>
      </c>
      <c r="AQ74">
        <v>123004131114.96826</v>
      </c>
      <c r="AR74">
        <v>128767374307.73708</v>
      </c>
      <c r="AS74">
        <v>129798673134.02904</v>
      </c>
      <c r="AT74">
        <v>135307329320.68614</v>
      </c>
      <c r="AU74">
        <v>157605357224.22989</v>
      </c>
      <c r="AV74">
        <v>162546687109.85681</v>
      </c>
      <c r="AW74">
        <v>169111625615.70981</v>
      </c>
      <c r="AX74">
        <v>178388574001.01349</v>
      </c>
      <c r="AY74">
        <v>187497498911.39209</v>
      </c>
      <c r="AZ74">
        <v>195621329845.15018</v>
      </c>
      <c r="BA74">
        <v>206120616771.09073</v>
      </c>
      <c r="BB74">
        <v>212873634906.93423</v>
      </c>
      <c r="BC74">
        <v>223280670674.44949</v>
      </c>
      <c r="BD74">
        <v>230214292504.28558</v>
      </c>
      <c r="BE74">
        <v>244299935115.37408</v>
      </c>
      <c r="BF74">
        <v>251776110754.86224</v>
      </c>
      <c r="BG74">
        <v>262744880824.49432</v>
      </c>
      <c r="BH74">
        <v>271471569376.01733</v>
      </c>
      <c r="BI74">
        <v>280170885236.1286</v>
      </c>
      <c r="BJ74">
        <v>292214329007.72339</v>
      </c>
    </row>
    <row r="75" spans="1:62" x14ac:dyDescent="0.3">
      <c r="A75" t="s">
        <v>154</v>
      </c>
      <c r="B75" t="s">
        <v>155</v>
      </c>
      <c r="C75" t="s">
        <v>301</v>
      </c>
      <c r="D75" t="s">
        <v>302</v>
      </c>
    </row>
    <row r="76" spans="1:62" x14ac:dyDescent="0.3">
      <c r="A76" t="s">
        <v>154</v>
      </c>
      <c r="B76" t="s">
        <v>155</v>
      </c>
      <c r="C76" t="s">
        <v>303</v>
      </c>
      <c r="D76" t="s">
        <v>304</v>
      </c>
    </row>
    <row r="77" spans="1:62" x14ac:dyDescent="0.3">
      <c r="A77" t="s">
        <v>154</v>
      </c>
      <c r="B77" t="s">
        <v>155</v>
      </c>
      <c r="C77" t="s">
        <v>305</v>
      </c>
      <c r="D77" t="s">
        <v>306</v>
      </c>
      <c r="Z77">
        <v>62651969727.833992</v>
      </c>
      <c r="AA77">
        <v>59566869088.285065</v>
      </c>
      <c r="AB77">
        <v>51430674862.618858</v>
      </c>
      <c r="AC77">
        <v>49614077712.834221</v>
      </c>
      <c r="AD77">
        <v>53522678025.460968</v>
      </c>
      <c r="AE77">
        <v>56374186527.475044</v>
      </c>
      <c r="AF77">
        <v>63201611217.019264</v>
      </c>
      <c r="AG77">
        <v>66641988604.44413</v>
      </c>
      <c r="AH77">
        <v>63108229815.633263</v>
      </c>
      <c r="AI77">
        <v>64536563383.451073</v>
      </c>
      <c r="AJ77">
        <v>65778655960.194351</v>
      </c>
      <c r="AK77">
        <v>59426962493.718292</v>
      </c>
      <c r="AL77">
        <v>53863718366.257225</v>
      </c>
      <c r="AM77">
        <v>52039970172.856133</v>
      </c>
      <c r="AN77">
        <v>60052087510.162643</v>
      </c>
      <c r="AO77">
        <v>64620590313.391411</v>
      </c>
      <c r="AP77">
        <v>69149185838.124115</v>
      </c>
      <c r="AQ77">
        <v>68134292480.093117</v>
      </c>
      <c r="AR77">
        <v>65233496939.192261</v>
      </c>
      <c r="AS77">
        <v>65366480476.3367</v>
      </c>
      <c r="AT77">
        <v>66461403990.032936</v>
      </c>
      <c r="AU77">
        <v>86155768479.745285</v>
      </c>
      <c r="AV77">
        <v>94244061016.213486</v>
      </c>
      <c r="AW77">
        <v>101508918939.1331</v>
      </c>
      <c r="AX77">
        <v>121095787940.54721</v>
      </c>
      <c r="AY77">
        <v>145291546039.76669</v>
      </c>
      <c r="AZ77">
        <v>168890457944.0683</v>
      </c>
      <c r="BA77">
        <v>209291715418.04526</v>
      </c>
      <c r="BB77">
        <v>205517012065.5162</v>
      </c>
      <c r="BC77">
        <v>223280670674.44952</v>
      </c>
      <c r="BD77">
        <v>240364953343.69647</v>
      </c>
      <c r="BE77">
        <v>270425527330.43304</v>
      </c>
      <c r="BF77">
        <v>289089964397.19989</v>
      </c>
      <c r="BG77">
        <v>306823944599.13947</v>
      </c>
      <c r="BH77">
        <v>296202978258.2406</v>
      </c>
      <c r="BI77">
        <v>282722793132.0354</v>
      </c>
      <c r="BJ77">
        <v>301223260399.04541</v>
      </c>
    </row>
    <row r="78" spans="1:62" x14ac:dyDescent="0.3">
      <c r="A78" t="s">
        <v>154</v>
      </c>
      <c r="B78" t="s">
        <v>155</v>
      </c>
      <c r="C78" t="s">
        <v>307</v>
      </c>
      <c r="D78" t="s">
        <v>308</v>
      </c>
      <c r="AJ78">
        <v>794.53609247198153</v>
      </c>
      <c r="AK78">
        <v>753.69994974329018</v>
      </c>
      <c r="AL78">
        <v>773.04509854786284</v>
      </c>
      <c r="AM78">
        <v>753.45625138734692</v>
      </c>
      <c r="AN78">
        <v>757.87515474904762</v>
      </c>
      <c r="AO78">
        <v>806.15064165956642</v>
      </c>
      <c r="AP78">
        <v>815.3241199813483</v>
      </c>
      <c r="AQ78">
        <v>816.74688475483379</v>
      </c>
      <c r="AR78">
        <v>836.51173323523301</v>
      </c>
      <c r="AS78">
        <v>828.48191801500218</v>
      </c>
      <c r="AT78">
        <v>849.63614784413119</v>
      </c>
      <c r="AU78">
        <v>959.95401879874953</v>
      </c>
      <c r="AV78">
        <v>970.43809591008892</v>
      </c>
      <c r="AW78">
        <v>999.81684735284284</v>
      </c>
      <c r="AX78">
        <v>1028.3926673886881</v>
      </c>
      <c r="AY78">
        <v>1061.4391367141004</v>
      </c>
      <c r="AZ78">
        <v>1095.0465926551176</v>
      </c>
      <c r="BA78">
        <v>1153.4874181346654</v>
      </c>
      <c r="BB78">
        <v>1174.3275270553688</v>
      </c>
      <c r="BC78">
        <v>1238.0022747943156</v>
      </c>
      <c r="BD78">
        <v>1241.0507662848563</v>
      </c>
      <c r="BE78">
        <v>1275.4035530174995</v>
      </c>
      <c r="BF78">
        <v>1268.795159658348</v>
      </c>
      <c r="BG78">
        <v>1300.973363211642</v>
      </c>
      <c r="BH78">
        <v>1313.6724576091938</v>
      </c>
      <c r="BI78">
        <v>1326.9005185046944</v>
      </c>
    </row>
    <row r="79" spans="1:62" x14ac:dyDescent="0.3">
      <c r="A79" t="s">
        <v>154</v>
      </c>
      <c r="B79" t="s">
        <v>155</v>
      </c>
      <c r="C79" t="s">
        <v>309</v>
      </c>
      <c r="D79" t="s">
        <v>310</v>
      </c>
      <c r="O79">
        <v>208.99999998500002</v>
      </c>
      <c r="P79">
        <v>236.99999986590004</v>
      </c>
      <c r="Q79">
        <v>255.6000032725</v>
      </c>
      <c r="R79">
        <v>324.99999865869995</v>
      </c>
      <c r="S79">
        <v>401.70000832499994</v>
      </c>
      <c r="T79">
        <v>417.10000438280008</v>
      </c>
      <c r="U79">
        <v>465.20000384779996</v>
      </c>
      <c r="V79">
        <v>480.80000329770007</v>
      </c>
      <c r="W79">
        <v>556.50000791280002</v>
      </c>
      <c r="X79">
        <v>654.30000167380012</v>
      </c>
      <c r="Y79">
        <v>706.09999988230015</v>
      </c>
      <c r="Z79">
        <v>810.79999670400014</v>
      </c>
      <c r="AA79">
        <v>846.50001116830003</v>
      </c>
      <c r="AB79">
        <v>921.1999862045999</v>
      </c>
      <c r="AC79">
        <v>987.5999888332002</v>
      </c>
      <c r="AD79">
        <v>984.89999065550012</v>
      </c>
      <c r="AE79">
        <v>892.20002047730009</v>
      </c>
      <c r="AF79">
        <v>976.60000988130002</v>
      </c>
      <c r="AG79">
        <v>972.79999651760011</v>
      </c>
      <c r="AH79">
        <v>958.60000316799994</v>
      </c>
      <c r="AI79">
        <v>912.40000261350019</v>
      </c>
      <c r="AJ79">
        <v>867.00000641529982</v>
      </c>
      <c r="AK79">
        <v>971.9000091181</v>
      </c>
      <c r="AL79">
        <v>1066.0999939667001</v>
      </c>
      <c r="AM79">
        <v>1115.8000051827</v>
      </c>
      <c r="AN79">
        <v>1124.8999989702002</v>
      </c>
      <c r="AO79">
        <v>1229.5999907923001</v>
      </c>
      <c r="AP79">
        <v>1343.1999882161001</v>
      </c>
      <c r="AQ79">
        <v>1416.9999707863003</v>
      </c>
      <c r="AR79">
        <v>1659.3000172376996</v>
      </c>
      <c r="AS79">
        <v>1711.5920000000001</v>
      </c>
      <c r="AT79">
        <v>1684.2540000953675</v>
      </c>
      <c r="AU79">
        <v>1499.8720000000003</v>
      </c>
      <c r="AV79">
        <v>1642.8690000000001</v>
      </c>
      <c r="AW79">
        <v>1822.4059999999999</v>
      </c>
      <c r="AX79">
        <v>1842.2220000000002</v>
      </c>
      <c r="AY79">
        <v>2248.5829999999996</v>
      </c>
      <c r="AZ79">
        <v>1934.4270000000004</v>
      </c>
      <c r="BA79">
        <v>1792.1149999999998</v>
      </c>
      <c r="BB79">
        <v>1815.1069999999995</v>
      </c>
      <c r="BC79">
        <v>2138.2313787628082</v>
      </c>
      <c r="BD79">
        <v>2215.8004779742591</v>
      </c>
      <c r="BE79">
        <v>2559.1714223938448</v>
      </c>
      <c r="BF79">
        <v>2708.0351741703294</v>
      </c>
      <c r="BG79">
        <v>2793.4314638692058</v>
      </c>
      <c r="BH79">
        <v>2782.2532493577328</v>
      </c>
      <c r="BI79">
        <v>2910.2508198198125</v>
      </c>
      <c r="BJ79">
        <v>3625.0180334449024</v>
      </c>
    </row>
    <row r="80" spans="1:62" x14ac:dyDescent="0.3">
      <c r="A80" t="s">
        <v>154</v>
      </c>
      <c r="B80" t="s">
        <v>155</v>
      </c>
      <c r="C80" t="s">
        <v>311</v>
      </c>
      <c r="D80" t="s">
        <v>312</v>
      </c>
      <c r="O80">
        <v>4585300</v>
      </c>
      <c r="P80">
        <v>5013400</v>
      </c>
      <c r="Q80">
        <v>5360200</v>
      </c>
      <c r="R80">
        <v>6261300</v>
      </c>
      <c r="S80">
        <v>6811800</v>
      </c>
      <c r="T80">
        <v>7320600</v>
      </c>
      <c r="U80">
        <v>8580400</v>
      </c>
      <c r="V80">
        <v>8761000</v>
      </c>
      <c r="W80">
        <v>9739500</v>
      </c>
      <c r="X80">
        <v>11291300</v>
      </c>
      <c r="Y80">
        <v>13019500</v>
      </c>
      <c r="Z80">
        <v>14210700</v>
      </c>
      <c r="AA80">
        <v>14279000</v>
      </c>
      <c r="AB80">
        <v>14397500</v>
      </c>
      <c r="AC80">
        <v>14786200</v>
      </c>
      <c r="AD80">
        <v>15179600</v>
      </c>
      <c r="AE80">
        <v>14090900</v>
      </c>
      <c r="AF80">
        <v>14322400</v>
      </c>
      <c r="AG80">
        <v>14862300</v>
      </c>
      <c r="AH80">
        <v>14713200</v>
      </c>
      <c r="AI80">
        <v>14808400</v>
      </c>
      <c r="AJ80">
        <v>14208800</v>
      </c>
      <c r="AK80">
        <v>13512500</v>
      </c>
      <c r="AL80">
        <v>13923000</v>
      </c>
      <c r="AM80">
        <v>14942600</v>
      </c>
      <c r="AN80">
        <v>15368600</v>
      </c>
      <c r="AO80">
        <v>16034300</v>
      </c>
      <c r="AP80">
        <v>16477400</v>
      </c>
      <c r="AQ80">
        <v>16242300</v>
      </c>
      <c r="AR80">
        <v>17122000</v>
      </c>
      <c r="AS80">
        <v>17912857</v>
      </c>
      <c r="AT80">
        <v>17173516</v>
      </c>
      <c r="AU80">
        <v>16535011</v>
      </c>
      <c r="AV80">
        <v>17883529</v>
      </c>
      <c r="AW80">
        <v>20167567</v>
      </c>
      <c r="AX80">
        <v>23620094</v>
      </c>
      <c r="AY80">
        <v>25775571</v>
      </c>
      <c r="AZ80">
        <v>27232504</v>
      </c>
      <c r="BA80">
        <v>28096606</v>
      </c>
      <c r="BB80">
        <v>27748907</v>
      </c>
      <c r="BC80">
        <v>38191509.137901865</v>
      </c>
      <c r="BD80">
        <v>42648276.401033983</v>
      </c>
      <c r="BE80">
        <v>45408840.802368447</v>
      </c>
      <c r="BF80">
        <v>43790341.818000004</v>
      </c>
      <c r="BG80">
        <v>44380996.115098029</v>
      </c>
      <c r="BH80">
        <v>47850992</v>
      </c>
      <c r="BI80">
        <v>49683303</v>
      </c>
      <c r="BJ80">
        <v>51277335</v>
      </c>
    </row>
    <row r="81" spans="1:62" x14ac:dyDescent="0.3">
      <c r="A81" t="s">
        <v>154</v>
      </c>
      <c r="B81" t="s">
        <v>155</v>
      </c>
      <c r="C81" t="s">
        <v>313</v>
      </c>
      <c r="D81" t="s">
        <v>314</v>
      </c>
      <c r="O81">
        <v>220000</v>
      </c>
      <c r="P81">
        <v>228000</v>
      </c>
      <c r="Q81">
        <v>224700</v>
      </c>
      <c r="R81">
        <v>228200</v>
      </c>
      <c r="S81">
        <v>220100</v>
      </c>
      <c r="T81">
        <v>253200</v>
      </c>
      <c r="U81">
        <v>281800</v>
      </c>
      <c r="V81">
        <v>262600</v>
      </c>
      <c r="W81">
        <v>276000</v>
      </c>
      <c r="X81">
        <v>301000</v>
      </c>
      <c r="Y81">
        <v>321400</v>
      </c>
      <c r="Z81">
        <v>334600</v>
      </c>
      <c r="AA81">
        <v>323400</v>
      </c>
      <c r="AB81">
        <v>329300</v>
      </c>
      <c r="AC81">
        <v>326600</v>
      </c>
      <c r="AD81">
        <v>334200</v>
      </c>
      <c r="AE81">
        <v>304800</v>
      </c>
      <c r="AF81">
        <v>306600</v>
      </c>
      <c r="AG81">
        <v>300500</v>
      </c>
      <c r="AH81">
        <v>311500</v>
      </c>
      <c r="AI81">
        <v>317100</v>
      </c>
      <c r="AJ81">
        <v>321900</v>
      </c>
      <c r="AK81">
        <v>302300</v>
      </c>
      <c r="AL81">
        <v>302700</v>
      </c>
      <c r="AM81">
        <v>303500</v>
      </c>
      <c r="AN81">
        <v>278900</v>
      </c>
      <c r="AO81">
        <v>293600</v>
      </c>
      <c r="AP81">
        <v>337600</v>
      </c>
      <c r="AQ81">
        <v>332300</v>
      </c>
      <c r="AR81">
        <v>337800</v>
      </c>
      <c r="AS81">
        <v>354035</v>
      </c>
      <c r="AT81">
        <v>349026</v>
      </c>
      <c r="AU81">
        <v>320253</v>
      </c>
      <c r="AV81">
        <v>338510</v>
      </c>
      <c r="AW81">
        <v>356660</v>
      </c>
      <c r="AX81">
        <v>380427</v>
      </c>
      <c r="AY81">
        <v>378262</v>
      </c>
      <c r="AZ81">
        <v>421479</v>
      </c>
      <c r="BA81">
        <v>366757</v>
      </c>
      <c r="BB81">
        <v>373213</v>
      </c>
      <c r="BC81">
        <v>591685.62001965067</v>
      </c>
      <c r="BD81">
        <v>638799.44449420564</v>
      </c>
      <c r="BE81">
        <v>661095.24972543668</v>
      </c>
      <c r="BF81">
        <v>703872.772</v>
      </c>
      <c r="BG81">
        <v>680337.12680379942</v>
      </c>
      <c r="BH81">
        <v>720955</v>
      </c>
      <c r="BI81">
        <v>720715</v>
      </c>
      <c r="BJ81">
        <v>719553</v>
      </c>
    </row>
    <row r="82" spans="1:62" x14ac:dyDescent="0.3">
      <c r="A82" t="s">
        <v>154</v>
      </c>
      <c r="B82" t="s">
        <v>155</v>
      </c>
      <c r="C82" t="s">
        <v>315</v>
      </c>
      <c r="D82" t="s">
        <v>316</v>
      </c>
      <c r="P82">
        <v>0.83458046405797925</v>
      </c>
      <c r="Q82">
        <v>1.0761751172666223</v>
      </c>
      <c r="R82">
        <v>1.1050262613057451</v>
      </c>
      <c r="S82">
        <v>1.3425604648627152</v>
      </c>
      <c r="T82">
        <v>1.3923443074328457</v>
      </c>
      <c r="U82">
        <v>1.4837238667331036</v>
      </c>
      <c r="V82">
        <v>1.5643059145714744</v>
      </c>
      <c r="W82">
        <v>1.4154711498369013</v>
      </c>
      <c r="X82">
        <v>1.5124213794960999</v>
      </c>
      <c r="Y82">
        <v>1.4142922816242591</v>
      </c>
      <c r="Z82">
        <v>1.4219746924925047</v>
      </c>
      <c r="AA82">
        <v>1.3526161360582443</v>
      </c>
      <c r="AB82">
        <v>1.1813777066444457</v>
      </c>
      <c r="AC82">
        <v>1.5344425873290399</v>
      </c>
      <c r="AD82">
        <v>1.8003130927142748</v>
      </c>
      <c r="AE82">
        <v>2.3044955320548102</v>
      </c>
      <c r="AF82">
        <v>1.8720289032216368</v>
      </c>
      <c r="AG82">
        <v>2.3851670635134532</v>
      </c>
      <c r="AH82">
        <v>2.4903559141631315</v>
      </c>
      <c r="AI82">
        <v>1.780261703411397</v>
      </c>
      <c r="AJ82">
        <v>1.8731794006270637</v>
      </c>
      <c r="AK82">
        <v>1.8876672553407627</v>
      </c>
      <c r="AL82">
        <v>1.6293768785508274</v>
      </c>
      <c r="AM82">
        <v>1.7925090310176977</v>
      </c>
      <c r="AN82">
        <v>1.9121030495475795</v>
      </c>
      <c r="AO82">
        <v>1.9478133775464899</v>
      </c>
      <c r="AP82">
        <v>1.9656654521349393</v>
      </c>
      <c r="AQ82">
        <v>1.9519424116849398</v>
      </c>
      <c r="AR82">
        <v>1.8893507544644841</v>
      </c>
      <c r="AS82">
        <v>1.9854363740644934</v>
      </c>
      <c r="AT82">
        <v>1.8503592545916807</v>
      </c>
      <c r="AU82">
        <v>1.9841314985265743</v>
      </c>
      <c r="AV82">
        <v>2.0100747792435469</v>
      </c>
      <c r="AW82">
        <v>2.029010949855933</v>
      </c>
      <c r="AX82">
        <v>1.897254652340689</v>
      </c>
      <c r="AY82">
        <v>1.8653570816266001</v>
      </c>
      <c r="AZ82">
        <v>1.8491741564477353</v>
      </c>
      <c r="BA82">
        <v>1.9143065094297984</v>
      </c>
      <c r="BB82">
        <v>1.8959351642946778</v>
      </c>
      <c r="BC82">
        <v>1.9244056914808321</v>
      </c>
      <c r="BD82">
        <v>1.9948040341889433</v>
      </c>
      <c r="BE82">
        <v>1.9420182975760865</v>
      </c>
      <c r="BF82">
        <v>2.0579268121100371</v>
      </c>
      <c r="BG82">
        <v>1.9400300851117276</v>
      </c>
    </row>
    <row r="83" spans="1:62" x14ac:dyDescent="0.3">
      <c r="A83" t="s">
        <v>154</v>
      </c>
      <c r="B83" t="s">
        <v>155</v>
      </c>
      <c r="C83" t="s">
        <v>317</v>
      </c>
      <c r="D83" t="s">
        <v>318</v>
      </c>
    </row>
    <row r="84" spans="1:62" x14ac:dyDescent="0.3">
      <c r="A84" t="s">
        <v>154</v>
      </c>
      <c r="B84" t="s">
        <v>155</v>
      </c>
      <c r="C84" t="s">
        <v>319</v>
      </c>
      <c r="D84" t="s">
        <v>320</v>
      </c>
      <c r="BH84">
        <v>25.249999999999996</v>
      </c>
    </row>
    <row r="85" spans="1:62" x14ac:dyDescent="0.3">
      <c r="A85" t="s">
        <v>154</v>
      </c>
      <c r="B85" t="s">
        <v>155</v>
      </c>
      <c r="C85" t="s">
        <v>321</v>
      </c>
      <c r="D85" t="s">
        <v>322</v>
      </c>
      <c r="BH85">
        <v>1.6970000000000001</v>
      </c>
    </row>
    <row r="86" spans="1:62" x14ac:dyDescent="0.3">
      <c r="A86" t="s">
        <v>154</v>
      </c>
      <c r="B86" t="s">
        <v>155</v>
      </c>
      <c r="C86" t="s">
        <v>323</v>
      </c>
      <c r="D86" t="s">
        <v>324</v>
      </c>
    </row>
    <row r="87" spans="1:62" x14ac:dyDescent="0.3">
      <c r="A87" t="s">
        <v>154</v>
      </c>
      <c r="B87" t="s">
        <v>155</v>
      </c>
      <c r="C87" t="s">
        <v>325</v>
      </c>
      <c r="D87" t="s">
        <v>326</v>
      </c>
    </row>
    <row r="88" spans="1:62" x14ac:dyDescent="0.3">
      <c r="A88" t="s">
        <v>154</v>
      </c>
      <c r="B88" t="s">
        <v>155</v>
      </c>
      <c r="C88" t="s">
        <v>327</v>
      </c>
      <c r="D88" t="s">
        <v>328</v>
      </c>
    </row>
    <row r="89" spans="1:62" x14ac:dyDescent="0.3">
      <c r="A89" t="s">
        <v>154</v>
      </c>
      <c r="B89" t="s">
        <v>155</v>
      </c>
      <c r="C89" t="s">
        <v>329</v>
      </c>
      <c r="D89" t="s">
        <v>330</v>
      </c>
    </row>
    <row r="90" spans="1:62" x14ac:dyDescent="0.3">
      <c r="A90" t="s">
        <v>154</v>
      </c>
      <c r="B90" t="s">
        <v>155</v>
      </c>
      <c r="C90" t="s">
        <v>331</v>
      </c>
      <c r="D90" t="s">
        <v>332</v>
      </c>
      <c r="AS90">
        <v>0</v>
      </c>
      <c r="AT90">
        <v>6.9098703967125016E-2</v>
      </c>
      <c r="AU90">
        <v>0.16708368759868822</v>
      </c>
      <c r="AV90">
        <v>0.68745979175105432</v>
      </c>
      <c r="AW90">
        <v>2.0126723113767939</v>
      </c>
      <c r="AX90">
        <v>3.597683852394661</v>
      </c>
      <c r="AY90">
        <v>6.1665751655094461</v>
      </c>
      <c r="AZ90">
        <v>9.4379367948923321</v>
      </c>
      <c r="BA90">
        <v>13.487731297986548</v>
      </c>
      <c r="BB90">
        <v>17.350774978318398</v>
      </c>
      <c r="BC90">
        <v>22.461833939420334</v>
      </c>
      <c r="BD90">
        <v>27.645315950854471</v>
      </c>
      <c r="BE90">
        <v>32.545335722567721</v>
      </c>
      <c r="BF90">
        <v>37.747444863939265</v>
      </c>
      <c r="BG90">
        <v>43.210700290349436</v>
      </c>
      <c r="BH90">
        <v>48.637403524246736</v>
      </c>
      <c r="BI90">
        <v>53.935637189851583</v>
      </c>
      <c r="BJ90">
        <v>59.541299649692213</v>
      </c>
    </row>
    <row r="91" spans="1:62" x14ac:dyDescent="0.3">
      <c r="A91" t="s">
        <v>154</v>
      </c>
      <c r="B91" t="s">
        <v>155</v>
      </c>
      <c r="C91" t="s">
        <v>333</v>
      </c>
      <c r="D91" t="s">
        <v>334</v>
      </c>
      <c r="BC91">
        <v>50.861853801047751</v>
      </c>
      <c r="BD91">
        <v>60.506391554793275</v>
      </c>
      <c r="BE91">
        <v>67.697926350511267</v>
      </c>
      <c r="BF91">
        <v>71.731236644399118</v>
      </c>
      <c r="BG91">
        <v>75.699090720709734</v>
      </c>
      <c r="BH91">
        <v>76.373951529561879</v>
      </c>
      <c r="BI91">
        <v>76.788661298196317</v>
      </c>
      <c r="BJ91">
        <v>77.238989365164301</v>
      </c>
    </row>
    <row r="92" spans="1:62" x14ac:dyDescent="0.3">
      <c r="A92" t="s">
        <v>154</v>
      </c>
      <c r="B92" t="s">
        <v>155</v>
      </c>
      <c r="C92" t="s">
        <v>335</v>
      </c>
      <c r="D92" t="s">
        <v>336</v>
      </c>
      <c r="E92">
        <v>2385</v>
      </c>
      <c r="F92">
        <v>2583</v>
      </c>
      <c r="G92">
        <v>2721</v>
      </c>
      <c r="H92">
        <v>2927</v>
      </c>
      <c r="I92">
        <v>3160</v>
      </c>
      <c r="J92">
        <v>3303</v>
      </c>
      <c r="K92">
        <v>3458</v>
      </c>
      <c r="L92">
        <v>3635</v>
      </c>
      <c r="M92">
        <v>3771</v>
      </c>
      <c r="N92">
        <v>3952</v>
      </c>
      <c r="O92">
        <v>4243</v>
      </c>
      <c r="P92">
        <v>4435</v>
      </c>
      <c r="Q92">
        <v>4697</v>
      </c>
      <c r="R92">
        <v>4967</v>
      </c>
      <c r="S92">
        <v>5112</v>
      </c>
      <c r="T92">
        <v>5349</v>
      </c>
      <c r="U92">
        <v>5649</v>
      </c>
      <c r="V92">
        <v>6009</v>
      </c>
      <c r="W92">
        <v>6333</v>
      </c>
      <c r="X92">
        <v>6636</v>
      </c>
      <c r="Y92">
        <v>7048</v>
      </c>
      <c r="Z92">
        <v>7411</v>
      </c>
      <c r="AA92">
        <v>7927</v>
      </c>
      <c r="AB92">
        <v>8557</v>
      </c>
      <c r="AC92">
        <v>9432</v>
      </c>
      <c r="AD92">
        <v>11121</v>
      </c>
      <c r="AE92">
        <v>9776</v>
      </c>
      <c r="AF92">
        <v>11115</v>
      </c>
      <c r="AG92">
        <v>16633</v>
      </c>
      <c r="AH92">
        <v>34292</v>
      </c>
      <c r="AI92">
        <v>18152</v>
      </c>
      <c r="AJ92">
        <v>28353</v>
      </c>
      <c r="AK92">
        <v>33496</v>
      </c>
      <c r="AL92">
        <v>33907</v>
      </c>
      <c r="AM92">
        <v>33322</v>
      </c>
      <c r="AN92">
        <v>35999</v>
      </c>
      <c r="AO92">
        <v>39449</v>
      </c>
      <c r="AP92">
        <v>48388</v>
      </c>
      <c r="AQ92">
        <v>43489</v>
      </c>
      <c r="AR92">
        <v>49104</v>
      </c>
      <c r="AS92">
        <v>57289</v>
      </c>
      <c r="AT92">
        <v>60663</v>
      </c>
      <c r="AU92">
        <v>77689</v>
      </c>
      <c r="AV92">
        <v>80252</v>
      </c>
      <c r="AW92">
        <v>89855</v>
      </c>
      <c r="AX92">
        <v>108228.15</v>
      </c>
      <c r="AY92">
        <v>166374.70000000001</v>
      </c>
      <c r="AZ92">
        <v>190273.7</v>
      </c>
      <c r="BA92">
        <v>252504.85</v>
      </c>
      <c r="BB92">
        <v>286835</v>
      </c>
      <c r="BC92">
        <v>371017.83999999997</v>
      </c>
      <c r="BD92">
        <v>408274.74500000005</v>
      </c>
      <c r="BE92">
        <v>464734.18000000005</v>
      </c>
      <c r="BF92">
        <v>515863.78</v>
      </c>
      <c r="BG92">
        <v>576653.99000000011</v>
      </c>
      <c r="BH92">
        <v>604652.69999999995</v>
      </c>
      <c r="BI92">
        <v>620630.03</v>
      </c>
    </row>
    <row r="93" spans="1:62" x14ac:dyDescent="0.3">
      <c r="A93" t="s">
        <v>154</v>
      </c>
      <c r="B93" t="s">
        <v>155</v>
      </c>
      <c r="C93" t="s">
        <v>337</v>
      </c>
      <c r="D93" t="s">
        <v>338</v>
      </c>
      <c r="F93">
        <v>5.4581931011573177</v>
      </c>
      <c r="G93">
        <v>5.5094060723451621</v>
      </c>
      <c r="H93">
        <v>5.6916649147462337</v>
      </c>
      <c r="I93">
        <v>5.7756301656713092</v>
      </c>
      <c r="J93">
        <v>5.9050694101959804</v>
      </c>
      <c r="K93">
        <v>5.8014935777144911</v>
      </c>
      <c r="L93">
        <v>5.9263560501592627</v>
      </c>
      <c r="M93">
        <v>5.9926421043514377</v>
      </c>
      <c r="N93">
        <v>6.292082292929746</v>
      </c>
      <c r="O93">
        <v>6.1616252337187474</v>
      </c>
      <c r="P93">
        <v>6.1152570643166912</v>
      </c>
      <c r="Q93">
        <v>5.9265114957520773</v>
      </c>
      <c r="R93">
        <v>6.1782344450049109</v>
      </c>
      <c r="S93">
        <v>5.9498656234324088</v>
      </c>
      <c r="T93">
        <v>5.950678911826329</v>
      </c>
      <c r="U93">
        <v>5.9863783180591987</v>
      </c>
      <c r="V93">
        <v>5.711904997259059</v>
      </c>
      <c r="W93">
        <v>5.6898597450095538</v>
      </c>
      <c r="X93">
        <v>5.6389173377843473</v>
      </c>
      <c r="Y93">
        <v>5.7474554490848364</v>
      </c>
      <c r="Z93">
        <v>5.583456646877373</v>
      </c>
      <c r="AA93">
        <v>5.6625514370428256</v>
      </c>
      <c r="AB93">
        <v>5.7053013518780133</v>
      </c>
      <c r="AC93">
        <v>5.9159725349740686</v>
      </c>
      <c r="AD93">
        <v>6.1377159956639069</v>
      </c>
      <c r="AE93">
        <v>6.4172537663051488</v>
      </c>
      <c r="AF93">
        <v>6.4287729071202051</v>
      </c>
      <c r="AG93">
        <v>6.4984339181698791</v>
      </c>
      <c r="AH93">
        <v>6.5527029738201241</v>
      </c>
      <c r="AI93">
        <v>6.6267333141444738</v>
      </c>
      <c r="AJ93">
        <v>6.7849725459444095</v>
      </c>
      <c r="AK93">
        <v>6.8673939845349006</v>
      </c>
      <c r="AL93">
        <v>7.0888483715387247</v>
      </c>
      <c r="AM93">
        <v>7.157911645219615</v>
      </c>
      <c r="AN93">
        <v>7.3227784376057601</v>
      </c>
      <c r="AO93">
        <v>7.4236663690973392</v>
      </c>
      <c r="AP93">
        <v>7.474463419064401</v>
      </c>
      <c r="AQ93">
        <v>7.5129731381311817</v>
      </c>
      <c r="AR93">
        <v>7.6400363798930915</v>
      </c>
      <c r="AS93">
        <v>7.6383415756309834</v>
      </c>
      <c r="AT93">
        <v>7.6070781056519294</v>
      </c>
      <c r="AU93">
        <v>7.7419167142404808</v>
      </c>
      <c r="AV93">
        <v>7.9736618964105803</v>
      </c>
      <c r="AW93">
        <v>8.0478538333417227</v>
      </c>
      <c r="AX93">
        <v>8.2300598884245861</v>
      </c>
      <c r="AY93">
        <v>8.2754858170799448</v>
      </c>
      <c r="AZ93">
        <v>8.3731851635834431</v>
      </c>
      <c r="BA93">
        <v>8.5716782915329937</v>
      </c>
      <c r="BB93">
        <v>8.5168734885415098</v>
      </c>
      <c r="BC93">
        <v>8.6629236932954772</v>
      </c>
      <c r="BD93">
        <v>8.8627226726108201</v>
      </c>
      <c r="BE93">
        <v>9.0588124966897627</v>
      </c>
      <c r="BF93">
        <v>9.0467862790666551</v>
      </c>
      <c r="BG93">
        <v>9.0471887746873332</v>
      </c>
      <c r="BH93">
        <v>9.0382208435558997</v>
      </c>
      <c r="BI93">
        <v>9.044481917831007</v>
      </c>
    </row>
    <row r="94" spans="1:62" x14ac:dyDescent="0.3">
      <c r="A94" t="s">
        <v>154</v>
      </c>
      <c r="B94" t="s">
        <v>155</v>
      </c>
      <c r="C94" t="s">
        <v>339</v>
      </c>
      <c r="D94" t="s">
        <v>340</v>
      </c>
      <c r="F94">
        <v>0.55209026805087613</v>
      </c>
      <c r="G94">
        <v>0.54426561127093909</v>
      </c>
      <c r="H94">
        <v>0.54898476699209087</v>
      </c>
      <c r="I94">
        <v>0.5437642234764527</v>
      </c>
      <c r="J94">
        <v>0.54250790681255212</v>
      </c>
      <c r="K94">
        <v>0.51994895046974665</v>
      </c>
      <c r="L94">
        <v>0.51798601320202264</v>
      </c>
      <c r="M94">
        <v>0.51067883037261497</v>
      </c>
      <c r="N94">
        <v>0.52268294641001911</v>
      </c>
      <c r="O94">
        <v>0.49885886077747432</v>
      </c>
      <c r="P94">
        <v>0.48249414266095758</v>
      </c>
      <c r="Q94">
        <v>0.45562135166690515</v>
      </c>
      <c r="R94">
        <v>0.46262374721450589</v>
      </c>
      <c r="S94">
        <v>0.4336339810402059</v>
      </c>
      <c r="T94">
        <v>0.42176810324040259</v>
      </c>
      <c r="U94">
        <v>0.41228456590083495</v>
      </c>
      <c r="V94">
        <v>0.38198863929792665</v>
      </c>
      <c r="W94">
        <v>0.36938233543054949</v>
      </c>
      <c r="X94">
        <v>0.35540099706424444</v>
      </c>
      <c r="Y94">
        <v>0.35181825797497751</v>
      </c>
      <c r="Z94">
        <v>0.33210250970510097</v>
      </c>
      <c r="AA94">
        <v>0.32739781941787438</v>
      </c>
      <c r="AB94">
        <v>0.3207444506976963</v>
      </c>
      <c r="AC94">
        <v>0.3234232732694739</v>
      </c>
      <c r="AD94">
        <v>0.32630654854131685</v>
      </c>
      <c r="AE94">
        <v>0.33177868794084275</v>
      </c>
      <c r="AF94">
        <v>0.3232483725723424</v>
      </c>
      <c r="AG94">
        <v>0.31781756115150589</v>
      </c>
      <c r="AH94">
        <v>0.31176019068042643</v>
      </c>
      <c r="AI94">
        <v>0.30677293006060113</v>
      </c>
      <c r="AJ94">
        <v>0.30567386521848972</v>
      </c>
      <c r="AK94">
        <v>0.30113779386977363</v>
      </c>
      <c r="AL94">
        <v>0.28495432065496762</v>
      </c>
      <c r="AM94">
        <v>0.27998211137418949</v>
      </c>
      <c r="AN94">
        <v>0.27880268005685727</v>
      </c>
      <c r="AO94">
        <v>0.27519494982564258</v>
      </c>
      <c r="AP94">
        <v>0.26983761487165703</v>
      </c>
      <c r="AQ94">
        <v>0.26418062937425324</v>
      </c>
      <c r="AR94">
        <v>0.26167953350020229</v>
      </c>
      <c r="AS94">
        <v>0.25482864103797631</v>
      </c>
      <c r="AT94">
        <v>0.24718643674122057</v>
      </c>
      <c r="AU94">
        <v>0.24501377092680521</v>
      </c>
      <c r="AV94">
        <v>0.24575003652870661</v>
      </c>
      <c r="AW94">
        <v>0.24151483372827021</v>
      </c>
      <c r="AX94">
        <v>0.24044506413548197</v>
      </c>
      <c r="AY94">
        <v>0.23533080005022206</v>
      </c>
      <c r="AZ94">
        <v>0.23173064587482203</v>
      </c>
      <c r="BA94">
        <v>0.2308400382645264</v>
      </c>
      <c r="BB94">
        <v>0.22317174386336475</v>
      </c>
      <c r="BC94">
        <v>0.22086434809681338</v>
      </c>
      <c r="BD94">
        <v>0.23345000868116084</v>
      </c>
      <c r="BE94">
        <v>0.23210092711484248</v>
      </c>
      <c r="BF94">
        <v>0.22555641099459262</v>
      </c>
      <c r="BG94">
        <v>0.21949499569912134</v>
      </c>
      <c r="BH94">
        <v>0.21344842901989913</v>
      </c>
      <c r="BI94">
        <v>0.20792679091823502</v>
      </c>
    </row>
    <row r="95" spans="1:62" x14ac:dyDescent="0.3">
      <c r="A95" t="s">
        <v>154</v>
      </c>
      <c r="B95" t="s">
        <v>155</v>
      </c>
      <c r="C95" t="s">
        <v>341</v>
      </c>
      <c r="D95" t="s">
        <v>342</v>
      </c>
    </row>
    <row r="96" spans="1:62" x14ac:dyDescent="0.3">
      <c r="A96" t="s">
        <v>154</v>
      </c>
      <c r="B96" t="s">
        <v>155</v>
      </c>
      <c r="C96" t="s">
        <v>343</v>
      </c>
      <c r="D96" t="s">
        <v>344</v>
      </c>
      <c r="AS96">
        <v>39.619423339850535</v>
      </c>
      <c r="BF96">
        <v>48.361238417496388</v>
      </c>
    </row>
    <row r="97" spans="1:61" x14ac:dyDescent="0.3">
      <c r="A97" t="s">
        <v>154</v>
      </c>
      <c r="B97" t="s">
        <v>155</v>
      </c>
      <c r="C97" t="s">
        <v>345</v>
      </c>
      <c r="D97" t="s">
        <v>346</v>
      </c>
      <c r="AI97">
        <v>0.67273275937516841</v>
      </c>
      <c r="AJ97">
        <v>0.60229388452667398</v>
      </c>
      <c r="AK97">
        <v>0.55151591507897468</v>
      </c>
      <c r="AL97">
        <v>0.55195782073246047</v>
      </c>
      <c r="AM97">
        <v>0.50752492680960093</v>
      </c>
      <c r="AN97">
        <v>0.77685313485738272</v>
      </c>
      <c r="AO97">
        <v>0.73859043024997029</v>
      </c>
      <c r="AP97">
        <v>0.70346532415984719</v>
      </c>
      <c r="AQ97">
        <v>0.69180966912147379</v>
      </c>
      <c r="AR97">
        <v>0.69880567005254135</v>
      </c>
      <c r="AS97">
        <v>0.70546554842203324</v>
      </c>
      <c r="AT97">
        <v>0.65950972585895828</v>
      </c>
      <c r="AU97">
        <v>0.62799200618777162</v>
      </c>
      <c r="AV97">
        <v>0.5854626894221987</v>
      </c>
      <c r="AW97">
        <v>0.54321049324758719</v>
      </c>
      <c r="AX97">
        <v>0.53679138134925586</v>
      </c>
      <c r="AZ97">
        <v>0.5046890106977534</v>
      </c>
      <c r="BA97">
        <v>0.49124448158137213</v>
      </c>
      <c r="BB97">
        <v>0.48146479231528494</v>
      </c>
      <c r="BC97">
        <v>0.50921212857747256</v>
      </c>
      <c r="BD97">
        <v>0.54810499307933191</v>
      </c>
      <c r="BE97">
        <v>0.47770498474241874</v>
      </c>
      <c r="BF97">
        <v>0.45906030440610263</v>
      </c>
      <c r="BG97">
        <v>0.44763776735804256</v>
      </c>
      <c r="BH97">
        <v>0.44162518076830726</v>
      </c>
      <c r="BI97">
        <v>0.39892347049589216</v>
      </c>
    </row>
    <row r="98" spans="1:61" x14ac:dyDescent="0.3">
      <c r="A98" t="s">
        <v>154</v>
      </c>
      <c r="B98" t="s">
        <v>155</v>
      </c>
      <c r="C98" t="s">
        <v>347</v>
      </c>
      <c r="D98" t="s">
        <v>348</v>
      </c>
      <c r="AD98">
        <v>950830</v>
      </c>
      <c r="AH98">
        <v>1238000</v>
      </c>
      <c r="AI98">
        <v>1256000</v>
      </c>
      <c r="AJ98">
        <v>1148000</v>
      </c>
      <c r="AK98">
        <v>1083000</v>
      </c>
      <c r="AL98">
        <v>1121000</v>
      </c>
      <c r="AM98">
        <v>1062000</v>
      </c>
      <c r="AN98">
        <v>1698300</v>
      </c>
      <c r="AO98">
        <v>1659600</v>
      </c>
      <c r="AP98">
        <v>1623660</v>
      </c>
      <c r="AQ98">
        <v>1641450</v>
      </c>
      <c r="AR98">
        <v>1704800</v>
      </c>
      <c r="AS98">
        <v>1725200</v>
      </c>
      <c r="AT98">
        <v>1642800</v>
      </c>
      <c r="AU98">
        <v>1609550</v>
      </c>
      <c r="AV98">
        <v>1544100</v>
      </c>
      <c r="AW98">
        <v>1500450</v>
      </c>
      <c r="AX98">
        <v>1534250</v>
      </c>
      <c r="AZ98">
        <v>1526450</v>
      </c>
      <c r="BA98">
        <v>1531450</v>
      </c>
      <c r="BB98">
        <v>1555811</v>
      </c>
      <c r="BC98">
        <v>1677181</v>
      </c>
      <c r="BD98">
        <v>1858822</v>
      </c>
      <c r="BE98">
        <v>1860810</v>
      </c>
      <c r="BF98">
        <v>1845910</v>
      </c>
      <c r="BG98">
        <v>1887010</v>
      </c>
      <c r="BH98">
        <v>1916310</v>
      </c>
      <c r="BI98">
        <v>1796540</v>
      </c>
    </row>
    <row r="99" spans="1:61" x14ac:dyDescent="0.3">
      <c r="A99" t="s">
        <v>154</v>
      </c>
      <c r="B99" t="s">
        <v>155</v>
      </c>
      <c r="C99" t="s">
        <v>349</v>
      </c>
      <c r="D99" t="s">
        <v>350</v>
      </c>
      <c r="E99">
        <v>27000000</v>
      </c>
      <c r="F99">
        <v>33000000</v>
      </c>
      <c r="L99">
        <v>5000000</v>
      </c>
      <c r="N99">
        <v>14000000</v>
      </c>
      <c r="O99">
        <v>3000000</v>
      </c>
      <c r="P99">
        <v>6000000</v>
      </c>
      <c r="Q99">
        <v>12000000</v>
      </c>
      <c r="R99">
        <v>2000000</v>
      </c>
      <c r="S99">
        <v>2000000</v>
      </c>
      <c r="T99">
        <v>18000000</v>
      </c>
      <c r="U99">
        <v>19000000</v>
      </c>
    </row>
    <row r="100" spans="1:61" x14ac:dyDescent="0.3">
      <c r="A100" t="s">
        <v>154</v>
      </c>
      <c r="B100" t="s">
        <v>155</v>
      </c>
      <c r="C100" t="s">
        <v>351</v>
      </c>
      <c r="D100" t="s">
        <v>352</v>
      </c>
      <c r="E100">
        <v>124000000</v>
      </c>
      <c r="G100">
        <v>330000000</v>
      </c>
      <c r="H100">
        <v>604000000</v>
      </c>
      <c r="I100">
        <v>470000000</v>
      </c>
      <c r="J100">
        <v>653000000</v>
      </c>
      <c r="K100">
        <v>861000000</v>
      </c>
      <c r="L100">
        <v>503000000</v>
      </c>
      <c r="M100">
        <v>342000000</v>
      </c>
      <c r="N100">
        <v>539000000</v>
      </c>
      <c r="O100">
        <v>1262000000</v>
      </c>
      <c r="P100">
        <v>971000000</v>
      </c>
      <c r="Q100">
        <v>612000000</v>
      </c>
      <c r="R100">
        <v>790000000</v>
      </c>
      <c r="S100">
        <v>974000000</v>
      </c>
      <c r="T100">
        <v>1881000000</v>
      </c>
      <c r="U100">
        <v>1677000000</v>
      </c>
      <c r="V100">
        <v>2390000000</v>
      </c>
      <c r="W100">
        <v>3074000000</v>
      </c>
      <c r="X100">
        <v>1360000000</v>
      </c>
      <c r="Y100">
        <v>2015000000</v>
      </c>
      <c r="Z100">
        <v>2199000000</v>
      </c>
      <c r="AA100">
        <v>2301000000</v>
      </c>
      <c r="AB100">
        <v>1604000000</v>
      </c>
      <c r="AC100">
        <v>1885000000</v>
      </c>
      <c r="AD100">
        <v>1719000000</v>
      </c>
      <c r="AE100">
        <v>2024000000</v>
      </c>
      <c r="AF100">
        <v>2160000000</v>
      </c>
      <c r="AG100">
        <v>1491000000</v>
      </c>
      <c r="AH100">
        <v>522000000</v>
      </c>
      <c r="AI100">
        <v>412000000</v>
      </c>
      <c r="AM100">
        <v>544000000</v>
      </c>
      <c r="AO100">
        <v>336000000</v>
      </c>
      <c r="AP100">
        <v>433000000</v>
      </c>
      <c r="AS100">
        <v>631000000</v>
      </c>
      <c r="AT100">
        <v>463000000</v>
      </c>
      <c r="AY100">
        <v>1104000000</v>
      </c>
      <c r="AZ100">
        <v>1276000000</v>
      </c>
      <c r="BA100">
        <v>972000000</v>
      </c>
      <c r="BB100">
        <v>623000000</v>
      </c>
      <c r="BC100">
        <v>1040000000</v>
      </c>
      <c r="BD100">
        <v>1346000000</v>
      </c>
      <c r="BE100">
        <v>1202000000</v>
      </c>
      <c r="BF100">
        <v>833000000</v>
      </c>
      <c r="BG100">
        <v>865000000</v>
      </c>
      <c r="BH100">
        <v>539000000</v>
      </c>
      <c r="BI100">
        <v>664000000</v>
      </c>
    </row>
    <row r="101" spans="1:61" x14ac:dyDescent="0.3">
      <c r="A101" t="s">
        <v>154</v>
      </c>
      <c r="B101" t="s">
        <v>155</v>
      </c>
      <c r="C101" t="s">
        <v>353</v>
      </c>
      <c r="D101" t="s">
        <v>354</v>
      </c>
      <c r="AX101">
        <v>1.31438038543892</v>
      </c>
      <c r="AY101">
        <v>1.8000876582012399</v>
      </c>
      <c r="AZ101">
        <v>2.7589705479893998</v>
      </c>
      <c r="BA101">
        <v>2.5376051148093999</v>
      </c>
      <c r="BB101">
        <v>3.2436822343265348</v>
      </c>
      <c r="BC101">
        <v>3.1962685149217247</v>
      </c>
      <c r="BD101">
        <v>3.707369730746755</v>
      </c>
      <c r="BE101">
        <v>4.2300134397912004</v>
      </c>
      <c r="BF101">
        <v>4.7044555134617596</v>
      </c>
      <c r="BG101">
        <v>5.2356288090031597</v>
      </c>
      <c r="BH101">
        <v>5.9972598177869196</v>
      </c>
      <c r="BI101">
        <v>5.6382347870910898</v>
      </c>
    </row>
    <row r="102" spans="1:61" x14ac:dyDescent="0.3">
      <c r="A102" t="s">
        <v>154</v>
      </c>
      <c r="B102" t="s">
        <v>155</v>
      </c>
      <c r="C102" t="s">
        <v>355</v>
      </c>
      <c r="D102" t="s">
        <v>356</v>
      </c>
    </row>
    <row r="103" spans="1:61" x14ac:dyDescent="0.3">
      <c r="A103" t="s">
        <v>154</v>
      </c>
      <c r="B103" t="s">
        <v>155</v>
      </c>
      <c r="C103" t="s">
        <v>357</v>
      </c>
      <c r="D103" t="s">
        <v>358</v>
      </c>
    </row>
    <row r="104" spans="1:61" x14ac:dyDescent="0.3">
      <c r="A104" t="s">
        <v>154</v>
      </c>
      <c r="B104" t="s">
        <v>155</v>
      </c>
      <c r="C104" t="s">
        <v>359</v>
      </c>
      <c r="D104" t="s">
        <v>360</v>
      </c>
    </row>
    <row r="105" spans="1:61" x14ac:dyDescent="0.3">
      <c r="A105" t="s">
        <v>154</v>
      </c>
      <c r="B105" t="s">
        <v>155</v>
      </c>
      <c r="C105" t="s">
        <v>361</v>
      </c>
      <c r="D105" t="s">
        <v>362</v>
      </c>
    </row>
    <row r="106" spans="1:61" x14ac:dyDescent="0.3">
      <c r="A106" t="s">
        <v>154</v>
      </c>
      <c r="B106" t="s">
        <v>155</v>
      </c>
      <c r="C106" t="s">
        <v>363</v>
      </c>
      <c r="D106" t="s">
        <v>364</v>
      </c>
    </row>
    <row r="107" spans="1:61" x14ac:dyDescent="0.3">
      <c r="A107" t="s">
        <v>154</v>
      </c>
      <c r="B107" t="s">
        <v>155</v>
      </c>
      <c r="C107" t="s">
        <v>365</v>
      </c>
      <c r="D107" t="s">
        <v>366</v>
      </c>
    </row>
    <row r="108" spans="1:61" x14ac:dyDescent="0.3">
      <c r="A108" t="s">
        <v>154</v>
      </c>
      <c r="B108" t="s">
        <v>155</v>
      </c>
      <c r="C108" t="s">
        <v>367</v>
      </c>
      <c r="D108" t="s">
        <v>368</v>
      </c>
    </row>
    <row r="109" spans="1:61" x14ac:dyDescent="0.3">
      <c r="A109" t="s">
        <v>154</v>
      </c>
      <c r="B109" t="s">
        <v>155</v>
      </c>
      <c r="C109" t="s">
        <v>369</v>
      </c>
      <c r="D109" t="s">
        <v>370</v>
      </c>
    </row>
    <row r="110" spans="1:61" x14ac:dyDescent="0.3">
      <c r="A110" t="s">
        <v>154</v>
      </c>
      <c r="B110" t="s">
        <v>155</v>
      </c>
      <c r="C110" t="s">
        <v>371</v>
      </c>
      <c r="D110" t="s">
        <v>372</v>
      </c>
    </row>
    <row r="111" spans="1:61" x14ac:dyDescent="0.3">
      <c r="A111" t="s">
        <v>154</v>
      </c>
      <c r="B111" t="s">
        <v>155</v>
      </c>
      <c r="C111" t="s">
        <v>373</v>
      </c>
      <c r="D111" t="s">
        <v>374</v>
      </c>
    </row>
    <row r="112" spans="1:61" x14ac:dyDescent="0.3">
      <c r="A112" t="s">
        <v>154</v>
      </c>
      <c r="B112" t="s">
        <v>155</v>
      </c>
      <c r="C112" t="s">
        <v>375</v>
      </c>
      <c r="D112" t="s">
        <v>376</v>
      </c>
    </row>
    <row r="113" spans="1:62" x14ac:dyDescent="0.3">
      <c r="A113" t="s">
        <v>154</v>
      </c>
      <c r="B113" t="s">
        <v>155</v>
      </c>
      <c r="C113" t="s">
        <v>377</v>
      </c>
      <c r="D113" t="s">
        <v>378</v>
      </c>
    </row>
    <row r="114" spans="1:62" x14ac:dyDescent="0.3">
      <c r="A114" t="s">
        <v>154</v>
      </c>
      <c r="B114" t="s">
        <v>155</v>
      </c>
      <c r="C114" t="s">
        <v>379</v>
      </c>
      <c r="D114" t="s">
        <v>380</v>
      </c>
    </row>
    <row r="115" spans="1:62" x14ac:dyDescent="0.3">
      <c r="A115" t="s">
        <v>154</v>
      </c>
      <c r="B115" t="s">
        <v>155</v>
      </c>
      <c r="C115" t="s">
        <v>381</v>
      </c>
      <c r="D115" t="s">
        <v>382</v>
      </c>
      <c r="BJ115">
        <v>10.121428571428572</v>
      </c>
    </row>
    <row r="116" spans="1:62" x14ac:dyDescent="0.3">
      <c r="A116" t="s">
        <v>154</v>
      </c>
      <c r="B116" t="s">
        <v>155</v>
      </c>
      <c r="C116" t="s">
        <v>383</v>
      </c>
      <c r="D116" t="s">
        <v>384</v>
      </c>
    </row>
    <row r="117" spans="1:62" x14ac:dyDescent="0.3">
      <c r="A117" t="s">
        <v>154</v>
      </c>
      <c r="B117" t="s">
        <v>155</v>
      </c>
      <c r="C117" t="s">
        <v>385</v>
      </c>
      <c r="D117" t="s">
        <v>386</v>
      </c>
    </row>
    <row r="118" spans="1:62" x14ac:dyDescent="0.3">
      <c r="A118" t="s">
        <v>154</v>
      </c>
      <c r="B118" t="s">
        <v>155</v>
      </c>
      <c r="C118" t="s">
        <v>387</v>
      </c>
      <c r="D118" t="s">
        <v>388</v>
      </c>
    </row>
    <row r="119" spans="1:62" x14ac:dyDescent="0.3">
      <c r="A119" t="s">
        <v>154</v>
      </c>
      <c r="B119" t="s">
        <v>155</v>
      </c>
      <c r="C119" t="s">
        <v>389</v>
      </c>
      <c r="D119" t="s">
        <v>390</v>
      </c>
    </row>
    <row r="120" spans="1:62" x14ac:dyDescent="0.3">
      <c r="A120" t="s">
        <v>154</v>
      </c>
      <c r="B120" t="s">
        <v>155</v>
      </c>
      <c r="C120" t="s">
        <v>391</v>
      </c>
      <c r="D120" t="s">
        <v>392</v>
      </c>
    </row>
    <row r="121" spans="1:62" x14ac:dyDescent="0.3">
      <c r="A121" t="s">
        <v>154</v>
      </c>
      <c r="B121" t="s">
        <v>155</v>
      </c>
      <c r="C121" t="s">
        <v>393</v>
      </c>
      <c r="D121" t="s">
        <v>394</v>
      </c>
    </row>
    <row r="122" spans="1:62" x14ac:dyDescent="0.3">
      <c r="A122" t="s">
        <v>154</v>
      </c>
      <c r="B122" t="s">
        <v>155</v>
      </c>
      <c r="C122" t="s">
        <v>395</v>
      </c>
      <c r="D122" t="s">
        <v>396</v>
      </c>
    </row>
    <row r="123" spans="1:62" x14ac:dyDescent="0.3">
      <c r="A123" t="s">
        <v>154</v>
      </c>
      <c r="B123" t="s">
        <v>155</v>
      </c>
      <c r="C123" t="s">
        <v>397</v>
      </c>
      <c r="D123" t="s">
        <v>398</v>
      </c>
    </row>
    <row r="124" spans="1:62" x14ac:dyDescent="0.3">
      <c r="A124" t="s">
        <v>154</v>
      </c>
      <c r="B124" t="s">
        <v>155</v>
      </c>
      <c r="C124" t="s">
        <v>399</v>
      </c>
      <c r="D124" t="s">
        <v>400</v>
      </c>
      <c r="BE124">
        <v>10.8206414155405</v>
      </c>
      <c r="BF124">
        <v>11.0988493469634</v>
      </c>
      <c r="BG124">
        <v>11.143736266653349</v>
      </c>
      <c r="BH124">
        <v>11.592870896793199</v>
      </c>
      <c r="BI124">
        <v>12.0867114063246</v>
      </c>
      <c r="BJ124">
        <v>12.174117576265299</v>
      </c>
    </row>
    <row r="125" spans="1:62" x14ac:dyDescent="0.3">
      <c r="A125" t="s">
        <v>154</v>
      </c>
      <c r="B125" t="s">
        <v>155</v>
      </c>
      <c r="C125" t="s">
        <v>401</v>
      </c>
      <c r="D125" t="s">
        <v>402</v>
      </c>
      <c r="AT125">
        <v>16.428843143656451</v>
      </c>
      <c r="AU125">
        <v>17.403705725429131</v>
      </c>
      <c r="AV125">
        <v>16.680747524585176</v>
      </c>
      <c r="AW125">
        <v>17.3791192732543</v>
      </c>
      <c r="AX125">
        <v>18.456683758552533</v>
      </c>
      <c r="AY125">
        <v>18.110987194923936</v>
      </c>
      <c r="AZ125">
        <v>19.052564142444705</v>
      </c>
      <c r="BA125">
        <v>16.781533950327884</v>
      </c>
      <c r="BB125">
        <v>18.497023256521963</v>
      </c>
      <c r="BC125">
        <v>18.413137674698049</v>
      </c>
      <c r="BD125">
        <v>16.896072725031502</v>
      </c>
      <c r="BE125">
        <v>17.952798484571758</v>
      </c>
      <c r="BF125">
        <v>19.893969572845776</v>
      </c>
      <c r="BG125">
        <v>17.828947070567537</v>
      </c>
      <c r="BH125">
        <v>18.54060054885867</v>
      </c>
      <c r="BI125">
        <v>17.489007833668907</v>
      </c>
      <c r="BJ125">
        <v>15.604434021126032</v>
      </c>
    </row>
    <row r="126" spans="1:62" x14ac:dyDescent="0.3">
      <c r="A126" t="s">
        <v>154</v>
      </c>
      <c r="B126" t="s">
        <v>155</v>
      </c>
      <c r="C126" t="s">
        <v>403</v>
      </c>
      <c r="D126" t="s">
        <v>404</v>
      </c>
      <c r="BE126">
        <v>5.10621026773849</v>
      </c>
      <c r="BF126">
        <v>6.0675503888213704</v>
      </c>
      <c r="BG126">
        <v>6.4134955430060145</v>
      </c>
      <c r="BH126">
        <v>6.6302716722426203</v>
      </c>
      <c r="BI126">
        <v>9.60809945919417</v>
      </c>
      <c r="BJ126">
        <v>10.084058448595099</v>
      </c>
    </row>
    <row r="127" spans="1:62" x14ac:dyDescent="0.3">
      <c r="A127" t="s">
        <v>154</v>
      </c>
      <c r="B127" t="s">
        <v>155</v>
      </c>
      <c r="C127" t="s">
        <v>405</v>
      </c>
      <c r="D127" t="s">
        <v>406</v>
      </c>
    </row>
    <row r="128" spans="1:62" x14ac:dyDescent="0.3">
      <c r="A128" t="s">
        <v>154</v>
      </c>
      <c r="B128" t="s">
        <v>155</v>
      </c>
      <c r="C128" t="s">
        <v>407</v>
      </c>
      <c r="D128" t="s">
        <v>408</v>
      </c>
    </row>
    <row r="129" spans="1:63" x14ac:dyDescent="0.3">
      <c r="A129" t="s">
        <v>154</v>
      </c>
      <c r="B129" t="s">
        <v>155</v>
      </c>
      <c r="C129" t="s">
        <v>409</v>
      </c>
      <c r="D129" t="s">
        <v>410</v>
      </c>
    </row>
    <row r="130" spans="1:63" x14ac:dyDescent="0.3">
      <c r="A130" t="s">
        <v>154</v>
      </c>
      <c r="B130" t="s">
        <v>155</v>
      </c>
      <c r="C130" t="s">
        <v>411</v>
      </c>
      <c r="D130" t="s">
        <v>412</v>
      </c>
    </row>
    <row r="131" spans="1:63" x14ac:dyDescent="0.3">
      <c r="A131" t="s">
        <v>154</v>
      </c>
      <c r="B131" t="s">
        <v>155</v>
      </c>
      <c r="C131" t="s">
        <v>413</v>
      </c>
      <c r="D131" t="s">
        <v>414</v>
      </c>
    </row>
    <row r="132" spans="1:63" x14ac:dyDescent="0.3">
      <c r="A132" t="s">
        <v>154</v>
      </c>
      <c r="B132" t="s">
        <v>155</v>
      </c>
      <c r="C132" t="s">
        <v>415</v>
      </c>
      <c r="D132" t="s">
        <v>416</v>
      </c>
    </row>
    <row r="133" spans="1:63" x14ac:dyDescent="0.3">
      <c r="A133" t="s">
        <v>154</v>
      </c>
      <c r="B133" t="s">
        <v>155</v>
      </c>
      <c r="C133" t="s">
        <v>417</v>
      </c>
      <c r="D133" t="s">
        <v>418</v>
      </c>
    </row>
    <row r="134" spans="1:63" x14ac:dyDescent="0.3">
      <c r="A134" t="s">
        <v>154</v>
      </c>
      <c r="B134" t="s">
        <v>155</v>
      </c>
      <c r="C134" t="s">
        <v>419</v>
      </c>
      <c r="D134" t="s">
        <v>420</v>
      </c>
    </row>
    <row r="135" spans="1:63" x14ac:dyDescent="0.3">
      <c r="A135" t="s">
        <v>154</v>
      </c>
      <c r="B135" t="s">
        <v>155</v>
      </c>
      <c r="C135" t="s">
        <v>421</v>
      </c>
      <c r="D135" t="s">
        <v>422</v>
      </c>
      <c r="BK135">
        <v>993</v>
      </c>
    </row>
    <row r="136" spans="1:63" x14ac:dyDescent="0.3">
      <c r="A136" t="s">
        <v>154</v>
      </c>
      <c r="B136" t="s">
        <v>155</v>
      </c>
      <c r="C136" t="s">
        <v>423</v>
      </c>
      <c r="D136" t="s">
        <v>424</v>
      </c>
      <c r="E136">
        <v>47.504742916363632</v>
      </c>
      <c r="F136">
        <v>47.458517098667244</v>
      </c>
      <c r="G136">
        <v>47.411065023508442</v>
      </c>
      <c r="H136">
        <v>47.359565908909339</v>
      </c>
      <c r="I136">
        <v>47.290108431404661</v>
      </c>
      <c r="J136">
        <v>47.215655203007451</v>
      </c>
      <c r="K136">
        <v>47.159823937148801</v>
      </c>
      <c r="L136">
        <v>47.107272022930005</v>
      </c>
      <c r="M136">
        <v>47.093080768440721</v>
      </c>
      <c r="N136">
        <v>47.087279239275141</v>
      </c>
      <c r="O136">
        <v>47.10937890575979</v>
      </c>
      <c r="P136">
        <v>47.135915336696009</v>
      </c>
      <c r="Q136">
        <v>47.164657121973633</v>
      </c>
      <c r="R136">
        <v>47.17742123657144</v>
      </c>
      <c r="S136">
        <v>47.189171578351328</v>
      </c>
      <c r="T136">
        <v>47.158834730216533</v>
      </c>
      <c r="U136">
        <v>47.109174991304855</v>
      </c>
      <c r="V136">
        <v>47.035796096018316</v>
      </c>
      <c r="W136">
        <v>46.9441244648607</v>
      </c>
      <c r="X136">
        <v>46.827525562374127</v>
      </c>
      <c r="Y136">
        <v>46.685131535543064</v>
      </c>
      <c r="Z136">
        <v>46.511795354631573</v>
      </c>
      <c r="AA136">
        <v>46.307511667906205</v>
      </c>
      <c r="AB136">
        <v>46.081681993441521</v>
      </c>
      <c r="AC136">
        <v>45.834121958280882</v>
      </c>
      <c r="AD136">
        <v>45.564807009595334</v>
      </c>
      <c r="AE136">
        <v>45.277745127776427</v>
      </c>
      <c r="AF136">
        <v>44.977768451944485</v>
      </c>
      <c r="AG136">
        <v>44.66778551258119</v>
      </c>
      <c r="AH136">
        <v>44.351419720214672</v>
      </c>
      <c r="AI136">
        <v>44.038957665473603</v>
      </c>
      <c r="AJ136">
        <v>43.738335743929063</v>
      </c>
      <c r="AK136">
        <v>43.460130092787466</v>
      </c>
      <c r="AL136">
        <v>43.203901755146852</v>
      </c>
      <c r="AM136">
        <v>42.972187858297808</v>
      </c>
      <c r="AN136">
        <v>42.760388244412447</v>
      </c>
      <c r="AO136">
        <v>42.564827649658397</v>
      </c>
      <c r="AP136">
        <v>42.370270092456657</v>
      </c>
      <c r="AQ136">
        <v>42.170369869472232</v>
      </c>
      <c r="AR136">
        <v>41.961857738714457</v>
      </c>
      <c r="AS136">
        <v>41.738850342755271</v>
      </c>
      <c r="AT136">
        <v>41.502867289225541</v>
      </c>
      <c r="AU136">
        <v>41.25809739924285</v>
      </c>
      <c r="AV136">
        <v>41.003423291166754</v>
      </c>
      <c r="AW136">
        <v>40.739351801737875</v>
      </c>
      <c r="AX136">
        <v>40.462817530139816</v>
      </c>
      <c r="AY136">
        <v>40.170340861126931</v>
      </c>
      <c r="AZ136">
        <v>39.862900104535385</v>
      </c>
      <c r="BA136">
        <v>39.537454625842528</v>
      </c>
      <c r="BB136">
        <v>39.192522890763854</v>
      </c>
      <c r="BC136">
        <v>38.827690043782503</v>
      </c>
      <c r="BD136">
        <v>38.440985795516518</v>
      </c>
      <c r="BE136">
        <v>38.034490825527875</v>
      </c>
      <c r="BF136">
        <v>37.6117971511677</v>
      </c>
      <c r="BG136">
        <v>37.179117179096416</v>
      </c>
      <c r="BH136">
        <v>36.740788367826589</v>
      </c>
      <c r="BI136">
        <v>36.30287175670945</v>
      </c>
    </row>
    <row r="137" spans="1:63" x14ac:dyDescent="0.3">
      <c r="A137" t="s">
        <v>154</v>
      </c>
      <c r="B137" t="s">
        <v>155</v>
      </c>
      <c r="C137" t="s">
        <v>425</v>
      </c>
      <c r="D137" t="s">
        <v>426</v>
      </c>
      <c r="AS137">
        <v>41.238425157223375</v>
      </c>
      <c r="BG137">
        <v>58.177792158500225</v>
      </c>
    </row>
    <row r="138" spans="1:63" x14ac:dyDescent="0.3">
      <c r="A138" t="s">
        <v>154</v>
      </c>
      <c r="B138" t="s">
        <v>155</v>
      </c>
      <c r="C138" t="s">
        <v>427</v>
      </c>
      <c r="D138" t="s">
        <v>428</v>
      </c>
      <c r="BC138">
        <v>18.3911195638461</v>
      </c>
      <c r="BD138">
        <v>19.805894141984147</v>
      </c>
      <c r="BE138">
        <v>25.150072412038</v>
      </c>
      <c r="BF138">
        <v>24.044815916688702</v>
      </c>
      <c r="BG138">
        <v>33.563817539458697</v>
      </c>
      <c r="BH138">
        <v>33.64319132745765</v>
      </c>
    </row>
    <row r="139" spans="1:63" x14ac:dyDescent="0.3">
      <c r="A139" t="s">
        <v>154</v>
      </c>
      <c r="B139" t="s">
        <v>155</v>
      </c>
      <c r="C139" t="s">
        <v>429</v>
      </c>
      <c r="D139" t="s">
        <v>430</v>
      </c>
    </row>
    <row r="140" spans="1:63" x14ac:dyDescent="0.3">
      <c r="A140" t="s">
        <v>154</v>
      </c>
      <c r="B140" t="s">
        <v>155</v>
      </c>
      <c r="C140" t="s">
        <v>431</v>
      </c>
      <c r="D140" t="s">
        <v>432</v>
      </c>
    </row>
    <row r="141" spans="1:63" x14ac:dyDescent="0.3">
      <c r="A141" t="s">
        <v>154</v>
      </c>
      <c r="B141" t="s">
        <v>155</v>
      </c>
      <c r="C141" t="s">
        <v>433</v>
      </c>
      <c r="D141" t="s">
        <v>434</v>
      </c>
    </row>
    <row r="142" spans="1:63" x14ac:dyDescent="0.3">
      <c r="A142" t="s">
        <v>154</v>
      </c>
      <c r="B142" t="s">
        <v>155</v>
      </c>
      <c r="C142" t="s">
        <v>435</v>
      </c>
      <c r="D142" t="s">
        <v>436</v>
      </c>
      <c r="BJ142">
        <v>23.708823529411767</v>
      </c>
    </row>
    <row r="143" spans="1:63" x14ac:dyDescent="0.3">
      <c r="A143" t="s">
        <v>154</v>
      </c>
      <c r="B143" t="s">
        <v>155</v>
      </c>
      <c r="C143" t="s">
        <v>437</v>
      </c>
      <c r="D143" t="s">
        <v>438</v>
      </c>
      <c r="J143">
        <v>28.208048870759292</v>
      </c>
      <c r="K143">
        <v>28.101185329370931</v>
      </c>
      <c r="L143">
        <v>29.462239673917395</v>
      </c>
      <c r="M143">
        <v>30.942691829944746</v>
      </c>
      <c r="N143">
        <v>30.616194244133808</v>
      </c>
      <c r="O143">
        <v>29.370432026199602</v>
      </c>
      <c r="P143">
        <v>30.280392413026266</v>
      </c>
      <c r="Q143">
        <v>30.509106377415726</v>
      </c>
      <c r="R143">
        <v>31.764912077243924</v>
      </c>
      <c r="S143">
        <v>30.415456892721075</v>
      </c>
      <c r="T143">
        <v>31.998943716757097</v>
      </c>
      <c r="U143">
        <v>31.01455489238316</v>
      </c>
      <c r="V143">
        <v>32.137412875908545</v>
      </c>
      <c r="W143">
        <v>32.60388924591058</v>
      </c>
      <c r="X143">
        <v>31.793172172137577</v>
      </c>
      <c r="Y143">
        <v>33.449610142209394</v>
      </c>
      <c r="Z143">
        <v>24.264521112624404</v>
      </c>
      <c r="AA143">
        <v>24.758781353128764</v>
      </c>
      <c r="AB143">
        <v>30.099836558072219</v>
      </c>
      <c r="AC143">
        <v>30.090558718514181</v>
      </c>
      <c r="AD143">
        <v>28.496313397598414</v>
      </c>
      <c r="AE143">
        <v>29.547404659039319</v>
      </c>
      <c r="AF143">
        <v>31.623872919100432</v>
      </c>
      <c r="AG143">
        <v>33.030132621707232</v>
      </c>
      <c r="AH143">
        <v>34.241593522807705</v>
      </c>
      <c r="AI143">
        <v>31.284080674840148</v>
      </c>
      <c r="AJ143">
        <v>32.600102272467225</v>
      </c>
      <c r="AK143">
        <v>32.812230911508422</v>
      </c>
      <c r="AL143">
        <v>32.274251873600235</v>
      </c>
      <c r="AM143">
        <v>33.260836918673526</v>
      </c>
      <c r="AN143">
        <v>32.806386604732822</v>
      </c>
      <c r="AO143">
        <v>31.966955141855316</v>
      </c>
      <c r="AP143">
        <v>33.407403748101927</v>
      </c>
      <c r="AQ143">
        <v>33.612565945610427</v>
      </c>
      <c r="AR143">
        <v>34.175249077625708</v>
      </c>
      <c r="AS143">
        <v>31.306472133045446</v>
      </c>
      <c r="AT143">
        <v>33.532542489815356</v>
      </c>
      <c r="AU143">
        <v>33.467399969911895</v>
      </c>
      <c r="AV143">
        <v>35.236150276608498</v>
      </c>
      <c r="AW143">
        <v>35.338678086729587</v>
      </c>
      <c r="AX143">
        <v>35.795105492448272</v>
      </c>
      <c r="AY143">
        <v>35.656009359757952</v>
      </c>
      <c r="AZ143">
        <v>38.508837678692728</v>
      </c>
      <c r="BA143">
        <v>38.661205849837351</v>
      </c>
      <c r="BB143">
        <v>41.536955357470219</v>
      </c>
      <c r="BC143">
        <v>40.559868847360093</v>
      </c>
      <c r="BD143">
        <v>39.637347568763111</v>
      </c>
      <c r="BE143">
        <v>37.992360463022436</v>
      </c>
      <c r="BF143">
        <v>35.630872830448858</v>
      </c>
      <c r="BG143">
        <v>34.669264589299154</v>
      </c>
      <c r="BH143">
        <v>36.144960714131706</v>
      </c>
      <c r="BI143">
        <v>36.478254011082853</v>
      </c>
    </row>
    <row r="144" spans="1:63" x14ac:dyDescent="0.3">
      <c r="A144" t="s">
        <v>154</v>
      </c>
      <c r="B144" t="s">
        <v>155</v>
      </c>
      <c r="C144" t="s">
        <v>439</v>
      </c>
      <c r="D144" t="s">
        <v>440</v>
      </c>
    </row>
    <row r="145" spans="1:63" x14ac:dyDescent="0.3">
      <c r="A145" t="s">
        <v>154</v>
      </c>
      <c r="B145" t="s">
        <v>155</v>
      </c>
      <c r="C145" t="s">
        <v>441</v>
      </c>
      <c r="D145" t="s">
        <v>442</v>
      </c>
    </row>
    <row r="146" spans="1:63" x14ac:dyDescent="0.3">
      <c r="A146" t="s">
        <v>154</v>
      </c>
      <c r="B146" t="s">
        <v>155</v>
      </c>
      <c r="C146" t="s">
        <v>443</v>
      </c>
      <c r="D146" t="s">
        <v>444</v>
      </c>
    </row>
    <row r="147" spans="1:63" x14ac:dyDescent="0.3">
      <c r="A147" t="s">
        <v>154</v>
      </c>
      <c r="B147" t="s">
        <v>155</v>
      </c>
      <c r="C147" t="s">
        <v>445</v>
      </c>
      <c r="D147" t="s">
        <v>446</v>
      </c>
      <c r="AZ147">
        <v>3.2906605671304177</v>
      </c>
      <c r="BA147">
        <v>3.2749436888686323</v>
      </c>
      <c r="BB147">
        <v>3.6264918797461543</v>
      </c>
      <c r="BC147">
        <v>3.9014244334266674</v>
      </c>
      <c r="BD147">
        <v>3.8666666666666671</v>
      </c>
      <c r="BE147">
        <v>3.7794117647058822</v>
      </c>
      <c r="BF147">
        <v>3.6114285714285721</v>
      </c>
      <c r="BG147">
        <v>3.5333333333333332</v>
      </c>
      <c r="BH147">
        <v>3.5906963683479325</v>
      </c>
      <c r="BI147">
        <v>3.5909090909090904</v>
      </c>
      <c r="BJ147">
        <v>3.7406249999999992</v>
      </c>
    </row>
    <row r="148" spans="1:63" x14ac:dyDescent="0.3">
      <c r="A148" t="s">
        <v>154</v>
      </c>
      <c r="B148" t="s">
        <v>155</v>
      </c>
      <c r="C148" t="s">
        <v>447</v>
      </c>
      <c r="D148" t="s">
        <v>448</v>
      </c>
      <c r="AX148">
        <v>4.6590909090909092</v>
      </c>
      <c r="AY148">
        <v>4.6444444444444448</v>
      </c>
      <c r="AZ148">
        <v>4.6444444444444448</v>
      </c>
      <c r="BA148">
        <v>4.6222222222222218</v>
      </c>
      <c r="BB148">
        <v>4.8</v>
      </c>
      <c r="BC148">
        <v>4.8444444444444441</v>
      </c>
      <c r="BD148">
        <v>4.9333333333333336</v>
      </c>
      <c r="BE148">
        <v>4.8913043478260869</v>
      </c>
      <c r="BF148">
        <v>4.9361702127659575</v>
      </c>
      <c r="BG148">
        <v>5.2978723404255321</v>
      </c>
      <c r="BH148">
        <v>5.3125</v>
      </c>
      <c r="BI148">
        <v>5.416666666666667</v>
      </c>
      <c r="BJ148">
        <v>5.4375</v>
      </c>
      <c r="BK148">
        <v>5.520833333333333</v>
      </c>
    </row>
    <row r="149" spans="1:63" x14ac:dyDescent="0.3">
      <c r="A149" t="s">
        <v>154</v>
      </c>
      <c r="B149" t="s">
        <v>155</v>
      </c>
      <c r="C149" t="s">
        <v>449</v>
      </c>
      <c r="D149" t="s">
        <v>450</v>
      </c>
      <c r="E149">
        <v>1970722</v>
      </c>
      <c r="F149">
        <v>2142654</v>
      </c>
      <c r="G149">
        <v>2292486</v>
      </c>
      <c r="H149">
        <v>2426934</v>
      </c>
      <c r="I149">
        <v>2710463</v>
      </c>
      <c r="J149">
        <v>2787102</v>
      </c>
      <c r="K149">
        <v>2963679</v>
      </c>
      <c r="L149">
        <v>3356596</v>
      </c>
      <c r="M149">
        <v>3867437</v>
      </c>
      <c r="N149">
        <v>3849620</v>
      </c>
      <c r="O149">
        <v>3356925</v>
      </c>
      <c r="P149">
        <v>3417916</v>
      </c>
      <c r="Q149">
        <v>3749660</v>
      </c>
      <c r="R149">
        <v>3897681</v>
      </c>
      <c r="S149">
        <v>3904271</v>
      </c>
      <c r="T149">
        <v>3686952</v>
      </c>
      <c r="U149">
        <v>3404765</v>
      </c>
      <c r="V149">
        <v>3378711</v>
      </c>
      <c r="W149">
        <v>3358563</v>
      </c>
      <c r="X149">
        <v>3243742</v>
      </c>
      <c r="Y149">
        <v>3087674</v>
      </c>
      <c r="Z149">
        <v>3179779</v>
      </c>
      <c r="AA149">
        <v>3158758</v>
      </c>
      <c r="AB149">
        <v>3377302</v>
      </c>
      <c r="AC149">
        <v>3282354</v>
      </c>
      <c r="AD149">
        <v>3332690</v>
      </c>
      <c r="AE149">
        <v>3572216</v>
      </c>
      <c r="AF149">
        <v>4381125</v>
      </c>
      <c r="AG149">
        <v>4319505.3</v>
      </c>
      <c r="AH149">
        <v>3950231</v>
      </c>
      <c r="AI149">
        <v>4069364.24</v>
      </c>
      <c r="AJ149">
        <v>3746202.9</v>
      </c>
      <c r="AK149">
        <v>4611224.3</v>
      </c>
      <c r="AL149">
        <v>4521943.4000000004</v>
      </c>
      <c r="AM149">
        <v>4249784.0999999996</v>
      </c>
      <c r="AN149">
        <v>4495917.7</v>
      </c>
      <c r="AO149">
        <v>4468360.1999999993</v>
      </c>
      <c r="AP149">
        <v>4658616.9000000004</v>
      </c>
      <c r="AQ149">
        <v>4853647.4000000004</v>
      </c>
      <c r="AR149">
        <v>5027200.9499999993</v>
      </c>
      <c r="AS149">
        <v>5226413.9000000004</v>
      </c>
      <c r="AT149">
        <v>5318745.5</v>
      </c>
      <c r="AU149">
        <v>5334165.8</v>
      </c>
      <c r="AV149">
        <v>5661037.2000000002</v>
      </c>
      <c r="AW149">
        <v>5939357.2999999998</v>
      </c>
      <c r="AX149">
        <v>5899367.5</v>
      </c>
      <c r="AY149">
        <v>5490620.5</v>
      </c>
      <c r="AZ149">
        <v>5647351.5</v>
      </c>
      <c r="BA149">
        <v>5649886.5</v>
      </c>
      <c r="BB149">
        <v>5659771</v>
      </c>
      <c r="BC149">
        <v>5998313</v>
      </c>
      <c r="BD149">
        <v>6184137</v>
      </c>
      <c r="BE149">
        <v>6630788</v>
      </c>
      <c r="BF149">
        <v>6477022</v>
      </c>
      <c r="BG149">
        <v>6664215</v>
      </c>
      <c r="BH149">
        <v>6784632.2000000002</v>
      </c>
      <c r="BI149">
        <v>7225986.2000000002</v>
      </c>
    </row>
    <row r="150" spans="1:63" x14ac:dyDescent="0.3">
      <c r="A150" t="s">
        <v>154</v>
      </c>
      <c r="B150" t="s">
        <v>155</v>
      </c>
      <c r="C150" t="s">
        <v>451</v>
      </c>
      <c r="D150" t="s">
        <v>452</v>
      </c>
      <c r="AS150">
        <v>70.026366654955922</v>
      </c>
      <c r="BC150">
        <v>62.930126784058828</v>
      </c>
      <c r="BH150">
        <v>57.501795880524824</v>
      </c>
      <c r="BI150">
        <v>56.356563710629317</v>
      </c>
    </row>
    <row r="151" spans="1:63" x14ac:dyDescent="0.3">
      <c r="A151" t="s">
        <v>154</v>
      </c>
      <c r="B151" t="s">
        <v>155</v>
      </c>
      <c r="C151" t="s">
        <v>453</v>
      </c>
      <c r="D151" t="s">
        <v>454</v>
      </c>
      <c r="AS151">
        <v>7.4678749135348959</v>
      </c>
      <c r="BC151">
        <v>8.5607674332886496</v>
      </c>
      <c r="BH151">
        <v>9.8074234164174303</v>
      </c>
      <c r="BI151">
        <v>9.9524545848507575</v>
      </c>
    </row>
    <row r="152" spans="1:63" x14ac:dyDescent="0.3">
      <c r="A152" t="s">
        <v>154</v>
      </c>
      <c r="B152" t="s">
        <v>155</v>
      </c>
      <c r="C152" t="s">
        <v>455</v>
      </c>
      <c r="D152" t="s">
        <v>456</v>
      </c>
      <c r="AS152">
        <v>22.487860330177813</v>
      </c>
      <c r="BC152">
        <v>28.521767359978114</v>
      </c>
      <c r="BH152">
        <v>32.694172795867765</v>
      </c>
      <c r="BI152">
        <v>33.689025222518069</v>
      </c>
    </row>
    <row r="153" spans="1:63" x14ac:dyDescent="0.3">
      <c r="A153" t="s">
        <v>154</v>
      </c>
      <c r="B153" t="s">
        <v>155</v>
      </c>
      <c r="C153" t="s">
        <v>457</v>
      </c>
      <c r="D153" t="s">
        <v>458</v>
      </c>
    </row>
    <row r="154" spans="1:63" x14ac:dyDescent="0.3">
      <c r="A154" t="s">
        <v>154</v>
      </c>
      <c r="B154" t="s">
        <v>155</v>
      </c>
      <c r="C154" t="s">
        <v>459</v>
      </c>
      <c r="D154" t="s">
        <v>460</v>
      </c>
    </row>
    <row r="155" spans="1:63" x14ac:dyDescent="0.3">
      <c r="A155" t="s">
        <v>154</v>
      </c>
      <c r="B155" t="s">
        <v>155</v>
      </c>
      <c r="C155" t="s">
        <v>461</v>
      </c>
      <c r="D155" t="s">
        <v>462</v>
      </c>
      <c r="F155">
        <v>32258876</v>
      </c>
      <c r="G155">
        <v>33923215</v>
      </c>
      <c r="H155">
        <v>34512724</v>
      </c>
      <c r="I155">
        <v>33102150</v>
      </c>
      <c r="J155">
        <v>33328240</v>
      </c>
      <c r="K155">
        <v>32368320</v>
      </c>
      <c r="L155">
        <v>41432086</v>
      </c>
      <c r="M155">
        <v>35204298</v>
      </c>
      <c r="N155">
        <v>39015968</v>
      </c>
      <c r="O155">
        <v>38680149</v>
      </c>
      <c r="P155">
        <v>42663948</v>
      </c>
      <c r="Q155">
        <v>41261596</v>
      </c>
      <c r="R155">
        <v>37034262</v>
      </c>
      <c r="S155">
        <v>49299127</v>
      </c>
      <c r="T155">
        <v>46151099</v>
      </c>
      <c r="U155">
        <v>44942890</v>
      </c>
      <c r="V155">
        <v>46789088</v>
      </c>
      <c r="W155">
        <v>46556080</v>
      </c>
      <c r="X155">
        <v>43716660</v>
      </c>
      <c r="Y155">
        <v>47048365</v>
      </c>
      <c r="Z155">
        <v>54153623</v>
      </c>
      <c r="AA155">
        <v>47649792</v>
      </c>
      <c r="AB155">
        <v>41571695</v>
      </c>
      <c r="AC155">
        <v>44037608</v>
      </c>
      <c r="AD155">
        <v>55812698</v>
      </c>
      <c r="AE155">
        <v>59898950</v>
      </c>
      <c r="AF155">
        <v>58397157</v>
      </c>
      <c r="AG155">
        <v>65098465</v>
      </c>
      <c r="AH155">
        <v>70085310</v>
      </c>
      <c r="AI155">
        <v>62705621</v>
      </c>
      <c r="AJ155">
        <v>65250343</v>
      </c>
      <c r="AK155">
        <v>55962670</v>
      </c>
      <c r="AL155">
        <v>75981838</v>
      </c>
      <c r="AM155">
        <v>78043930</v>
      </c>
      <c r="AN155">
        <v>74080223</v>
      </c>
      <c r="AO155">
        <v>84554018</v>
      </c>
      <c r="AP155">
        <v>80893874</v>
      </c>
      <c r="AQ155">
        <v>80234201</v>
      </c>
      <c r="AR155">
        <v>83323262</v>
      </c>
      <c r="AS155">
        <v>83492972</v>
      </c>
      <c r="AT155">
        <v>83633464</v>
      </c>
      <c r="AU155">
        <v>87291488</v>
      </c>
      <c r="AV155">
        <v>90858675</v>
      </c>
      <c r="AW155">
        <v>94207231</v>
      </c>
      <c r="AX155">
        <v>102952084</v>
      </c>
      <c r="AY155">
        <v>106223835</v>
      </c>
      <c r="AZ155">
        <v>102946894</v>
      </c>
      <c r="BA155">
        <v>117739696</v>
      </c>
      <c r="BB155">
        <v>112659477</v>
      </c>
      <c r="BC155">
        <v>130153934</v>
      </c>
      <c r="BD155">
        <v>120064316</v>
      </c>
      <c r="BE155">
        <v>134799381</v>
      </c>
      <c r="BF155">
        <v>135938526</v>
      </c>
      <c r="BG155">
        <v>151378333</v>
      </c>
      <c r="BH155">
        <v>143631462</v>
      </c>
      <c r="BI155">
        <v>148018937</v>
      </c>
    </row>
    <row r="156" spans="1:63" x14ac:dyDescent="0.3">
      <c r="A156" t="s">
        <v>154</v>
      </c>
      <c r="B156" t="s">
        <v>155</v>
      </c>
      <c r="C156" t="s">
        <v>463</v>
      </c>
      <c r="D156" t="s">
        <v>464</v>
      </c>
      <c r="F156">
        <v>814.39669572954836</v>
      </c>
      <c r="G156">
        <v>840.59387879138387</v>
      </c>
      <c r="H156">
        <v>836.3694305540987</v>
      </c>
      <c r="I156">
        <v>799.6957645510181</v>
      </c>
      <c r="J156">
        <v>775.73994167587045</v>
      </c>
      <c r="K156">
        <v>784.62608643524686</v>
      </c>
      <c r="L156">
        <v>945.29705754539509</v>
      </c>
      <c r="M156">
        <v>809.68946902429138</v>
      </c>
      <c r="N156">
        <v>808.11554053323493</v>
      </c>
      <c r="O156">
        <v>844.77567961418015</v>
      </c>
      <c r="P156">
        <v>926.78397893059366</v>
      </c>
      <c r="Q156">
        <v>955.71010872840191</v>
      </c>
      <c r="R156">
        <v>811.92123667804572</v>
      </c>
      <c r="S156">
        <v>1075.2392773112024</v>
      </c>
      <c r="T156">
        <v>1053.4859587820479</v>
      </c>
      <c r="U156">
        <v>959.00009476911941</v>
      </c>
      <c r="V156">
        <v>1051.9150328558762</v>
      </c>
      <c r="W156">
        <v>1077.9277875165842</v>
      </c>
      <c r="X156">
        <v>1034.7508149256994</v>
      </c>
      <c r="Y156">
        <v>1084.5956642774715</v>
      </c>
      <c r="Z156">
        <v>1308.0145422399612</v>
      </c>
      <c r="AA156">
        <v>1133.5231776549629</v>
      </c>
      <c r="AB156">
        <v>971.62286523033322</v>
      </c>
      <c r="AC156">
        <v>967.30987314169533</v>
      </c>
      <c r="AD156">
        <v>1148.0560152096477</v>
      </c>
      <c r="AE156">
        <v>1118.8180135840612</v>
      </c>
      <c r="AF156">
        <v>1082.2570821615741</v>
      </c>
      <c r="AG156">
        <v>1156.1843434051373</v>
      </c>
      <c r="AH156">
        <v>1199.9970905283949</v>
      </c>
      <c r="AI156">
        <v>1075.2352004244071</v>
      </c>
      <c r="AJ156">
        <v>1086.0614822011185</v>
      </c>
      <c r="AK156">
        <v>922.88812530616883</v>
      </c>
      <c r="AL156">
        <v>1135.1419938645065</v>
      </c>
      <c r="AM156">
        <v>1103.4784075591144</v>
      </c>
      <c r="AN156">
        <v>1055.2694778371381</v>
      </c>
      <c r="AO156">
        <v>1191.4893579983379</v>
      </c>
      <c r="AP156">
        <v>1134.0940333694643</v>
      </c>
      <c r="AQ156">
        <v>1132.8655404855031</v>
      </c>
      <c r="AR156">
        <v>1178.2144402736587</v>
      </c>
      <c r="AS156">
        <v>1182.2045071474793</v>
      </c>
      <c r="AT156">
        <v>1190.8656186061371</v>
      </c>
      <c r="AU156">
        <v>1199.3205240393363</v>
      </c>
      <c r="AV156">
        <v>1172.7896973311579</v>
      </c>
      <c r="AW156">
        <v>1228.5827395177841</v>
      </c>
      <c r="AX156">
        <v>1258.3091004246185</v>
      </c>
      <c r="AY156">
        <v>1299.5812443777788</v>
      </c>
      <c r="AZ156">
        <v>1264.3411826635488</v>
      </c>
      <c r="BA156">
        <v>1367.8078906717069</v>
      </c>
      <c r="BB156">
        <v>1399.1112177763368</v>
      </c>
      <c r="BC156">
        <v>1456.2735912477676</v>
      </c>
      <c r="BD156">
        <v>1377.0426848527507</v>
      </c>
      <c r="BE156">
        <v>1423.5934999910389</v>
      </c>
      <c r="BF156">
        <v>1337.8498040612722</v>
      </c>
      <c r="BG156">
        <v>1451.856730673424</v>
      </c>
      <c r="BH156">
        <v>1465.5367345955078</v>
      </c>
      <c r="BI156">
        <v>1394.7477199349157</v>
      </c>
    </row>
    <row r="157" spans="1:63" x14ac:dyDescent="0.3">
      <c r="A157" t="s">
        <v>154</v>
      </c>
      <c r="B157" t="s">
        <v>155</v>
      </c>
      <c r="C157" t="s">
        <v>465</v>
      </c>
      <c r="D157" t="s">
        <v>466</v>
      </c>
    </row>
    <row r="158" spans="1:63" x14ac:dyDescent="0.3">
      <c r="A158" t="s">
        <v>154</v>
      </c>
      <c r="B158" t="s">
        <v>155</v>
      </c>
      <c r="C158" t="s">
        <v>467</v>
      </c>
      <c r="D158" t="s">
        <v>468</v>
      </c>
    </row>
    <row r="159" spans="1:63" x14ac:dyDescent="0.3">
      <c r="A159" t="s">
        <v>154</v>
      </c>
      <c r="B159" t="s">
        <v>155</v>
      </c>
      <c r="C159" t="s">
        <v>469</v>
      </c>
      <c r="D159" t="s">
        <v>470</v>
      </c>
    </row>
    <row r="160" spans="1:63" x14ac:dyDescent="0.3">
      <c r="A160" t="s">
        <v>154</v>
      </c>
      <c r="B160" t="s">
        <v>155</v>
      </c>
      <c r="C160" t="s">
        <v>471</v>
      </c>
      <c r="D160" t="s">
        <v>472</v>
      </c>
      <c r="E160">
        <v>5599997.7622408904</v>
      </c>
      <c r="F160">
        <v>5599997.7622408904</v>
      </c>
      <c r="G160">
        <v>8399996.6433613393</v>
      </c>
      <c r="H160">
        <v>15399993.8461625</v>
      </c>
      <c r="I160">
        <v>15399993.8461625</v>
      </c>
      <c r="J160">
        <v>26599989.370644201</v>
      </c>
      <c r="K160">
        <v>26599989.370644201</v>
      </c>
      <c r="L160">
        <v>32199987.132885098</v>
      </c>
      <c r="M160">
        <v>37799984.895126</v>
      </c>
      <c r="N160">
        <v>39199984.335686199</v>
      </c>
      <c r="O160">
        <v>46199981.538487397</v>
      </c>
      <c r="P160">
        <v>47527375.676324598</v>
      </c>
      <c r="Q160">
        <v>63773980.213710301</v>
      </c>
      <c r="R160">
        <v>78078851.900501907</v>
      </c>
      <c r="S160">
        <v>72273007.150266647</v>
      </c>
      <c r="T160">
        <v>107183090.27871983</v>
      </c>
      <c r="U160">
        <v>111549961.85079148</v>
      </c>
      <c r="V160">
        <v>147994389.03938282</v>
      </c>
      <c r="W160">
        <v>181530666.10995695</v>
      </c>
      <c r="X160">
        <v>180799564.52577469</v>
      </c>
      <c r="Y160">
        <v>278939294.70079726</v>
      </c>
      <c r="Z160">
        <v>319479151.16723412</v>
      </c>
      <c r="AA160">
        <v>243519485.93394399</v>
      </c>
      <c r="AB160">
        <v>235392077.73005655</v>
      </c>
      <c r="AC160">
        <v>177001604.99009147</v>
      </c>
      <c r="AD160">
        <v>128699467.88854802</v>
      </c>
      <c r="AE160">
        <v>138702778.62050495</v>
      </c>
      <c r="AF160">
        <v>190751295.91900605</v>
      </c>
      <c r="AG160">
        <v>181818366.88710049</v>
      </c>
      <c r="AH160">
        <v>163315328.4580842</v>
      </c>
      <c r="AI160">
        <v>168193744.66044909</v>
      </c>
      <c r="AJ160">
        <v>210607750.89336267</v>
      </c>
      <c r="AK160">
        <v>183905394.12369999</v>
      </c>
      <c r="AL160">
        <v>265041588.33020949</v>
      </c>
      <c r="AM160">
        <v>238678341.72448996</v>
      </c>
      <c r="AN160">
        <v>395597976.62074757</v>
      </c>
      <c r="AO160">
        <v>388207701.41139203</v>
      </c>
      <c r="AP160">
        <v>395228546.68000126</v>
      </c>
      <c r="AQ160">
        <v>350960930.26972872</v>
      </c>
      <c r="AR160">
        <v>341383618.06045681</v>
      </c>
      <c r="AS160">
        <v>408904566.6430366</v>
      </c>
      <c r="AT160">
        <v>467279687.93783945</v>
      </c>
      <c r="AU160">
        <v>595279841.45587742</v>
      </c>
      <c r="AV160">
        <v>819037303.39480293</v>
      </c>
      <c r="AW160">
        <v>1081732409.6654308</v>
      </c>
      <c r="AX160">
        <v>1366044385.7957129</v>
      </c>
      <c r="AY160">
        <v>1576774104.6576629</v>
      </c>
      <c r="AZ160">
        <v>2055556005.127399</v>
      </c>
      <c r="BA160">
        <v>2160868592.8719754</v>
      </c>
      <c r="BB160">
        <v>2174918855.0175152</v>
      </c>
      <c r="BC160">
        <v>2335020709.7599225</v>
      </c>
      <c r="BD160">
        <v>2469672947.4066782</v>
      </c>
      <c r="BE160">
        <v>2651114111.4623528</v>
      </c>
      <c r="BF160">
        <v>2646660540.4962263</v>
      </c>
      <c r="BG160">
        <v>2536487584.634398</v>
      </c>
      <c r="BH160">
        <v>2528361109.8212256</v>
      </c>
      <c r="BI160">
        <v>2706309877.5401602</v>
      </c>
      <c r="BJ160">
        <v>2936036190.6788235</v>
      </c>
    </row>
    <row r="161" spans="1:62" x14ac:dyDescent="0.3">
      <c r="A161" t="s">
        <v>154</v>
      </c>
      <c r="B161" t="s">
        <v>155</v>
      </c>
      <c r="C161" t="s">
        <v>473</v>
      </c>
      <c r="D161" t="s">
        <v>474</v>
      </c>
      <c r="G161">
        <v>2799998.8811204499</v>
      </c>
      <c r="H161">
        <v>1399999.44056022</v>
      </c>
      <c r="I161">
        <v>2799998.8811204499</v>
      </c>
      <c r="J161">
        <v>2799998.8811204499</v>
      </c>
      <c r="K161">
        <v>2799998.8811204499</v>
      </c>
      <c r="L161">
        <v>4199998.3216806697</v>
      </c>
      <c r="M161">
        <v>5599997.7622408904</v>
      </c>
      <c r="N161">
        <v>2799998.8811204499</v>
      </c>
      <c r="O161">
        <v>4199998.3216806697</v>
      </c>
      <c r="P161">
        <v>6985476.1422565198</v>
      </c>
      <c r="Q161">
        <v>10251867.9728003</v>
      </c>
      <c r="R161">
        <v>5773073.1960479897</v>
      </c>
      <c r="S161">
        <v>7419531.035981101</v>
      </c>
      <c r="T161">
        <v>8351748.953354653</v>
      </c>
      <c r="U161">
        <v>10391849.663798014</v>
      </c>
      <c r="V161">
        <v>11185535.379495149</v>
      </c>
      <c r="W161">
        <v>11022556.643400131</v>
      </c>
      <c r="X161">
        <v>13014764.601344189</v>
      </c>
      <c r="Y161">
        <v>19573045.113016538</v>
      </c>
      <c r="Z161">
        <v>42510495.133407757</v>
      </c>
      <c r="AA161">
        <v>31308442.464775629</v>
      </c>
      <c r="AB161">
        <v>27044886.710517429</v>
      </c>
      <c r="AC161">
        <v>23389947.436259065</v>
      </c>
      <c r="AD161">
        <v>12269965.264372606</v>
      </c>
      <c r="AE161">
        <v>15248871.456612924</v>
      </c>
      <c r="AF161">
        <v>24414652.968752712</v>
      </c>
      <c r="AG161">
        <v>15926538.34566061</v>
      </c>
      <c r="AH161">
        <v>43560724.692084834</v>
      </c>
      <c r="AI161">
        <v>32361157.629919007</v>
      </c>
      <c r="AJ161">
        <v>105754069.60492563</v>
      </c>
      <c r="AK161">
        <v>77173005.259171844</v>
      </c>
      <c r="AL161">
        <v>77910652.544954777</v>
      </c>
      <c r="AM161">
        <v>80492574.917209089</v>
      </c>
      <c r="AN161">
        <v>69876792.894839749</v>
      </c>
      <c r="AO161">
        <v>107888526.39842221</v>
      </c>
      <c r="AP161">
        <v>92491156.804424807</v>
      </c>
      <c r="AQ161">
        <v>88900061.608205989</v>
      </c>
      <c r="AR161">
        <v>67495038.040194824</v>
      </c>
      <c r="AS161">
        <v>81274008.884911522</v>
      </c>
      <c r="AT161">
        <v>37330297.586138301</v>
      </c>
      <c r="AU161">
        <v>35125867.858837858</v>
      </c>
      <c r="AV161">
        <v>44617633.339315578</v>
      </c>
      <c r="AW161">
        <v>288329724.9213655</v>
      </c>
      <c r="AX161">
        <v>161219307.07609817</v>
      </c>
      <c r="AY161">
        <v>1460049438.2500882</v>
      </c>
      <c r="AZ161">
        <v>170192580.04835436</v>
      </c>
      <c r="BA161">
        <v>297003329.92418349</v>
      </c>
      <c r="BB161">
        <v>227419210.35320798</v>
      </c>
      <c r="BC161">
        <v>186209130.42001826</v>
      </c>
      <c r="BD161">
        <v>229986669.34020516</v>
      </c>
      <c r="BE161">
        <v>212797283.12934265</v>
      </c>
      <c r="BF161">
        <v>224056467.85842073</v>
      </c>
      <c r="BG161">
        <v>245740990.03975749</v>
      </c>
      <c r="BH161">
        <v>242728005.82770663</v>
      </c>
      <c r="BI161">
        <v>206036731.86174908</v>
      </c>
      <c r="BJ161">
        <v>208386318.46306998</v>
      </c>
    </row>
    <row r="162" spans="1:62" x14ac:dyDescent="0.3">
      <c r="A162" t="s">
        <v>154</v>
      </c>
      <c r="B162" t="s">
        <v>155</v>
      </c>
      <c r="C162" t="s">
        <v>475</v>
      </c>
      <c r="D162" t="s">
        <v>476</v>
      </c>
    </row>
    <row r="163" spans="1:62" x14ac:dyDescent="0.3">
      <c r="A163" t="s">
        <v>154</v>
      </c>
      <c r="B163" t="s">
        <v>155</v>
      </c>
      <c r="C163" t="s">
        <v>477</v>
      </c>
      <c r="D163" t="s">
        <v>478</v>
      </c>
    </row>
    <row r="164" spans="1:62" x14ac:dyDescent="0.3">
      <c r="A164" t="s">
        <v>154</v>
      </c>
      <c r="B164" t="s">
        <v>155</v>
      </c>
      <c r="C164" t="s">
        <v>479</v>
      </c>
      <c r="D164" t="s">
        <v>480</v>
      </c>
    </row>
    <row r="165" spans="1:62" x14ac:dyDescent="0.3">
      <c r="A165" t="s">
        <v>154</v>
      </c>
      <c r="B165" t="s">
        <v>155</v>
      </c>
      <c r="C165" t="s">
        <v>481</v>
      </c>
      <c r="D165" t="s">
        <v>482</v>
      </c>
    </row>
    <row r="166" spans="1:62" x14ac:dyDescent="0.3">
      <c r="A166" t="s">
        <v>154</v>
      </c>
      <c r="B166" t="s">
        <v>155</v>
      </c>
      <c r="C166" t="s">
        <v>483</v>
      </c>
      <c r="D166" t="s">
        <v>484</v>
      </c>
    </row>
    <row r="167" spans="1:62" x14ac:dyDescent="0.3">
      <c r="A167" t="s">
        <v>154</v>
      </c>
      <c r="B167" t="s">
        <v>155</v>
      </c>
      <c r="C167" t="s">
        <v>485</v>
      </c>
      <c r="D167" t="s">
        <v>486</v>
      </c>
    </row>
    <row r="168" spans="1:62" x14ac:dyDescent="0.3">
      <c r="A168" t="s">
        <v>154</v>
      </c>
      <c r="B168" t="s">
        <v>155</v>
      </c>
      <c r="C168" t="s">
        <v>487</v>
      </c>
      <c r="D168" t="s">
        <v>488</v>
      </c>
    </row>
    <row r="169" spans="1:62" x14ac:dyDescent="0.3">
      <c r="A169" t="s">
        <v>154</v>
      </c>
      <c r="B169" t="s">
        <v>155</v>
      </c>
      <c r="C169" t="s">
        <v>489</v>
      </c>
      <c r="D169" t="s">
        <v>490</v>
      </c>
    </row>
    <row r="170" spans="1:62" x14ac:dyDescent="0.3">
      <c r="A170" t="s">
        <v>154</v>
      </c>
      <c r="B170" t="s">
        <v>155</v>
      </c>
      <c r="C170" t="s">
        <v>491</v>
      </c>
      <c r="D170" t="s">
        <v>492</v>
      </c>
    </row>
    <row r="171" spans="1:62" x14ac:dyDescent="0.3">
      <c r="A171" t="s">
        <v>154</v>
      </c>
      <c r="B171" t="s">
        <v>155</v>
      </c>
      <c r="C171" t="s">
        <v>493</v>
      </c>
      <c r="D171" t="s">
        <v>494</v>
      </c>
    </row>
    <row r="172" spans="1:62" x14ac:dyDescent="0.3">
      <c r="A172" t="s">
        <v>154</v>
      </c>
      <c r="B172" t="s">
        <v>155</v>
      </c>
      <c r="C172" t="s">
        <v>495</v>
      </c>
      <c r="D172" t="s">
        <v>496</v>
      </c>
    </row>
    <row r="173" spans="1:62" x14ac:dyDescent="0.3">
      <c r="A173" t="s">
        <v>154</v>
      </c>
      <c r="B173" t="s">
        <v>155</v>
      </c>
      <c r="C173" t="s">
        <v>497</v>
      </c>
      <c r="D173" t="s">
        <v>498</v>
      </c>
    </row>
    <row r="174" spans="1:62" x14ac:dyDescent="0.3">
      <c r="A174" t="s">
        <v>154</v>
      </c>
      <c r="B174" t="s">
        <v>155</v>
      </c>
      <c r="C174" t="s">
        <v>499</v>
      </c>
      <c r="D174" t="s">
        <v>500</v>
      </c>
    </row>
    <row r="175" spans="1:62" x14ac:dyDescent="0.3">
      <c r="A175" t="s">
        <v>154</v>
      </c>
      <c r="B175" t="s">
        <v>155</v>
      </c>
      <c r="C175" t="s">
        <v>501</v>
      </c>
      <c r="D175" t="s">
        <v>502</v>
      </c>
    </row>
    <row r="176" spans="1:62" x14ac:dyDescent="0.3">
      <c r="A176" t="s">
        <v>154</v>
      </c>
      <c r="B176" t="s">
        <v>155</v>
      </c>
      <c r="C176" t="s">
        <v>503</v>
      </c>
      <c r="D176" t="s">
        <v>504</v>
      </c>
    </row>
    <row r="177" spans="1:62" x14ac:dyDescent="0.3">
      <c r="A177" t="s">
        <v>154</v>
      </c>
      <c r="B177" t="s">
        <v>155</v>
      </c>
      <c r="C177" t="s">
        <v>505</v>
      </c>
      <c r="D177" t="s">
        <v>506</v>
      </c>
    </row>
    <row r="178" spans="1:62" x14ac:dyDescent="0.3">
      <c r="A178" t="s">
        <v>154</v>
      </c>
      <c r="B178" t="s">
        <v>155</v>
      </c>
      <c r="C178" t="s">
        <v>507</v>
      </c>
      <c r="D178" t="s">
        <v>508</v>
      </c>
    </row>
    <row r="179" spans="1:62" x14ac:dyDescent="0.3">
      <c r="A179" t="s">
        <v>154</v>
      </c>
      <c r="B179" t="s">
        <v>155</v>
      </c>
      <c r="C179" t="s">
        <v>509</v>
      </c>
      <c r="D179" t="s">
        <v>510</v>
      </c>
    </row>
    <row r="180" spans="1:62" x14ac:dyDescent="0.3">
      <c r="A180" t="s">
        <v>154</v>
      </c>
      <c r="B180" t="s">
        <v>155</v>
      </c>
      <c r="C180" t="s">
        <v>511</v>
      </c>
      <c r="D180" t="s">
        <v>512</v>
      </c>
    </row>
    <row r="181" spans="1:62" x14ac:dyDescent="0.3">
      <c r="A181" t="s">
        <v>154</v>
      </c>
      <c r="B181" t="s">
        <v>155</v>
      </c>
      <c r="C181" t="s">
        <v>513</v>
      </c>
      <c r="D181" t="s">
        <v>514</v>
      </c>
    </row>
    <row r="182" spans="1:62" x14ac:dyDescent="0.3">
      <c r="A182" t="s">
        <v>154</v>
      </c>
      <c r="B182" t="s">
        <v>155</v>
      </c>
      <c r="C182" t="s">
        <v>515</v>
      </c>
      <c r="D182" t="s">
        <v>516</v>
      </c>
    </row>
    <row r="183" spans="1:62" x14ac:dyDescent="0.3">
      <c r="A183" t="s">
        <v>154</v>
      </c>
      <c r="B183" t="s">
        <v>155</v>
      </c>
      <c r="C183" t="s">
        <v>517</v>
      </c>
      <c r="D183" t="s">
        <v>518</v>
      </c>
    </row>
    <row r="184" spans="1:62" x14ac:dyDescent="0.3">
      <c r="A184" t="s">
        <v>154</v>
      </c>
      <c r="B184" t="s">
        <v>155</v>
      </c>
      <c r="C184" t="s">
        <v>519</v>
      </c>
      <c r="D184" t="s">
        <v>520</v>
      </c>
    </row>
    <row r="185" spans="1:62" x14ac:dyDescent="0.3">
      <c r="A185" t="s">
        <v>154</v>
      </c>
      <c r="B185" t="s">
        <v>155</v>
      </c>
      <c r="C185" t="s">
        <v>521</v>
      </c>
      <c r="D185" t="s">
        <v>522</v>
      </c>
    </row>
    <row r="186" spans="1:62" x14ac:dyDescent="0.3">
      <c r="A186" t="s">
        <v>154</v>
      </c>
      <c r="B186" t="s">
        <v>155</v>
      </c>
      <c r="C186" t="s">
        <v>523</v>
      </c>
      <c r="D186" t="s">
        <v>524</v>
      </c>
    </row>
    <row r="187" spans="1:62" x14ac:dyDescent="0.3">
      <c r="A187" t="s">
        <v>154</v>
      </c>
      <c r="B187" t="s">
        <v>155</v>
      </c>
      <c r="C187" t="s">
        <v>525</v>
      </c>
      <c r="D187" t="s">
        <v>526</v>
      </c>
    </row>
    <row r="188" spans="1:62" x14ac:dyDescent="0.3">
      <c r="A188" t="s">
        <v>154</v>
      </c>
      <c r="B188" t="s">
        <v>155</v>
      </c>
      <c r="C188" t="s">
        <v>527</v>
      </c>
      <c r="D188" t="s">
        <v>528</v>
      </c>
    </row>
    <row r="189" spans="1:62" x14ac:dyDescent="0.3">
      <c r="A189" t="s">
        <v>154</v>
      </c>
      <c r="B189" t="s">
        <v>155</v>
      </c>
      <c r="C189" t="s">
        <v>529</v>
      </c>
      <c r="D189" t="s">
        <v>530</v>
      </c>
    </row>
    <row r="190" spans="1:62" x14ac:dyDescent="0.3">
      <c r="A190" t="s">
        <v>154</v>
      </c>
      <c r="B190" t="s">
        <v>155</v>
      </c>
      <c r="C190" t="s">
        <v>531</v>
      </c>
      <c r="D190" t="s">
        <v>532</v>
      </c>
    </row>
    <row r="191" spans="1:62" x14ac:dyDescent="0.3">
      <c r="A191" t="s">
        <v>154</v>
      </c>
      <c r="B191" t="s">
        <v>155</v>
      </c>
      <c r="C191" t="s">
        <v>533</v>
      </c>
      <c r="D191" t="s">
        <v>534</v>
      </c>
    </row>
    <row r="192" spans="1:62" x14ac:dyDescent="0.3">
      <c r="A192" t="s">
        <v>154</v>
      </c>
      <c r="B192" t="s">
        <v>155</v>
      </c>
      <c r="C192" t="s">
        <v>535</v>
      </c>
      <c r="D192" t="s">
        <v>536</v>
      </c>
      <c r="T192">
        <v>56.006819999999998</v>
      </c>
      <c r="U192">
        <v>55.13655</v>
      </c>
      <c r="V192">
        <v>53.030630000000002</v>
      </c>
      <c r="W192">
        <v>50.782299999999999</v>
      </c>
      <c r="X192">
        <v>47.907119999999999</v>
      </c>
      <c r="Y192">
        <v>45.748019999999997</v>
      </c>
      <c r="Z192">
        <v>43.77825</v>
      </c>
      <c r="AA192">
        <v>42.428530000000002</v>
      </c>
      <c r="AB192">
        <v>42.051259999999999</v>
      </c>
      <c r="AC192">
        <v>42.644440000000003</v>
      </c>
      <c r="AD192">
        <v>43.801160000000003</v>
      </c>
      <c r="AE192">
        <v>45.405700000000003</v>
      </c>
      <c r="AF192">
        <v>46.409599999999998</v>
      </c>
      <c r="AG192">
        <v>47.108580000000003</v>
      </c>
      <c r="AH192">
        <v>46.476529999999997</v>
      </c>
      <c r="AI192">
        <v>47.052799999999998</v>
      </c>
      <c r="AJ192">
        <v>46.120139999999999</v>
      </c>
      <c r="AK192">
        <v>46.336069999999999</v>
      </c>
      <c r="AL192">
        <v>45.877769999999998</v>
      </c>
      <c r="AM192">
        <v>45.524439999999998</v>
      </c>
      <c r="AN192">
        <v>44.727089999999997</v>
      </c>
      <c r="AO192">
        <v>45.858310000000003</v>
      </c>
      <c r="AP192">
        <v>43.070189999999997</v>
      </c>
      <c r="AQ192">
        <v>42.218089999999997</v>
      </c>
      <c r="AR192">
        <v>41.476930000000003</v>
      </c>
      <c r="AS192">
        <v>39.355879999999999</v>
      </c>
      <c r="AT192">
        <v>37.594819999999999</v>
      </c>
      <c r="AU192">
        <v>36.077590000000001</v>
      </c>
      <c r="AV192">
        <v>33.756610000000002</v>
      </c>
      <c r="AW192">
        <v>32.084490000000002</v>
      </c>
      <c r="AX192">
        <v>30.015319999999999</v>
      </c>
      <c r="AY192">
        <v>28.530380000000001</v>
      </c>
      <c r="AZ192">
        <v>25.909800000000001</v>
      </c>
      <c r="BA192">
        <v>24.974599999999999</v>
      </c>
      <c r="BB192">
        <v>24.503440000000001</v>
      </c>
      <c r="BC192">
        <v>24.595659999999999</v>
      </c>
      <c r="BD192">
        <v>23.075780000000002</v>
      </c>
      <c r="BE192">
        <v>22.539380000000001</v>
      </c>
      <c r="BF192">
        <v>21.894639999999999</v>
      </c>
      <c r="BG192">
        <v>21.543389999999999</v>
      </c>
      <c r="BH192">
        <v>21.48255</v>
      </c>
      <c r="BI192">
        <v>21.238720000000001</v>
      </c>
      <c r="BJ192">
        <v>21.218620000000001</v>
      </c>
    </row>
    <row r="193" spans="1:62" x14ac:dyDescent="0.3">
      <c r="A193" t="s">
        <v>154</v>
      </c>
      <c r="B193" t="s">
        <v>155</v>
      </c>
      <c r="C193" t="s">
        <v>537</v>
      </c>
      <c r="D193" t="s">
        <v>538</v>
      </c>
      <c r="T193">
        <v>61.655099999999997</v>
      </c>
      <c r="U193">
        <v>60.66854</v>
      </c>
      <c r="V193">
        <v>58.267069999999997</v>
      </c>
      <c r="W193">
        <v>55.691800000000001</v>
      </c>
      <c r="X193">
        <v>52.546489999999999</v>
      </c>
      <c r="Y193">
        <v>50.233130000000003</v>
      </c>
      <c r="Z193">
        <v>48.087980000000002</v>
      </c>
      <c r="AA193">
        <v>46.473300000000002</v>
      </c>
      <c r="AB193">
        <v>46.140839999999997</v>
      </c>
      <c r="AC193">
        <v>46.758479999999999</v>
      </c>
      <c r="AD193">
        <v>48.026179999999997</v>
      </c>
      <c r="AE193">
        <v>49.708599999999997</v>
      </c>
      <c r="AF193">
        <v>50.811509999999998</v>
      </c>
      <c r="AG193">
        <v>51.432989999999997</v>
      </c>
      <c r="AH193">
        <v>50.95834</v>
      </c>
      <c r="AI193">
        <v>51.44276</v>
      </c>
      <c r="AJ193">
        <v>50.286549999999998</v>
      </c>
      <c r="AK193">
        <v>50.355110000000003</v>
      </c>
      <c r="AL193">
        <v>49.778210000000001</v>
      </c>
      <c r="AM193">
        <v>49.420929999999998</v>
      </c>
      <c r="AN193">
        <v>48.971319999999999</v>
      </c>
      <c r="AO193">
        <v>50.400779999999997</v>
      </c>
      <c r="AP193">
        <v>47.373460000000001</v>
      </c>
      <c r="AQ193">
        <v>46.267919999999997</v>
      </c>
      <c r="AR193">
        <v>45.0535</v>
      </c>
      <c r="AS193">
        <v>42.992510000000003</v>
      </c>
      <c r="AT193">
        <v>41.107550000000003</v>
      </c>
      <c r="AU193">
        <v>39.572099999999999</v>
      </c>
      <c r="AV193">
        <v>37.136290000000002</v>
      </c>
      <c r="AW193">
        <v>35.196489999999997</v>
      </c>
      <c r="AX193">
        <v>33.04824</v>
      </c>
      <c r="AY193">
        <v>31.24851</v>
      </c>
      <c r="AZ193">
        <v>29.23874</v>
      </c>
      <c r="BA193">
        <v>27.924910000000001</v>
      </c>
      <c r="BB193">
        <v>27.243069999999999</v>
      </c>
      <c r="BC193">
        <v>27.27037</v>
      </c>
      <c r="BD193">
        <v>25.76961</v>
      </c>
      <c r="BE193">
        <v>24.935939999999999</v>
      </c>
      <c r="BF193">
        <v>24.320260000000001</v>
      </c>
      <c r="BG193">
        <v>23.870760000000001</v>
      </c>
      <c r="BH193">
        <v>23.832270000000001</v>
      </c>
      <c r="BI193">
        <v>23.565370000000001</v>
      </c>
      <c r="BJ193">
        <v>23.51079</v>
      </c>
    </row>
    <row r="194" spans="1:62" x14ac:dyDescent="0.3">
      <c r="A194" t="s">
        <v>154</v>
      </c>
      <c r="B194" t="s">
        <v>155</v>
      </c>
      <c r="C194" t="s">
        <v>539</v>
      </c>
      <c r="D194" t="s">
        <v>540</v>
      </c>
      <c r="T194">
        <v>50.400680000000001</v>
      </c>
      <c r="U194">
        <v>49.648139999999998</v>
      </c>
      <c r="V194">
        <v>47.83764</v>
      </c>
      <c r="W194">
        <v>45.917230000000004</v>
      </c>
      <c r="X194">
        <v>43.314019999999999</v>
      </c>
      <c r="Y194">
        <v>41.311549999999997</v>
      </c>
      <c r="Z194">
        <v>39.518650000000001</v>
      </c>
      <c r="AA194">
        <v>38.43385</v>
      </c>
      <c r="AB194">
        <v>38.014189999999999</v>
      </c>
      <c r="AC194">
        <v>38.583680000000001</v>
      </c>
      <c r="AD194">
        <v>39.629930000000002</v>
      </c>
      <c r="AE194">
        <v>41.156939999999999</v>
      </c>
      <c r="AF194">
        <v>42.06118</v>
      </c>
      <c r="AG194">
        <v>42.836849999999998</v>
      </c>
      <c r="AH194">
        <v>42.050660000000001</v>
      </c>
      <c r="AI194">
        <v>42.719320000000003</v>
      </c>
      <c r="AJ194">
        <v>42.008369999999999</v>
      </c>
      <c r="AK194">
        <v>42.370820000000002</v>
      </c>
      <c r="AL194">
        <v>42.030819999999999</v>
      </c>
      <c r="AM194">
        <v>41.682519999999997</v>
      </c>
      <c r="AN194">
        <v>40.543230000000001</v>
      </c>
      <c r="AO194">
        <v>41.381079999999997</v>
      </c>
      <c r="AP194">
        <v>38.827719999999999</v>
      </c>
      <c r="AQ194">
        <v>38.22589</v>
      </c>
      <c r="AR194">
        <v>37.952620000000003</v>
      </c>
      <c r="AS194">
        <v>35.773580000000003</v>
      </c>
      <c r="AT194">
        <v>34.133330000000001</v>
      </c>
      <c r="AU194">
        <v>32.632579999999997</v>
      </c>
      <c r="AV194">
        <v>30.424569999999999</v>
      </c>
      <c r="AW194">
        <v>29.017130000000002</v>
      </c>
      <c r="AX194">
        <v>27.027429999999999</v>
      </c>
      <c r="AY194">
        <v>25.854690000000002</v>
      </c>
      <c r="AZ194">
        <v>22.63402</v>
      </c>
      <c r="BA194">
        <v>22.073149999999998</v>
      </c>
      <c r="BB194">
        <v>21.81025</v>
      </c>
      <c r="BC194">
        <v>21.966899999999999</v>
      </c>
      <c r="BD194">
        <v>20.428329999999999</v>
      </c>
      <c r="BE194">
        <v>20.183910000000001</v>
      </c>
      <c r="BF194">
        <v>19.511299999999999</v>
      </c>
      <c r="BG194">
        <v>19.25797</v>
      </c>
      <c r="BH194">
        <v>19.176880000000001</v>
      </c>
      <c r="BI194">
        <v>18.95759</v>
      </c>
      <c r="BJ194">
        <v>18.973269999999999</v>
      </c>
    </row>
    <row r="195" spans="1:62" x14ac:dyDescent="0.3">
      <c r="A195" t="s">
        <v>154</v>
      </c>
      <c r="B195" t="s">
        <v>155</v>
      </c>
      <c r="C195" t="s">
        <v>541</v>
      </c>
      <c r="D195" t="s">
        <v>542</v>
      </c>
      <c r="T195">
        <v>31922085</v>
      </c>
      <c r="U195">
        <v>32177333</v>
      </c>
      <c r="V195">
        <v>31671688</v>
      </c>
      <c r="W195">
        <v>31195544</v>
      </c>
      <c r="X195">
        <v>30290016</v>
      </c>
      <c r="Y195">
        <v>29729134</v>
      </c>
      <c r="Z195">
        <v>29242200</v>
      </c>
      <c r="AA195">
        <v>29224168</v>
      </c>
      <c r="AB195">
        <v>29864695</v>
      </c>
      <c r="AC195">
        <v>31223349</v>
      </c>
      <c r="AD195">
        <v>32999908</v>
      </c>
      <c r="AE195">
        <v>35149636</v>
      </c>
      <c r="AF195">
        <v>37200912</v>
      </c>
      <c r="AG195">
        <v>38898505</v>
      </c>
      <c r="AH195">
        <v>39494515</v>
      </c>
      <c r="AI195">
        <v>41064777</v>
      </c>
      <c r="AJ195">
        <v>41265991</v>
      </c>
      <c r="AK195">
        <v>42558160</v>
      </c>
      <c r="AL195">
        <v>43277360</v>
      </c>
      <c r="AM195">
        <v>44036293</v>
      </c>
      <c r="AN195">
        <v>44244126</v>
      </c>
      <c r="AO195">
        <v>46326055</v>
      </c>
      <c r="AP195">
        <v>44633768</v>
      </c>
      <c r="AQ195">
        <v>44919434</v>
      </c>
      <c r="AR195">
        <v>45059185</v>
      </c>
      <c r="AS195">
        <v>43669648</v>
      </c>
      <c r="AT195">
        <v>42612097</v>
      </c>
      <c r="AU195">
        <v>41863662</v>
      </c>
      <c r="AV195">
        <v>40169582</v>
      </c>
      <c r="AW195">
        <v>39208195</v>
      </c>
      <c r="AX195">
        <v>37669544</v>
      </c>
      <c r="AY195">
        <v>36768198</v>
      </c>
      <c r="AZ195">
        <v>34637835</v>
      </c>
      <c r="BA195">
        <v>34354428</v>
      </c>
      <c r="BB195">
        <v>34669910</v>
      </c>
      <c r="BC195">
        <v>35766757</v>
      </c>
      <c r="BD195">
        <v>34457289</v>
      </c>
      <c r="BE195">
        <v>34569951</v>
      </c>
      <c r="BF195">
        <v>34504334</v>
      </c>
      <c r="BG195">
        <v>34862871</v>
      </c>
      <c r="BH195">
        <v>35668193</v>
      </c>
      <c r="BI195">
        <v>36122425</v>
      </c>
      <c r="BJ195">
        <v>36977761</v>
      </c>
    </row>
    <row r="196" spans="1:62" x14ac:dyDescent="0.3">
      <c r="A196" t="s">
        <v>154</v>
      </c>
      <c r="B196" t="s">
        <v>155</v>
      </c>
      <c r="C196" t="s">
        <v>543</v>
      </c>
      <c r="D196" t="s">
        <v>544</v>
      </c>
      <c r="T196">
        <v>17504930</v>
      </c>
      <c r="U196">
        <v>17632876</v>
      </c>
      <c r="V196">
        <v>17327063</v>
      </c>
      <c r="W196">
        <v>17027969</v>
      </c>
      <c r="X196">
        <v>16528418</v>
      </c>
      <c r="Y196">
        <v>16232886</v>
      </c>
      <c r="Z196">
        <v>15966503</v>
      </c>
      <c r="AA196">
        <v>15905360</v>
      </c>
      <c r="AB196">
        <v>16278684</v>
      </c>
      <c r="AC196">
        <v>17006218</v>
      </c>
      <c r="AD196">
        <v>17975631</v>
      </c>
      <c r="AE196">
        <v>19118526</v>
      </c>
      <c r="AF196">
        <v>20240210</v>
      </c>
      <c r="AG196">
        <v>21104483</v>
      </c>
      <c r="AH196">
        <v>21515559</v>
      </c>
      <c r="AI196">
        <v>22302664</v>
      </c>
      <c r="AJ196">
        <v>22348451</v>
      </c>
      <c r="AK196">
        <v>22969002</v>
      </c>
      <c r="AL196">
        <v>23316290</v>
      </c>
      <c r="AM196">
        <v>23734135</v>
      </c>
      <c r="AN196">
        <v>24047780</v>
      </c>
      <c r="AO196">
        <v>25273300</v>
      </c>
      <c r="AP196">
        <v>24371987</v>
      </c>
      <c r="AQ196">
        <v>24437801</v>
      </c>
      <c r="AR196">
        <v>24292225</v>
      </c>
      <c r="AS196">
        <v>23672959</v>
      </c>
      <c r="AT196">
        <v>23125633</v>
      </c>
      <c r="AU196">
        <v>22795557</v>
      </c>
      <c r="AV196">
        <v>21938840</v>
      </c>
      <c r="AW196">
        <v>21350198</v>
      </c>
      <c r="AX196">
        <v>20582825</v>
      </c>
      <c r="AY196">
        <v>19977123</v>
      </c>
      <c r="AZ196">
        <v>19386762</v>
      </c>
      <c r="BA196">
        <v>19046025</v>
      </c>
      <c r="BB196">
        <v>19108328</v>
      </c>
      <c r="BC196">
        <v>19656398</v>
      </c>
      <c r="BD196">
        <v>19072801</v>
      </c>
      <c r="BE196">
        <v>18957527</v>
      </c>
      <c r="BF196">
        <v>18994970</v>
      </c>
      <c r="BG196">
        <v>19138976</v>
      </c>
      <c r="BH196">
        <v>19597531</v>
      </c>
      <c r="BI196">
        <v>19841786</v>
      </c>
      <c r="BJ196">
        <v>20274778</v>
      </c>
    </row>
    <row r="197" spans="1:62" x14ac:dyDescent="0.3">
      <c r="A197" t="s">
        <v>154</v>
      </c>
      <c r="B197" t="s">
        <v>155</v>
      </c>
      <c r="C197" t="s">
        <v>545</v>
      </c>
      <c r="D197" t="s">
        <v>546</v>
      </c>
      <c r="T197">
        <v>14417155</v>
      </c>
      <c r="U197">
        <v>14544456</v>
      </c>
      <c r="V197">
        <v>14344625</v>
      </c>
      <c r="W197">
        <v>14167576</v>
      </c>
      <c r="X197">
        <v>13761598</v>
      </c>
      <c r="Y197">
        <v>13496248</v>
      </c>
      <c r="Z197">
        <v>13275696</v>
      </c>
      <c r="AA197">
        <v>13318809</v>
      </c>
      <c r="AB197">
        <v>13586011</v>
      </c>
      <c r="AC197">
        <v>14217130</v>
      </c>
      <c r="AD197">
        <v>15024276</v>
      </c>
      <c r="AE197">
        <v>16031110</v>
      </c>
      <c r="AF197">
        <v>16960702</v>
      </c>
      <c r="AG197">
        <v>17794022</v>
      </c>
      <c r="AH197">
        <v>17978956</v>
      </c>
      <c r="AI197">
        <v>18762112</v>
      </c>
      <c r="AJ197">
        <v>18917541</v>
      </c>
      <c r="AK197">
        <v>19589157</v>
      </c>
      <c r="AL197">
        <v>19961070</v>
      </c>
      <c r="AM197">
        <v>20302158</v>
      </c>
      <c r="AN197">
        <v>20196346</v>
      </c>
      <c r="AO197">
        <v>21052755</v>
      </c>
      <c r="AP197">
        <v>20261782</v>
      </c>
      <c r="AQ197">
        <v>20481633</v>
      </c>
      <c r="AR197">
        <v>20766960</v>
      </c>
      <c r="AS197">
        <v>19996689</v>
      </c>
      <c r="AT197">
        <v>19486464</v>
      </c>
      <c r="AU197">
        <v>19068106</v>
      </c>
      <c r="AV197">
        <v>18230741</v>
      </c>
      <c r="AW197">
        <v>17857997</v>
      </c>
      <c r="AX197">
        <v>17086719</v>
      </c>
      <c r="AY197">
        <v>16791076</v>
      </c>
      <c r="AZ197">
        <v>15251073</v>
      </c>
      <c r="BA197">
        <v>15308403</v>
      </c>
      <c r="BB197">
        <v>15561582</v>
      </c>
      <c r="BC197">
        <v>16110358</v>
      </c>
      <c r="BD197">
        <v>15384488</v>
      </c>
      <c r="BE197">
        <v>15612425</v>
      </c>
      <c r="BF197">
        <v>15509364</v>
      </c>
      <c r="BG197">
        <v>15723895</v>
      </c>
      <c r="BH197">
        <v>16070662</v>
      </c>
      <c r="BI197">
        <v>16280639</v>
      </c>
      <c r="BJ197">
        <v>16702983</v>
      </c>
    </row>
    <row r="198" spans="1:62" x14ac:dyDescent="0.3">
      <c r="A198" t="s">
        <v>154</v>
      </c>
      <c r="B198" t="s">
        <v>155</v>
      </c>
      <c r="C198" t="s">
        <v>547</v>
      </c>
      <c r="D198" t="s">
        <v>548</v>
      </c>
      <c r="BF198">
        <v>35.38664260305962</v>
      </c>
    </row>
    <row r="199" spans="1:62" x14ac:dyDescent="0.3">
      <c r="A199" t="s">
        <v>154</v>
      </c>
      <c r="B199" t="s">
        <v>155</v>
      </c>
      <c r="C199" t="s">
        <v>549</v>
      </c>
      <c r="D199" t="s">
        <v>550</v>
      </c>
    </row>
    <row r="200" spans="1:62" x14ac:dyDescent="0.3">
      <c r="A200" t="s">
        <v>154</v>
      </c>
      <c r="B200" t="s">
        <v>155</v>
      </c>
      <c r="C200" t="s">
        <v>551</v>
      </c>
      <c r="D200" t="s">
        <v>552</v>
      </c>
      <c r="J200">
        <v>5.6516495748973421</v>
      </c>
      <c r="K200">
        <v>6.1758553452736811</v>
      </c>
      <c r="L200">
        <v>6.5625440419111492</v>
      </c>
      <c r="M200">
        <v>6.6116661770241727</v>
      </c>
      <c r="N200">
        <v>6.5847447927504632</v>
      </c>
      <c r="O200">
        <v>6.3810131099116383</v>
      </c>
      <c r="P200">
        <v>7.3040755114163618</v>
      </c>
      <c r="Q200">
        <v>7.8804093013587577</v>
      </c>
      <c r="R200">
        <v>7.2712439981601591</v>
      </c>
      <c r="S200">
        <v>4.52392443136337</v>
      </c>
      <c r="T200">
        <v>6.9497060377422999</v>
      </c>
      <c r="U200">
        <v>8.8395337186078233</v>
      </c>
      <c r="V200">
        <v>10.956654148886239</v>
      </c>
      <c r="W200">
        <v>11.391647048400465</v>
      </c>
      <c r="X200">
        <v>10.450164611912541</v>
      </c>
      <c r="Y200">
        <v>9.4113423638171358</v>
      </c>
      <c r="Z200">
        <v>8.0487351337759456</v>
      </c>
      <c r="AA200">
        <v>9.2814586007414768</v>
      </c>
      <c r="AB200">
        <v>11.082606185678726</v>
      </c>
      <c r="AC200">
        <v>11.236215191443685</v>
      </c>
      <c r="AD200">
        <v>11.319372401921092</v>
      </c>
      <c r="AE200">
        <v>10.709361579100374</v>
      </c>
      <c r="AF200">
        <v>9.8611581762780283</v>
      </c>
      <c r="AG200">
        <v>10.109647010269335</v>
      </c>
      <c r="AH200">
        <v>9.0145149669737137</v>
      </c>
      <c r="AI200">
        <v>9.1418014112725743</v>
      </c>
      <c r="AK200">
        <v>9.5064364109484583</v>
      </c>
      <c r="AL200">
        <v>11.678111603809642</v>
      </c>
      <c r="AM200">
        <v>12.554491718834296</v>
      </c>
      <c r="AN200">
        <v>11.322345526740829</v>
      </c>
      <c r="AO200">
        <v>9.7786187233216406</v>
      </c>
      <c r="AP200">
        <v>9.8640277904171647</v>
      </c>
      <c r="AQ200">
        <v>9.9727759293222427</v>
      </c>
      <c r="AR200">
        <v>9.1506498451328468</v>
      </c>
      <c r="AS200">
        <v>7.4529780174127787</v>
      </c>
      <c r="AT200">
        <v>12.46936704459586</v>
      </c>
      <c r="AU200">
        <v>14.143432678282519</v>
      </c>
      <c r="AV200">
        <v>14.393821143607257</v>
      </c>
      <c r="AW200">
        <v>12.772032964040891</v>
      </c>
      <c r="AX200">
        <v>9.2360924075471935</v>
      </c>
      <c r="AY200">
        <v>4.6325627322473979</v>
      </c>
      <c r="AZ200">
        <v>3.0738247279008406</v>
      </c>
      <c r="BA200">
        <v>1.2719482342241968</v>
      </c>
      <c r="BB200">
        <v>5.4139061853047261</v>
      </c>
      <c r="BC200">
        <v>7.1711283031446191</v>
      </c>
      <c r="BD200">
        <v>5.8415294213117255</v>
      </c>
      <c r="BE200">
        <v>6.3674375082240431</v>
      </c>
      <c r="BF200">
        <v>5.727524118435162</v>
      </c>
      <c r="BG200">
        <v>5.974303154928605</v>
      </c>
      <c r="BH200">
        <v>6.5044298489204504</v>
      </c>
      <c r="BI200">
        <v>8.6851509437559535</v>
      </c>
      <c r="BJ200">
        <v>9.783618771952602</v>
      </c>
    </row>
    <row r="201" spans="1:62" x14ac:dyDescent="0.3">
      <c r="A201" t="s">
        <v>154</v>
      </c>
      <c r="B201" t="s">
        <v>155</v>
      </c>
      <c r="C201" t="s">
        <v>553</v>
      </c>
      <c r="D201" t="s">
        <v>554</v>
      </c>
      <c r="AT201">
        <v>61.134396063686665</v>
      </c>
      <c r="AU201">
        <v>45.207469624033088</v>
      </c>
      <c r="AV201">
        <v>55.219455510296648</v>
      </c>
      <c r="AW201">
        <v>60.269432605229504</v>
      </c>
      <c r="AX201">
        <v>62.667921339101312</v>
      </c>
      <c r="AY201">
        <v>62.645512819000992</v>
      </c>
      <c r="AZ201">
        <v>64.005044626390955</v>
      </c>
      <c r="BA201">
        <v>53.033240239884215</v>
      </c>
      <c r="BB201">
        <v>60.076854688629268</v>
      </c>
      <c r="BC201">
        <v>61.240983345379178</v>
      </c>
      <c r="BD201">
        <v>57.707219569027039</v>
      </c>
      <c r="BE201">
        <v>56.157377926588296</v>
      </c>
      <c r="BF201">
        <v>52.096406743085218</v>
      </c>
      <c r="BG201">
        <v>50.067375233674071</v>
      </c>
      <c r="BH201">
        <v>49.963837693934124</v>
      </c>
      <c r="BI201">
        <v>50.149941771031692</v>
      </c>
      <c r="BJ201">
        <v>53.583059721321192</v>
      </c>
    </row>
    <row r="202" spans="1:62" x14ac:dyDescent="0.3">
      <c r="A202" t="s">
        <v>154</v>
      </c>
      <c r="B202" t="s">
        <v>155</v>
      </c>
      <c r="C202" t="s">
        <v>555</v>
      </c>
      <c r="D202" t="s">
        <v>556</v>
      </c>
    </row>
    <row r="203" spans="1:62" x14ac:dyDescent="0.3">
      <c r="A203" t="s">
        <v>154</v>
      </c>
      <c r="B203" t="s">
        <v>155</v>
      </c>
      <c r="C203" t="s">
        <v>557</v>
      </c>
      <c r="D203" t="s">
        <v>558</v>
      </c>
    </row>
    <row r="204" spans="1:62" x14ac:dyDescent="0.3">
      <c r="A204" t="s">
        <v>154</v>
      </c>
      <c r="B204" t="s">
        <v>155</v>
      </c>
      <c r="C204" t="s">
        <v>559</v>
      </c>
      <c r="D204" t="s">
        <v>560</v>
      </c>
      <c r="E204">
        <v>0.5000568512384399</v>
      </c>
      <c r="F204">
        <v>0.51555444912288761</v>
      </c>
      <c r="G204">
        <v>0.50406572431169183</v>
      </c>
      <c r="H204">
        <v>0.49692950376358064</v>
      </c>
      <c r="I204">
        <v>0.51773376983028407</v>
      </c>
      <c r="J204">
        <v>0.54752641956498393</v>
      </c>
      <c r="K204">
        <v>0.55026944483187423</v>
      </c>
      <c r="L204">
        <v>0.57557977174204733</v>
      </c>
      <c r="M204">
        <v>0.57104652440097781</v>
      </c>
      <c r="N204">
        <v>0.56844334017796927</v>
      </c>
      <c r="O204">
        <v>0.5696160556791201</v>
      </c>
      <c r="P204">
        <v>0.60974128020949248</v>
      </c>
      <c r="Q204">
        <v>0.62609663208564437</v>
      </c>
      <c r="R204">
        <v>0.63736085862380099</v>
      </c>
      <c r="S204">
        <v>0.62678917986045013</v>
      </c>
      <c r="T204">
        <v>0.60911755106966736</v>
      </c>
      <c r="U204">
        <v>0.60853228199835696</v>
      </c>
      <c r="V204">
        <v>0.59924257538213432</v>
      </c>
      <c r="W204">
        <v>0.61152179852490174</v>
      </c>
      <c r="X204">
        <v>0.66262315227712321</v>
      </c>
      <c r="Y204">
        <v>0.65915540632084357</v>
      </c>
      <c r="Z204">
        <v>0.70702249118697447</v>
      </c>
      <c r="AA204">
        <v>0.75460385952786313</v>
      </c>
      <c r="AB204">
        <v>0.78625643805277035</v>
      </c>
      <c r="AC204">
        <v>0.82218750743785207</v>
      </c>
      <c r="AD204">
        <v>0.82837512512510181</v>
      </c>
      <c r="AE204">
        <v>0.8255481092125786</v>
      </c>
      <c r="AF204">
        <v>0.79122407060909206</v>
      </c>
      <c r="AG204">
        <v>0.80607654903221604</v>
      </c>
      <c r="AH204">
        <v>0.74833392305420476</v>
      </c>
      <c r="AI204">
        <v>0.66617170047377239</v>
      </c>
      <c r="AJ204">
        <v>0.68570205082545121</v>
      </c>
      <c r="AK204">
        <v>0.66402217544491338</v>
      </c>
      <c r="AL204">
        <v>0.70237963879599286</v>
      </c>
      <c r="AM204">
        <v>0.7065305340785214</v>
      </c>
      <c r="AN204">
        <v>0.73328377573732217</v>
      </c>
      <c r="AO204">
        <v>0.71161267400609463</v>
      </c>
      <c r="AP204">
        <v>0.71616442562718974</v>
      </c>
      <c r="AQ204">
        <v>0.68238239391060129</v>
      </c>
      <c r="AR204">
        <v>0.67346535108927075</v>
      </c>
      <c r="AS204">
        <v>0.70110214127673209</v>
      </c>
      <c r="AT204">
        <v>0.68294350588661823</v>
      </c>
      <c r="AU204">
        <v>0.6395507166981883</v>
      </c>
      <c r="AV204">
        <v>0.67255147215185174</v>
      </c>
      <c r="AW204">
        <v>0.69669187619571182</v>
      </c>
      <c r="AX204">
        <v>0.62951465058928679</v>
      </c>
      <c r="AY204">
        <v>0.62257033862258504</v>
      </c>
      <c r="AZ204">
        <v>0.60476779543663728</v>
      </c>
      <c r="BA204">
        <v>0.60102093561442116</v>
      </c>
      <c r="BB204">
        <v>0.57495207957772876</v>
      </c>
      <c r="BC204">
        <v>0.54646624635889818</v>
      </c>
      <c r="BD204">
        <v>0.53047704242379956</v>
      </c>
      <c r="BE204">
        <v>0.51393707356952578</v>
      </c>
      <c r="BF204">
        <v>0.5000652710914415</v>
      </c>
      <c r="BG204">
        <v>0.50126973665390262</v>
      </c>
    </row>
    <row r="205" spans="1:62" x14ac:dyDescent="0.3">
      <c r="A205" t="s">
        <v>154</v>
      </c>
      <c r="B205" t="s">
        <v>155</v>
      </c>
      <c r="C205" t="s">
        <v>561</v>
      </c>
      <c r="D205" t="s">
        <v>562</v>
      </c>
      <c r="AI205">
        <v>0.32736770588646336</v>
      </c>
      <c r="AJ205">
        <v>0.33665576781991235</v>
      </c>
      <c r="AK205">
        <v>0.32529094006129533</v>
      </c>
      <c r="AL205">
        <v>0.3433489784943578</v>
      </c>
      <c r="AM205">
        <v>0.3460193964887544</v>
      </c>
      <c r="AN205">
        <v>0.35926256096378001</v>
      </c>
      <c r="AO205">
        <v>0.34844431283221788</v>
      </c>
      <c r="AP205">
        <v>0.3505201133814983</v>
      </c>
      <c r="AQ205">
        <v>0.33351437068777329</v>
      </c>
      <c r="AR205">
        <v>0.32880549428631245</v>
      </c>
      <c r="AS205">
        <v>0.3423460866753969</v>
      </c>
      <c r="AT205">
        <v>0.33275556477544882</v>
      </c>
      <c r="AU205">
        <v>0.31137357222476597</v>
      </c>
      <c r="AV205">
        <v>0.32689855811410767</v>
      </c>
      <c r="AW205">
        <v>0.33816024768858954</v>
      </c>
      <c r="AX205">
        <v>0.30540112096773364</v>
      </c>
      <c r="AY205">
        <v>0.30189890553327842</v>
      </c>
      <c r="AZ205">
        <v>0.29304049942852034</v>
      </c>
      <c r="BA205">
        <v>0.29074389417227248</v>
      </c>
      <c r="BB205">
        <v>0.27683404500541742</v>
      </c>
      <c r="BC205">
        <v>0.26242877227939815</v>
      </c>
      <c r="BD205">
        <v>0.2536743282834652</v>
      </c>
      <c r="BE205">
        <v>0.24699996604700461</v>
      </c>
      <c r="BF205">
        <v>0.2393800505076418</v>
      </c>
      <c r="BG205">
        <v>0.23933763505585914</v>
      </c>
    </row>
    <row r="206" spans="1:62" x14ac:dyDescent="0.3">
      <c r="A206" t="s">
        <v>154</v>
      </c>
      <c r="B206" t="s">
        <v>155</v>
      </c>
      <c r="C206" t="s">
        <v>563</v>
      </c>
      <c r="D206" t="s">
        <v>564</v>
      </c>
      <c r="AI206">
        <v>0.50650003193988868</v>
      </c>
      <c r="AJ206">
        <v>0.50409167102947916</v>
      </c>
      <c r="AK206">
        <v>0.47621889039866505</v>
      </c>
      <c r="AL206">
        <v>0.49097391429299342</v>
      </c>
      <c r="AM206">
        <v>0.48448207214555866</v>
      </c>
      <c r="AN206">
        <v>0.49274748503165866</v>
      </c>
      <c r="AO206">
        <v>0.46934160730158331</v>
      </c>
      <c r="AP206">
        <v>0.46419295456014364</v>
      </c>
      <c r="AQ206">
        <v>0.4369304747910383</v>
      </c>
      <c r="AR206">
        <v>0.42426879226681408</v>
      </c>
      <c r="AS206">
        <v>0.43191242152059267</v>
      </c>
      <c r="AT206">
        <v>0.41045882833057784</v>
      </c>
      <c r="AU206">
        <v>0.37827680924031798</v>
      </c>
      <c r="AV206">
        <v>0.38937324732480738</v>
      </c>
      <c r="AW206">
        <v>0.39200806770500607</v>
      </c>
      <c r="AX206">
        <v>0.34299608368739004</v>
      </c>
      <c r="AY206">
        <v>0.3289563290529231</v>
      </c>
      <c r="AZ206">
        <v>0.31102653376601647</v>
      </c>
      <c r="BA206">
        <v>0.30265210785635632</v>
      </c>
      <c r="BB206">
        <v>0.2860005550212768</v>
      </c>
      <c r="BC206">
        <v>0.26784694879208448</v>
      </c>
      <c r="BD206">
        <v>0.2536743282834652</v>
      </c>
      <c r="BE206">
        <v>0.24253239447754113</v>
      </c>
      <c r="BF206">
        <v>0.23131455643401777</v>
      </c>
      <c r="BG206">
        <v>0.22719613918752196</v>
      </c>
    </row>
    <row r="207" spans="1:62" x14ac:dyDescent="0.3">
      <c r="A207" t="s">
        <v>154</v>
      </c>
      <c r="B207" t="s">
        <v>155</v>
      </c>
      <c r="C207" t="s">
        <v>565</v>
      </c>
      <c r="D207" t="s">
        <v>566</v>
      </c>
      <c r="E207">
        <v>126086.80853996289</v>
      </c>
      <c r="F207">
        <v>131878.75430747427</v>
      </c>
      <c r="G207">
        <v>136503.80403244961</v>
      </c>
      <c r="H207">
        <v>143107.05279729984</v>
      </c>
      <c r="I207">
        <v>157082.70382391842</v>
      </c>
      <c r="J207">
        <v>174355.17516718071</v>
      </c>
      <c r="K207">
        <v>177902.73232022565</v>
      </c>
      <c r="L207">
        <v>184956.89895718303</v>
      </c>
      <c r="M207">
        <v>189021.88574745078</v>
      </c>
      <c r="N207">
        <v>205192.49253950486</v>
      </c>
      <c r="O207">
        <v>226258.20705060867</v>
      </c>
      <c r="P207">
        <v>260423.45316881151</v>
      </c>
      <c r="Q207">
        <v>274572.73411185888</v>
      </c>
      <c r="R207">
        <v>291761.9118648693</v>
      </c>
      <c r="S207">
        <v>309676.92107345298</v>
      </c>
      <c r="T207">
        <v>300695.22208730865</v>
      </c>
      <c r="U207">
        <v>316295.01506324328</v>
      </c>
      <c r="V207">
        <v>318915.45272849227</v>
      </c>
      <c r="W207">
        <v>324275.43886195583</v>
      </c>
      <c r="X207">
        <v>365707.387231111</v>
      </c>
      <c r="Y207">
        <v>378496.90969956992</v>
      </c>
      <c r="Z207">
        <v>404131.78782537824</v>
      </c>
      <c r="AA207">
        <v>426457.61895629112</v>
      </c>
      <c r="AB207">
        <v>433261.82357571588</v>
      </c>
      <c r="AC207">
        <v>464893.1861883364</v>
      </c>
      <c r="AD207">
        <v>476651.65576862235</v>
      </c>
      <c r="AE207">
        <v>482696.52901913947</v>
      </c>
      <c r="AF207">
        <v>475233.49277081015</v>
      </c>
      <c r="AG207">
        <v>505904.52453451848</v>
      </c>
      <c r="AH207">
        <v>481497.97656429553</v>
      </c>
      <c r="AI207">
        <v>438830.25361436978</v>
      </c>
      <c r="AJ207">
        <v>453466.8308598838</v>
      </c>
      <c r="AK207">
        <v>437483.80720278283</v>
      </c>
      <c r="AL207">
        <v>458492.82228605519</v>
      </c>
      <c r="AM207">
        <v>466742.12481875252</v>
      </c>
      <c r="AN207">
        <v>500758.6288192182</v>
      </c>
      <c r="AO207">
        <v>511091.67873925512</v>
      </c>
      <c r="AP207">
        <v>532827.73609523394</v>
      </c>
      <c r="AQ207">
        <v>519714.27754390077</v>
      </c>
      <c r="AR207">
        <v>523849.71887700044</v>
      </c>
      <c r="AS207">
        <v>564526.61585709581</v>
      </c>
      <c r="AT207">
        <v>573267.68746627052</v>
      </c>
      <c r="AU207">
        <v>571035.21555592224</v>
      </c>
      <c r="AV207">
        <v>625891.82632811391</v>
      </c>
      <c r="AW207">
        <v>690781.60273387819</v>
      </c>
      <c r="AX207">
        <v>663129.30970171909</v>
      </c>
      <c r="AY207">
        <v>695990.70385802444</v>
      </c>
      <c r="AZ207">
        <v>721088.42704252107</v>
      </c>
      <c r="BA207">
        <v>754971.64913789125</v>
      </c>
      <c r="BB207">
        <v>743994.40334322641</v>
      </c>
      <c r="BC207">
        <v>746611.91186829493</v>
      </c>
      <c r="BD207">
        <v>757777.97369517828</v>
      </c>
      <c r="BE207">
        <v>767551.98006884276</v>
      </c>
      <c r="BF207">
        <v>784109.18228525238</v>
      </c>
      <c r="BG207">
        <v>822819.03407424281</v>
      </c>
    </row>
    <row r="208" spans="1:62" x14ac:dyDescent="0.3">
      <c r="A208" t="s">
        <v>154</v>
      </c>
      <c r="B208" t="s">
        <v>155</v>
      </c>
      <c r="C208" t="s">
        <v>567</v>
      </c>
      <c r="D208" t="s">
        <v>568</v>
      </c>
      <c r="E208">
        <v>0.55159461113974539</v>
      </c>
      <c r="F208">
        <v>0.56356375611302056</v>
      </c>
      <c r="G208">
        <v>0.56960331177769508</v>
      </c>
      <c r="H208">
        <v>0.58291303056351129</v>
      </c>
      <c r="I208">
        <v>0.62439363132129055</v>
      </c>
      <c r="J208">
        <v>0.67613958846452971</v>
      </c>
      <c r="K208">
        <v>0.67288970390295355</v>
      </c>
      <c r="L208">
        <v>0.68214721635503339</v>
      </c>
      <c r="M208">
        <v>0.67959505306997936</v>
      </c>
      <c r="N208">
        <v>0.71896962578039958</v>
      </c>
      <c r="O208">
        <v>0.77239928410318426</v>
      </c>
      <c r="P208">
        <v>0.86595075847648961</v>
      </c>
      <c r="Q208">
        <v>0.88906957531032194</v>
      </c>
      <c r="R208">
        <v>0.91970531236341202</v>
      </c>
      <c r="S208">
        <v>0.95001070559158363</v>
      </c>
      <c r="T208">
        <v>0.89742387499618737</v>
      </c>
      <c r="U208">
        <v>0.91806822786927267</v>
      </c>
      <c r="V208">
        <v>0.90001865318498298</v>
      </c>
      <c r="W208">
        <v>0.88960591605021877</v>
      </c>
      <c r="X208">
        <v>0.97512873667406241</v>
      </c>
      <c r="Y208">
        <v>0.98085345136439639</v>
      </c>
      <c r="Z208">
        <v>1.017796133959749</v>
      </c>
      <c r="AA208">
        <v>1.0437630716171242</v>
      </c>
      <c r="AB208">
        <v>1.0305611142972713</v>
      </c>
      <c r="AC208">
        <v>1.0747150723372476</v>
      </c>
      <c r="AD208">
        <v>1.0710116494826065</v>
      </c>
      <c r="AE208">
        <v>1.0543014241775963</v>
      </c>
      <c r="AF208">
        <v>1.0091190622039437</v>
      </c>
      <c r="AG208">
        <v>1.0444853340613045</v>
      </c>
      <c r="AH208">
        <v>0.96666395564161733</v>
      </c>
      <c r="AI208">
        <v>0.85679397372037092</v>
      </c>
      <c r="AJ208">
        <v>0.86112358512673515</v>
      </c>
      <c r="AK208">
        <v>0.80811144726098183</v>
      </c>
      <c r="AL208">
        <v>0.82395769325968804</v>
      </c>
      <c r="AM208">
        <v>0.81622731421630634</v>
      </c>
      <c r="AN208">
        <v>0.85239918518615732</v>
      </c>
      <c r="AO208">
        <v>0.84703984600345306</v>
      </c>
      <c r="AP208">
        <v>0.85994334148807139</v>
      </c>
      <c r="AQ208">
        <v>0.81692629809932815</v>
      </c>
      <c r="AR208">
        <v>0.80199918667272274</v>
      </c>
      <c r="AS208">
        <v>0.84176085972493397</v>
      </c>
      <c r="AT208">
        <v>0.83249255263998123</v>
      </c>
      <c r="AU208">
        <v>0.80757366241263129</v>
      </c>
      <c r="AV208">
        <v>0.86194300618238784</v>
      </c>
      <c r="AW208">
        <v>0.92624377629716836</v>
      </c>
      <c r="AX208">
        <v>0.86561308327574915</v>
      </c>
      <c r="AY208">
        <v>0.88431899912631218</v>
      </c>
      <c r="AZ208">
        <v>0.89170761385385355</v>
      </c>
      <c r="BA208">
        <v>0.9085474646772137</v>
      </c>
      <c r="BB208">
        <v>0.8712351042056915</v>
      </c>
      <c r="BC208">
        <v>0.85071533685771905</v>
      </c>
      <c r="BD208">
        <v>0.84011800115734137</v>
      </c>
      <c r="BE208">
        <v>0.82796004871833884</v>
      </c>
      <c r="BF208">
        <v>0.82300948956221687</v>
      </c>
      <c r="BG208">
        <v>0.84045349829260507</v>
      </c>
    </row>
    <row r="209" spans="1:62" x14ac:dyDescent="0.3">
      <c r="A209" t="s">
        <v>154</v>
      </c>
      <c r="B209" t="s">
        <v>155</v>
      </c>
      <c r="C209" t="s">
        <v>569</v>
      </c>
      <c r="D209" t="s">
        <v>570</v>
      </c>
      <c r="P209">
        <v>37.054067710965128</v>
      </c>
      <c r="Q209">
        <v>37.552660888092589</v>
      </c>
      <c r="R209">
        <v>38.033943134229666</v>
      </c>
      <c r="S209">
        <v>40.812751046919068</v>
      </c>
      <c r="T209">
        <v>42.231391842564676</v>
      </c>
      <c r="U209">
        <v>42.687922063544796</v>
      </c>
      <c r="V209">
        <v>42.411513314095785</v>
      </c>
      <c r="W209">
        <v>36.55239579275419</v>
      </c>
      <c r="X209">
        <v>39.008099497140215</v>
      </c>
      <c r="Y209">
        <v>39.884330381348263</v>
      </c>
      <c r="Z209">
        <v>41.329450059962312</v>
      </c>
      <c r="AA209">
        <v>44.148459576814389</v>
      </c>
      <c r="AB209">
        <v>46.205003694711294</v>
      </c>
      <c r="AC209">
        <v>47.710105478053762</v>
      </c>
      <c r="AD209">
        <v>47.909263011059814</v>
      </c>
      <c r="AE209">
        <v>48.799463447350782</v>
      </c>
      <c r="AF209">
        <v>50.760270738233885</v>
      </c>
      <c r="AG209">
        <v>48.575707466225701</v>
      </c>
      <c r="AH209">
        <v>49.713969367041891</v>
      </c>
      <c r="AI209">
        <v>50.767364270548995</v>
      </c>
      <c r="AJ209">
        <v>51.588552719335475</v>
      </c>
      <c r="AK209">
        <v>52.315578070201731</v>
      </c>
      <c r="AL209">
        <v>54.959243172487668</v>
      </c>
      <c r="AM209">
        <v>55.905160887779672</v>
      </c>
      <c r="AN209">
        <v>55.606056302019731</v>
      </c>
      <c r="AO209">
        <v>55.479079384079661</v>
      </c>
      <c r="AP209">
        <v>55.228791773778923</v>
      </c>
      <c r="AQ209">
        <v>56.304896516910638</v>
      </c>
      <c r="AR209">
        <v>55.703048180924291</v>
      </c>
      <c r="AS209">
        <v>56.601870761162786</v>
      </c>
      <c r="AT209">
        <v>59.282427868815297</v>
      </c>
      <c r="AU209">
        <v>58.42270324802071</v>
      </c>
      <c r="AV209">
        <v>57.925035980226525</v>
      </c>
      <c r="AW209">
        <v>58.277704911614435</v>
      </c>
      <c r="AX209">
        <v>56.81150395983731</v>
      </c>
      <c r="AY209">
        <v>56.583829326737266</v>
      </c>
      <c r="AZ209">
        <v>57.118413955996928</v>
      </c>
      <c r="BA209">
        <v>58.002142659662709</v>
      </c>
      <c r="BB209">
        <v>53.647356072911023</v>
      </c>
      <c r="BC209">
        <v>57.252735907495357</v>
      </c>
      <c r="BD209">
        <v>55.78606939498718</v>
      </c>
      <c r="BE209">
        <v>54.932480337680744</v>
      </c>
      <c r="BF209">
        <v>53.879405896696959</v>
      </c>
      <c r="BG209">
        <v>54.768659806462495</v>
      </c>
    </row>
    <row r="210" spans="1:62" x14ac:dyDescent="0.3">
      <c r="A210" t="s">
        <v>154</v>
      </c>
      <c r="B210" t="s">
        <v>155</v>
      </c>
      <c r="C210" t="s">
        <v>571</v>
      </c>
      <c r="D210" t="s">
        <v>572</v>
      </c>
      <c r="E210">
        <v>1.2465719272001992E-2</v>
      </c>
      <c r="F210">
        <v>1.1918240867647936E-2</v>
      </c>
      <c r="G210">
        <v>1.4388489208633093E-2</v>
      </c>
      <c r="H210">
        <v>5.764005160157E-2</v>
      </c>
      <c r="I210">
        <v>7.8202758424569876E-2</v>
      </c>
      <c r="J210">
        <v>0.12169605875571121</v>
      </c>
      <c r="K210">
        <v>0.2050595300370362</v>
      </c>
      <c r="L210">
        <v>0.20931449502878077</v>
      </c>
      <c r="M210">
        <v>0.1772421127259837</v>
      </c>
      <c r="N210">
        <v>8.7079568956133682E-2</v>
      </c>
      <c r="O210">
        <v>0.18591336108323328</v>
      </c>
      <c r="P210">
        <v>0.29445818264983775</v>
      </c>
      <c r="Q210">
        <v>0.3673779247891984</v>
      </c>
      <c r="R210">
        <v>0.57282098387426017</v>
      </c>
      <c r="S210">
        <v>0.65386973087971934</v>
      </c>
      <c r="T210">
        <v>0.41963755199049313</v>
      </c>
      <c r="U210">
        <v>0.46013533392174188</v>
      </c>
      <c r="V210">
        <v>2.3272914016270039</v>
      </c>
      <c r="W210">
        <v>1.6242151539847796</v>
      </c>
      <c r="X210">
        <v>0.75521628498727744</v>
      </c>
      <c r="Y210">
        <v>0.73166414255649748</v>
      </c>
      <c r="Z210">
        <v>2.5512788630690877</v>
      </c>
      <c r="AA210">
        <v>2.4386624887624264</v>
      </c>
      <c r="AB210">
        <v>1.1245801080765301</v>
      </c>
      <c r="AC210">
        <v>0.92636332337846394</v>
      </c>
      <c r="AD210">
        <v>1.2143124882863745</v>
      </c>
      <c r="AE210">
        <v>1.421190623072178</v>
      </c>
      <c r="AF210">
        <v>1.5445467006070099</v>
      </c>
      <c r="AG210">
        <v>1.5848140381856315</v>
      </c>
      <c r="AH210">
        <v>1.7841957977086844</v>
      </c>
      <c r="AI210">
        <v>2.803698820029076</v>
      </c>
      <c r="AJ210">
        <v>3.1066468172820518</v>
      </c>
      <c r="AK210">
        <v>3.3507143159947441</v>
      </c>
      <c r="AL210">
        <v>3.5070261874135387</v>
      </c>
      <c r="AM210">
        <v>3.3767222711372344</v>
      </c>
      <c r="AN210">
        <v>3.1643463924233122</v>
      </c>
      <c r="AO210">
        <v>3.1959898006490493</v>
      </c>
      <c r="AP210">
        <v>3.1927681543090212</v>
      </c>
      <c r="AQ210">
        <v>3.2918498044551456</v>
      </c>
      <c r="AR210">
        <v>3.6729472627814612</v>
      </c>
      <c r="AS210">
        <v>3.643732661774254</v>
      </c>
      <c r="AT210">
        <v>3.5449038374601201</v>
      </c>
      <c r="AU210">
        <v>3.7208488125571355</v>
      </c>
      <c r="AV210">
        <v>4.4216117736134795</v>
      </c>
      <c r="AW210">
        <v>4.8439568449430013</v>
      </c>
      <c r="AX210">
        <v>5.3200754826535066</v>
      </c>
      <c r="AY210">
        <v>5.2811319751050583</v>
      </c>
      <c r="AZ210">
        <v>5.6066417140304674</v>
      </c>
      <c r="BA210">
        <v>5.1240431343510471</v>
      </c>
      <c r="BB210">
        <v>4.7234220426361988</v>
      </c>
      <c r="BC210">
        <v>5.4724961941456778</v>
      </c>
      <c r="BD210">
        <v>6.5761509485584755</v>
      </c>
      <c r="BE210">
        <v>6.6707755125624759</v>
      </c>
      <c r="BF210">
        <v>6.4761832938980577</v>
      </c>
      <c r="BG210">
        <v>6.9013995939560555</v>
      </c>
    </row>
    <row r="211" spans="1:62" x14ac:dyDescent="0.3">
      <c r="A211" t="s">
        <v>154</v>
      </c>
      <c r="B211" t="s">
        <v>155</v>
      </c>
      <c r="C211" t="s">
        <v>573</v>
      </c>
      <c r="D211" t="s">
        <v>574</v>
      </c>
      <c r="AI211">
        <v>17536.462341718485</v>
      </c>
      <c r="AJ211">
        <v>20079.43442081604</v>
      </c>
      <c r="AK211">
        <v>20893.608433666395</v>
      </c>
      <c r="AL211">
        <v>22918.469777313723</v>
      </c>
      <c r="AM211">
        <v>22506.095926649254</v>
      </c>
      <c r="AN211">
        <v>22490.235393931391</v>
      </c>
      <c r="AO211">
        <v>23183.859476174133</v>
      </c>
      <c r="AP211">
        <v>24145.474681101576</v>
      </c>
      <c r="AQ211">
        <v>24282.097606391813</v>
      </c>
      <c r="AR211">
        <v>27303.566146464374</v>
      </c>
      <c r="AS211">
        <v>29206.510109695038</v>
      </c>
      <c r="AT211">
        <v>28488.317238145155</v>
      </c>
      <c r="AU211">
        <v>29770.265563490728</v>
      </c>
      <c r="AV211">
        <v>38728.838246562431</v>
      </c>
      <c r="AW211">
        <v>46479.787011359404</v>
      </c>
      <c r="AX211">
        <v>49004.856210582409</v>
      </c>
      <c r="AY211">
        <v>51025.940111386153</v>
      </c>
      <c r="AZ211">
        <v>55163.317406880284</v>
      </c>
      <c r="BA211">
        <v>52784.020474770346</v>
      </c>
      <c r="BB211">
        <v>47934.498065374282</v>
      </c>
      <c r="BC211">
        <v>55731.681484352135</v>
      </c>
      <c r="BD211">
        <v>67732.356715153495</v>
      </c>
      <c r="BE211">
        <v>69777.221143050017</v>
      </c>
      <c r="BF211">
        <v>69203.047387433748</v>
      </c>
      <c r="BG211">
        <v>77382.505099019807</v>
      </c>
    </row>
    <row r="212" spans="1:62" x14ac:dyDescent="0.3">
      <c r="A212" t="s">
        <v>154</v>
      </c>
      <c r="B212" t="s">
        <v>155</v>
      </c>
      <c r="C212" t="s">
        <v>575</v>
      </c>
      <c r="D212" t="s">
        <v>576</v>
      </c>
      <c r="E212">
        <v>20.094739466467217</v>
      </c>
      <c r="F212">
        <v>21.077408974435372</v>
      </c>
      <c r="G212">
        <v>21.553956834532375</v>
      </c>
      <c r="H212">
        <v>21.927922487854417</v>
      </c>
      <c r="I212">
        <v>23.659889094269868</v>
      </c>
      <c r="J212">
        <v>23.448909005508348</v>
      </c>
      <c r="K212">
        <v>25.31648218283777</v>
      </c>
      <c r="L212">
        <v>26.892887332447774</v>
      </c>
      <c r="M212">
        <v>26.38741187128284</v>
      </c>
      <c r="N212">
        <v>28.12851493051776</v>
      </c>
      <c r="O212">
        <v>28.464487257531136</v>
      </c>
      <c r="P212">
        <v>29.804599837047416</v>
      </c>
      <c r="Q212">
        <v>28.721904400401272</v>
      </c>
      <c r="R212">
        <v>29.161563584404981</v>
      </c>
      <c r="S212">
        <v>28.34357008065194</v>
      </c>
      <c r="T212">
        <v>30.684293919588047</v>
      </c>
      <c r="U212">
        <v>28.928508384819075</v>
      </c>
      <c r="V212">
        <v>28.651128047712977</v>
      </c>
      <c r="W212">
        <v>29.754703336815147</v>
      </c>
      <c r="X212">
        <v>27.687531806615777</v>
      </c>
      <c r="Y212">
        <v>28.480813484648827</v>
      </c>
      <c r="Z212">
        <v>28.481298296998336</v>
      </c>
      <c r="AA212">
        <v>30.330537396025175</v>
      </c>
      <c r="AB212">
        <v>30.63342468577909</v>
      </c>
      <c r="AC212">
        <v>29.535537282720959</v>
      </c>
      <c r="AD212">
        <v>28.822546385956151</v>
      </c>
      <c r="AE212">
        <v>27.755243676742754</v>
      </c>
      <c r="AF212">
        <v>26.014489915801846</v>
      </c>
      <c r="AG212">
        <v>27.005113490048931</v>
      </c>
      <c r="AH212">
        <v>31.037894834490327</v>
      </c>
      <c r="AI212">
        <v>28.078405517800984</v>
      </c>
      <c r="AJ212">
        <v>27.58028367169991</v>
      </c>
      <c r="AK212">
        <v>28.645555131629155</v>
      </c>
      <c r="AL212">
        <v>25.113058110655377</v>
      </c>
      <c r="AM212">
        <v>24.290666222465479</v>
      </c>
      <c r="AN212">
        <v>25.864835091714287</v>
      </c>
      <c r="AO212">
        <v>26.269123783031983</v>
      </c>
      <c r="AP212">
        <v>27.341073798456069</v>
      </c>
      <c r="AQ212">
        <v>26.833455623072147</v>
      </c>
      <c r="AR212">
        <v>24.6667703224165</v>
      </c>
      <c r="AS212">
        <v>23.578019556534908</v>
      </c>
      <c r="AT212">
        <v>23.912116867516566</v>
      </c>
      <c r="AU212">
        <v>23.783219548881931</v>
      </c>
      <c r="AV212">
        <v>25.112980314215406</v>
      </c>
      <c r="AW212">
        <v>25.432113322221223</v>
      </c>
      <c r="AX212">
        <v>23.117679243386892</v>
      </c>
      <c r="AY212">
        <v>25.869993084738542</v>
      </c>
      <c r="AZ212">
        <v>26.122226843080778</v>
      </c>
      <c r="BA212">
        <v>26.748593818194298</v>
      </c>
      <c r="BB212">
        <v>28.831186926491362</v>
      </c>
      <c r="BC212">
        <v>27.864308276679413</v>
      </c>
      <c r="BD212">
        <v>28.142603784462498</v>
      </c>
      <c r="BE212">
        <v>29.340048728344293</v>
      </c>
      <c r="BF212">
        <v>30.753857901037883</v>
      </c>
      <c r="BG212">
        <v>30.049946998688437</v>
      </c>
    </row>
    <row r="213" spans="1:62" x14ac:dyDescent="0.3">
      <c r="A213" t="s">
        <v>154</v>
      </c>
      <c r="B213" t="s">
        <v>155</v>
      </c>
      <c r="C213" t="s">
        <v>577</v>
      </c>
      <c r="D213" t="s">
        <v>578</v>
      </c>
      <c r="E213">
        <v>25907.931330354888</v>
      </c>
      <c r="F213">
        <v>28423.186450206351</v>
      </c>
      <c r="G213">
        <v>30046.450137778218</v>
      </c>
      <c r="H213">
        <v>32040.186548789668</v>
      </c>
      <c r="I213">
        <v>38120.161865846268</v>
      </c>
      <c r="J213">
        <v>41934.46892754305</v>
      </c>
      <c r="K213">
        <v>46195.49663610517</v>
      </c>
      <c r="L213">
        <v>51017.78874713921</v>
      </c>
      <c r="M213">
        <v>51159.059379053921</v>
      </c>
      <c r="N213">
        <v>59200.031022630857</v>
      </c>
      <c r="O213">
        <v>66057.383858273883</v>
      </c>
      <c r="P213">
        <v>79611.728271710817</v>
      </c>
      <c r="Q213">
        <v>80894.618334503713</v>
      </c>
      <c r="R213">
        <v>87274.705521786251</v>
      </c>
      <c r="S213">
        <v>90035.21003190316</v>
      </c>
      <c r="T213">
        <v>94643.687132471707</v>
      </c>
      <c r="U213">
        <v>93857.153343973696</v>
      </c>
      <c r="V213">
        <v>93727.337087619642</v>
      </c>
      <c r="W213">
        <v>98973.441094397756</v>
      </c>
      <c r="X213">
        <v>103864.4594587957</v>
      </c>
      <c r="Y213">
        <v>110576.72353733714</v>
      </c>
      <c r="Z213">
        <v>118067.88515400287</v>
      </c>
      <c r="AA213">
        <v>132679.85024420655</v>
      </c>
      <c r="AB213">
        <v>136142.88978871002</v>
      </c>
      <c r="AC213">
        <v>140846.82001895068</v>
      </c>
      <c r="AD213">
        <v>140923.18252268826</v>
      </c>
      <c r="AE213">
        <v>137425.77985150286</v>
      </c>
      <c r="AF213">
        <v>126815.20995715322</v>
      </c>
      <c r="AG213">
        <v>140140.46685937713</v>
      </c>
      <c r="AH213">
        <v>153297.72625337815</v>
      </c>
      <c r="AI213">
        <v>125497.95676767836</v>
      </c>
      <c r="AJ213">
        <v>126336.64987711646</v>
      </c>
      <c r="AK213">
        <v>126591.43640631881</v>
      </c>
      <c r="AL213">
        <v>116310.05058086038</v>
      </c>
      <c r="AM213">
        <v>113878.33797126758</v>
      </c>
      <c r="AN213">
        <v>130095.67238960339</v>
      </c>
      <c r="AO213">
        <v>134855.63296182759</v>
      </c>
      <c r="AP213">
        <v>145680.82454444066</v>
      </c>
      <c r="AQ213">
        <v>139457.30003151271</v>
      </c>
      <c r="AR213">
        <v>129216.80699001424</v>
      </c>
      <c r="AS213">
        <v>133104.19588863075</v>
      </c>
      <c r="AT213">
        <v>137080.43939064429</v>
      </c>
      <c r="AU213">
        <v>135810.55901709612</v>
      </c>
      <c r="AV213">
        <v>157180.09113406259</v>
      </c>
      <c r="AW213">
        <v>175680.36001633576</v>
      </c>
      <c r="AX213">
        <v>153300.10678572909</v>
      </c>
      <c r="AY213">
        <v>180052.74695849401</v>
      </c>
      <c r="AZ213">
        <v>188364.35465125032</v>
      </c>
      <c r="BA213">
        <v>201944.29987041745</v>
      </c>
      <c r="BB213">
        <v>214502.41715051976</v>
      </c>
      <c r="BC213">
        <v>208038.24475339169</v>
      </c>
      <c r="BD213">
        <v>213258.45270296253</v>
      </c>
      <c r="BE213">
        <v>224250.50759819354</v>
      </c>
      <c r="BF213">
        <v>240126.97541219901</v>
      </c>
      <c r="BG213">
        <v>246214.05880681294</v>
      </c>
    </row>
    <row r="214" spans="1:62" x14ac:dyDescent="0.3">
      <c r="A214" t="s">
        <v>154</v>
      </c>
      <c r="B214" t="s">
        <v>155</v>
      </c>
      <c r="C214" t="s">
        <v>579</v>
      </c>
      <c r="D214" t="s">
        <v>580</v>
      </c>
      <c r="P214">
        <v>28.438605356240526</v>
      </c>
      <c r="Q214">
        <v>28.143915548883829</v>
      </c>
      <c r="R214">
        <v>29.424729997795897</v>
      </c>
      <c r="S214">
        <v>28.322365609776938</v>
      </c>
      <c r="T214">
        <v>27.198063799396927</v>
      </c>
      <c r="U214">
        <v>28.591460939518065</v>
      </c>
      <c r="V214">
        <v>28.783285239434562</v>
      </c>
      <c r="W214">
        <v>30.409037787300353</v>
      </c>
      <c r="X214">
        <v>31.08901769605772</v>
      </c>
      <c r="Y214">
        <v>30.956081691668174</v>
      </c>
      <c r="Z214">
        <v>30.772657186911086</v>
      </c>
      <c r="AA214">
        <v>27.910262595630297</v>
      </c>
      <c r="AB214">
        <v>25.088849009465502</v>
      </c>
      <c r="AC214">
        <v>23.804014971078601</v>
      </c>
      <c r="AD214">
        <v>24.142283038294192</v>
      </c>
      <c r="AE214">
        <v>23.638497652582156</v>
      </c>
      <c r="AF214">
        <v>22.531087675114115</v>
      </c>
      <c r="AG214">
        <v>23.306605098124859</v>
      </c>
      <c r="AH214">
        <v>21.864427631174269</v>
      </c>
      <c r="AI214">
        <v>21.744009705793147</v>
      </c>
      <c r="AJ214">
        <v>19.990298914691081</v>
      </c>
      <c r="AK214">
        <v>18.060010191541021</v>
      </c>
      <c r="AL214">
        <v>15.445945141905156</v>
      </c>
      <c r="AM214">
        <v>15.108298422319283</v>
      </c>
      <c r="AN214">
        <v>14.623753657358749</v>
      </c>
      <c r="AO214">
        <v>15.30823222155721</v>
      </c>
      <c r="AP214">
        <v>15.375321336760928</v>
      </c>
      <c r="AQ214">
        <v>15.701665825340735</v>
      </c>
      <c r="AR214">
        <v>14.73114940744191</v>
      </c>
      <c r="AS214">
        <v>14.267705418147898</v>
      </c>
      <c r="AT214">
        <v>11.905895151968449</v>
      </c>
      <c r="AU214">
        <v>12.340724170449812</v>
      </c>
      <c r="AV214">
        <v>13.06134367895209</v>
      </c>
      <c r="AW214">
        <v>13.327330031517336</v>
      </c>
      <c r="AX214">
        <v>13.938238212916657</v>
      </c>
      <c r="AY214">
        <v>13.413078766329136</v>
      </c>
      <c r="AZ214">
        <v>11.979021369190425</v>
      </c>
      <c r="BA214">
        <v>11.204036494332319</v>
      </c>
      <c r="BB214">
        <v>14.495578415448474</v>
      </c>
      <c r="BC214">
        <v>12.736595773969302</v>
      </c>
      <c r="BD214">
        <v>12.573325764222188</v>
      </c>
      <c r="BE214">
        <v>12.056258141107024</v>
      </c>
      <c r="BF214">
        <v>12.504354435190171</v>
      </c>
      <c r="BG214">
        <v>12.967932890640574</v>
      </c>
    </row>
    <row r="215" spans="1:62" x14ac:dyDescent="0.3">
      <c r="A215" t="s">
        <v>154</v>
      </c>
      <c r="B215" t="s">
        <v>155</v>
      </c>
      <c r="C215" t="s">
        <v>581</v>
      </c>
      <c r="D215" t="s">
        <v>582</v>
      </c>
      <c r="P215">
        <v>3.7594744820616466</v>
      </c>
      <c r="Q215">
        <v>3.6850515713524783</v>
      </c>
      <c r="R215">
        <v>3.5133348027330831</v>
      </c>
      <c r="S215">
        <v>3.5381591316981438</v>
      </c>
      <c r="T215">
        <v>3.2931280749087439</v>
      </c>
      <c r="U215">
        <v>3.1919997047861548</v>
      </c>
      <c r="V215">
        <v>3.3385688716806081</v>
      </c>
      <c r="W215">
        <v>3.5878457343202177</v>
      </c>
      <c r="X215">
        <v>3.0862538866070399</v>
      </c>
      <c r="Y215">
        <v>3.0833182721850716</v>
      </c>
      <c r="Z215">
        <v>2.8679115984238477</v>
      </c>
      <c r="AA215">
        <v>2.6225101661037966</v>
      </c>
      <c r="AB215">
        <v>2.7903867131144651</v>
      </c>
      <c r="AC215">
        <v>2.4770330044232733</v>
      </c>
      <c r="AD215">
        <v>2.5673386695008134</v>
      </c>
      <c r="AE215">
        <v>2.2769953051643195</v>
      </c>
      <c r="AF215">
        <v>2.5814575790964898</v>
      </c>
      <c r="AG215">
        <v>2.5334622944681917</v>
      </c>
      <c r="AH215">
        <v>2.5342929199729345</v>
      </c>
      <c r="AI215">
        <v>2.1443736730360934</v>
      </c>
      <c r="AJ215">
        <v>2.264597101800764</v>
      </c>
      <c r="AK215">
        <v>2.1672012229849229</v>
      </c>
      <c r="AL215">
        <v>2.763729398464926</v>
      </c>
      <c r="AM215">
        <v>2.8879579285141284</v>
      </c>
      <c r="AN215">
        <v>3.0451950117887683</v>
      </c>
      <c r="AO215">
        <v>2.8728440067468317</v>
      </c>
      <c r="AP215">
        <v>2.5372750642673525</v>
      </c>
      <c r="AQ215">
        <v>3.0464411913175162</v>
      </c>
      <c r="AR215">
        <v>2.9032758888371371</v>
      </c>
      <c r="AS215">
        <v>2.7405894662531827</v>
      </c>
      <c r="AT215">
        <v>2.2868928628090925</v>
      </c>
      <c r="AU215">
        <v>2.0615391363466897</v>
      </c>
      <c r="AV215">
        <v>1.8960015017833678</v>
      </c>
      <c r="AW215">
        <v>1.8009905447996402</v>
      </c>
      <c r="AX215">
        <v>1.8680313673600439</v>
      </c>
      <c r="AY215">
        <v>2.3440519440364849</v>
      </c>
      <c r="AZ215">
        <v>2.5070207740519628</v>
      </c>
      <c r="BA215">
        <v>2.168578932817252</v>
      </c>
      <c r="BB215">
        <v>1.902183721349936</v>
      </c>
      <c r="BC215">
        <v>2.6688003303737351</v>
      </c>
      <c r="BD215">
        <v>3.084412791797837</v>
      </c>
      <c r="BE215">
        <v>3.5466372075384585</v>
      </c>
      <c r="BF215">
        <v>3.5500522532222818</v>
      </c>
      <c r="BG215">
        <v>3.3447329274464401</v>
      </c>
    </row>
    <row r="216" spans="1:62" x14ac:dyDescent="0.3">
      <c r="A216" t="s">
        <v>154</v>
      </c>
      <c r="B216" t="s">
        <v>155</v>
      </c>
      <c r="C216" t="s">
        <v>583</v>
      </c>
      <c r="D216" t="s">
        <v>584</v>
      </c>
      <c r="P216">
        <v>8.0596260737746341</v>
      </c>
      <c r="Q216">
        <v>7.8543411941310337</v>
      </c>
      <c r="R216">
        <v>7.2206303724928365</v>
      </c>
      <c r="S216">
        <v>7.0677719853004017</v>
      </c>
      <c r="T216">
        <v>6.9592128233613719</v>
      </c>
      <c r="U216">
        <v>6.8378906970736937</v>
      </c>
      <c r="V216">
        <v>6.275340614384338</v>
      </c>
      <c r="W216">
        <v>7.4172185430463591</v>
      </c>
      <c r="X216">
        <v>6.82123526927949</v>
      </c>
      <c r="Y216">
        <v>6.0075908187240197</v>
      </c>
      <c r="Z216">
        <v>5.3760493404145961</v>
      </c>
      <c r="AA216">
        <v>5.248466469088152</v>
      </c>
      <c r="AB216">
        <v>5.3063091593652132</v>
      </c>
      <c r="AC216">
        <v>6.148349778836339</v>
      </c>
      <c r="AD216">
        <v>6.164269819655253</v>
      </c>
      <c r="AE216">
        <v>5.9657947686116701</v>
      </c>
      <c r="AF216">
        <v>5.8240201479615923</v>
      </c>
      <c r="AG216">
        <v>6.1433340613397407</v>
      </c>
      <c r="AH216">
        <v>6.5540997724057339</v>
      </c>
      <c r="AI216">
        <v>6.4088565362450707</v>
      </c>
      <c r="AJ216">
        <v>6.4087794822045723</v>
      </c>
      <c r="AK216">
        <v>6.5465663499295568</v>
      </c>
      <c r="AL216">
        <v>7.1934313083834116</v>
      </c>
      <c r="AM216">
        <v>6.7593665507918113</v>
      </c>
      <c r="AN216">
        <v>6.2579893759054643</v>
      </c>
      <c r="AO216">
        <v>5.9578867185374609</v>
      </c>
      <c r="AP216">
        <v>5.8637532133676089</v>
      </c>
      <c r="AQ216">
        <v>5.2322059565875811</v>
      </c>
      <c r="AR216">
        <v>5.5633183253118048</v>
      </c>
      <c r="AS216">
        <v>5.2693946499256237</v>
      </c>
      <c r="AT216">
        <v>5.8656875410802112</v>
      </c>
      <c r="AU216">
        <v>6.267956225190253</v>
      </c>
      <c r="AV216">
        <v>6.1573118077717295</v>
      </c>
      <c r="AW216">
        <v>5.911947223146643</v>
      </c>
      <c r="AX216">
        <v>6.4700044754918196</v>
      </c>
      <c r="AY216">
        <v>6.9451959496019162</v>
      </c>
      <c r="AZ216">
        <v>7.6884450147854704</v>
      </c>
      <c r="BA216">
        <v>7.934752557367986</v>
      </c>
      <c r="BB216">
        <v>8.1158635625338391</v>
      </c>
      <c r="BC216">
        <v>4.766329410145226</v>
      </c>
      <c r="BD216">
        <v>5.2209664378730807</v>
      </c>
      <c r="BE216">
        <v>6.1451961285429269</v>
      </c>
      <c r="BF216">
        <v>6.1880482629762161</v>
      </c>
      <c r="BG216">
        <v>6.0714340484917271</v>
      </c>
    </row>
    <row r="217" spans="1:62" x14ac:dyDescent="0.3">
      <c r="A217" t="s">
        <v>154</v>
      </c>
      <c r="B217" t="s">
        <v>155</v>
      </c>
      <c r="C217" t="s">
        <v>585</v>
      </c>
      <c r="D217" t="s">
        <v>586</v>
      </c>
      <c r="E217">
        <v>78.125779107454477</v>
      </c>
      <c r="F217">
        <v>77.23020082235864</v>
      </c>
      <c r="G217">
        <v>76.687769784172644</v>
      </c>
      <c r="H217">
        <v>75.354760793785857</v>
      </c>
      <c r="I217">
        <v>73.086402199156339</v>
      </c>
      <c r="J217">
        <v>71.486826935394348</v>
      </c>
      <c r="K217">
        <v>69.381264254775985</v>
      </c>
      <c r="L217">
        <v>68.254639133760008</v>
      </c>
      <c r="M217">
        <v>69.742802000866533</v>
      </c>
      <c r="N217">
        <v>65.404012916802728</v>
      </c>
      <c r="O217">
        <v>61.214853325874863</v>
      </c>
      <c r="P217">
        <v>57.179204962906852</v>
      </c>
      <c r="Q217">
        <v>55.644877043624433</v>
      </c>
      <c r="R217">
        <v>52.483925290875689</v>
      </c>
      <c r="S217">
        <v>50.19652150918904</v>
      </c>
      <c r="T217">
        <v>52.621806298276887</v>
      </c>
      <c r="U217">
        <v>53.583995292733157</v>
      </c>
      <c r="V217">
        <v>54.624820551126881</v>
      </c>
      <c r="W217">
        <v>54.509349280868683</v>
      </c>
      <c r="X217">
        <v>53.474809160305334</v>
      </c>
      <c r="Y217">
        <v>55.567138052435936</v>
      </c>
      <c r="Z217">
        <v>57.921398506074269</v>
      </c>
      <c r="AA217">
        <v>57.845353536235173</v>
      </c>
      <c r="AB217">
        <v>59.271127758829536</v>
      </c>
      <c r="AC217">
        <v>60.609141932952745</v>
      </c>
      <c r="AD217">
        <v>61.089679515212097</v>
      </c>
      <c r="AE217">
        <v>62.307217766810609</v>
      </c>
      <c r="AF217">
        <v>64.525553162326233</v>
      </c>
      <c r="AG217">
        <v>62.73553323768531</v>
      </c>
      <c r="AH217">
        <v>63.839113158830543</v>
      </c>
      <c r="AI217">
        <v>65.717449369442434</v>
      </c>
      <c r="AJ217">
        <v>66.072275753758561</v>
      </c>
      <c r="AK217">
        <v>64.537708253847157</v>
      </c>
      <c r="AL217">
        <v>68.048443074533409</v>
      </c>
      <c r="AM217">
        <v>69.029658361690835</v>
      </c>
      <c r="AN217">
        <v>67.726624130359241</v>
      </c>
      <c r="AO217">
        <v>67.124478442280946</v>
      </c>
      <c r="AP217">
        <v>65.980864236132817</v>
      </c>
      <c r="AQ217">
        <v>66.317131723857898</v>
      </c>
      <c r="AR217">
        <v>67.981681202029762</v>
      </c>
      <c r="AS217">
        <v>63.321987657478623</v>
      </c>
      <c r="AT217">
        <v>62.222781932550589</v>
      </c>
      <c r="AU217">
        <v>60.364110244490696</v>
      </c>
      <c r="AV217">
        <v>60.004377247775906</v>
      </c>
      <c r="AW217">
        <v>58.182149499150519</v>
      </c>
      <c r="AX217">
        <v>59.700525922038473</v>
      </c>
      <c r="AY217">
        <v>57.663173573062394</v>
      </c>
      <c r="AZ217">
        <v>57.092247739630018</v>
      </c>
      <c r="BA217">
        <v>57.909190323703783</v>
      </c>
      <c r="BB217">
        <v>57.576782977368204</v>
      </c>
      <c r="BC217">
        <v>56.98863946286626</v>
      </c>
      <c r="BD217">
        <v>55.325167701620572</v>
      </c>
      <c r="BE217">
        <v>53.9695303396539</v>
      </c>
      <c r="BF217">
        <v>52.670129429398301</v>
      </c>
      <c r="BG217">
        <v>53.599148385705817</v>
      </c>
    </row>
    <row r="218" spans="1:62" x14ac:dyDescent="0.3">
      <c r="A218" t="s">
        <v>154</v>
      </c>
      <c r="B218" t="s">
        <v>155</v>
      </c>
      <c r="C218" t="s">
        <v>587</v>
      </c>
      <c r="D218" t="s">
        <v>588</v>
      </c>
    </row>
    <row r="219" spans="1:62" x14ac:dyDescent="0.3">
      <c r="A219" t="s">
        <v>154</v>
      </c>
      <c r="B219" t="s">
        <v>155</v>
      </c>
      <c r="C219" t="s">
        <v>589</v>
      </c>
      <c r="D219" t="s">
        <v>590</v>
      </c>
      <c r="P219">
        <v>22.678120262758974</v>
      </c>
      <c r="Q219">
        <v>22.759188417025811</v>
      </c>
      <c r="R219">
        <v>21.794137094996696</v>
      </c>
      <c r="S219">
        <v>20.271771643449274</v>
      </c>
      <c r="T219">
        <v>20.306300587208383</v>
      </c>
      <c r="U219">
        <v>18.694416768146425</v>
      </c>
      <c r="V219">
        <v>19.176681155714654</v>
      </c>
      <c r="W219">
        <v>22.025710946630305</v>
      </c>
      <c r="X219">
        <v>19.999232275152583</v>
      </c>
      <c r="Y219">
        <v>20.065064160491598</v>
      </c>
      <c r="Z219">
        <v>19.650505396607844</v>
      </c>
      <c r="AA219">
        <v>20.073747329243918</v>
      </c>
      <c r="AB219">
        <v>20.609451423343536</v>
      </c>
      <c r="AC219">
        <v>19.840081660428716</v>
      </c>
      <c r="AD219">
        <v>19.196917865090171</v>
      </c>
      <c r="AE219">
        <v>19.299128101945005</v>
      </c>
      <c r="AF219">
        <v>18.300015740594993</v>
      </c>
      <c r="AG219">
        <v>19.422170915104054</v>
      </c>
      <c r="AH219">
        <v>19.336285907609032</v>
      </c>
      <c r="AI219">
        <v>18.941461935092509</v>
      </c>
      <c r="AJ219">
        <v>19.762929727763293</v>
      </c>
      <c r="AK219">
        <v>20.913641677407746</v>
      </c>
      <c r="AL219">
        <v>19.637650978758852</v>
      </c>
      <c r="AM219">
        <v>19.34812966099177</v>
      </c>
      <c r="AN219">
        <v>20.467005652927313</v>
      </c>
      <c r="AO219">
        <v>20.384678165297355</v>
      </c>
      <c r="AP219">
        <v>21</v>
      </c>
      <c r="AQ219">
        <v>19.712266532054517</v>
      </c>
      <c r="AR219">
        <v>21.083682657972368</v>
      </c>
      <c r="AS219">
        <v>21.125482187429089</v>
      </c>
      <c r="AT219">
        <v>20.654563586500757</v>
      </c>
      <c r="AU219">
        <v>20.907077219992541</v>
      </c>
      <c r="AV219">
        <v>20.968650272198232</v>
      </c>
      <c r="AW219">
        <v>20.680069690503689</v>
      </c>
      <c r="AX219">
        <v>20.920005448424824</v>
      </c>
      <c r="AY219">
        <v>20.704181804127696</v>
      </c>
      <c r="AZ219">
        <v>20.703379270583419</v>
      </c>
      <c r="BA219">
        <v>20.695673209842411</v>
      </c>
      <c r="BB219">
        <v>21.842627684533475</v>
      </c>
      <c r="BC219">
        <v>22.573817881478419</v>
      </c>
      <c r="BD219">
        <v>23.328344600987432</v>
      </c>
      <c r="BE219">
        <v>23.321077016933501</v>
      </c>
      <c r="BF219">
        <v>23.884472875827345</v>
      </c>
      <c r="BG219">
        <v>22.850307482325519</v>
      </c>
    </row>
    <row r="220" spans="1:62" x14ac:dyDescent="0.3">
      <c r="A220" t="s">
        <v>154</v>
      </c>
      <c r="B220" t="s">
        <v>155</v>
      </c>
      <c r="C220" t="s">
        <v>591</v>
      </c>
      <c r="D220" t="s">
        <v>592</v>
      </c>
      <c r="P220">
        <v>1.631376296853621</v>
      </c>
      <c r="Q220">
        <v>1.6785085831179465</v>
      </c>
      <c r="R220">
        <v>1.7123212348235262</v>
      </c>
      <c r="S220">
        <v>1.7674197556809819</v>
      </c>
      <c r="T220">
        <v>1.6602176870228034</v>
      </c>
      <c r="U220">
        <v>1.6964319399877015</v>
      </c>
      <c r="V220">
        <v>1.6624731725473192</v>
      </c>
      <c r="W220">
        <v>1.6266033285542758</v>
      </c>
      <c r="X220">
        <v>1.7880384974845704</v>
      </c>
      <c r="Y220">
        <v>1.7750081796571315</v>
      </c>
      <c r="Z220">
        <v>1.8085226581658569</v>
      </c>
      <c r="AA220">
        <v>1.8253822868260849</v>
      </c>
      <c r="AB220">
        <v>1.8164605487650307</v>
      </c>
      <c r="AC220">
        <v>1.878126856413427</v>
      </c>
      <c r="AD220">
        <v>1.8862047084079689</v>
      </c>
      <c r="AE220">
        <v>1.8535087752040216</v>
      </c>
      <c r="AF220">
        <v>1.7518113670575972</v>
      </c>
      <c r="AG220">
        <v>1.8091330062855129</v>
      </c>
      <c r="AH220">
        <v>1.717099727807657</v>
      </c>
      <c r="AI220">
        <v>1.54867801947421</v>
      </c>
      <c r="AJ220">
        <v>1.5418210039891764</v>
      </c>
      <c r="AK220">
        <v>1.4902163871306644</v>
      </c>
      <c r="AL220">
        <v>1.5110258548517805</v>
      </c>
      <c r="AM220">
        <v>1.5078273861455012</v>
      </c>
      <c r="AN220">
        <v>1.5606269430036248</v>
      </c>
      <c r="AO220">
        <v>1.544483734420407</v>
      </c>
      <c r="AP220">
        <v>1.5653508881416545</v>
      </c>
      <c r="AQ220">
        <v>1.5076112869842981</v>
      </c>
      <c r="AR220">
        <v>1.4698633149619416</v>
      </c>
      <c r="AS220">
        <v>1.5685382628812319</v>
      </c>
      <c r="AT220">
        <v>1.5310359296620528</v>
      </c>
      <c r="AU220">
        <v>1.4950162416219557</v>
      </c>
      <c r="AV220">
        <v>1.5683462364095817</v>
      </c>
      <c r="AW220">
        <v>1.6627533616503796</v>
      </c>
      <c r="AX220">
        <v>1.5593256604187158</v>
      </c>
      <c r="AY220">
        <v>1.6084584999934066</v>
      </c>
      <c r="AZ220">
        <v>1.5987665700242222</v>
      </c>
      <c r="BA220">
        <v>1.5925060145563978</v>
      </c>
      <c r="BB220">
        <v>1.5585870099448216</v>
      </c>
      <c r="BC220">
        <v>1.5105506059031704</v>
      </c>
      <c r="BD220">
        <v>1.4826523403841292</v>
      </c>
      <c r="BE220">
        <v>1.4569874037347146</v>
      </c>
      <c r="BF220">
        <v>1.4523769042460988</v>
      </c>
      <c r="BG220">
        <v>1.5032493883030185</v>
      </c>
    </row>
    <row r="221" spans="1:62" x14ac:dyDescent="0.3">
      <c r="A221" t="s">
        <v>154</v>
      </c>
      <c r="B221" t="s">
        <v>155</v>
      </c>
      <c r="C221" t="s">
        <v>593</v>
      </c>
      <c r="D221" t="s">
        <v>594</v>
      </c>
      <c r="P221">
        <v>0.46804598507072692</v>
      </c>
      <c r="Q221">
        <v>0.45150940799518435</v>
      </c>
      <c r="R221">
        <v>0.45510079121210056</v>
      </c>
      <c r="S221">
        <v>0.63064591926097135</v>
      </c>
      <c r="T221">
        <v>1.1906439817964041</v>
      </c>
      <c r="U221">
        <v>1.2547615516429895</v>
      </c>
      <c r="V221">
        <v>1.3122718570027581</v>
      </c>
      <c r="W221">
        <v>1.2046037034106145</v>
      </c>
      <c r="X221">
        <v>1.14200622724506</v>
      </c>
      <c r="Y221">
        <v>1.1889877173762391</v>
      </c>
      <c r="Z221">
        <v>1.3006446419041111</v>
      </c>
      <c r="AA221">
        <v>1.5926824541277829</v>
      </c>
      <c r="AB221">
        <v>1.245344622533225</v>
      </c>
      <c r="AC221">
        <v>1.2449405507736726</v>
      </c>
      <c r="AD221">
        <v>1.4868570632402656</v>
      </c>
      <c r="AE221">
        <v>1.13496727588508</v>
      </c>
      <c r="AF221">
        <v>0.72455702530249355</v>
      </c>
      <c r="AG221">
        <v>0.86867998194452112</v>
      </c>
      <c r="AH221">
        <v>0.99142621294824029</v>
      </c>
      <c r="AI221">
        <v>1.0342304425285029</v>
      </c>
      <c r="AJ221">
        <v>1.0036436836141382</v>
      </c>
      <c r="AK221">
        <v>0.89327803312957765</v>
      </c>
      <c r="AL221">
        <v>0.7486255583673489</v>
      </c>
      <c r="AM221">
        <v>0.80760249619482494</v>
      </c>
      <c r="AN221">
        <v>1.048311256956032</v>
      </c>
      <c r="AO221">
        <v>0.90049971718198596</v>
      </c>
      <c r="AP221">
        <v>0.75036656517758626</v>
      </c>
      <c r="AQ221">
        <v>0.58201087317424349</v>
      </c>
      <c r="AR221">
        <v>0.39068141931630745</v>
      </c>
      <c r="AS221">
        <v>0.52203090397240215</v>
      </c>
      <c r="AT221">
        <v>1.0032818622452526</v>
      </c>
      <c r="AU221">
        <v>0.58850089824858176</v>
      </c>
      <c r="AV221">
        <v>0.61308170663691008</v>
      </c>
      <c r="AW221">
        <v>1.4126069644514487</v>
      </c>
      <c r="AX221">
        <v>0.95603075192347375</v>
      </c>
      <c r="AY221">
        <v>0.83662928613797938</v>
      </c>
      <c r="AZ221">
        <v>1.0013781446799959</v>
      </c>
      <c r="BA221">
        <v>1.9260977564223918</v>
      </c>
      <c r="BB221">
        <v>0.64220893685223801</v>
      </c>
      <c r="BC221">
        <v>0.95393808262543323</v>
      </c>
      <c r="BD221">
        <v>1.1292351325711716</v>
      </c>
      <c r="BE221">
        <v>0.71580697579464836</v>
      </c>
      <c r="BF221">
        <v>0.52437445647105096</v>
      </c>
      <c r="BG221">
        <v>0.38495456989645221</v>
      </c>
      <c r="BH221">
        <v>0.27441684428533963</v>
      </c>
      <c r="BI221">
        <v>0.33222055500536302</v>
      </c>
    </row>
    <row r="222" spans="1:62" x14ac:dyDescent="0.3">
      <c r="A222" t="s">
        <v>154</v>
      </c>
      <c r="B222" t="s">
        <v>155</v>
      </c>
      <c r="C222" t="s">
        <v>595</v>
      </c>
      <c r="D222" t="s">
        <v>596</v>
      </c>
      <c r="P222">
        <v>62.65572637764906</v>
      </c>
      <c r="Q222">
        <v>62.514758851373244</v>
      </c>
      <c r="R222">
        <v>61.226489594489571</v>
      </c>
      <c r="S222">
        <v>61.039127705244475</v>
      </c>
      <c r="T222">
        <v>60.837918959479758</v>
      </c>
      <c r="U222">
        <v>60.049788632881679</v>
      </c>
      <c r="V222">
        <v>59.682072848835439</v>
      </c>
      <c r="W222">
        <v>58.77078181461308</v>
      </c>
      <c r="X222">
        <v>58.599099410781506</v>
      </c>
      <c r="Y222">
        <v>57.777533608009719</v>
      </c>
      <c r="Z222">
        <v>56.495759369153753</v>
      </c>
      <c r="AA222">
        <v>55.327416026458707</v>
      </c>
      <c r="AB222">
        <v>55.736093594695959</v>
      </c>
      <c r="AC222">
        <v>55.247280761867771</v>
      </c>
      <c r="AD222">
        <v>55.571620779914603</v>
      </c>
      <c r="AE222">
        <v>55.267483660711974</v>
      </c>
      <c r="AF222">
        <v>54.991988691480728</v>
      </c>
      <c r="AG222">
        <v>54.772083365546415</v>
      </c>
      <c r="AH222">
        <v>56.240857609166227</v>
      </c>
      <c r="AI222">
        <v>48.688143583152083</v>
      </c>
      <c r="AJ222">
        <v>48.173110071434884</v>
      </c>
      <c r="AK222">
        <v>49.611644847585247</v>
      </c>
      <c r="AL222">
        <v>49.201874397917685</v>
      </c>
      <c r="AM222">
        <v>49.789501021567183</v>
      </c>
      <c r="AN222">
        <v>49.200807058944378</v>
      </c>
      <c r="AO222">
        <v>49.042245067090697</v>
      </c>
      <c r="AP222">
        <v>48.971099564376431</v>
      </c>
      <c r="AQ222">
        <v>49.95944097270808</v>
      </c>
      <c r="AR222">
        <v>49.771696722083327</v>
      </c>
      <c r="AS222">
        <v>50.424656558255144</v>
      </c>
      <c r="AT222">
        <v>49.983062529382167</v>
      </c>
      <c r="AU222">
        <v>50.547577056401657</v>
      </c>
      <c r="AV222">
        <v>49.739744746998021</v>
      </c>
      <c r="AW222">
        <v>48.575031994381533</v>
      </c>
      <c r="AX222">
        <v>48.921466790204754</v>
      </c>
      <c r="AY222">
        <v>49.46182735176864</v>
      </c>
      <c r="AZ222">
        <v>48.640012473530781</v>
      </c>
      <c r="BA222">
        <v>47.858382942822985</v>
      </c>
      <c r="BB222">
        <v>48.989895533781727</v>
      </c>
      <c r="BC222">
        <v>48.943911807895212</v>
      </c>
      <c r="BD222">
        <v>49.002743107968762</v>
      </c>
      <c r="BE222">
        <v>47.898867245153433</v>
      </c>
      <c r="BF222">
        <v>48.449488467736693</v>
      </c>
      <c r="BG222">
        <v>47.162668281335861</v>
      </c>
    </row>
    <row r="223" spans="1:62" x14ac:dyDescent="0.3">
      <c r="A223" t="s">
        <v>154</v>
      </c>
      <c r="B223" t="s">
        <v>155</v>
      </c>
      <c r="C223" t="s">
        <v>597</v>
      </c>
      <c r="D223" t="s">
        <v>598</v>
      </c>
      <c r="AW223">
        <v>1.4690791033482</v>
      </c>
      <c r="AX223">
        <v>1.526765025872135</v>
      </c>
      <c r="AY223">
        <v>1.64079964261196</v>
      </c>
      <c r="AZ223">
        <v>2.08428995240922</v>
      </c>
      <c r="BA223">
        <v>2.4563063703771051</v>
      </c>
      <c r="BB223">
        <v>2.83557310327117</v>
      </c>
      <c r="BC223">
        <v>3.3595167296120301</v>
      </c>
      <c r="BD223">
        <v>3.5085490413905398</v>
      </c>
      <c r="BE223">
        <v>3.6917637283772651</v>
      </c>
      <c r="BF223">
        <v>3.8301932910270651</v>
      </c>
      <c r="BG223">
        <v>3.9704645887722498</v>
      </c>
      <c r="BH223">
        <v>4.7783242108575052</v>
      </c>
      <c r="BI223">
        <v>4.9628136148189697</v>
      </c>
      <c r="BJ223">
        <v>4.4742655708043255</v>
      </c>
    </row>
    <row r="224" spans="1:62" x14ac:dyDescent="0.3">
      <c r="A224" t="s">
        <v>154</v>
      </c>
      <c r="B224" t="s">
        <v>155</v>
      </c>
      <c r="C224" t="s">
        <v>599</v>
      </c>
      <c r="D224" t="s">
        <v>600</v>
      </c>
    </row>
    <row r="225" spans="1:62" x14ac:dyDescent="0.3">
      <c r="A225" t="s">
        <v>154</v>
      </c>
      <c r="B225" t="s">
        <v>155</v>
      </c>
      <c r="C225" t="s">
        <v>601</v>
      </c>
      <c r="D225" t="s">
        <v>602</v>
      </c>
      <c r="U225">
        <v>3701861047.9585094</v>
      </c>
      <c r="V225">
        <v>4092584762.0922046</v>
      </c>
      <c r="W225">
        <v>5223099189.1903687</v>
      </c>
      <c r="X225">
        <v>6290674845.7494717</v>
      </c>
      <c r="Y225">
        <v>7712931904.1631613</v>
      </c>
      <c r="Z225">
        <v>7676813041.751256</v>
      </c>
      <c r="AA225">
        <v>6563484977.7996807</v>
      </c>
      <c r="AB225">
        <v>6097232827.4429016</v>
      </c>
      <c r="AC225">
        <v>5888174126.1103954</v>
      </c>
      <c r="AD225">
        <v>5725630803.8595591</v>
      </c>
      <c r="AE225">
        <v>5697439570.4536533</v>
      </c>
      <c r="AF225">
        <v>6517707903.8253736</v>
      </c>
      <c r="AG225">
        <v>7101890686.9910154</v>
      </c>
      <c r="AH225">
        <v>8300367155.1116276</v>
      </c>
      <c r="AI225">
        <v>9799186151.3030834</v>
      </c>
      <c r="AJ225">
        <v>9399497137.2359047</v>
      </c>
      <c r="AK225">
        <v>10114606265.113302</v>
      </c>
      <c r="AL225">
        <v>10512293501.565453</v>
      </c>
      <c r="AM225">
        <v>10557583550.813543</v>
      </c>
      <c r="AN225">
        <v>12058518298.427645</v>
      </c>
      <c r="AO225">
        <v>13256540153.363754</v>
      </c>
      <c r="AP225">
        <v>14102767484.470652</v>
      </c>
      <c r="AQ225">
        <v>14817559606.730251</v>
      </c>
      <c r="AR225">
        <v>16067761568.403547</v>
      </c>
      <c r="AS225">
        <v>15889882336.686357</v>
      </c>
      <c r="AT225">
        <v>16506174697.927313</v>
      </c>
      <c r="AU225">
        <v>18137358922.687881</v>
      </c>
      <c r="AV225">
        <v>24140341398.398827</v>
      </c>
      <c r="AW225">
        <v>28218341618.223026</v>
      </c>
      <c r="AX225">
        <v>29584865956.448647</v>
      </c>
      <c r="AY225">
        <v>35169684495.964302</v>
      </c>
      <c r="AZ225">
        <v>39326408480.838356</v>
      </c>
      <c r="BA225">
        <v>41219544376.216965</v>
      </c>
      <c r="BB225">
        <v>38941035131.802544</v>
      </c>
      <c r="BC225">
        <v>45415511256.514023</v>
      </c>
      <c r="BD225">
        <v>51278783370.675194</v>
      </c>
      <c r="BE225">
        <v>55964012003.173126</v>
      </c>
      <c r="BF225">
        <v>55414982060.347473</v>
      </c>
      <c r="BG225">
        <v>56861749059.409691</v>
      </c>
      <c r="BH225">
        <v>58234560216.00798</v>
      </c>
      <c r="BI225">
        <v>57124312071.116646</v>
      </c>
      <c r="BJ225">
        <v>63395526688.619141</v>
      </c>
    </row>
    <row r="226" spans="1:62" x14ac:dyDescent="0.3">
      <c r="A226" t="s">
        <v>154</v>
      </c>
      <c r="B226" t="s">
        <v>155</v>
      </c>
      <c r="C226" t="s">
        <v>603</v>
      </c>
      <c r="D226" t="s">
        <v>604</v>
      </c>
      <c r="W226">
        <v>11627281335.91334</v>
      </c>
      <c r="X226">
        <v>13245774029.952021</v>
      </c>
      <c r="Y226">
        <v>18390948866.00988</v>
      </c>
      <c r="Z226">
        <v>18539260749.61647</v>
      </c>
      <c r="AA226">
        <v>15847776031.131628</v>
      </c>
      <c r="AB226">
        <v>14234095259.914499</v>
      </c>
      <c r="AC226">
        <v>12448983801.780228</v>
      </c>
      <c r="AD226">
        <v>12519379122.557539</v>
      </c>
      <c r="AE226">
        <v>12300548368.795038</v>
      </c>
      <c r="AF226">
        <v>13106884239.513786</v>
      </c>
      <c r="AG226">
        <v>14392558673.63463</v>
      </c>
      <c r="AH226">
        <v>15609026775.216345</v>
      </c>
      <c r="AI226">
        <v>18176671303.002083</v>
      </c>
      <c r="AJ226">
        <v>19481854558.874527</v>
      </c>
      <c r="AK226">
        <v>19722691514.821995</v>
      </c>
      <c r="AL226">
        <v>20914257741.87146</v>
      </c>
      <c r="AM226">
        <v>21434572251.938225</v>
      </c>
      <c r="AN226">
        <v>21989330734.274261</v>
      </c>
      <c r="AO226">
        <v>23094814563.223106</v>
      </c>
      <c r="AP226">
        <v>23549550600.047562</v>
      </c>
      <c r="AQ226">
        <v>24187244975.502373</v>
      </c>
      <c r="AR226">
        <v>25893390947.266338</v>
      </c>
      <c r="AS226">
        <v>25590643728.070667</v>
      </c>
      <c r="AT226">
        <v>27668127410.625031</v>
      </c>
      <c r="AU226">
        <v>28353556389.20557</v>
      </c>
      <c r="AV226">
        <v>33631339965.512978</v>
      </c>
      <c r="AW226">
        <v>41192132005.40329</v>
      </c>
      <c r="AX226">
        <v>48746403970.941696</v>
      </c>
      <c r="AY226">
        <v>61750018702.970871</v>
      </c>
      <c r="AZ226">
        <v>79409644921.505936</v>
      </c>
      <c r="BA226">
        <v>102545483215.74646</v>
      </c>
      <c r="BB226">
        <v>89896598018.027725</v>
      </c>
      <c r="BC226">
        <v>100990635869.76762</v>
      </c>
      <c r="BD226">
        <v>119581473366.26628</v>
      </c>
      <c r="BE226">
        <v>118401481939.43529</v>
      </c>
      <c r="BF226">
        <v>117747548476.07234</v>
      </c>
      <c r="BG226">
        <v>126320557175.24011</v>
      </c>
      <c r="BH226">
        <v>109895499851.50024</v>
      </c>
      <c r="BI226">
        <v>92485487064.297745</v>
      </c>
      <c r="BJ226">
        <v>105573995859.6683</v>
      </c>
    </row>
    <row r="227" spans="1:62" x14ac:dyDescent="0.3">
      <c r="A227" t="s">
        <v>154</v>
      </c>
      <c r="B227" t="s">
        <v>155</v>
      </c>
      <c r="C227" t="s">
        <v>605</v>
      </c>
      <c r="D227" t="s">
        <v>606</v>
      </c>
    </row>
    <row r="228" spans="1:62" x14ac:dyDescent="0.3">
      <c r="A228" t="s">
        <v>154</v>
      </c>
      <c r="B228" t="s">
        <v>155</v>
      </c>
      <c r="C228" t="s">
        <v>607</v>
      </c>
      <c r="D228" t="s">
        <v>608</v>
      </c>
    </row>
    <row r="229" spans="1:62" x14ac:dyDescent="0.3">
      <c r="A229" t="s">
        <v>154</v>
      </c>
      <c r="B229" t="s">
        <v>155</v>
      </c>
      <c r="C229" t="s">
        <v>609</v>
      </c>
      <c r="D229" t="s">
        <v>610</v>
      </c>
    </row>
    <row r="230" spans="1:62" x14ac:dyDescent="0.3">
      <c r="A230" t="s">
        <v>154</v>
      </c>
      <c r="B230" t="s">
        <v>155</v>
      </c>
      <c r="C230" t="s">
        <v>611</v>
      </c>
      <c r="D230" t="s">
        <v>612</v>
      </c>
    </row>
    <row r="231" spans="1:62" x14ac:dyDescent="0.3">
      <c r="A231" t="s">
        <v>154</v>
      </c>
      <c r="B231" t="s">
        <v>155</v>
      </c>
      <c r="C231" t="s">
        <v>613</v>
      </c>
      <c r="D231" t="s">
        <v>614</v>
      </c>
    </row>
    <row r="232" spans="1:62" x14ac:dyDescent="0.3">
      <c r="A232" t="s">
        <v>154</v>
      </c>
      <c r="B232" t="s">
        <v>155</v>
      </c>
      <c r="C232" t="s">
        <v>615</v>
      </c>
      <c r="D232" t="s">
        <v>616</v>
      </c>
      <c r="W232">
        <v>26.302076929763018</v>
      </c>
      <c r="X232">
        <v>23.466518913891321</v>
      </c>
      <c r="Y232">
        <v>24.24517484350806</v>
      </c>
      <c r="Z232">
        <v>29.533262709272304</v>
      </c>
      <c r="AA232">
        <v>28.052572752086164</v>
      </c>
      <c r="AB232">
        <v>27.378813279984566</v>
      </c>
      <c r="AC232">
        <v>27.785691244387991</v>
      </c>
      <c r="AD232">
        <v>33.833760058004778</v>
      </c>
      <c r="AF232">
        <v>30.697020703398096</v>
      </c>
      <c r="AG232">
        <v>30.251819527767879</v>
      </c>
      <c r="AH232">
        <v>35.601840239641568</v>
      </c>
      <c r="AI232">
        <v>35.8438875249566</v>
      </c>
      <c r="AJ232">
        <v>34.417436889133235</v>
      </c>
      <c r="AK232">
        <v>35.727698661995412</v>
      </c>
      <c r="AL232">
        <v>34.985753573713666</v>
      </c>
      <c r="AM232">
        <v>30.004759890852046</v>
      </c>
      <c r="AN232">
        <v>28.539703396460133</v>
      </c>
      <c r="AO232">
        <v>27.794088259735005</v>
      </c>
      <c r="AP232">
        <v>26.692712687670575</v>
      </c>
      <c r="AQ232">
        <v>26.141235303169697</v>
      </c>
      <c r="AR232">
        <v>29.362740746486967</v>
      </c>
      <c r="AS232">
        <v>34.479555903025719</v>
      </c>
      <c r="AT232">
        <v>33.463112191374869</v>
      </c>
      <c r="AU232">
        <v>36.011890178749034</v>
      </c>
      <c r="AV232">
        <v>30.837892573603845</v>
      </c>
      <c r="AW232">
        <v>29.830389681245524</v>
      </c>
      <c r="AX232">
        <v>22.557586122879634</v>
      </c>
      <c r="AY232">
        <v>25.662387030189965</v>
      </c>
      <c r="AZ232">
        <v>24.68957500503976</v>
      </c>
      <c r="BA232">
        <v>27.263799354698328</v>
      </c>
      <c r="BB232">
        <v>27.429742520157628</v>
      </c>
      <c r="BC232">
        <v>26.544543141021787</v>
      </c>
      <c r="BD232">
        <v>29.346687226258688</v>
      </c>
      <c r="BE232">
        <v>27.274574576592094</v>
      </c>
      <c r="BF232">
        <v>27.391671054323012</v>
      </c>
      <c r="BG232">
        <v>26.992627706272</v>
      </c>
      <c r="BH232">
        <v>30.895260593825395</v>
      </c>
      <c r="BI232">
        <v>30.094851802027129</v>
      </c>
      <c r="BJ232">
        <v>28.864441544153948</v>
      </c>
    </row>
    <row r="233" spans="1:62" x14ac:dyDescent="0.3">
      <c r="A233" t="s">
        <v>154</v>
      </c>
      <c r="B233" t="s">
        <v>155</v>
      </c>
      <c r="C233" t="s">
        <v>617</v>
      </c>
      <c r="D233" t="s">
        <v>618</v>
      </c>
      <c r="V233">
        <v>37.650910342779028</v>
      </c>
      <c r="W233">
        <v>33.794610605162575</v>
      </c>
      <c r="X233">
        <v>37.606561809230016</v>
      </c>
      <c r="Y233">
        <v>36.173706998044239</v>
      </c>
      <c r="Z233">
        <v>33.134272549714751</v>
      </c>
      <c r="AA233">
        <v>33.712344008153138</v>
      </c>
      <c r="AB233">
        <v>35.555249541324642</v>
      </c>
      <c r="AC233">
        <v>35.817399507382788</v>
      </c>
      <c r="AD233">
        <v>38.737178819011156</v>
      </c>
      <c r="AE233">
        <v>35.200551155700261</v>
      </c>
      <c r="AF233">
        <v>34.712311757178313</v>
      </c>
      <c r="AG233">
        <v>33.725511685272416</v>
      </c>
      <c r="AH233">
        <v>32.552101885079395</v>
      </c>
      <c r="AI233">
        <v>35.294648904504271</v>
      </c>
      <c r="AJ233">
        <v>32.835966826389829</v>
      </c>
      <c r="AK233">
        <v>33.820249502374416</v>
      </c>
      <c r="AL233">
        <v>38.075058122748992</v>
      </c>
      <c r="AM233">
        <v>35.928377611062103</v>
      </c>
      <c r="AN233">
        <v>37.509287474006896</v>
      </c>
      <c r="AO233">
        <v>41.175485160578496</v>
      </c>
      <c r="AP233">
        <v>37.752291620541961</v>
      </c>
      <c r="AQ233">
        <v>39.154893502139409</v>
      </c>
      <c r="AR233">
        <v>39.896144205615144</v>
      </c>
      <c r="AS233">
        <v>39.994643662996758</v>
      </c>
      <c r="AT233">
        <v>43.498859228693469</v>
      </c>
      <c r="AU233">
        <v>43.840024542084819</v>
      </c>
      <c r="AV233">
        <v>36.667649252501306</v>
      </c>
      <c r="AW233">
        <v>36.536979440900716</v>
      </c>
      <c r="AX233">
        <v>38.656973311596737</v>
      </c>
      <c r="AY233">
        <v>39.758733427774914</v>
      </c>
      <c r="AZ233">
        <v>40.0868816453969</v>
      </c>
      <c r="BA233">
        <v>39.004790563246864</v>
      </c>
      <c r="BB233">
        <v>43.462930641367066</v>
      </c>
      <c r="BC233">
        <v>41.302057768449373</v>
      </c>
      <c r="BD233">
        <v>44.173874507909396</v>
      </c>
      <c r="BE233">
        <v>42.213334233469219</v>
      </c>
      <c r="BF233">
        <v>42.959179324095068</v>
      </c>
      <c r="BG233">
        <v>44.918443079330579</v>
      </c>
      <c r="BH233">
        <v>41.356742144455232</v>
      </c>
      <c r="BI233">
        <v>41.828854997452787</v>
      </c>
      <c r="BJ233">
        <v>43.054825561214322</v>
      </c>
    </row>
    <row r="234" spans="1:62" x14ac:dyDescent="0.3">
      <c r="A234" t="s">
        <v>154</v>
      </c>
      <c r="B234" t="s">
        <v>155</v>
      </c>
      <c r="C234" t="s">
        <v>619</v>
      </c>
      <c r="D234" t="s">
        <v>620</v>
      </c>
    </row>
    <row r="235" spans="1:62" x14ac:dyDescent="0.3">
      <c r="A235" t="s">
        <v>154</v>
      </c>
      <c r="B235" t="s">
        <v>155</v>
      </c>
      <c r="C235" t="s">
        <v>621</v>
      </c>
      <c r="D235" t="s">
        <v>622</v>
      </c>
    </row>
    <row r="236" spans="1:62" x14ac:dyDescent="0.3">
      <c r="A236" t="s">
        <v>154</v>
      </c>
      <c r="B236" t="s">
        <v>155</v>
      </c>
      <c r="C236" t="s">
        <v>623</v>
      </c>
      <c r="D236" t="s">
        <v>624</v>
      </c>
    </row>
    <row r="237" spans="1:62" x14ac:dyDescent="0.3">
      <c r="A237" t="s">
        <v>154</v>
      </c>
      <c r="B237" t="s">
        <v>155</v>
      </c>
      <c r="C237" t="s">
        <v>625</v>
      </c>
      <c r="D237" t="s">
        <v>626</v>
      </c>
      <c r="BF237">
        <v>43.182009070680891</v>
      </c>
    </row>
    <row r="238" spans="1:62" x14ac:dyDescent="0.3">
      <c r="A238" t="s">
        <v>154</v>
      </c>
      <c r="B238" t="s">
        <v>155</v>
      </c>
      <c r="C238" t="s">
        <v>627</v>
      </c>
      <c r="D238" t="s">
        <v>628</v>
      </c>
    </row>
    <row r="239" spans="1:62" x14ac:dyDescent="0.3">
      <c r="A239" t="s">
        <v>154</v>
      </c>
      <c r="B239" t="s">
        <v>155</v>
      </c>
      <c r="C239" t="s">
        <v>629</v>
      </c>
      <c r="D239" t="s">
        <v>630</v>
      </c>
    </row>
    <row r="240" spans="1:62" x14ac:dyDescent="0.3">
      <c r="A240" t="s">
        <v>154</v>
      </c>
      <c r="B240" t="s">
        <v>155</v>
      </c>
      <c r="C240" t="s">
        <v>631</v>
      </c>
      <c r="D240" t="s">
        <v>632</v>
      </c>
    </row>
    <row r="241" spans="1:63" x14ac:dyDescent="0.3">
      <c r="A241" t="s">
        <v>154</v>
      </c>
      <c r="B241" t="s">
        <v>155</v>
      </c>
      <c r="C241" t="s">
        <v>633</v>
      </c>
      <c r="D241" t="s">
        <v>634</v>
      </c>
    </row>
    <row r="242" spans="1:63" x14ac:dyDescent="0.3">
      <c r="A242" t="s">
        <v>154</v>
      </c>
      <c r="B242" t="s">
        <v>155</v>
      </c>
      <c r="C242" t="s">
        <v>635</v>
      </c>
      <c r="D242" t="s">
        <v>636</v>
      </c>
    </row>
    <row r="243" spans="1:63" x14ac:dyDescent="0.3">
      <c r="A243" t="s">
        <v>154</v>
      </c>
      <c r="B243" t="s">
        <v>155</v>
      </c>
      <c r="C243" t="s">
        <v>637</v>
      </c>
      <c r="D243" t="s">
        <v>638</v>
      </c>
    </row>
    <row r="244" spans="1:63" x14ac:dyDescent="0.3">
      <c r="A244" t="s">
        <v>154</v>
      </c>
      <c r="B244" t="s">
        <v>155</v>
      </c>
      <c r="C244" t="s">
        <v>639</v>
      </c>
      <c r="D244" t="s">
        <v>640</v>
      </c>
    </row>
    <row r="245" spans="1:63" x14ac:dyDescent="0.3">
      <c r="A245" t="s">
        <v>154</v>
      </c>
      <c r="B245" t="s">
        <v>155</v>
      </c>
      <c r="C245" t="s">
        <v>641</v>
      </c>
      <c r="D245" t="s">
        <v>642</v>
      </c>
      <c r="AQ245">
        <v>7</v>
      </c>
      <c r="AR245">
        <v>7</v>
      </c>
      <c r="AS245">
        <v>7</v>
      </c>
      <c r="AT245">
        <v>8</v>
      </c>
      <c r="AU245">
        <v>8</v>
      </c>
      <c r="AV245">
        <v>7.5</v>
      </c>
      <c r="AW245">
        <v>8.5</v>
      </c>
      <c r="AX245">
        <v>8</v>
      </c>
      <c r="AY245">
        <v>9</v>
      </c>
      <c r="AZ245">
        <v>9</v>
      </c>
      <c r="BA245">
        <v>8</v>
      </c>
      <c r="BB245">
        <v>8</v>
      </c>
      <c r="BC245">
        <v>8</v>
      </c>
      <c r="BD245">
        <v>8</v>
      </c>
      <c r="BE245">
        <v>8</v>
      </c>
      <c r="BF245">
        <v>8</v>
      </c>
      <c r="BG245">
        <v>8</v>
      </c>
      <c r="BH245">
        <v>8</v>
      </c>
      <c r="BI245">
        <v>8</v>
      </c>
      <c r="BJ245">
        <v>8</v>
      </c>
    </row>
    <row r="246" spans="1:63" x14ac:dyDescent="0.3">
      <c r="A246" t="s">
        <v>154</v>
      </c>
      <c r="B246" t="s">
        <v>155</v>
      </c>
      <c r="C246" t="s">
        <v>643</v>
      </c>
      <c r="D246" t="s">
        <v>644</v>
      </c>
      <c r="W246">
        <v>21.118141288477435</v>
      </c>
      <c r="X246">
        <v>17.312450165298038</v>
      </c>
      <c r="Y246">
        <v>15.835094735526116</v>
      </c>
      <c r="Z246">
        <v>19.488583399670169</v>
      </c>
      <c r="AA246">
        <v>16.391821241367293</v>
      </c>
      <c r="AB246">
        <v>15.556556399398699</v>
      </c>
      <c r="AC246">
        <v>20.541911660998373</v>
      </c>
      <c r="AD246">
        <v>26.789968369544567</v>
      </c>
      <c r="AE246">
        <v>24.104352616146912</v>
      </c>
      <c r="AF246">
        <v>37.255382333968562</v>
      </c>
      <c r="AG246">
        <v>36.541929222191733</v>
      </c>
      <c r="AH246">
        <v>51.461740913478707</v>
      </c>
      <c r="AI246">
        <v>41.708895354861248</v>
      </c>
      <c r="AJ246">
        <v>40.795527814646682</v>
      </c>
      <c r="AK246">
        <v>41.069354054331328</v>
      </c>
      <c r="AL246">
        <v>41.996151788055016</v>
      </c>
      <c r="AM246">
        <v>45.856321065506769</v>
      </c>
      <c r="AN246">
        <v>45.126310945632767</v>
      </c>
      <c r="AO246">
        <v>45.409876238272084</v>
      </c>
      <c r="AP246">
        <v>44.003158012140254</v>
      </c>
      <c r="AQ246">
        <v>41.25054854569553</v>
      </c>
      <c r="AR246">
        <v>44.734453037889516</v>
      </c>
      <c r="AS246">
        <v>45.280350846816035</v>
      </c>
      <c r="AT246">
        <v>45.628638335855904</v>
      </c>
      <c r="AU246">
        <v>43.504349319500818</v>
      </c>
      <c r="AV246">
        <v>42.900826648471835</v>
      </c>
      <c r="AW246">
        <v>42.256290735092954</v>
      </c>
      <c r="AX246">
        <v>18.254690870555276</v>
      </c>
      <c r="AY246">
        <v>26.420561371903503</v>
      </c>
      <c r="AZ246">
        <v>17.029521279372918</v>
      </c>
      <c r="BA246">
        <v>15.849825096844359</v>
      </c>
      <c r="BB246">
        <v>15.70299186729201</v>
      </c>
      <c r="BC246">
        <v>18.405572135612012</v>
      </c>
      <c r="BD246">
        <v>19.470262407212012</v>
      </c>
      <c r="BE246">
        <v>18.522180433819329</v>
      </c>
      <c r="BF246">
        <v>19.211620084936051</v>
      </c>
      <c r="BG246">
        <v>18.45740253173064</v>
      </c>
      <c r="BH246">
        <v>18.672681832478631</v>
      </c>
      <c r="BI246">
        <v>16.972883782672699</v>
      </c>
      <c r="BJ246">
        <v>16.307598391904094</v>
      </c>
    </row>
    <row r="247" spans="1:63" x14ac:dyDescent="0.3">
      <c r="A247" t="s">
        <v>154</v>
      </c>
      <c r="B247" t="s">
        <v>155</v>
      </c>
      <c r="C247" t="s">
        <v>645</v>
      </c>
      <c r="D247" t="s">
        <v>646</v>
      </c>
      <c r="V247">
        <v>27.106609087735766</v>
      </c>
      <c r="W247">
        <v>28.447176364262038</v>
      </c>
      <c r="X247">
        <v>28.647440464126053</v>
      </c>
      <c r="Y247">
        <v>27.100008666393656</v>
      </c>
      <c r="Z247">
        <v>23.886987210373526</v>
      </c>
      <c r="AA247">
        <v>24.593202923963371</v>
      </c>
      <c r="AB247">
        <v>25.798585187401013</v>
      </c>
      <c r="AC247">
        <v>25.698162245515658</v>
      </c>
      <c r="AD247">
        <v>28.905542192952449</v>
      </c>
      <c r="AE247">
        <v>28.538671038528253</v>
      </c>
      <c r="AF247">
        <v>29.743042657678995</v>
      </c>
      <c r="AG247">
        <v>27.024700061838253</v>
      </c>
      <c r="AH247">
        <v>23.515674127151712</v>
      </c>
      <c r="AI247">
        <v>25.463904695113335</v>
      </c>
      <c r="AJ247">
        <v>23.053164392526895</v>
      </c>
      <c r="AK247">
        <v>23.952105504941901</v>
      </c>
      <c r="AL247">
        <v>29.294441728334299</v>
      </c>
      <c r="AM247">
        <v>26.680212161282167</v>
      </c>
      <c r="AN247">
        <v>30.72556947187875</v>
      </c>
      <c r="AO247">
        <v>32.089166521734043</v>
      </c>
      <c r="AP247">
        <v>27.988064959749433</v>
      </c>
      <c r="AQ247">
        <v>28.619136998771896</v>
      </c>
      <c r="AR247">
        <v>30.202743586388319</v>
      </c>
      <c r="AS247">
        <v>29.95104666425814</v>
      </c>
      <c r="AT247">
        <v>31.473553636054564</v>
      </c>
      <c r="AU247">
        <v>31.994218638440316</v>
      </c>
      <c r="AV247">
        <v>28.45310015193159</v>
      </c>
      <c r="AW247">
        <v>26.127781699143458</v>
      </c>
      <c r="AX247">
        <v>29.723420877704868</v>
      </c>
      <c r="AY247">
        <v>29.08536687964401</v>
      </c>
      <c r="AZ247">
        <v>28.113289785698964</v>
      </c>
      <c r="BA247">
        <v>26.413404684369112</v>
      </c>
      <c r="BB247">
        <v>31.416965638107559</v>
      </c>
      <c r="BC247">
        <v>31.66297159081795</v>
      </c>
      <c r="BD247">
        <v>32.532131599995687</v>
      </c>
      <c r="BE247">
        <v>31.069739147583331</v>
      </c>
      <c r="BF247">
        <v>32.419449626913796</v>
      </c>
      <c r="BG247">
        <v>33.865176340758694</v>
      </c>
      <c r="BH247">
        <v>32.944841949569891</v>
      </c>
      <c r="BI247">
        <v>35.920603570827545</v>
      </c>
      <c r="BJ247">
        <v>36.690540189424944</v>
      </c>
    </row>
    <row r="248" spans="1:63" x14ac:dyDescent="0.3">
      <c r="A248" t="s">
        <v>154</v>
      </c>
      <c r="B248" t="s">
        <v>155</v>
      </c>
      <c r="C248" t="s">
        <v>647</v>
      </c>
      <c r="D248" t="s">
        <v>648</v>
      </c>
    </row>
    <row r="249" spans="1:63" x14ac:dyDescent="0.3">
      <c r="A249" t="s">
        <v>154</v>
      </c>
      <c r="B249" t="s">
        <v>155</v>
      </c>
      <c r="C249" t="s">
        <v>649</v>
      </c>
      <c r="D249" t="s">
        <v>650</v>
      </c>
      <c r="AS249">
        <v>11.958472387427701</v>
      </c>
      <c r="BE249">
        <v>14.343566831569783</v>
      </c>
    </row>
    <row r="250" spans="1:63" x14ac:dyDescent="0.3">
      <c r="A250" t="s">
        <v>154</v>
      </c>
      <c r="B250" t="s">
        <v>155</v>
      </c>
      <c r="C250" t="s">
        <v>651</v>
      </c>
      <c r="D250" t="s">
        <v>652</v>
      </c>
      <c r="BE250">
        <v>39.656422588516712</v>
      </c>
    </row>
    <row r="251" spans="1:63" x14ac:dyDescent="0.3">
      <c r="A251" t="s">
        <v>154</v>
      </c>
      <c r="B251" t="s">
        <v>155</v>
      </c>
      <c r="C251" t="s">
        <v>653</v>
      </c>
      <c r="D251" t="s">
        <v>654</v>
      </c>
    </row>
    <row r="252" spans="1:63" x14ac:dyDescent="0.3">
      <c r="A252" t="s">
        <v>154</v>
      </c>
      <c r="B252" t="s">
        <v>155</v>
      </c>
      <c r="C252" t="s">
        <v>655</v>
      </c>
      <c r="D252" t="s">
        <v>656</v>
      </c>
      <c r="BC252">
        <v>58.362097496465658</v>
      </c>
    </row>
    <row r="253" spans="1:63" x14ac:dyDescent="0.3">
      <c r="A253" t="s">
        <v>154</v>
      </c>
      <c r="B253" t="s">
        <v>155</v>
      </c>
      <c r="C253" t="s">
        <v>657</v>
      </c>
      <c r="D253" t="s">
        <v>658</v>
      </c>
    </row>
    <row r="254" spans="1:63" x14ac:dyDescent="0.3">
      <c r="A254" t="s">
        <v>154</v>
      </c>
      <c r="B254" t="s">
        <v>155</v>
      </c>
      <c r="C254" t="s">
        <v>659</v>
      </c>
      <c r="D254" t="s">
        <v>660</v>
      </c>
      <c r="AI254">
        <v>15.949223739544209</v>
      </c>
      <c r="AS254">
        <v>22.089966522814382</v>
      </c>
      <c r="BG254">
        <v>29.790911514089355</v>
      </c>
    </row>
    <row r="255" spans="1:63" x14ac:dyDescent="0.3">
      <c r="A255" t="s">
        <v>154</v>
      </c>
      <c r="B255" t="s">
        <v>155</v>
      </c>
      <c r="C255" t="s">
        <v>661</v>
      </c>
      <c r="D255" t="s">
        <v>662</v>
      </c>
      <c r="AI255">
        <v>10.717513276715065</v>
      </c>
      <c r="AS255">
        <v>16.037815902682784</v>
      </c>
      <c r="BG255">
        <v>26.265936146478609</v>
      </c>
    </row>
    <row r="256" spans="1:63" x14ac:dyDescent="0.3">
      <c r="A256" t="s">
        <v>154</v>
      </c>
      <c r="B256" t="s">
        <v>155</v>
      </c>
      <c r="C256" t="s">
        <v>663</v>
      </c>
      <c r="D256" t="s">
        <v>664</v>
      </c>
      <c r="AJ256">
        <v>27.186103686947195</v>
      </c>
      <c r="AK256">
        <v>27.799125047378382</v>
      </c>
      <c r="AL256">
        <v>27.305472542508856</v>
      </c>
      <c r="AM256">
        <v>29.001083305275678</v>
      </c>
      <c r="AN256">
        <v>26.789521106368269</v>
      </c>
      <c r="AO256">
        <v>26.987674225351036</v>
      </c>
      <c r="AP256">
        <v>26.81637497922587</v>
      </c>
      <c r="AQ256">
        <v>26.780673000037158</v>
      </c>
      <c r="AR256">
        <v>28.785130566159179</v>
      </c>
      <c r="AS256">
        <v>30.899116932871191</v>
      </c>
      <c r="AT256">
        <v>30.177108077862531</v>
      </c>
      <c r="AU256">
        <v>30.239053185119797</v>
      </c>
      <c r="AV256">
        <v>30.262452427965933</v>
      </c>
      <c r="AW256">
        <v>29.885148232448351</v>
      </c>
      <c r="AX256">
        <v>29.063799072200293</v>
      </c>
      <c r="AY256">
        <v>29.516371882967135</v>
      </c>
      <c r="AZ256">
        <v>32.018412068009916</v>
      </c>
      <c r="BA256">
        <v>30.738139760538989</v>
      </c>
      <c r="BB256">
        <v>30.038329845878092</v>
      </c>
      <c r="BC256">
        <v>30.296196574238767</v>
      </c>
      <c r="BD256">
        <v>31.406974072239343</v>
      </c>
      <c r="BE256">
        <v>30.782204482360083</v>
      </c>
      <c r="BF256">
        <v>30.929145889445721</v>
      </c>
      <c r="BG256">
        <v>31.486525004827133</v>
      </c>
      <c r="BH256">
        <v>30.920483330685002</v>
      </c>
      <c r="BI256">
        <v>31.647077729028528</v>
      </c>
      <c r="BJ256">
        <v>31.578505015340468</v>
      </c>
      <c r="BK256">
        <v>31.547014475323223</v>
      </c>
    </row>
    <row r="257" spans="1:63" x14ac:dyDescent="0.3">
      <c r="A257" t="s">
        <v>154</v>
      </c>
      <c r="B257" t="s">
        <v>155</v>
      </c>
      <c r="C257" t="s">
        <v>665</v>
      </c>
      <c r="D257" t="s">
        <v>666</v>
      </c>
      <c r="AJ257">
        <v>15.698035487745869</v>
      </c>
      <c r="AK257">
        <v>15.678443998848252</v>
      </c>
      <c r="AL257">
        <v>15.592723248491366</v>
      </c>
      <c r="AM257">
        <v>16.132385897209129</v>
      </c>
      <c r="AN257">
        <v>15.052132635825494</v>
      </c>
      <c r="AO257">
        <v>15.121642993492429</v>
      </c>
      <c r="AP257">
        <v>14.875506965816092</v>
      </c>
      <c r="AQ257">
        <v>14.732089649029817</v>
      </c>
      <c r="AR257">
        <v>15.33848259738263</v>
      </c>
      <c r="AS257">
        <v>15.782792470643237</v>
      </c>
      <c r="AT257">
        <v>15.605291578678196</v>
      </c>
      <c r="AU257">
        <v>15.686264106088053</v>
      </c>
      <c r="AV257">
        <v>15.403400814327991</v>
      </c>
      <c r="AW257">
        <v>15.585241953613739</v>
      </c>
      <c r="AX257">
        <v>15.327488326290359</v>
      </c>
      <c r="AY257">
        <v>15.958552541376571</v>
      </c>
      <c r="AZ257">
        <v>17.490272453693194</v>
      </c>
      <c r="BA257">
        <v>16.836414489464168</v>
      </c>
      <c r="BB257">
        <v>16.485350401505329</v>
      </c>
      <c r="BC257">
        <v>16.616919708411213</v>
      </c>
      <c r="BD257">
        <v>17.038507759011832</v>
      </c>
      <c r="BE257">
        <v>16.443869494234889</v>
      </c>
      <c r="BF257">
        <v>16.394823506366613</v>
      </c>
      <c r="BG257">
        <v>15.985575839554015</v>
      </c>
      <c r="BH257">
        <v>15.742889728367947</v>
      </c>
      <c r="BI257">
        <v>16.065501308691733</v>
      </c>
      <c r="BJ257">
        <v>15.953559346903754</v>
      </c>
      <c r="BK257">
        <v>15.860959070082714</v>
      </c>
    </row>
    <row r="258" spans="1:63" x14ac:dyDescent="0.3">
      <c r="A258" t="s">
        <v>154</v>
      </c>
      <c r="B258" t="s">
        <v>155</v>
      </c>
      <c r="C258" t="s">
        <v>667</v>
      </c>
      <c r="D258" t="s">
        <v>668</v>
      </c>
      <c r="AJ258">
        <v>20.783729340932936</v>
      </c>
      <c r="AK258">
        <v>21.047289192392867</v>
      </c>
      <c r="AL258">
        <v>20.7846899235292</v>
      </c>
      <c r="AM258">
        <v>21.846805260062055</v>
      </c>
      <c r="AN258">
        <v>20.27587083930954</v>
      </c>
      <c r="AO258">
        <v>20.405979947230687</v>
      </c>
      <c r="AP258">
        <v>20.19827144719487</v>
      </c>
      <c r="AQ258">
        <v>20.107173045539991</v>
      </c>
      <c r="AR258">
        <v>21.338679803379673</v>
      </c>
      <c r="AS258">
        <v>22.555905598038606</v>
      </c>
      <c r="AT258">
        <v>22.144766063558883</v>
      </c>
      <c r="AU258">
        <v>22.221507420968067</v>
      </c>
      <c r="AV258">
        <v>22.088630045980114</v>
      </c>
      <c r="AW258">
        <v>22.034272450662865</v>
      </c>
      <c r="AX258">
        <v>21.532394695685269</v>
      </c>
      <c r="AY258">
        <v>22.090369881582518</v>
      </c>
      <c r="AZ258">
        <v>24.077304959954347</v>
      </c>
      <c r="BA258">
        <v>23.157112776221542</v>
      </c>
      <c r="BB258">
        <v>22.66492649289302</v>
      </c>
      <c r="BC258">
        <v>22.863223317564799</v>
      </c>
      <c r="BD258">
        <v>23.618341421980197</v>
      </c>
      <c r="BE258">
        <v>23.021299883313375</v>
      </c>
      <c r="BF258">
        <v>23.0750239734922</v>
      </c>
      <c r="BG258">
        <v>23.121799674248635</v>
      </c>
      <c r="BH258">
        <v>22.737864870763843</v>
      </c>
      <c r="BI258">
        <v>23.256472049738651</v>
      </c>
      <c r="BJ258">
        <v>23.167110228589202</v>
      </c>
      <c r="BK258">
        <v>23.104490914606867</v>
      </c>
    </row>
    <row r="259" spans="1:63" x14ac:dyDescent="0.3">
      <c r="A259" t="s">
        <v>154</v>
      </c>
      <c r="B259" t="s">
        <v>155</v>
      </c>
      <c r="C259" t="s">
        <v>669</v>
      </c>
      <c r="D259" t="s">
        <v>670</v>
      </c>
      <c r="AV259">
        <v>306.11249999999995</v>
      </c>
      <c r="AW259">
        <v>250.46111111111111</v>
      </c>
      <c r="AX259">
        <v>205.70227272727269</v>
      </c>
      <c r="AY259">
        <v>202.42222222222227</v>
      </c>
      <c r="AZ259">
        <v>184.31777777777779</v>
      </c>
      <c r="BA259">
        <v>139.73777777777781</v>
      </c>
      <c r="BB259">
        <v>115.63555555555554</v>
      </c>
      <c r="BC259">
        <v>105.64888888888886</v>
      </c>
      <c r="BD259">
        <v>90.137777777777785</v>
      </c>
      <c r="BE259">
        <v>76.878260869565253</v>
      </c>
      <c r="BF259">
        <v>70.963829787234062</v>
      </c>
      <c r="BG259">
        <v>59.05531914893615</v>
      </c>
      <c r="BH259">
        <v>58.80833333333333</v>
      </c>
      <c r="BI259">
        <v>56.639583333333341</v>
      </c>
      <c r="BJ259">
        <v>52.337500000000006</v>
      </c>
      <c r="BK259">
        <v>44.404166666666661</v>
      </c>
    </row>
    <row r="260" spans="1:63" x14ac:dyDescent="0.3">
      <c r="A260" t="s">
        <v>154</v>
      </c>
      <c r="B260" t="s">
        <v>155</v>
      </c>
      <c r="C260" t="s">
        <v>671</v>
      </c>
      <c r="D260" t="s">
        <v>672</v>
      </c>
      <c r="AV260">
        <v>306.11249999999995</v>
      </c>
      <c r="AW260">
        <v>250.46111111111111</v>
      </c>
      <c r="AX260">
        <v>205.70227272727277</v>
      </c>
      <c r="AY260">
        <v>202.42222222222227</v>
      </c>
      <c r="AZ260">
        <v>184.31777777777779</v>
      </c>
      <c r="BA260">
        <v>139.74222222222218</v>
      </c>
      <c r="BB260">
        <v>115.64000000000003</v>
      </c>
      <c r="BC260">
        <v>105.65333333333332</v>
      </c>
      <c r="BD260">
        <v>90.14222222222223</v>
      </c>
      <c r="BE260">
        <v>76.882608695652181</v>
      </c>
      <c r="BF260">
        <v>70.968085106382972</v>
      </c>
      <c r="BG260">
        <v>59.061702127659565</v>
      </c>
      <c r="BH260">
        <v>58.812500000000007</v>
      </c>
      <c r="BI260">
        <v>56.64374999999999</v>
      </c>
      <c r="BJ260">
        <v>52.341666666666676</v>
      </c>
      <c r="BK260">
        <v>44.406250000000007</v>
      </c>
    </row>
    <row r="261" spans="1:63" x14ac:dyDescent="0.3">
      <c r="A261" t="s">
        <v>154</v>
      </c>
      <c r="B261" t="s">
        <v>155</v>
      </c>
      <c r="C261" t="s">
        <v>673</v>
      </c>
      <c r="D261" t="s">
        <v>674</v>
      </c>
      <c r="AV261">
        <v>306.10937499999994</v>
      </c>
      <c r="AW261">
        <v>250.45555555555555</v>
      </c>
      <c r="AX261">
        <v>205.70000000000007</v>
      </c>
      <c r="AY261">
        <v>202.42000000000004</v>
      </c>
      <c r="AZ261">
        <v>184.31333333333333</v>
      </c>
      <c r="BA261">
        <v>139.73111111111109</v>
      </c>
      <c r="BB261">
        <v>115.62888888888891</v>
      </c>
      <c r="BC261">
        <v>105.64222222222219</v>
      </c>
      <c r="BD261">
        <v>90.13333333333334</v>
      </c>
      <c r="BE261">
        <v>76.87173913043479</v>
      </c>
      <c r="BF261">
        <v>70.957446808510639</v>
      </c>
      <c r="BG261">
        <v>59.046808510638293</v>
      </c>
      <c r="BH261">
        <v>58.800000000000011</v>
      </c>
      <c r="BI261">
        <v>56.633333333333326</v>
      </c>
      <c r="BJ261">
        <v>52.329166666666673</v>
      </c>
      <c r="BK261">
        <v>44.395833333333343</v>
      </c>
    </row>
    <row r="262" spans="1:63" x14ac:dyDescent="0.3">
      <c r="A262" t="s">
        <v>154</v>
      </c>
      <c r="B262" t="s">
        <v>155</v>
      </c>
      <c r="C262" t="s">
        <v>675</v>
      </c>
      <c r="D262" t="s">
        <v>676</v>
      </c>
      <c r="BG262">
        <v>601.34130434782605</v>
      </c>
      <c r="BH262">
        <v>602.58936170212769</v>
      </c>
      <c r="BI262">
        <v>605.88723404255325</v>
      </c>
      <c r="BJ262">
        <v>605.88723404255325</v>
      </c>
      <c r="BK262">
        <v>605.88723404255325</v>
      </c>
    </row>
    <row r="263" spans="1:63" x14ac:dyDescent="0.3">
      <c r="A263" t="s">
        <v>154</v>
      </c>
      <c r="B263" t="s">
        <v>155</v>
      </c>
      <c r="C263" t="s">
        <v>677</v>
      </c>
      <c r="D263" t="s">
        <v>678</v>
      </c>
      <c r="BG263">
        <v>164.93478260869566</v>
      </c>
      <c r="BH263">
        <v>168.87234042553192</v>
      </c>
      <c r="BI263">
        <v>168.87234042553192</v>
      </c>
      <c r="BJ263">
        <v>168.87234042553192</v>
      </c>
      <c r="BK263">
        <v>168.87234042553192</v>
      </c>
    </row>
    <row r="264" spans="1:63" x14ac:dyDescent="0.3">
      <c r="A264" t="s">
        <v>154</v>
      </c>
      <c r="B264" t="s">
        <v>155</v>
      </c>
      <c r="C264" t="s">
        <v>679</v>
      </c>
      <c r="D264" t="s">
        <v>680</v>
      </c>
      <c r="BG264">
        <v>665.3</v>
      </c>
      <c r="BH264">
        <v>686.50638297872342</v>
      </c>
      <c r="BI264">
        <v>686.37872340425531</v>
      </c>
      <c r="BJ264">
        <v>686.33617021276598</v>
      </c>
      <c r="BK264">
        <v>684.37872340425531</v>
      </c>
    </row>
    <row r="265" spans="1:63" x14ac:dyDescent="0.3">
      <c r="A265" t="s">
        <v>154</v>
      </c>
      <c r="B265" t="s">
        <v>155</v>
      </c>
      <c r="C265" t="s">
        <v>681</v>
      </c>
      <c r="D265" t="s">
        <v>682</v>
      </c>
      <c r="BG265">
        <v>287.05</v>
      </c>
      <c r="BH265">
        <v>287.32553191489359</v>
      </c>
      <c r="BI265">
        <v>283.60212765957448</v>
      </c>
      <c r="BJ265">
        <v>283.60212765957448</v>
      </c>
      <c r="BK265">
        <v>283.60212765957448</v>
      </c>
    </row>
    <row r="266" spans="1:63" x14ac:dyDescent="0.3">
      <c r="A266" t="s">
        <v>154</v>
      </c>
      <c r="B266" t="s">
        <v>155</v>
      </c>
      <c r="C266" t="s">
        <v>683</v>
      </c>
      <c r="D266" t="s">
        <v>684</v>
      </c>
    </row>
    <row r="267" spans="1:63" x14ac:dyDescent="0.3">
      <c r="A267" t="s">
        <v>154</v>
      </c>
      <c r="B267" t="s">
        <v>155</v>
      </c>
      <c r="C267" t="s">
        <v>685</v>
      </c>
      <c r="D267" t="s">
        <v>686</v>
      </c>
    </row>
    <row r="268" spans="1:63" x14ac:dyDescent="0.3">
      <c r="A268" t="s">
        <v>154</v>
      </c>
      <c r="B268" t="s">
        <v>155</v>
      </c>
      <c r="C268" t="s">
        <v>687</v>
      </c>
      <c r="D268" t="s">
        <v>688</v>
      </c>
    </row>
    <row r="269" spans="1:63" x14ac:dyDescent="0.3">
      <c r="A269" t="s">
        <v>154</v>
      </c>
      <c r="B269" t="s">
        <v>155</v>
      </c>
      <c r="C269" t="s">
        <v>689</v>
      </c>
      <c r="D269" t="s">
        <v>690</v>
      </c>
    </row>
    <row r="270" spans="1:63" x14ac:dyDescent="0.3">
      <c r="A270" t="s">
        <v>154</v>
      </c>
      <c r="B270" t="s">
        <v>155</v>
      </c>
      <c r="C270" t="s">
        <v>691</v>
      </c>
      <c r="D270" t="s">
        <v>692</v>
      </c>
    </row>
    <row r="271" spans="1:63" x14ac:dyDescent="0.3">
      <c r="A271" t="s">
        <v>154</v>
      </c>
      <c r="B271" t="s">
        <v>155</v>
      </c>
      <c r="C271" t="s">
        <v>693</v>
      </c>
      <c r="D271" t="s">
        <v>694</v>
      </c>
    </row>
    <row r="272" spans="1:63" x14ac:dyDescent="0.3">
      <c r="A272" t="s">
        <v>154</v>
      </c>
      <c r="B272" t="s">
        <v>155</v>
      </c>
      <c r="C272" t="s">
        <v>695</v>
      </c>
      <c r="D272" t="s">
        <v>696</v>
      </c>
    </row>
    <row r="273" spans="1:62" x14ac:dyDescent="0.3">
      <c r="A273" t="s">
        <v>154</v>
      </c>
      <c r="B273" t="s">
        <v>155</v>
      </c>
      <c r="C273" t="s">
        <v>697</v>
      </c>
      <c r="D273" t="s">
        <v>698</v>
      </c>
    </row>
    <row r="274" spans="1:62" x14ac:dyDescent="0.3">
      <c r="A274" t="s">
        <v>154</v>
      </c>
      <c r="B274" t="s">
        <v>155</v>
      </c>
      <c r="C274" t="s">
        <v>699</v>
      </c>
      <c r="D274" t="s">
        <v>700</v>
      </c>
    </row>
    <row r="275" spans="1:62" x14ac:dyDescent="0.3">
      <c r="A275" t="s">
        <v>154</v>
      </c>
      <c r="B275" t="s">
        <v>155</v>
      </c>
      <c r="C275" t="s">
        <v>701</v>
      </c>
      <c r="D275" t="s">
        <v>702</v>
      </c>
    </row>
    <row r="276" spans="1:62" x14ac:dyDescent="0.3">
      <c r="A276" t="s">
        <v>154</v>
      </c>
      <c r="B276" t="s">
        <v>155</v>
      </c>
      <c r="C276" t="s">
        <v>703</v>
      </c>
      <c r="D276" t="s">
        <v>704</v>
      </c>
    </row>
    <row r="277" spans="1:62" x14ac:dyDescent="0.3">
      <c r="A277" t="s">
        <v>154</v>
      </c>
      <c r="B277" t="s">
        <v>155</v>
      </c>
      <c r="C277" t="s">
        <v>705</v>
      </c>
      <c r="D277" t="s">
        <v>706</v>
      </c>
    </row>
    <row r="278" spans="1:62" x14ac:dyDescent="0.3">
      <c r="A278" t="s">
        <v>154</v>
      </c>
      <c r="B278" t="s">
        <v>155</v>
      </c>
      <c r="C278" t="s">
        <v>707</v>
      </c>
      <c r="D278" t="s">
        <v>708</v>
      </c>
    </row>
    <row r="279" spans="1:62" x14ac:dyDescent="0.3">
      <c r="A279" t="s">
        <v>154</v>
      </c>
      <c r="B279" t="s">
        <v>155</v>
      </c>
      <c r="C279" t="s">
        <v>709</v>
      </c>
      <c r="D279" t="s">
        <v>710</v>
      </c>
    </row>
    <row r="280" spans="1:62" x14ac:dyDescent="0.3">
      <c r="A280" t="s">
        <v>154</v>
      </c>
      <c r="B280" t="s">
        <v>155</v>
      </c>
      <c r="C280" t="s">
        <v>711</v>
      </c>
      <c r="D280" t="s">
        <v>712</v>
      </c>
    </row>
    <row r="281" spans="1:62" x14ac:dyDescent="0.3">
      <c r="A281" t="s">
        <v>154</v>
      </c>
      <c r="B281" t="s">
        <v>155</v>
      </c>
      <c r="C281" t="s">
        <v>713</v>
      </c>
      <c r="D281" t="s">
        <v>714</v>
      </c>
    </row>
    <row r="282" spans="1:62" x14ac:dyDescent="0.3">
      <c r="A282" t="s">
        <v>154</v>
      </c>
      <c r="B282" t="s">
        <v>155</v>
      </c>
      <c r="C282" t="s">
        <v>715</v>
      </c>
      <c r="D282" t="s">
        <v>716</v>
      </c>
    </row>
    <row r="283" spans="1:62" x14ac:dyDescent="0.3">
      <c r="A283" t="s">
        <v>154</v>
      </c>
      <c r="B283" t="s">
        <v>155</v>
      </c>
      <c r="C283" t="s">
        <v>717</v>
      </c>
      <c r="D283" t="s">
        <v>718</v>
      </c>
    </row>
    <row r="284" spans="1:62" x14ac:dyDescent="0.3">
      <c r="A284" t="s">
        <v>154</v>
      </c>
      <c r="B284" t="s">
        <v>155</v>
      </c>
      <c r="C284" t="s">
        <v>719</v>
      </c>
      <c r="D284" t="s">
        <v>720</v>
      </c>
    </row>
    <row r="285" spans="1:62" x14ac:dyDescent="0.3">
      <c r="A285" t="s">
        <v>154</v>
      </c>
      <c r="B285" t="s">
        <v>155</v>
      </c>
      <c r="C285" t="s">
        <v>721</v>
      </c>
      <c r="D285" t="s">
        <v>722</v>
      </c>
      <c r="AX285">
        <v>3.189189189189189</v>
      </c>
      <c r="AY285">
        <v>3.2162162162162162</v>
      </c>
      <c r="AZ285">
        <v>3.2567567567567566</v>
      </c>
      <c r="BA285">
        <v>3.2567567567567566</v>
      </c>
      <c r="BB285">
        <v>3.2763157894736841</v>
      </c>
      <c r="BC285">
        <v>3.3157894736842106</v>
      </c>
      <c r="BD285">
        <v>3.4342105263157894</v>
      </c>
      <c r="BE285">
        <v>3.4615384615384617</v>
      </c>
      <c r="BF285">
        <v>3.4871794871794872</v>
      </c>
      <c r="BG285">
        <v>3.5263157894736841</v>
      </c>
      <c r="BH285">
        <v>3.5263157894736841</v>
      </c>
      <c r="BI285">
        <v>3.5526315789473686</v>
      </c>
      <c r="BJ285">
        <v>3.5384615384615383</v>
      </c>
    </row>
    <row r="286" spans="1:62" x14ac:dyDescent="0.3">
      <c r="A286" t="s">
        <v>154</v>
      </c>
      <c r="B286" t="s">
        <v>155</v>
      </c>
      <c r="C286" t="s">
        <v>723</v>
      </c>
      <c r="D286" t="s">
        <v>724</v>
      </c>
      <c r="AX286">
        <v>3.1216216216216215</v>
      </c>
      <c r="AY286">
        <v>3.0540540540540539</v>
      </c>
      <c r="AZ286">
        <v>3.0675675675675675</v>
      </c>
      <c r="BA286">
        <v>3.0540540540540539</v>
      </c>
      <c r="BB286">
        <v>3.0657894736842106</v>
      </c>
      <c r="BC286">
        <v>3.013157894736842</v>
      </c>
      <c r="BD286">
        <v>3.0394736842105261</v>
      </c>
      <c r="BE286">
        <v>3.0512820512820511</v>
      </c>
      <c r="BF286">
        <v>3.0641025641025643</v>
      </c>
      <c r="BG286">
        <v>3.0789473684210527</v>
      </c>
      <c r="BH286">
        <v>3.0921052631578947</v>
      </c>
      <c r="BI286">
        <v>3.0657894736842106</v>
      </c>
      <c r="BJ286">
        <v>3.0256410256410255</v>
      </c>
    </row>
    <row r="287" spans="1:62" x14ac:dyDescent="0.3">
      <c r="A287" t="s">
        <v>154</v>
      </c>
      <c r="B287" t="s">
        <v>155</v>
      </c>
      <c r="C287" t="s">
        <v>725</v>
      </c>
      <c r="D287" t="s">
        <v>726</v>
      </c>
      <c r="AX287">
        <v>3.0270270270270272</v>
      </c>
      <c r="AY287">
        <v>3</v>
      </c>
      <c r="AZ287">
        <v>3.1216216216216215</v>
      </c>
      <c r="BA287">
        <v>3.1756756756756759</v>
      </c>
      <c r="BB287">
        <v>3.1578947368421053</v>
      </c>
      <c r="BC287">
        <v>3.1973684210526314</v>
      </c>
      <c r="BD287">
        <v>3.25</v>
      </c>
      <c r="BE287">
        <v>3.2564102564102564</v>
      </c>
      <c r="BF287">
        <v>3.2820512820512819</v>
      </c>
      <c r="BG287">
        <v>3.3421052631578947</v>
      </c>
      <c r="BH287">
        <v>3.2894736842105261</v>
      </c>
      <c r="BI287">
        <v>3.2105263157894739</v>
      </c>
      <c r="BJ287">
        <v>3.0769230769230771</v>
      </c>
    </row>
    <row r="288" spans="1:62" x14ac:dyDescent="0.3">
      <c r="A288" t="s">
        <v>154</v>
      </c>
      <c r="B288" t="s">
        <v>155</v>
      </c>
      <c r="C288" t="s">
        <v>727</v>
      </c>
      <c r="D288" t="s">
        <v>728</v>
      </c>
      <c r="AX288">
        <v>3.2837837837837842</v>
      </c>
      <c r="AY288">
        <v>3.2945945945945954</v>
      </c>
      <c r="AZ288">
        <v>3.3558558558558564</v>
      </c>
      <c r="BA288">
        <v>3.3648648648648645</v>
      </c>
      <c r="BB288">
        <v>3.3859649122807021</v>
      </c>
      <c r="BC288">
        <v>3.3815789473684212</v>
      </c>
      <c r="BD288">
        <v>3.4035087719298249</v>
      </c>
      <c r="BE288">
        <v>3.3803418803418808</v>
      </c>
      <c r="BF288">
        <v>3.3547008547008543</v>
      </c>
      <c r="BG288">
        <v>3.3377189473684212</v>
      </c>
      <c r="BH288">
        <v>3.2763157017543856</v>
      </c>
      <c r="BI288">
        <v>3.1885964912280702</v>
      </c>
      <c r="BJ288">
        <v>3.1367521367521367</v>
      </c>
    </row>
    <row r="289" spans="1:62" x14ac:dyDescent="0.3">
      <c r="A289" t="s">
        <v>154</v>
      </c>
      <c r="B289" t="s">
        <v>155</v>
      </c>
      <c r="C289" t="s">
        <v>729</v>
      </c>
      <c r="D289" t="s">
        <v>730</v>
      </c>
      <c r="AX289">
        <v>3.4189189189189189</v>
      </c>
      <c r="AY289">
        <v>3.3378378378378377</v>
      </c>
      <c r="AZ289">
        <v>3.3648648648648649</v>
      </c>
      <c r="BA289">
        <v>3.3783783783783785</v>
      </c>
      <c r="BB289">
        <v>3.3815789473684212</v>
      </c>
      <c r="BC289">
        <v>3.3552631578947367</v>
      </c>
      <c r="BD289">
        <v>3.3815789473684212</v>
      </c>
      <c r="BE289">
        <v>3.358974358974359</v>
      </c>
      <c r="BF289">
        <v>3.358974358974359</v>
      </c>
      <c r="BG289">
        <v>3.3815789473684212</v>
      </c>
      <c r="BH289">
        <v>3.4210526315789473</v>
      </c>
      <c r="BI289">
        <v>3.4210526315789473</v>
      </c>
      <c r="BJ289">
        <v>3.3846153846153846</v>
      </c>
    </row>
    <row r="290" spans="1:62" x14ac:dyDescent="0.3">
      <c r="A290" t="s">
        <v>154</v>
      </c>
      <c r="B290" t="s">
        <v>155</v>
      </c>
      <c r="C290" t="s">
        <v>731</v>
      </c>
      <c r="D290" t="s">
        <v>732</v>
      </c>
      <c r="AX290">
        <v>3.189189189189189</v>
      </c>
      <c r="AY290">
        <v>3.2162162162162162</v>
      </c>
      <c r="AZ290">
        <v>3.2162162162162162</v>
      </c>
      <c r="BA290">
        <v>3.1621621621621623</v>
      </c>
      <c r="BB290">
        <v>3.2105263157894739</v>
      </c>
      <c r="BC290">
        <v>3.3026315789473686</v>
      </c>
      <c r="BD290">
        <v>3.3289473684210527</v>
      </c>
      <c r="BE290">
        <v>3.2820512820512819</v>
      </c>
      <c r="BF290">
        <v>3.2820512820512819</v>
      </c>
      <c r="BG290">
        <v>3.2763157894736841</v>
      </c>
      <c r="BH290">
        <v>3.2763157894736841</v>
      </c>
      <c r="BI290">
        <v>3.25</v>
      </c>
      <c r="BJ290">
        <v>3.2435897435897436</v>
      </c>
    </row>
    <row r="291" spans="1:62" x14ac:dyDescent="0.3">
      <c r="A291" t="s">
        <v>154</v>
      </c>
      <c r="B291" t="s">
        <v>155</v>
      </c>
      <c r="C291" t="s">
        <v>733</v>
      </c>
      <c r="D291" t="s">
        <v>734</v>
      </c>
      <c r="AX291">
        <v>2.9459459459459461</v>
      </c>
      <c r="AY291">
        <v>2.9864864864864864</v>
      </c>
      <c r="AZ291">
        <v>3.0270270270270272</v>
      </c>
      <c r="BA291">
        <v>2.9459459459459461</v>
      </c>
      <c r="BB291">
        <v>2.9736842105263159</v>
      </c>
      <c r="BC291">
        <v>2.9605263157894739</v>
      </c>
      <c r="BD291">
        <v>2.9605263157894739</v>
      </c>
      <c r="BE291">
        <v>2.9230769230769229</v>
      </c>
      <c r="BF291">
        <v>2.9230769230769229</v>
      </c>
      <c r="BG291">
        <v>2.9210526315789473</v>
      </c>
      <c r="BH291">
        <v>2.8947368421052633</v>
      </c>
      <c r="BI291">
        <v>2.7894736842105261</v>
      </c>
      <c r="BJ291">
        <v>2.7692307692307692</v>
      </c>
    </row>
    <row r="292" spans="1:62" x14ac:dyDescent="0.3">
      <c r="A292" t="s">
        <v>154</v>
      </c>
      <c r="B292" t="s">
        <v>155</v>
      </c>
      <c r="C292" t="s">
        <v>735</v>
      </c>
      <c r="D292" t="s">
        <v>736</v>
      </c>
      <c r="AX292">
        <v>3.310810810810811</v>
      </c>
      <c r="AY292">
        <v>3.3513513513513513</v>
      </c>
      <c r="AZ292">
        <v>3.3783783783783785</v>
      </c>
      <c r="BA292">
        <v>3.3918918918918921</v>
      </c>
      <c r="BB292">
        <v>3.3947368421052633</v>
      </c>
      <c r="BC292">
        <v>3.3421052631578947</v>
      </c>
      <c r="BD292">
        <v>3.3815789473684212</v>
      </c>
      <c r="BE292">
        <v>3.3205128205128207</v>
      </c>
      <c r="BF292">
        <v>3.2564102564102564</v>
      </c>
      <c r="BG292">
        <v>3.1578947368421053</v>
      </c>
      <c r="BH292">
        <v>3.1052631578947367</v>
      </c>
      <c r="BI292">
        <v>3.013157894736842</v>
      </c>
      <c r="BJ292">
        <v>3</v>
      </c>
    </row>
    <row r="293" spans="1:62" x14ac:dyDescent="0.3">
      <c r="A293" t="s">
        <v>154</v>
      </c>
      <c r="B293" t="s">
        <v>155</v>
      </c>
      <c r="C293" t="s">
        <v>737</v>
      </c>
      <c r="D293" t="s">
        <v>738</v>
      </c>
      <c r="AX293">
        <v>3.2432432432432434</v>
      </c>
      <c r="AY293">
        <v>3.2162162162162162</v>
      </c>
      <c r="AZ293">
        <v>3.2432432432432434</v>
      </c>
      <c r="BA293">
        <v>3.2297297297297298</v>
      </c>
      <c r="BB293">
        <v>3.2105263157894739</v>
      </c>
      <c r="BC293">
        <v>3.25</v>
      </c>
      <c r="BD293">
        <v>3.236842105263158</v>
      </c>
      <c r="BE293">
        <v>3.1923076923076925</v>
      </c>
      <c r="BF293">
        <v>3.2051282051282053</v>
      </c>
      <c r="BG293">
        <v>3.236842105263158</v>
      </c>
      <c r="BH293">
        <v>3.2105263157894739</v>
      </c>
      <c r="BI293">
        <v>3.1710526315789473</v>
      </c>
      <c r="BJ293">
        <v>3.1282051282051282</v>
      </c>
    </row>
    <row r="294" spans="1:62" x14ac:dyDescent="0.3">
      <c r="A294" t="s">
        <v>154</v>
      </c>
      <c r="B294" t="s">
        <v>155</v>
      </c>
      <c r="C294" t="s">
        <v>739</v>
      </c>
      <c r="D294" t="s">
        <v>740</v>
      </c>
      <c r="AX294">
        <v>3.5135135135135136</v>
      </c>
      <c r="AY294">
        <v>3.5270270270270272</v>
      </c>
      <c r="AZ294">
        <v>3.5675675675675675</v>
      </c>
      <c r="BA294">
        <v>3.5405405405405403</v>
      </c>
      <c r="BB294">
        <v>3.6052631578947367</v>
      </c>
      <c r="BC294">
        <v>3.6052631578947367</v>
      </c>
      <c r="BD294">
        <v>3.5789473684210527</v>
      </c>
      <c r="BE294">
        <v>3.5641025641025643</v>
      </c>
      <c r="BF294">
        <v>3.5256410256410255</v>
      </c>
      <c r="BG294">
        <v>3.513157894736842</v>
      </c>
      <c r="BH294">
        <v>3.4342105263157894</v>
      </c>
      <c r="BI294">
        <v>3.3421052631578947</v>
      </c>
      <c r="BJ294">
        <v>3.3333333333333335</v>
      </c>
    </row>
    <row r="295" spans="1:62" x14ac:dyDescent="0.3">
      <c r="A295" t="s">
        <v>154</v>
      </c>
      <c r="B295" t="s">
        <v>155</v>
      </c>
      <c r="C295" t="s">
        <v>741</v>
      </c>
      <c r="D295" t="s">
        <v>742</v>
      </c>
      <c r="AX295">
        <v>3.1324324324324322</v>
      </c>
      <c r="AY295">
        <v>3.1162162162162157</v>
      </c>
      <c r="AZ295">
        <v>3.1351351351351355</v>
      </c>
      <c r="BA295">
        <v>3.1162162162162175</v>
      </c>
      <c r="BB295">
        <v>3.1210526315789475</v>
      </c>
      <c r="BC295">
        <v>3.1657894736842116</v>
      </c>
      <c r="BD295">
        <v>3.2184210526315788</v>
      </c>
      <c r="BE295">
        <v>3.1923076923076925</v>
      </c>
      <c r="BF295">
        <v>3.1897435897435895</v>
      </c>
      <c r="BG295">
        <v>3.223684210526315</v>
      </c>
      <c r="BH295">
        <v>3.2342105263157888</v>
      </c>
      <c r="BI295">
        <v>3.2236842105263155</v>
      </c>
      <c r="BJ295">
        <v>3.2051282051282048</v>
      </c>
    </row>
    <row r="296" spans="1:62" x14ac:dyDescent="0.3">
      <c r="A296" t="s">
        <v>154</v>
      </c>
      <c r="B296" t="s">
        <v>155</v>
      </c>
      <c r="C296" t="s">
        <v>743</v>
      </c>
      <c r="D296" t="s">
        <v>744</v>
      </c>
      <c r="AX296">
        <v>3.0540540540540539</v>
      </c>
      <c r="AY296">
        <v>2.9864864864864864</v>
      </c>
      <c r="AZ296">
        <v>3</v>
      </c>
      <c r="BA296">
        <v>2.9459459459459461</v>
      </c>
      <c r="BB296">
        <v>2.9210526315789473</v>
      </c>
      <c r="BC296">
        <v>2.986842105263158</v>
      </c>
      <c r="BD296">
        <v>3.1315789473684212</v>
      </c>
      <c r="BE296">
        <v>3.1282051282051282</v>
      </c>
      <c r="BF296">
        <v>3.0897435897435899</v>
      </c>
      <c r="BG296">
        <v>3.1710526315789473</v>
      </c>
      <c r="BH296">
        <v>3.2236842105263159</v>
      </c>
      <c r="BI296">
        <v>3.1710526315789473</v>
      </c>
      <c r="BJ296">
        <v>3.1794871794871793</v>
      </c>
    </row>
    <row r="297" spans="1:62" x14ac:dyDescent="0.3">
      <c r="A297" t="s">
        <v>154</v>
      </c>
      <c r="B297" t="s">
        <v>155</v>
      </c>
      <c r="C297" t="s">
        <v>745</v>
      </c>
      <c r="D297" t="s">
        <v>746</v>
      </c>
      <c r="AX297">
        <v>2.7567567567567566</v>
      </c>
      <c r="AY297">
        <v>2.7837837837837838</v>
      </c>
      <c r="AZ297">
        <v>2.7702702702702702</v>
      </c>
      <c r="BA297">
        <v>2.7567567567567566</v>
      </c>
      <c r="BB297">
        <v>2.763157894736842</v>
      </c>
      <c r="BC297">
        <v>2.763157894736842</v>
      </c>
      <c r="BD297">
        <v>2.7763157894736841</v>
      </c>
      <c r="BE297">
        <v>2.7179487179487181</v>
      </c>
      <c r="BF297">
        <v>2.7307692307692308</v>
      </c>
      <c r="BG297">
        <v>2.736842105263158</v>
      </c>
      <c r="BH297">
        <v>2.763157894736842</v>
      </c>
      <c r="BI297">
        <v>2.7894736842105261</v>
      </c>
      <c r="BJ297">
        <v>2.7564102564102564</v>
      </c>
    </row>
    <row r="298" spans="1:62" x14ac:dyDescent="0.3">
      <c r="A298" t="s">
        <v>154</v>
      </c>
      <c r="B298" t="s">
        <v>155</v>
      </c>
      <c r="C298" t="s">
        <v>747</v>
      </c>
      <c r="D298" t="s">
        <v>748</v>
      </c>
      <c r="AX298">
        <v>2.9810810810810819</v>
      </c>
      <c r="AY298">
        <v>2.9702702702702712</v>
      </c>
      <c r="AZ298">
        <v>2.9702702702702704</v>
      </c>
      <c r="BA298">
        <v>2.948648648648649</v>
      </c>
      <c r="BB298">
        <v>2.9631578947368422</v>
      </c>
      <c r="BC298">
        <v>2.965789473684211</v>
      </c>
      <c r="BD298">
        <v>2.9815789473684209</v>
      </c>
      <c r="BE298">
        <v>2.9307692307692306</v>
      </c>
      <c r="BF298">
        <v>2.9256410256410259</v>
      </c>
      <c r="BG298">
        <v>2.9605263157894739</v>
      </c>
      <c r="BH298">
        <v>2.9631578947368427</v>
      </c>
      <c r="BI298">
        <v>2.9684210526315793</v>
      </c>
      <c r="BJ298">
        <v>2.928205128205128</v>
      </c>
    </row>
    <row r="299" spans="1:62" x14ac:dyDescent="0.3">
      <c r="A299" t="s">
        <v>154</v>
      </c>
      <c r="B299" t="s">
        <v>155</v>
      </c>
      <c r="C299" t="s">
        <v>749</v>
      </c>
      <c r="D299" t="s">
        <v>750</v>
      </c>
      <c r="AX299">
        <v>3.0540540540540539</v>
      </c>
      <c r="AY299">
        <v>3.0270270270270272</v>
      </c>
      <c r="AZ299">
        <v>3.0405405405405403</v>
      </c>
      <c r="BA299">
        <v>3</v>
      </c>
      <c r="BB299">
        <v>3.0394736842105261</v>
      </c>
      <c r="BC299">
        <v>3.0789473684210527</v>
      </c>
      <c r="BD299">
        <v>3.0921052631578947</v>
      </c>
      <c r="BE299">
        <v>3.0384615384615383</v>
      </c>
      <c r="BF299">
        <v>3.0128205128205128</v>
      </c>
      <c r="BG299">
        <v>3.0921052631578947</v>
      </c>
      <c r="BH299">
        <v>3.0789473684210527</v>
      </c>
      <c r="BI299">
        <v>3.0789473684210527</v>
      </c>
      <c r="BJ299">
        <v>3.0256410256410255</v>
      </c>
    </row>
    <row r="300" spans="1:62" x14ac:dyDescent="0.3">
      <c r="A300" t="s">
        <v>154</v>
      </c>
      <c r="B300" t="s">
        <v>155</v>
      </c>
      <c r="C300" t="s">
        <v>751</v>
      </c>
      <c r="D300" t="s">
        <v>752</v>
      </c>
      <c r="AX300">
        <v>2.8783783783783785</v>
      </c>
      <c r="AY300">
        <v>2.8918918918918921</v>
      </c>
      <c r="AZ300">
        <v>2.9054054054054053</v>
      </c>
      <c r="BA300">
        <v>2.8648648648648649</v>
      </c>
      <c r="BB300">
        <v>2.9078947368421053</v>
      </c>
      <c r="BC300">
        <v>2.9210526315789473</v>
      </c>
      <c r="BD300">
        <v>2.8815789473684212</v>
      </c>
      <c r="BE300">
        <v>2.8333333333333335</v>
      </c>
      <c r="BF300">
        <v>2.8205128205128207</v>
      </c>
      <c r="BG300">
        <v>2.8552631578947367</v>
      </c>
      <c r="BH300">
        <v>2.8421052631578947</v>
      </c>
      <c r="BI300">
        <v>2.8684210526315788</v>
      </c>
      <c r="BJ300">
        <v>2.8205128205128207</v>
      </c>
    </row>
    <row r="301" spans="1:62" x14ac:dyDescent="0.3">
      <c r="A301" t="s">
        <v>154</v>
      </c>
      <c r="B301" t="s">
        <v>155</v>
      </c>
      <c r="C301" t="s">
        <v>753</v>
      </c>
      <c r="D301" t="s">
        <v>754</v>
      </c>
      <c r="AX301">
        <v>2.9864864864864864</v>
      </c>
      <c r="AY301">
        <v>2.9861111111111112</v>
      </c>
      <c r="AZ301">
        <v>2.9594594594594597</v>
      </c>
      <c r="BA301">
        <v>2.9864864864864864</v>
      </c>
      <c r="BB301">
        <v>2.986842105263158</v>
      </c>
      <c r="BC301">
        <v>2.9736842105263159</v>
      </c>
      <c r="BD301">
        <v>2.9605263157894739</v>
      </c>
      <c r="BE301">
        <v>2.8974358974358974</v>
      </c>
      <c r="BF301">
        <v>2.8846153846153846</v>
      </c>
      <c r="BG301">
        <v>2.9078947368421053</v>
      </c>
      <c r="BH301">
        <v>2.9342105263157894</v>
      </c>
      <c r="BI301">
        <v>2.9736842105263159</v>
      </c>
      <c r="BJ301">
        <v>2.9358974358974357</v>
      </c>
    </row>
    <row r="302" spans="1:62" x14ac:dyDescent="0.3">
      <c r="A302" t="s">
        <v>154</v>
      </c>
      <c r="B302" t="s">
        <v>155</v>
      </c>
      <c r="C302" t="s">
        <v>755</v>
      </c>
      <c r="D302" t="s">
        <v>756</v>
      </c>
      <c r="AX302">
        <v>3.2252252252252247</v>
      </c>
      <c r="AY302">
        <v>3.2351351351351343</v>
      </c>
      <c r="AZ302">
        <v>3.2477477477477472</v>
      </c>
      <c r="BA302">
        <v>3.2135135135135133</v>
      </c>
      <c r="BB302">
        <v>3.2368421052631571</v>
      </c>
      <c r="BC302">
        <v>3.2105263157894739</v>
      </c>
      <c r="BD302">
        <v>3.2149122807017547</v>
      </c>
      <c r="BE302">
        <v>3.1923076923076925</v>
      </c>
      <c r="BF302">
        <v>3.2136752136752142</v>
      </c>
      <c r="BG302">
        <v>3.2236845614035095</v>
      </c>
      <c r="BH302">
        <v>3.2149125438596498</v>
      </c>
      <c r="BI302">
        <v>3.1666666666666674</v>
      </c>
      <c r="BJ302">
        <v>3.1367521367521367</v>
      </c>
    </row>
    <row r="303" spans="1:62" x14ac:dyDescent="0.3">
      <c r="A303" t="s">
        <v>154</v>
      </c>
      <c r="B303" t="s">
        <v>155</v>
      </c>
      <c r="C303" t="s">
        <v>757</v>
      </c>
      <c r="D303" t="s">
        <v>758</v>
      </c>
      <c r="AX303">
        <v>3.6081081081081079</v>
      </c>
      <c r="AY303">
        <v>3.6756756756756759</v>
      </c>
      <c r="AZ303">
        <v>3.6486486486486487</v>
      </c>
      <c r="BA303">
        <v>3.6486486486486487</v>
      </c>
      <c r="BB303">
        <v>3.6710526315789473</v>
      </c>
      <c r="BC303">
        <v>3.6578947368421053</v>
      </c>
      <c r="BD303">
        <v>3.6447368421052633</v>
      </c>
      <c r="BE303">
        <v>3.6025641025641026</v>
      </c>
      <c r="BF303">
        <v>3.6538461538461537</v>
      </c>
      <c r="BG303">
        <v>3.6710526315789473</v>
      </c>
      <c r="BH303">
        <v>3.6578947368421053</v>
      </c>
      <c r="BI303">
        <v>3.6447368421052633</v>
      </c>
      <c r="BJ303">
        <v>3.6153846153846154</v>
      </c>
    </row>
    <row r="304" spans="1:62" x14ac:dyDescent="0.3">
      <c r="A304" t="s">
        <v>154</v>
      </c>
      <c r="B304" t="s">
        <v>155</v>
      </c>
      <c r="C304" t="s">
        <v>759</v>
      </c>
      <c r="D304" t="s">
        <v>760</v>
      </c>
      <c r="AX304">
        <v>2.7972972972972974</v>
      </c>
      <c r="AY304">
        <v>2.7702702702702702</v>
      </c>
      <c r="AZ304">
        <v>2.7702702702702702</v>
      </c>
      <c r="BA304">
        <v>2.7432432432432434</v>
      </c>
      <c r="BB304">
        <v>2.7236842105263159</v>
      </c>
      <c r="BC304">
        <v>2.7105263157894739</v>
      </c>
      <c r="BD304">
        <v>2.7763157894736841</v>
      </c>
      <c r="BE304">
        <v>2.7051282051282053</v>
      </c>
      <c r="BF304">
        <v>2.7051282051282053</v>
      </c>
      <c r="BG304">
        <v>2.736842105263158</v>
      </c>
      <c r="BH304">
        <v>2.7105263157894739</v>
      </c>
      <c r="BI304">
        <v>2.6842105263157894</v>
      </c>
      <c r="BJ304">
        <v>2.6538461538461537</v>
      </c>
    </row>
    <row r="305" spans="1:59" x14ac:dyDescent="0.3">
      <c r="A305" t="s">
        <v>154</v>
      </c>
      <c r="B305" t="s">
        <v>155</v>
      </c>
      <c r="C305" t="s">
        <v>761</v>
      </c>
      <c r="D305" t="s">
        <v>762</v>
      </c>
      <c r="F305">
        <v>30.01142804049335</v>
      </c>
      <c r="G305">
        <v>31.357668887011123</v>
      </c>
      <c r="H305">
        <v>32.592657909869558</v>
      </c>
      <c r="I305">
        <v>33.419435528370158</v>
      </c>
      <c r="J305">
        <v>33.575909800311557</v>
      </c>
      <c r="K305">
        <v>34.312788854208698</v>
      </c>
      <c r="L305">
        <v>37.360239580360769</v>
      </c>
      <c r="M305">
        <v>36.731683417792141</v>
      </c>
      <c r="N305">
        <v>39.527497837730941</v>
      </c>
      <c r="O305">
        <v>41.416149099366876</v>
      </c>
      <c r="P305">
        <v>41.932366051560031</v>
      </c>
      <c r="Q305">
        <v>40.957024514174783</v>
      </c>
      <c r="R305">
        <v>40.473770124860692</v>
      </c>
      <c r="S305">
        <v>44.668299282626663</v>
      </c>
      <c r="T305">
        <v>44.602591603215878</v>
      </c>
      <c r="U305">
        <v>43.545829785884216</v>
      </c>
      <c r="V305">
        <v>43.527462897054427</v>
      </c>
      <c r="W305">
        <v>43.703723393041528</v>
      </c>
      <c r="X305">
        <v>42.946021530770686</v>
      </c>
      <c r="Y305">
        <v>44.001102845573605</v>
      </c>
      <c r="Z305">
        <v>46.469874873934863</v>
      </c>
      <c r="AA305">
        <v>45.777996575146794</v>
      </c>
      <c r="AB305">
        <v>45.054693440937179</v>
      </c>
      <c r="AC305">
        <v>45.951919139801042</v>
      </c>
      <c r="AD305">
        <v>49.403959881279341</v>
      </c>
      <c r="AE305">
        <v>51.759811692897124</v>
      </c>
      <c r="AF305">
        <v>51.83716193203508</v>
      </c>
      <c r="AG305">
        <v>56.452872187593854</v>
      </c>
      <c r="AH305">
        <v>58.864053806167917</v>
      </c>
      <c r="AI305">
        <v>59.425010222341697</v>
      </c>
      <c r="AJ305">
        <v>65.025136276793319</v>
      </c>
      <c r="AK305">
        <v>64.336633524390123</v>
      </c>
      <c r="AL305">
        <v>67.079611832791386</v>
      </c>
      <c r="AM305">
        <v>68.691058771417659</v>
      </c>
      <c r="AN305">
        <v>69.750789082854652</v>
      </c>
      <c r="AO305">
        <v>74.964617714363627</v>
      </c>
      <c r="AP305">
        <v>75.805491411902921</v>
      </c>
      <c r="AQ305">
        <v>79.087863452427669</v>
      </c>
      <c r="AR305">
        <v>82.187443306700487</v>
      </c>
      <c r="AS305">
        <v>83.166106599929734</v>
      </c>
      <c r="AT305">
        <v>85.479913243361864</v>
      </c>
      <c r="AU305">
        <v>88.39673213119444</v>
      </c>
      <c r="AV305">
        <v>91.787355714438007</v>
      </c>
      <c r="AW305">
        <v>95.463846645146361</v>
      </c>
      <c r="AX305">
        <v>100.9473915831212</v>
      </c>
      <c r="AY305">
        <v>104.86299817934297</v>
      </c>
      <c r="AZ305">
        <v>102.30529008811052</v>
      </c>
      <c r="BA305">
        <v>108.3996561158596</v>
      </c>
      <c r="BB305">
        <v>107.49286052898874</v>
      </c>
      <c r="BC305">
        <v>117.76073960179272</v>
      </c>
      <c r="BD305">
        <v>116.95584729891972</v>
      </c>
      <c r="BE305">
        <v>124.21193851426179</v>
      </c>
      <c r="BF305">
        <v>128.44204358248476</v>
      </c>
      <c r="BG305">
        <v>135.43106882630173</v>
      </c>
    </row>
    <row r="306" spans="1:59" x14ac:dyDescent="0.3">
      <c r="A306" t="s">
        <v>154</v>
      </c>
      <c r="B306" t="s">
        <v>155</v>
      </c>
      <c r="C306" t="s">
        <v>763</v>
      </c>
      <c r="D306" t="s">
        <v>764</v>
      </c>
    </row>
    <row r="307" spans="1:59" x14ac:dyDescent="0.3">
      <c r="A307" t="s">
        <v>154</v>
      </c>
      <c r="B307" t="s">
        <v>155</v>
      </c>
      <c r="C307" t="s">
        <v>765</v>
      </c>
      <c r="D307" t="s">
        <v>766</v>
      </c>
    </row>
    <row r="308" spans="1:59" x14ac:dyDescent="0.3">
      <c r="A308" t="s">
        <v>154</v>
      </c>
      <c r="B308" t="s">
        <v>155</v>
      </c>
      <c r="C308" t="s">
        <v>767</v>
      </c>
      <c r="D308" t="s">
        <v>768</v>
      </c>
    </row>
    <row r="309" spans="1:59" x14ac:dyDescent="0.3">
      <c r="A309" t="s">
        <v>154</v>
      </c>
      <c r="B309" t="s">
        <v>155</v>
      </c>
      <c r="C309" t="s">
        <v>769</v>
      </c>
      <c r="D309" t="s">
        <v>770</v>
      </c>
    </row>
    <row r="310" spans="1:59" x14ac:dyDescent="0.3">
      <c r="A310" t="s">
        <v>154</v>
      </c>
      <c r="B310" t="s">
        <v>155</v>
      </c>
      <c r="C310" t="s">
        <v>771</v>
      </c>
      <c r="D310" t="s">
        <v>772</v>
      </c>
    </row>
    <row r="311" spans="1:59" x14ac:dyDescent="0.3">
      <c r="A311" t="s">
        <v>154</v>
      </c>
      <c r="B311" t="s">
        <v>155</v>
      </c>
      <c r="C311" t="s">
        <v>773</v>
      </c>
      <c r="D311" t="s">
        <v>774</v>
      </c>
    </row>
    <row r="312" spans="1:59" x14ac:dyDescent="0.3">
      <c r="A312" t="s">
        <v>154</v>
      </c>
      <c r="B312" t="s">
        <v>155</v>
      </c>
      <c r="C312" t="s">
        <v>775</v>
      </c>
      <c r="D312" t="s">
        <v>776</v>
      </c>
    </row>
    <row r="313" spans="1:59" x14ac:dyDescent="0.3">
      <c r="A313" t="s">
        <v>154</v>
      </c>
      <c r="B313" t="s">
        <v>155</v>
      </c>
      <c r="C313" t="s">
        <v>777</v>
      </c>
      <c r="D313" t="s">
        <v>778</v>
      </c>
    </row>
    <row r="314" spans="1:59" x14ac:dyDescent="0.3">
      <c r="A314" t="s">
        <v>154</v>
      </c>
      <c r="B314" t="s">
        <v>155</v>
      </c>
      <c r="C314" t="s">
        <v>779</v>
      </c>
      <c r="D314" t="s">
        <v>780</v>
      </c>
    </row>
    <row r="315" spans="1:59" x14ac:dyDescent="0.3">
      <c r="A315" t="s">
        <v>154</v>
      </c>
      <c r="B315" t="s">
        <v>155</v>
      </c>
      <c r="C315" t="s">
        <v>781</v>
      </c>
      <c r="D315" t="s">
        <v>782</v>
      </c>
    </row>
    <row r="316" spans="1:59" x14ac:dyDescent="0.3">
      <c r="A316" t="s">
        <v>154</v>
      </c>
      <c r="B316" t="s">
        <v>155</v>
      </c>
      <c r="C316" t="s">
        <v>783</v>
      </c>
      <c r="D316" t="s">
        <v>784</v>
      </c>
    </row>
    <row r="317" spans="1:59" x14ac:dyDescent="0.3">
      <c r="A317" t="s">
        <v>154</v>
      </c>
      <c r="B317" t="s">
        <v>155</v>
      </c>
      <c r="C317" t="s">
        <v>785</v>
      </c>
      <c r="D317" t="s">
        <v>786</v>
      </c>
    </row>
    <row r="318" spans="1:59" x14ac:dyDescent="0.3">
      <c r="A318" t="s">
        <v>154</v>
      </c>
      <c r="B318" t="s">
        <v>155</v>
      </c>
      <c r="C318" t="s">
        <v>787</v>
      </c>
      <c r="D318" t="s">
        <v>788</v>
      </c>
      <c r="BC318">
        <v>90.927390000000003</v>
      </c>
      <c r="BE318">
        <v>90.644440000000003</v>
      </c>
      <c r="BF318">
        <v>92.568669999999997</v>
      </c>
    </row>
    <row r="319" spans="1:59" x14ac:dyDescent="0.3">
      <c r="A319" t="s">
        <v>154</v>
      </c>
      <c r="B319" t="s">
        <v>155</v>
      </c>
      <c r="C319" t="s">
        <v>789</v>
      </c>
      <c r="D319" t="s">
        <v>790</v>
      </c>
      <c r="BC319">
        <v>90.092200000000005</v>
      </c>
      <c r="BE319">
        <v>91.376260000000002</v>
      </c>
      <c r="BF319">
        <v>92.49746999999995</v>
      </c>
    </row>
    <row r="320" spans="1:59" x14ac:dyDescent="0.3">
      <c r="A320" t="s">
        <v>154</v>
      </c>
      <c r="B320" t="s">
        <v>155</v>
      </c>
      <c r="C320" t="s">
        <v>791</v>
      </c>
      <c r="D320" t="s">
        <v>792</v>
      </c>
      <c r="BC320">
        <v>93.991119999999938</v>
      </c>
    </row>
    <row r="321" spans="1:62" x14ac:dyDescent="0.3">
      <c r="A321" t="s">
        <v>154</v>
      </c>
      <c r="B321" t="s">
        <v>155</v>
      </c>
      <c r="C321" t="s">
        <v>793</v>
      </c>
      <c r="D321" t="s">
        <v>794</v>
      </c>
      <c r="BC321">
        <v>90.617885000000001</v>
      </c>
    </row>
    <row r="322" spans="1:62" x14ac:dyDescent="0.3">
      <c r="A322" t="s">
        <v>154</v>
      </c>
      <c r="B322" t="s">
        <v>155</v>
      </c>
      <c r="C322" t="s">
        <v>795</v>
      </c>
      <c r="D322" t="s">
        <v>796</v>
      </c>
      <c r="AS322">
        <v>5.2016206029362797</v>
      </c>
      <c r="AT322">
        <v>5.3259760368563178</v>
      </c>
      <c r="AU322">
        <v>4.7460443203821967</v>
      </c>
      <c r="AV322">
        <v>5.5720502603334392</v>
      </c>
      <c r="AW322">
        <v>5.5249700095131082</v>
      </c>
      <c r="AX322">
        <v>5.3191699205536196</v>
      </c>
      <c r="AY322">
        <v>5.1785493923538963</v>
      </c>
      <c r="AZ322">
        <v>5.1081689954417699</v>
      </c>
      <c r="BA322">
        <v>4.9252767358656611</v>
      </c>
      <c r="BB322">
        <v>5.2390948676223257</v>
      </c>
      <c r="BC322">
        <v>5.3155429409884949</v>
      </c>
      <c r="BD322">
        <v>5.1756913323399747</v>
      </c>
      <c r="BE322">
        <v>5.1202741049729426</v>
      </c>
      <c r="BF322">
        <v>5.0790888288067615</v>
      </c>
      <c r="BG322">
        <v>5.0029997984135841</v>
      </c>
      <c r="BH322">
        <v>5.3350866455522237</v>
      </c>
    </row>
    <row r="323" spans="1:62" x14ac:dyDescent="0.3">
      <c r="A323" t="s">
        <v>154</v>
      </c>
      <c r="B323" t="s">
        <v>155</v>
      </c>
      <c r="C323" t="s">
        <v>797</v>
      </c>
      <c r="D323" t="s">
        <v>798</v>
      </c>
      <c r="AS323">
        <v>31.451731117938248</v>
      </c>
      <c r="AT323">
        <v>29.421154837848746</v>
      </c>
      <c r="AU323">
        <v>27.854268193020957</v>
      </c>
      <c r="AV323">
        <v>40.001574660289954</v>
      </c>
      <c r="AW323">
        <v>48.172983909476365</v>
      </c>
      <c r="AX323">
        <v>54.068713072704519</v>
      </c>
      <c r="AY323">
        <v>60.850349362421987</v>
      </c>
      <c r="AZ323">
        <v>67.761184154816476</v>
      </c>
      <c r="BA323">
        <v>73.064323134173662</v>
      </c>
      <c r="BB323">
        <v>72.222830246199251</v>
      </c>
      <c r="BC323">
        <v>83.140040936968958</v>
      </c>
      <c r="BD323">
        <v>89.400484989081889</v>
      </c>
      <c r="BE323">
        <v>88.970844534356374</v>
      </c>
      <c r="BF323">
        <v>90.231667183146868</v>
      </c>
      <c r="BG323">
        <v>90.497601631182988</v>
      </c>
      <c r="BH323">
        <v>84.877913236961177</v>
      </c>
    </row>
    <row r="324" spans="1:62" x14ac:dyDescent="0.3">
      <c r="A324" t="s">
        <v>154</v>
      </c>
      <c r="B324" t="s">
        <v>155</v>
      </c>
      <c r="C324" t="s">
        <v>799</v>
      </c>
      <c r="D324" t="s">
        <v>800</v>
      </c>
      <c r="AS324">
        <v>101.70389074143813</v>
      </c>
      <c r="AT324">
        <v>111.52085507829223</v>
      </c>
      <c r="AU324">
        <v>105.42850687922477</v>
      </c>
      <c r="AV324">
        <v>129.48087162360218</v>
      </c>
      <c r="AW324">
        <v>142.11132090519618</v>
      </c>
      <c r="AX324">
        <v>148.94321997574005</v>
      </c>
      <c r="AY324">
        <v>159.43308579999689</v>
      </c>
      <c r="AZ324">
        <v>170.37438004106826</v>
      </c>
      <c r="BA324">
        <v>175.24585608293395</v>
      </c>
      <c r="BB324">
        <v>185.7210368483932</v>
      </c>
      <c r="BC324">
        <v>167.18024957145519</v>
      </c>
      <c r="BD324">
        <v>170.49100344891957</v>
      </c>
      <c r="BE324">
        <v>172.29976292146014</v>
      </c>
      <c r="BF324">
        <v>180.68860586936628</v>
      </c>
      <c r="BG324">
        <v>186.90718897523001</v>
      </c>
      <c r="BH324">
        <v>198.74282176680177</v>
      </c>
    </row>
    <row r="325" spans="1:62" x14ac:dyDescent="0.3">
      <c r="A325" t="s">
        <v>154</v>
      </c>
      <c r="B325" t="s">
        <v>155</v>
      </c>
      <c r="C325" t="s">
        <v>801</v>
      </c>
      <c r="D325" t="s">
        <v>802</v>
      </c>
    </row>
    <row r="326" spans="1:62" x14ac:dyDescent="0.3">
      <c r="A326" t="s">
        <v>154</v>
      </c>
      <c r="B326" t="s">
        <v>155</v>
      </c>
      <c r="C326" t="s">
        <v>803</v>
      </c>
      <c r="D326" t="s">
        <v>804</v>
      </c>
    </row>
    <row r="327" spans="1:62" x14ac:dyDescent="0.3">
      <c r="A327" t="s">
        <v>154</v>
      </c>
      <c r="B327" t="s">
        <v>155</v>
      </c>
      <c r="C327" t="s">
        <v>805</v>
      </c>
      <c r="D327" t="s">
        <v>806</v>
      </c>
      <c r="E327">
        <v>24.100575814851307</v>
      </c>
      <c r="F327">
        <v>23.698715925383265</v>
      </c>
      <c r="G327">
        <v>23.308611247616721</v>
      </c>
      <c r="H327">
        <v>22.935088943668553</v>
      </c>
      <c r="I327">
        <v>22.570132947092716</v>
      </c>
      <c r="J327">
        <v>22.219359666480987</v>
      </c>
      <c r="K327">
        <v>21.877775707342774</v>
      </c>
      <c r="L327">
        <v>21.540631610683647</v>
      </c>
      <c r="M327">
        <v>21.210416331112651</v>
      </c>
      <c r="N327">
        <v>20.87877310784436</v>
      </c>
      <c r="O327">
        <v>20.550671177498462</v>
      </c>
      <c r="P327">
        <v>20.223159758604112</v>
      </c>
      <c r="Q327">
        <v>19.903648013428835</v>
      </c>
      <c r="R327">
        <v>19.590128349116743</v>
      </c>
      <c r="S327">
        <v>19.284851616972922</v>
      </c>
      <c r="T327">
        <v>18.994133386552281</v>
      </c>
      <c r="U327">
        <v>18.712400224361652</v>
      </c>
      <c r="V327">
        <v>18.444080934146101</v>
      </c>
      <c r="W327">
        <v>18.184939524780035</v>
      </c>
      <c r="X327">
        <v>17.938586415265622</v>
      </c>
      <c r="Y327">
        <v>17.701154755871606</v>
      </c>
      <c r="Z327">
        <v>17.47069714940724</v>
      </c>
      <c r="AA327">
        <v>17.24813038612966</v>
      </c>
      <c r="AB327">
        <v>17.03441143855893</v>
      </c>
      <c r="AC327">
        <v>16.833116952555045</v>
      </c>
      <c r="AD327">
        <v>16.652194643500287</v>
      </c>
      <c r="AE327">
        <v>16.501736952449903</v>
      </c>
      <c r="AF327">
        <v>16.388357249338792</v>
      </c>
      <c r="AG327">
        <v>16.311921533151601</v>
      </c>
      <c r="AH327">
        <v>16.263651307242725</v>
      </c>
      <c r="AI327">
        <v>16.225485300482031</v>
      </c>
      <c r="AJ327">
        <v>16.178605641906877</v>
      </c>
      <c r="AK327">
        <v>16.109501820722159</v>
      </c>
      <c r="AL327">
        <v>16.018254856841192</v>
      </c>
      <c r="AM327">
        <v>15.909758314546918</v>
      </c>
      <c r="AN327">
        <v>15.790165020476019</v>
      </c>
      <c r="AO327">
        <v>15.658944146686926</v>
      </c>
      <c r="AP327">
        <v>15.51245272659475</v>
      </c>
      <c r="AQ327">
        <v>15.346287149093051</v>
      </c>
      <c r="AR327">
        <v>15.157403032303829</v>
      </c>
      <c r="AS327">
        <v>14.938466411384242</v>
      </c>
      <c r="AT327">
        <v>14.680981799086734</v>
      </c>
      <c r="AU327">
        <v>14.379353921039579</v>
      </c>
      <c r="AV327">
        <v>14.032328844802796</v>
      </c>
      <c r="AW327">
        <v>13.644125461351209</v>
      </c>
      <c r="AX327">
        <v>13.223252072555347</v>
      </c>
      <c r="AY327">
        <v>12.780086490011879</v>
      </c>
      <c r="AZ327">
        <v>12.326935558178585</v>
      </c>
      <c r="BA327">
        <v>11.881223988600556</v>
      </c>
      <c r="BB327">
        <v>11.451945279781148</v>
      </c>
      <c r="BC327">
        <v>11.048405489853543</v>
      </c>
      <c r="BD327">
        <v>10.675912812230235</v>
      </c>
      <c r="BE327">
        <v>10.33284439495119</v>
      </c>
      <c r="BF327">
        <v>10.016629799573284</v>
      </c>
      <c r="BG327">
        <v>9.728131768464733</v>
      </c>
      <c r="BH327">
        <v>9.4666861956617545</v>
      </c>
      <c r="BI327">
        <v>9.231526848560172</v>
      </c>
    </row>
    <row r="328" spans="1:62" x14ac:dyDescent="0.3">
      <c r="A328" t="s">
        <v>154</v>
      </c>
      <c r="B328" t="s">
        <v>155</v>
      </c>
      <c r="C328" t="s">
        <v>807</v>
      </c>
      <c r="D328" t="s">
        <v>808</v>
      </c>
    </row>
    <row r="329" spans="1:62" x14ac:dyDescent="0.3">
      <c r="A329" t="s">
        <v>154</v>
      </c>
      <c r="B329" t="s">
        <v>155</v>
      </c>
      <c r="C329" t="s">
        <v>809</v>
      </c>
      <c r="D329" t="s">
        <v>810</v>
      </c>
    </row>
    <row r="330" spans="1:62" x14ac:dyDescent="0.3">
      <c r="A330" t="s">
        <v>154</v>
      </c>
      <c r="B330" t="s">
        <v>155</v>
      </c>
      <c r="C330" t="s">
        <v>811</v>
      </c>
      <c r="D330" t="s">
        <v>812</v>
      </c>
    </row>
    <row r="331" spans="1:62" x14ac:dyDescent="0.3">
      <c r="A331" t="s">
        <v>154</v>
      </c>
      <c r="B331" t="s">
        <v>155</v>
      </c>
      <c r="C331" t="s">
        <v>813</v>
      </c>
      <c r="D331" t="s">
        <v>814</v>
      </c>
      <c r="AM331">
        <v>10.708640045833647</v>
      </c>
      <c r="AN331">
        <v>9.3246875761793753</v>
      </c>
      <c r="AO331">
        <v>10.636953261780874</v>
      </c>
      <c r="AP331">
        <v>9.9767537261959802</v>
      </c>
      <c r="AQ331">
        <v>11.935707188557478</v>
      </c>
      <c r="AR331">
        <v>8.3276650783286321</v>
      </c>
      <c r="AS331">
        <v>9.1796095256179111</v>
      </c>
      <c r="AT331">
        <v>10.489136821673346</v>
      </c>
      <c r="AU331">
        <v>7.42601146023729</v>
      </c>
      <c r="AV331">
        <v>6.8159910078140316</v>
      </c>
      <c r="AW331">
        <v>5.6436963280480699</v>
      </c>
      <c r="AX331">
        <v>8.505262058113134</v>
      </c>
      <c r="AY331">
        <v>7.1972748426813711</v>
      </c>
      <c r="AZ331">
        <v>3.9534809373444695</v>
      </c>
      <c r="BA331">
        <v>3.4998739317610186</v>
      </c>
      <c r="BB331">
        <v>3.9133466147603344</v>
      </c>
      <c r="BC331">
        <v>2.5290158435693622</v>
      </c>
      <c r="BD331">
        <v>2.3718898675259346</v>
      </c>
      <c r="BE331">
        <v>3.0957860317631232</v>
      </c>
      <c r="BF331">
        <v>4.1279115976062384</v>
      </c>
      <c r="BG331">
        <v>3.9440769202070451</v>
      </c>
      <c r="BH331">
        <v>4.7599433021519904</v>
      </c>
      <c r="BI331">
        <v>6.8309600222064031</v>
      </c>
      <c r="BJ331">
        <v>5.4668945593344533</v>
      </c>
    </row>
    <row r="332" spans="1:62" x14ac:dyDescent="0.3">
      <c r="A332" t="s">
        <v>154</v>
      </c>
      <c r="B332" t="s">
        <v>155</v>
      </c>
      <c r="C332" t="s">
        <v>815</v>
      </c>
      <c r="D332" t="s">
        <v>816</v>
      </c>
    </row>
    <row r="333" spans="1:62" x14ac:dyDescent="0.3">
      <c r="A333" t="s">
        <v>154</v>
      </c>
      <c r="B333" t="s">
        <v>155</v>
      </c>
      <c r="C333" t="s">
        <v>817</v>
      </c>
      <c r="D333" t="s">
        <v>818</v>
      </c>
    </row>
    <row r="334" spans="1:62" x14ac:dyDescent="0.3">
      <c r="A334" t="s">
        <v>154</v>
      </c>
      <c r="B334" t="s">
        <v>155</v>
      </c>
      <c r="C334" t="s">
        <v>819</v>
      </c>
      <c r="D334" t="s">
        <v>820</v>
      </c>
    </row>
    <row r="335" spans="1:62" x14ac:dyDescent="0.3">
      <c r="A335" t="s">
        <v>154</v>
      </c>
      <c r="B335" t="s">
        <v>155</v>
      </c>
      <c r="C335" t="s">
        <v>821</v>
      </c>
      <c r="D335" t="s">
        <v>822</v>
      </c>
    </row>
    <row r="336" spans="1:62" x14ac:dyDescent="0.3">
      <c r="A336" t="s">
        <v>154</v>
      </c>
      <c r="B336" t="s">
        <v>155</v>
      </c>
      <c r="C336" t="s">
        <v>823</v>
      </c>
      <c r="D336" t="s">
        <v>824</v>
      </c>
    </row>
    <row r="337" spans="1:63" x14ac:dyDescent="0.3">
      <c r="A337" t="s">
        <v>154</v>
      </c>
      <c r="B337" t="s">
        <v>155</v>
      </c>
      <c r="C337" t="s">
        <v>825</v>
      </c>
      <c r="D337" t="s">
        <v>826</v>
      </c>
    </row>
    <row r="338" spans="1:63" x14ac:dyDescent="0.3">
      <c r="A338" t="s">
        <v>154</v>
      </c>
      <c r="B338" t="s">
        <v>155</v>
      </c>
      <c r="C338" t="s">
        <v>827</v>
      </c>
      <c r="D338" t="s">
        <v>828</v>
      </c>
    </row>
    <row r="339" spans="1:63" x14ac:dyDescent="0.3">
      <c r="A339" t="s">
        <v>154</v>
      </c>
      <c r="B339" t="s">
        <v>155</v>
      </c>
      <c r="C339" t="s">
        <v>829</v>
      </c>
      <c r="D339" t="s">
        <v>830</v>
      </c>
      <c r="BJ339">
        <v>36.726470588235287</v>
      </c>
    </row>
    <row r="340" spans="1:63" x14ac:dyDescent="0.3">
      <c r="A340" t="s">
        <v>154</v>
      </c>
      <c r="B340" t="s">
        <v>155</v>
      </c>
      <c r="C340" t="s">
        <v>831</v>
      </c>
      <c r="D340" t="s">
        <v>832</v>
      </c>
      <c r="AS340">
        <v>36.485795501833657</v>
      </c>
    </row>
    <row r="341" spans="1:63" x14ac:dyDescent="0.3">
      <c r="A341" t="s">
        <v>154</v>
      </c>
      <c r="B341" t="s">
        <v>155</v>
      </c>
      <c r="C341" t="s">
        <v>833</v>
      </c>
      <c r="D341" t="s">
        <v>834</v>
      </c>
    </row>
    <row r="342" spans="1:63" x14ac:dyDescent="0.3">
      <c r="A342" t="s">
        <v>154</v>
      </c>
      <c r="B342" t="s">
        <v>155</v>
      </c>
      <c r="C342" t="s">
        <v>835</v>
      </c>
      <c r="D342" t="s">
        <v>836</v>
      </c>
      <c r="AW342">
        <v>50.559467325919599</v>
      </c>
      <c r="AX342">
        <v>58.842335280930655</v>
      </c>
      <c r="AY342">
        <v>63.007522118874398</v>
      </c>
      <c r="AZ342">
        <v>71.777858288607703</v>
      </c>
      <c r="BA342">
        <v>87.599498283087897</v>
      </c>
      <c r="BB342">
        <v>94.283779442075144</v>
      </c>
      <c r="BC342">
        <v>139.42881495272701</v>
      </c>
      <c r="BD342">
        <v>128.16243691089099</v>
      </c>
      <c r="BE342">
        <v>135.88606966642999</v>
      </c>
      <c r="BF342">
        <v>148.54428340986499</v>
      </c>
      <c r="BG342">
        <v>145.713438464766</v>
      </c>
      <c r="BH342">
        <v>145.21342847286499</v>
      </c>
      <c r="BI342">
        <v>188.33057365233199</v>
      </c>
      <c r="BJ342">
        <v>186.58063373113899</v>
      </c>
    </row>
    <row r="343" spans="1:63" x14ac:dyDescent="0.3">
      <c r="A343" t="s">
        <v>154</v>
      </c>
      <c r="B343" t="s">
        <v>155</v>
      </c>
      <c r="C343" t="s">
        <v>837</v>
      </c>
      <c r="D343" t="s">
        <v>838</v>
      </c>
      <c r="BF343">
        <v>1.5319148936170213</v>
      </c>
      <c r="BG343">
        <v>1.7872340425531914</v>
      </c>
      <c r="BH343">
        <v>2.3125</v>
      </c>
      <c r="BI343">
        <v>2.6041666666666665</v>
      </c>
      <c r="BJ343">
        <v>3.0416666666666665</v>
      </c>
      <c r="BK343">
        <v>3.2708333333333335</v>
      </c>
    </row>
    <row r="344" spans="1:63" x14ac:dyDescent="0.3">
      <c r="A344" t="s">
        <v>154</v>
      </c>
      <c r="B344" t="s">
        <v>155</v>
      </c>
      <c r="C344" t="s">
        <v>839</v>
      </c>
      <c r="D344" t="s">
        <v>840</v>
      </c>
      <c r="AK344">
        <v>249.06601940068884</v>
      </c>
      <c r="AL344">
        <v>247.52730558699236</v>
      </c>
      <c r="AM344">
        <v>243.9684041682533</v>
      </c>
      <c r="AN344">
        <v>240.07508131034888</v>
      </c>
      <c r="AO344">
        <v>234.11401278744472</v>
      </c>
      <c r="AP344">
        <v>227.70977829503749</v>
      </c>
      <c r="AQ344">
        <v>221.19107056209765</v>
      </c>
      <c r="AR344">
        <v>216.27284512974904</v>
      </c>
      <c r="AS344">
        <v>209.52576371865402</v>
      </c>
      <c r="AT344">
        <v>202.66483866460075</v>
      </c>
      <c r="AU344">
        <v>196.12468308775053</v>
      </c>
      <c r="AV344">
        <v>191.35453453118032</v>
      </c>
      <c r="AW344">
        <v>186.08659164691809</v>
      </c>
      <c r="AX344">
        <v>179.93731550726312</v>
      </c>
      <c r="AY344">
        <v>172.54250530316054</v>
      </c>
      <c r="AZ344">
        <v>164.89758522847833</v>
      </c>
      <c r="BA344">
        <v>159.0356343124819</v>
      </c>
      <c r="BB344">
        <v>154.59033757993697</v>
      </c>
      <c r="BC344">
        <v>150.64169381040759</v>
      </c>
      <c r="BD344">
        <v>145.99202691074487</v>
      </c>
      <c r="BE344">
        <v>139.72985652302572</v>
      </c>
      <c r="BF344">
        <v>135.68181949843611</v>
      </c>
      <c r="BG344">
        <v>133.08308622304051</v>
      </c>
      <c r="BH344">
        <v>131.21080902351881</v>
      </c>
      <c r="BI344">
        <v>129.62099853320296</v>
      </c>
    </row>
    <row r="345" spans="1:63" x14ac:dyDescent="0.3">
      <c r="A345" t="s">
        <v>154</v>
      </c>
      <c r="B345" t="s">
        <v>155</v>
      </c>
      <c r="C345" t="s">
        <v>841</v>
      </c>
      <c r="D345" t="s">
        <v>842</v>
      </c>
      <c r="BJ345">
        <v>4.8478837401164014</v>
      </c>
    </row>
    <row r="346" spans="1:63" x14ac:dyDescent="0.3">
      <c r="A346" t="s">
        <v>154</v>
      </c>
      <c r="B346" t="s">
        <v>155</v>
      </c>
      <c r="C346" t="s">
        <v>843</v>
      </c>
      <c r="D346" t="s">
        <v>844</v>
      </c>
      <c r="BF346">
        <v>40.590453308674675</v>
      </c>
    </row>
    <row r="347" spans="1:63" x14ac:dyDescent="0.3">
      <c r="A347" t="s">
        <v>154</v>
      </c>
      <c r="B347" t="s">
        <v>155</v>
      </c>
      <c r="C347" t="s">
        <v>845</v>
      </c>
      <c r="D347" t="s">
        <v>846</v>
      </c>
      <c r="AE347">
        <v>12.793842238526542</v>
      </c>
      <c r="AF347">
        <v>18.792430677156915</v>
      </c>
      <c r="AH347">
        <v>36.54009200658848</v>
      </c>
    </row>
    <row r="348" spans="1:63" x14ac:dyDescent="0.3">
      <c r="A348" t="s">
        <v>154</v>
      </c>
      <c r="B348" t="s">
        <v>155</v>
      </c>
      <c r="C348" t="s">
        <v>847</v>
      </c>
      <c r="D348" t="s">
        <v>848</v>
      </c>
    </row>
    <row r="349" spans="1:63" x14ac:dyDescent="0.3">
      <c r="A349" t="s">
        <v>154</v>
      </c>
      <c r="B349" t="s">
        <v>155</v>
      </c>
      <c r="C349" t="s">
        <v>849</v>
      </c>
      <c r="D349" t="s">
        <v>850</v>
      </c>
    </row>
    <row r="350" spans="1:63" x14ac:dyDescent="0.3">
      <c r="A350" t="s">
        <v>154</v>
      </c>
      <c r="B350" t="s">
        <v>155</v>
      </c>
      <c r="C350" t="s">
        <v>851</v>
      </c>
      <c r="D350" t="s">
        <v>852</v>
      </c>
    </row>
    <row r="351" spans="1:63" x14ac:dyDescent="0.3">
      <c r="A351" t="s">
        <v>154</v>
      </c>
      <c r="B351" t="s">
        <v>155</v>
      </c>
      <c r="C351" t="s">
        <v>853</v>
      </c>
      <c r="D351" t="s">
        <v>854</v>
      </c>
    </row>
    <row r="352" spans="1:63" x14ac:dyDescent="0.3">
      <c r="A352" t="s">
        <v>154</v>
      </c>
      <c r="B352" t="s">
        <v>155</v>
      </c>
      <c r="C352" t="s">
        <v>855</v>
      </c>
      <c r="D352" t="s">
        <v>856</v>
      </c>
    </row>
    <row r="353" spans="1:62" x14ac:dyDescent="0.3">
      <c r="A353" t="s">
        <v>154</v>
      </c>
      <c r="B353" t="s">
        <v>155</v>
      </c>
      <c r="C353" t="s">
        <v>857</v>
      </c>
      <c r="D353" t="s">
        <v>858</v>
      </c>
    </row>
    <row r="354" spans="1:62" x14ac:dyDescent="0.3">
      <c r="A354" t="s">
        <v>154</v>
      </c>
      <c r="B354" t="s">
        <v>155</v>
      </c>
      <c r="C354" t="s">
        <v>859</v>
      </c>
      <c r="D354" t="s">
        <v>860</v>
      </c>
    </row>
    <row r="355" spans="1:62" x14ac:dyDescent="0.3">
      <c r="A355" t="s">
        <v>154</v>
      </c>
      <c r="B355" t="s">
        <v>155</v>
      </c>
      <c r="C355" t="s">
        <v>861</v>
      </c>
      <c r="D355" t="s">
        <v>862</v>
      </c>
      <c r="BH355">
        <v>48.498958333333341</v>
      </c>
      <c r="BI355">
        <v>49.250624999999985</v>
      </c>
      <c r="BJ355">
        <v>50.42604166666667</v>
      </c>
    </row>
    <row r="356" spans="1:62" x14ac:dyDescent="0.3">
      <c r="A356" t="s">
        <v>154</v>
      </c>
      <c r="B356" t="s">
        <v>155</v>
      </c>
      <c r="C356" t="s">
        <v>863</v>
      </c>
      <c r="D356" t="s">
        <v>864</v>
      </c>
      <c r="J356">
        <v>36.337501316621974</v>
      </c>
      <c r="K356">
        <v>34.660017287007939</v>
      </c>
      <c r="L356">
        <v>37.978900885030669</v>
      </c>
      <c r="M356">
        <v>39.032005776795259</v>
      </c>
      <c r="N356">
        <v>38.714023633657618</v>
      </c>
      <c r="O356">
        <v>37.410764516557023</v>
      </c>
      <c r="P356">
        <v>41.432808019701085</v>
      </c>
      <c r="Q356">
        <v>40.161026055798743</v>
      </c>
      <c r="R356">
        <v>40.98174334489488</v>
      </c>
      <c r="S356">
        <v>35.560606564191716</v>
      </c>
      <c r="T356">
        <v>38.918716468688324</v>
      </c>
      <c r="U356">
        <v>37.888843913926863</v>
      </c>
      <c r="V356">
        <v>40.915573593232295</v>
      </c>
      <c r="W356">
        <v>42.928596828916717</v>
      </c>
      <c r="X356">
        <v>41.581369359603279</v>
      </c>
      <c r="Y356">
        <v>41.599238193075948</v>
      </c>
      <c r="Z356">
        <v>33.312798670951139</v>
      </c>
      <c r="AA356">
        <v>35.73088507060428</v>
      </c>
      <c r="AB356">
        <v>43.053936792445711</v>
      </c>
      <c r="AC356">
        <v>46.322747608633605</v>
      </c>
      <c r="AD356">
        <v>44.368940957798415</v>
      </c>
      <c r="AE356">
        <v>47.62565105248872</v>
      </c>
      <c r="AF356">
        <v>50.42941163575734</v>
      </c>
      <c r="AG356">
        <v>51.628454808095917</v>
      </c>
      <c r="AH356">
        <v>53.082414865122573</v>
      </c>
      <c r="AI356">
        <v>49.737471788581438</v>
      </c>
      <c r="AK356">
        <v>61.984686038008697</v>
      </c>
      <c r="AL356">
        <v>68.158220694047756</v>
      </c>
      <c r="AM356">
        <v>73.093978915979875</v>
      </c>
      <c r="AN356">
        <v>71.811325657795479</v>
      </c>
      <c r="AO356">
        <v>66.804606355915496</v>
      </c>
      <c r="AP356">
        <v>65.716669950464237</v>
      </c>
      <c r="AQ356">
        <v>64.001658691768597</v>
      </c>
      <c r="AR356">
        <v>68.88654015405001</v>
      </c>
      <c r="AS356">
        <v>61.990202356258102</v>
      </c>
      <c r="AT356">
        <v>70.942238279321586</v>
      </c>
      <c r="AU356">
        <v>58.895022662058579</v>
      </c>
      <c r="AV356">
        <v>67.88744675223019</v>
      </c>
      <c r="AW356">
        <v>70.997458139217514</v>
      </c>
      <c r="AX356">
        <v>69.910324132024698</v>
      </c>
      <c r="AY356">
        <v>65.897975324534784</v>
      </c>
      <c r="AZ356">
        <v>65.449459734404059</v>
      </c>
      <c r="BA356">
        <v>52.952219262254054</v>
      </c>
      <c r="BB356">
        <v>64.665692439635762</v>
      </c>
      <c r="BC356">
        <v>67.661475021684055</v>
      </c>
      <c r="BD356">
        <v>62.897519539056823</v>
      </c>
      <c r="BE356">
        <v>62.045919237695415</v>
      </c>
      <c r="BF356">
        <v>57.39782251558708</v>
      </c>
      <c r="BG356">
        <v>55.636282540139582</v>
      </c>
      <c r="BH356">
        <v>56.026907626521016</v>
      </c>
      <c r="BI356">
        <v>58.364162377871878</v>
      </c>
      <c r="BJ356">
        <v>63.366678493273824</v>
      </c>
    </row>
    <row r="357" spans="1:62" x14ac:dyDescent="0.3">
      <c r="A357" t="s">
        <v>154</v>
      </c>
      <c r="B357" t="s">
        <v>155</v>
      </c>
      <c r="C357" t="s">
        <v>865</v>
      </c>
      <c r="D357" t="s">
        <v>866</v>
      </c>
      <c r="J357">
        <v>26.927757710544583</v>
      </c>
      <c r="K357">
        <v>26.62927270447171</v>
      </c>
      <c r="L357">
        <v>29.340610311232812</v>
      </c>
      <c r="M357">
        <v>28.708392815485773</v>
      </c>
      <c r="N357">
        <v>28.672487904221569</v>
      </c>
      <c r="O357">
        <v>27.591303234187027</v>
      </c>
      <c r="P357">
        <v>30.220048852675315</v>
      </c>
      <c r="Q357">
        <v>28.59393440689681</v>
      </c>
      <c r="R357">
        <v>30.097862118149532</v>
      </c>
      <c r="S357">
        <v>27.844158173781395</v>
      </c>
      <c r="T357">
        <v>28.67912092323526</v>
      </c>
      <c r="U357">
        <v>25.983414497178888</v>
      </c>
      <c r="V357">
        <v>26.627634196963331</v>
      </c>
      <c r="W357">
        <v>27.943323690372896</v>
      </c>
      <c r="X357">
        <v>27.10725493410304</v>
      </c>
      <c r="Y357">
        <v>28.511483981583634</v>
      </c>
      <c r="Z357">
        <v>22.287313999596645</v>
      </c>
      <c r="AA357">
        <v>23.143651342816693</v>
      </c>
      <c r="AB357">
        <v>28.116443293196895</v>
      </c>
      <c r="AC357">
        <v>30.961359121426518</v>
      </c>
      <c r="AD357">
        <v>28.644815923101714</v>
      </c>
      <c r="AE357">
        <v>32.231243607199247</v>
      </c>
      <c r="AF357">
        <v>36.009819534913028</v>
      </c>
      <c r="AG357">
        <v>36.828546714486095</v>
      </c>
      <c r="AH357">
        <v>39.948583026699573</v>
      </c>
      <c r="AI357">
        <v>37.221156909648393</v>
      </c>
      <c r="AK357">
        <v>49.550159038314405</v>
      </c>
      <c r="AL357">
        <v>53.29810640846059</v>
      </c>
      <c r="AM357">
        <v>57.802408048175039</v>
      </c>
      <c r="AN357">
        <v>57.777236275492314</v>
      </c>
      <c r="AO357">
        <v>55.047804249027514</v>
      </c>
      <c r="AP357">
        <v>53.920431225581346</v>
      </c>
      <c r="AQ357">
        <v>52.415398315392508</v>
      </c>
      <c r="AR357">
        <v>58.228730890180373</v>
      </c>
      <c r="AS357">
        <v>53.205217733989983</v>
      </c>
      <c r="AT357">
        <v>53.950014637727328</v>
      </c>
      <c r="AU357">
        <v>40.912666904445523</v>
      </c>
      <c r="AV357">
        <v>48.35460313156166</v>
      </c>
      <c r="AW357">
        <v>53.598408739590738</v>
      </c>
      <c r="AX357">
        <v>54.89502028608284</v>
      </c>
      <c r="AY357">
        <v>55.767520542556412</v>
      </c>
      <c r="AZ357">
        <v>56.696716090227227</v>
      </c>
      <c r="BA357">
        <v>46.921080703692347</v>
      </c>
      <c r="BB357">
        <v>53.461851770076208</v>
      </c>
      <c r="BC357">
        <v>54.536450945972952</v>
      </c>
      <c r="BD357">
        <v>49.945741891895551</v>
      </c>
      <c r="BE357">
        <v>48.724096705311894</v>
      </c>
      <c r="BF357">
        <v>45.478241019578014</v>
      </c>
      <c r="BG357">
        <v>44.043283900898672</v>
      </c>
      <c r="BH357">
        <v>44.235399610444901</v>
      </c>
      <c r="BI357">
        <v>44.452592194160886</v>
      </c>
      <c r="BJ357">
        <v>48.330957855364773</v>
      </c>
    </row>
    <row r="358" spans="1:62" x14ac:dyDescent="0.3">
      <c r="A358" t="s">
        <v>154</v>
      </c>
      <c r="B358" t="s">
        <v>155</v>
      </c>
      <c r="C358" t="s">
        <v>867</v>
      </c>
      <c r="D358" t="s">
        <v>868</v>
      </c>
      <c r="J358">
        <v>20.47264609182351</v>
      </c>
      <c r="K358">
        <v>20.060010732365161</v>
      </c>
      <c r="L358">
        <v>21.952672040324067</v>
      </c>
      <c r="M358">
        <v>22.212138660760353</v>
      </c>
      <c r="N358">
        <v>22.123289640446682</v>
      </c>
      <c r="O358">
        <v>21.429878704781764</v>
      </c>
      <c r="P358">
        <v>23.468756448837478</v>
      </c>
      <c r="Q358">
        <v>22.550537875867679</v>
      </c>
      <c r="R358">
        <v>24.285074387425126</v>
      </c>
      <c r="S358">
        <v>22.824267394510446</v>
      </c>
      <c r="T358">
        <v>23.851753626632981</v>
      </c>
      <c r="U358">
        <v>21.819666407901202</v>
      </c>
      <c r="V358">
        <v>22.376416519364028</v>
      </c>
      <c r="W358">
        <v>23.691762152017233</v>
      </c>
      <c r="X358">
        <v>23.452683431461725</v>
      </c>
      <c r="Y358">
        <v>24.567139307573374</v>
      </c>
      <c r="Z358">
        <v>19.030234972129794</v>
      </c>
      <c r="AA358">
        <v>19.775806684318106</v>
      </c>
      <c r="AB358">
        <v>23.258713147316989</v>
      </c>
      <c r="AC358">
        <v>25.043668962036246</v>
      </c>
      <c r="AD358">
        <v>22.549876742167768</v>
      </c>
      <c r="AE358">
        <v>24.419422270068591</v>
      </c>
      <c r="AF358">
        <v>25.97939572851784</v>
      </c>
      <c r="AG358">
        <v>27.035763203112406</v>
      </c>
      <c r="AH358">
        <v>27.873366717566849</v>
      </c>
      <c r="AI358">
        <v>25.550750308677841</v>
      </c>
      <c r="AK358">
        <v>30.062496873602456</v>
      </c>
      <c r="AL358">
        <v>30.185160055461552</v>
      </c>
      <c r="AM358">
        <v>31.8506581616864</v>
      </c>
      <c r="AN358">
        <v>31.44443857057086</v>
      </c>
      <c r="AO358">
        <v>31.077953832397753</v>
      </c>
      <c r="AP358">
        <v>32.190773297904663</v>
      </c>
      <c r="AQ358">
        <v>33.040303229552912</v>
      </c>
      <c r="AR358">
        <v>32.600068591875591</v>
      </c>
      <c r="AS358">
        <v>30.711329411410908</v>
      </c>
      <c r="AT358">
        <v>32.430973015962017</v>
      </c>
      <c r="AU358">
        <v>24.733873842455772</v>
      </c>
      <c r="AV358">
        <v>29.07913971475347</v>
      </c>
      <c r="AW358">
        <v>30.066183456878921</v>
      </c>
      <c r="AX358">
        <v>29.997644536034709</v>
      </c>
      <c r="AY358">
        <v>30.25142799908102</v>
      </c>
      <c r="AZ358">
        <v>32.867440194915481</v>
      </c>
      <c r="BA358">
        <v>31.498215658060413</v>
      </c>
      <c r="BB358">
        <v>34.083174971822068</v>
      </c>
      <c r="BC358">
        <v>31.929642380830398</v>
      </c>
      <c r="BD358">
        <v>29.888568120448404</v>
      </c>
      <c r="BE358">
        <v>28.935878215807101</v>
      </c>
      <c r="BF358">
        <v>27.337419053640158</v>
      </c>
      <c r="BG358">
        <v>27.050590160993277</v>
      </c>
      <c r="BH358">
        <v>28.009962061505341</v>
      </c>
      <c r="BI358">
        <v>28.316445501549886</v>
      </c>
      <c r="BJ358">
        <v>28.309800060328062</v>
      </c>
    </row>
    <row r="359" spans="1:62" x14ac:dyDescent="0.3">
      <c r="A359" t="s">
        <v>154</v>
      </c>
      <c r="B359" t="s">
        <v>155</v>
      </c>
      <c r="C359" t="s">
        <v>869</v>
      </c>
      <c r="D359" t="s">
        <v>870</v>
      </c>
      <c r="AS359">
        <v>33.166666084499347</v>
      </c>
      <c r="AT359">
        <v>34.310802380323594</v>
      </c>
      <c r="AU359">
        <v>31.588253402031309</v>
      </c>
      <c r="AV359">
        <v>30.761428196276793</v>
      </c>
      <c r="AW359">
        <v>35.40663054768865</v>
      </c>
      <c r="AX359">
        <v>34.263058564198758</v>
      </c>
      <c r="AY359">
        <v>36.035429500921218</v>
      </c>
      <c r="AZ359">
        <v>37.016870430181335</v>
      </c>
      <c r="BA359">
        <v>35.923792983793206</v>
      </c>
      <c r="BB359">
        <v>36.314139246838145</v>
      </c>
      <c r="BC359">
        <v>36.052224468689616</v>
      </c>
      <c r="BD359">
        <v>37.67815547922558</v>
      </c>
      <c r="BE359">
        <v>37.816301737281179</v>
      </c>
      <c r="BF359">
        <v>36.005271750616949</v>
      </c>
      <c r="BG359">
        <v>33.960530942817776</v>
      </c>
      <c r="BH359">
        <v>34.722223125192514</v>
      </c>
    </row>
    <row r="360" spans="1:62" x14ac:dyDescent="0.3">
      <c r="A360" t="s">
        <v>154</v>
      </c>
      <c r="B360" t="s">
        <v>155</v>
      </c>
      <c r="C360" t="s">
        <v>871</v>
      </c>
      <c r="D360" t="s">
        <v>872</v>
      </c>
      <c r="AS360">
        <v>1.7766445822409123</v>
      </c>
      <c r="AT360">
        <v>1.8490040780201631</v>
      </c>
      <c r="AU360">
        <v>1.5272933741861454</v>
      </c>
      <c r="AV360">
        <v>1.7387244534818038</v>
      </c>
      <c r="AW360">
        <v>1.9865290774571807</v>
      </c>
      <c r="AX360">
        <v>1.8543759041568457</v>
      </c>
      <c r="AY360">
        <v>1.9115701860557459</v>
      </c>
      <c r="AZ360">
        <v>1.9186832871620374</v>
      </c>
      <c r="BA360">
        <v>1.7957041048974025</v>
      </c>
      <c r="BB360">
        <v>1.9078500072843685</v>
      </c>
      <c r="BC360">
        <v>1.9241761040396328</v>
      </c>
      <c r="BD360">
        <v>1.9691872634012755</v>
      </c>
      <c r="BE360">
        <v>1.9256196305036728</v>
      </c>
      <c r="BF360">
        <v>1.8317778820855362</v>
      </c>
      <c r="BG360">
        <v>1.6919531274639306</v>
      </c>
      <c r="BH360">
        <v>1.8397836612743095</v>
      </c>
    </row>
    <row r="361" spans="1:62" x14ac:dyDescent="0.3">
      <c r="A361" t="s">
        <v>154</v>
      </c>
      <c r="B361" t="s">
        <v>155</v>
      </c>
      <c r="C361" t="s">
        <v>873</v>
      </c>
      <c r="D361" t="s">
        <v>874</v>
      </c>
      <c r="BC361">
        <v>9.9321475028261794</v>
      </c>
    </row>
    <row r="362" spans="1:62" x14ac:dyDescent="0.3">
      <c r="A362" t="s">
        <v>154</v>
      </c>
      <c r="B362" t="s">
        <v>155</v>
      </c>
      <c r="C362" t="s">
        <v>875</v>
      </c>
      <c r="D362" t="s">
        <v>876</v>
      </c>
      <c r="AS362">
        <v>10.43140721188376</v>
      </c>
      <c r="AT362">
        <v>10.094604068972787</v>
      </c>
      <c r="AU362">
        <v>8.7979664059477827</v>
      </c>
      <c r="AV362">
        <v>12.303656640562531</v>
      </c>
      <c r="AW362">
        <v>17.053954675223572</v>
      </c>
      <c r="AX362">
        <v>18.520767324417044</v>
      </c>
      <c r="AY362">
        <v>21.92585246255263</v>
      </c>
      <c r="AZ362">
        <v>25.083170768332938</v>
      </c>
      <c r="BA362">
        <v>26.254456449483499</v>
      </c>
      <c r="BB362">
        <v>26.216288296333836</v>
      </c>
      <c r="BC362">
        <v>29.980897993033597</v>
      </c>
      <c r="BD362">
        <v>33.716345693253764</v>
      </c>
      <c r="BE362">
        <v>33.665358101028723</v>
      </c>
      <c r="BF362">
        <v>32.526834066261571</v>
      </c>
      <c r="BG362">
        <v>30.749205920172333</v>
      </c>
      <c r="BH362">
        <v>29.480272943331563</v>
      </c>
    </row>
    <row r="363" spans="1:62" x14ac:dyDescent="0.3">
      <c r="A363" t="s">
        <v>154</v>
      </c>
      <c r="B363" t="s">
        <v>155</v>
      </c>
      <c r="C363" t="s">
        <v>877</v>
      </c>
      <c r="D363" t="s">
        <v>878</v>
      </c>
      <c r="AS363">
        <v>32.698790750943047</v>
      </c>
      <c r="AT363">
        <v>36.321150930454998</v>
      </c>
      <c r="AU363">
        <v>31.974334549437671</v>
      </c>
      <c r="AV363">
        <v>36.422261959177163</v>
      </c>
      <c r="AW363">
        <v>45.271736312656508</v>
      </c>
      <c r="AX363">
        <v>46.172888490264576</v>
      </c>
      <c r="AY363">
        <v>51.730866323523252</v>
      </c>
      <c r="AZ363">
        <v>57.541016357344553</v>
      </c>
      <c r="BA363">
        <v>58.509835199966076</v>
      </c>
      <c r="BB363">
        <v>60.421052733466425</v>
      </c>
      <c r="BC363">
        <v>55.531310866901919</v>
      </c>
      <c r="BD363">
        <v>58.634527107088601</v>
      </c>
      <c r="BE363">
        <v>61.386832416007827</v>
      </c>
      <c r="BF363">
        <v>63.124091234988967</v>
      </c>
      <c r="BG363">
        <v>62.955266805301228</v>
      </c>
      <c r="BH363">
        <v>69.003790722827475</v>
      </c>
    </row>
    <row r="364" spans="1:62" x14ac:dyDescent="0.3">
      <c r="A364" t="s">
        <v>154</v>
      </c>
      <c r="B364" t="s">
        <v>155</v>
      </c>
      <c r="C364" t="s">
        <v>879</v>
      </c>
      <c r="D364" t="s">
        <v>880</v>
      </c>
      <c r="AS364">
        <v>61.46928468433785</v>
      </c>
      <c r="AT364">
        <v>60.10495965108008</v>
      </c>
      <c r="AU364">
        <v>62.164018878529255</v>
      </c>
      <c r="AV364">
        <v>63.384699470469698</v>
      </c>
      <c r="AW364">
        <v>58.059577145425159</v>
      </c>
      <c r="AX364">
        <v>58.210987615370009</v>
      </c>
      <c r="AY364">
        <v>55.566749627520231</v>
      </c>
      <c r="AZ364">
        <v>54.408483374714834</v>
      </c>
      <c r="BA364">
        <v>54.655828013945914</v>
      </c>
      <c r="BB364">
        <v>53.487360678070836</v>
      </c>
      <c r="BC364">
        <v>51.658339264495069</v>
      </c>
      <c r="BD364">
        <v>50.68979541081309</v>
      </c>
      <c r="BE364">
        <v>50.962934763354994</v>
      </c>
      <c r="BF364">
        <v>51.956654167042849</v>
      </c>
      <c r="BG364">
        <v>52.421412891785174</v>
      </c>
      <c r="BH364">
        <v>52.145729103839905</v>
      </c>
    </row>
    <row r="365" spans="1:62" x14ac:dyDescent="0.3">
      <c r="A365" t="s">
        <v>154</v>
      </c>
      <c r="B365" t="s">
        <v>155</v>
      </c>
      <c r="C365" t="s">
        <v>881</v>
      </c>
      <c r="D365" t="s">
        <v>882</v>
      </c>
      <c r="AS365">
        <v>19.332088702089528</v>
      </c>
      <c r="AT365">
        <v>17.682255543157311</v>
      </c>
      <c r="AU365">
        <v>17.314399742697915</v>
      </c>
      <c r="AV365">
        <v>25.354650308948823</v>
      </c>
      <c r="AW365">
        <v>27.968967910328885</v>
      </c>
      <c r="AX365">
        <v>31.475466422656613</v>
      </c>
      <c r="AY365">
        <v>33.810175621507859</v>
      </c>
      <c r="AZ365">
        <v>36.857370869009678</v>
      </c>
      <c r="BA365">
        <v>39.91351365921733</v>
      </c>
      <c r="BB365">
        <v>38.626994947946905</v>
      </c>
      <c r="BC365">
        <v>42.922273394518655</v>
      </c>
      <c r="BD365">
        <v>45.276631772514754</v>
      </c>
      <c r="BE365">
        <v>45.310598142248452</v>
      </c>
      <c r="BF365">
        <v>46.825155377926052</v>
      </c>
      <c r="BG365">
        <v>47.406164949409529</v>
      </c>
      <c r="BH365">
        <v>44.224392138038731</v>
      </c>
    </row>
    <row r="366" spans="1:62" x14ac:dyDescent="0.3">
      <c r="A366" t="s">
        <v>154</v>
      </c>
      <c r="B366" t="s">
        <v>155</v>
      </c>
      <c r="C366" t="s">
        <v>883</v>
      </c>
      <c r="D366" t="s">
        <v>884</v>
      </c>
      <c r="AS366">
        <v>62.455055339822017</v>
      </c>
      <c r="AT366">
        <v>68.406783982738006</v>
      </c>
      <c r="AU366">
        <v>66.431600132473278</v>
      </c>
      <c r="AV366">
        <v>84.774782641478964</v>
      </c>
      <c r="AW366">
        <v>86.238933201238694</v>
      </c>
      <c r="AX366">
        <v>90.076070175817151</v>
      </c>
      <c r="AY366">
        <v>92.7526819094888</v>
      </c>
      <c r="AZ366">
        <v>96.945755203041983</v>
      </c>
      <c r="BA366">
        <v>99.694055983085377</v>
      </c>
      <c r="BB366">
        <v>106.50613743621271</v>
      </c>
      <c r="BC366">
        <v>87.409609242092699</v>
      </c>
      <c r="BD366">
        <v>87.970385249590251</v>
      </c>
      <c r="BE366">
        <v>88.664911953887653</v>
      </c>
      <c r="BF366">
        <v>93.480804717555316</v>
      </c>
      <c r="BG366">
        <v>96.522778272075172</v>
      </c>
      <c r="BH366">
        <v>101.9643619988249</v>
      </c>
    </row>
    <row r="367" spans="1:62" x14ac:dyDescent="0.3">
      <c r="A367" t="s">
        <v>154</v>
      </c>
      <c r="B367" t="s">
        <v>155</v>
      </c>
      <c r="C367" t="s">
        <v>885</v>
      </c>
      <c r="D367" t="s">
        <v>886</v>
      </c>
    </row>
    <row r="368" spans="1:62" x14ac:dyDescent="0.3">
      <c r="A368" t="s">
        <v>154</v>
      </c>
      <c r="B368" t="s">
        <v>155</v>
      </c>
      <c r="C368" t="s">
        <v>887</v>
      </c>
      <c r="D368" t="s">
        <v>888</v>
      </c>
    </row>
    <row r="369" spans="1:4" x14ac:dyDescent="0.3">
      <c r="A369" t="s">
        <v>154</v>
      </c>
      <c r="B369" t="s">
        <v>155</v>
      </c>
      <c r="C369" t="s">
        <v>889</v>
      </c>
      <c r="D369" t="s">
        <v>890</v>
      </c>
    </row>
    <row r="370" spans="1:4" x14ac:dyDescent="0.3">
      <c r="A370" t="s">
        <v>154</v>
      </c>
      <c r="B370" t="s">
        <v>155</v>
      </c>
      <c r="C370" t="s">
        <v>891</v>
      </c>
      <c r="D370" t="s">
        <v>892</v>
      </c>
    </row>
    <row r="371" spans="1:4" x14ac:dyDescent="0.3">
      <c r="A371" t="s">
        <v>154</v>
      </c>
      <c r="B371" t="s">
        <v>155</v>
      </c>
      <c r="C371" t="s">
        <v>893</v>
      </c>
      <c r="D371" t="s">
        <v>894</v>
      </c>
    </row>
    <row r="372" spans="1:4" x14ac:dyDescent="0.3">
      <c r="A372" t="s">
        <v>154</v>
      </c>
      <c r="B372" t="s">
        <v>155</v>
      </c>
      <c r="C372" t="s">
        <v>895</v>
      </c>
      <c r="D372" t="s">
        <v>896</v>
      </c>
    </row>
    <row r="373" spans="1:4" x14ac:dyDescent="0.3">
      <c r="A373" t="s">
        <v>154</v>
      </c>
      <c r="B373" t="s">
        <v>155</v>
      </c>
      <c r="C373" t="s">
        <v>897</v>
      </c>
      <c r="D373" t="s">
        <v>898</v>
      </c>
    </row>
    <row r="374" spans="1:4" x14ac:dyDescent="0.3">
      <c r="A374" t="s">
        <v>154</v>
      </c>
      <c r="B374" t="s">
        <v>155</v>
      </c>
      <c r="C374" t="s">
        <v>899</v>
      </c>
      <c r="D374" t="s">
        <v>900</v>
      </c>
    </row>
    <row r="375" spans="1:4" x14ac:dyDescent="0.3">
      <c r="A375" t="s">
        <v>154</v>
      </c>
      <c r="B375" t="s">
        <v>155</v>
      </c>
      <c r="C375" t="s">
        <v>901</v>
      </c>
      <c r="D375" t="s">
        <v>902</v>
      </c>
    </row>
    <row r="376" spans="1:4" x14ac:dyDescent="0.3">
      <c r="A376" t="s">
        <v>154</v>
      </c>
      <c r="B376" t="s">
        <v>155</v>
      </c>
      <c r="C376" t="s">
        <v>903</v>
      </c>
      <c r="D376" t="s">
        <v>904</v>
      </c>
    </row>
    <row r="377" spans="1:4" x14ac:dyDescent="0.3">
      <c r="A377" t="s">
        <v>154</v>
      </c>
      <c r="B377" t="s">
        <v>155</v>
      </c>
      <c r="C377" t="s">
        <v>905</v>
      </c>
      <c r="D377" t="s">
        <v>906</v>
      </c>
    </row>
    <row r="378" spans="1:4" x14ac:dyDescent="0.3">
      <c r="A378" t="s">
        <v>154</v>
      </c>
      <c r="B378" t="s">
        <v>155</v>
      </c>
      <c r="C378" t="s">
        <v>907</v>
      </c>
      <c r="D378" t="s">
        <v>908</v>
      </c>
    </row>
    <row r="379" spans="1:4" x14ac:dyDescent="0.3">
      <c r="A379" t="s">
        <v>154</v>
      </c>
      <c r="B379" t="s">
        <v>155</v>
      </c>
      <c r="C379" t="s">
        <v>909</v>
      </c>
      <c r="D379" t="s">
        <v>910</v>
      </c>
    </row>
    <row r="380" spans="1:4" x14ac:dyDescent="0.3">
      <c r="A380" t="s">
        <v>154</v>
      </c>
      <c r="B380" t="s">
        <v>155</v>
      </c>
      <c r="C380" t="s">
        <v>911</v>
      </c>
      <c r="D380" t="s">
        <v>912</v>
      </c>
    </row>
    <row r="381" spans="1:4" x14ac:dyDescent="0.3">
      <c r="A381" t="s">
        <v>154</v>
      </c>
      <c r="B381" t="s">
        <v>155</v>
      </c>
      <c r="C381" t="s">
        <v>913</v>
      </c>
      <c r="D381" t="s">
        <v>914</v>
      </c>
    </row>
    <row r="382" spans="1:4" x14ac:dyDescent="0.3">
      <c r="A382" t="s">
        <v>154</v>
      </c>
      <c r="B382" t="s">
        <v>155</v>
      </c>
      <c r="C382" t="s">
        <v>915</v>
      </c>
      <c r="D382" t="s">
        <v>916</v>
      </c>
    </row>
    <row r="383" spans="1:4" x14ac:dyDescent="0.3">
      <c r="A383" t="s">
        <v>154</v>
      </c>
      <c r="B383" t="s">
        <v>155</v>
      </c>
      <c r="C383" t="s">
        <v>917</v>
      </c>
      <c r="D383" t="s">
        <v>918</v>
      </c>
    </row>
    <row r="384" spans="1:4" x14ac:dyDescent="0.3">
      <c r="A384" t="s">
        <v>154</v>
      </c>
      <c r="B384" t="s">
        <v>155</v>
      </c>
      <c r="C384" t="s">
        <v>919</v>
      </c>
      <c r="D384" t="s">
        <v>920</v>
      </c>
    </row>
    <row r="385" spans="1:60" x14ac:dyDescent="0.3">
      <c r="A385" t="s">
        <v>154</v>
      </c>
      <c r="B385" t="s">
        <v>155</v>
      </c>
      <c r="C385" t="s">
        <v>921</v>
      </c>
      <c r="D385" t="s">
        <v>922</v>
      </c>
    </row>
    <row r="386" spans="1:60" x14ac:dyDescent="0.3">
      <c r="A386" t="s">
        <v>154</v>
      </c>
      <c r="B386" t="s">
        <v>155</v>
      </c>
      <c r="C386" t="s">
        <v>923</v>
      </c>
      <c r="D386" t="s">
        <v>924</v>
      </c>
    </row>
    <row r="387" spans="1:60" x14ac:dyDescent="0.3">
      <c r="A387" t="s">
        <v>154</v>
      </c>
      <c r="B387" t="s">
        <v>155</v>
      </c>
      <c r="C387" t="s">
        <v>925</v>
      </c>
      <c r="D387" t="s">
        <v>926</v>
      </c>
    </row>
    <row r="388" spans="1:60" x14ac:dyDescent="0.3">
      <c r="A388" t="s">
        <v>154</v>
      </c>
      <c r="B388" t="s">
        <v>155</v>
      </c>
      <c r="C388" t="s">
        <v>927</v>
      </c>
      <c r="D388" t="s">
        <v>928</v>
      </c>
    </row>
    <row r="389" spans="1:60" x14ac:dyDescent="0.3">
      <c r="A389" t="s">
        <v>154</v>
      </c>
      <c r="B389" t="s">
        <v>155</v>
      </c>
      <c r="C389" t="s">
        <v>929</v>
      </c>
      <c r="D389" t="s">
        <v>930</v>
      </c>
    </row>
    <row r="390" spans="1:60" x14ac:dyDescent="0.3">
      <c r="A390" t="s">
        <v>154</v>
      </c>
      <c r="B390" t="s">
        <v>155</v>
      </c>
      <c r="C390" t="s">
        <v>931</v>
      </c>
      <c r="D390" t="s">
        <v>932</v>
      </c>
    </row>
    <row r="391" spans="1:60" x14ac:dyDescent="0.3">
      <c r="A391" t="s">
        <v>154</v>
      </c>
      <c r="B391" t="s">
        <v>155</v>
      </c>
      <c r="C391" t="s">
        <v>933</v>
      </c>
      <c r="D391" t="s">
        <v>934</v>
      </c>
    </row>
    <row r="392" spans="1:60" x14ac:dyDescent="0.3">
      <c r="A392" t="s">
        <v>154</v>
      </c>
      <c r="B392" t="s">
        <v>155</v>
      </c>
      <c r="C392" t="s">
        <v>935</v>
      </c>
      <c r="D392" t="s">
        <v>936</v>
      </c>
    </row>
    <row r="393" spans="1:60" x14ac:dyDescent="0.3">
      <c r="A393" t="s">
        <v>154</v>
      </c>
      <c r="B393" t="s">
        <v>155</v>
      </c>
      <c r="C393" t="s">
        <v>937</v>
      </c>
      <c r="D393" t="s">
        <v>938</v>
      </c>
    </row>
    <row r="394" spans="1:60" x14ac:dyDescent="0.3">
      <c r="A394" t="s">
        <v>154</v>
      </c>
      <c r="B394" t="s">
        <v>155</v>
      </c>
      <c r="C394" t="s">
        <v>939</v>
      </c>
      <c r="D394" t="s">
        <v>940</v>
      </c>
      <c r="P394">
        <v>318.24925223010894</v>
      </c>
      <c r="Q394">
        <v>341.36188769926969</v>
      </c>
      <c r="R394">
        <v>358.82793513362327</v>
      </c>
      <c r="S394">
        <v>375.28006729073178</v>
      </c>
      <c r="T394">
        <v>390.67435747617691</v>
      </c>
      <c r="U394">
        <v>405.85355724643512</v>
      </c>
      <c r="V394">
        <v>411.72939859409797</v>
      </c>
      <c r="W394">
        <v>421.31273875267999</v>
      </c>
      <c r="X394">
        <v>445.20186908005394</v>
      </c>
      <c r="Y394">
        <v>467.59374662879878</v>
      </c>
      <c r="Z394">
        <v>479.59663882033504</v>
      </c>
      <c r="AA394">
        <v>492.65990813483381</v>
      </c>
      <c r="AB394">
        <v>486.6369350124881</v>
      </c>
      <c r="AC394">
        <v>499.64555256014575</v>
      </c>
      <c r="AD394">
        <v>518.30667943694959</v>
      </c>
      <c r="AE394">
        <v>530.61613871789712</v>
      </c>
      <c r="AF394">
        <v>528.37623073558041</v>
      </c>
      <c r="AG394">
        <v>534.12059658653482</v>
      </c>
      <c r="AH394">
        <v>535.62001986656276</v>
      </c>
      <c r="AI394">
        <v>526.50089006863038</v>
      </c>
      <c r="AJ394">
        <v>516.04694497880894</v>
      </c>
      <c r="AK394">
        <v>496.01432340104674</v>
      </c>
      <c r="AL394">
        <v>495.11579510201312</v>
      </c>
      <c r="AM394">
        <v>494.83801614301393</v>
      </c>
      <c r="AN394">
        <v>502.7883592107753</v>
      </c>
      <c r="AO394">
        <v>549.64994959292437</v>
      </c>
      <c r="AP394">
        <v>556.2396453009751</v>
      </c>
      <c r="AQ394">
        <v>527.43739740180592</v>
      </c>
      <c r="AR394">
        <v>516.03482049010574</v>
      </c>
      <c r="AS394">
        <v>510.06387178631269</v>
      </c>
      <c r="AT394">
        <v>488.95801640195674</v>
      </c>
      <c r="AU394">
        <v>509.41184420689143</v>
      </c>
      <c r="AV394">
        <v>508.34947056330071</v>
      </c>
      <c r="AW394">
        <v>516.12977694510823</v>
      </c>
      <c r="AX394">
        <v>520.22480433098815</v>
      </c>
      <c r="AY394">
        <v>524.88659966721434</v>
      </c>
      <c r="AZ394">
        <v>534.36487623733888</v>
      </c>
      <c r="BA394">
        <v>510.9701857341376</v>
      </c>
      <c r="BB394">
        <v>488.18743433937806</v>
      </c>
      <c r="BC394">
        <v>502.48882213512582</v>
      </c>
      <c r="BD394">
        <v>506.48023381563854</v>
      </c>
      <c r="BE394">
        <v>493.71360913703859</v>
      </c>
      <c r="BF394">
        <v>488.51953759950834</v>
      </c>
      <c r="BG394">
        <v>482.87284435493257</v>
      </c>
    </row>
    <row r="395" spans="1:60" x14ac:dyDescent="0.3">
      <c r="A395" t="s">
        <v>154</v>
      </c>
      <c r="B395" t="s">
        <v>155</v>
      </c>
      <c r="C395" t="s">
        <v>941</v>
      </c>
      <c r="D395" t="s">
        <v>942</v>
      </c>
      <c r="P395">
        <v>7.9421408427898692</v>
      </c>
      <c r="Q395">
        <v>7.3340226513093034</v>
      </c>
      <c r="R395">
        <v>7.5461694795440497</v>
      </c>
      <c r="S395">
        <v>7.3953328757721346</v>
      </c>
      <c r="T395">
        <v>7.6936734884590221</v>
      </c>
      <c r="U395">
        <v>7.705348594116459</v>
      </c>
      <c r="V395">
        <v>7.6154891304347814</v>
      </c>
      <c r="W395">
        <v>8.1252017848125373</v>
      </c>
      <c r="X395">
        <v>9.0977944045351258</v>
      </c>
      <c r="Y395">
        <v>9.1637628168893155</v>
      </c>
      <c r="Z395">
        <v>9.7340564516642978</v>
      </c>
      <c r="AA395">
        <v>8.5885669212378399</v>
      </c>
      <c r="AB395">
        <v>9.1405692103930036</v>
      </c>
      <c r="AC395">
        <v>8.6532066240544712</v>
      </c>
      <c r="AD395">
        <v>8.4179332354360046</v>
      </c>
      <c r="AE395">
        <v>6.598697973664251</v>
      </c>
      <c r="AF395">
        <v>7.5314883891203044</v>
      </c>
      <c r="AG395">
        <v>7.3969957690887922</v>
      </c>
      <c r="AH395">
        <v>7.6592522307172963</v>
      </c>
      <c r="AI395">
        <v>8.8732038206105344</v>
      </c>
      <c r="AJ395">
        <v>9.3923372580392694</v>
      </c>
      <c r="AK395">
        <v>10.323354861232326</v>
      </c>
      <c r="AL395">
        <v>9.0508109022476901</v>
      </c>
      <c r="AM395">
        <v>10.084333348366016</v>
      </c>
      <c r="AN395">
        <v>9.1482462260560702</v>
      </c>
      <c r="AO395">
        <v>10.302807744623767</v>
      </c>
      <c r="AP395">
        <v>10.478124503158108</v>
      </c>
      <c r="AQ395">
        <v>10.812825706690329</v>
      </c>
      <c r="AR395">
        <v>11.094453851601793</v>
      </c>
      <c r="AS395">
        <v>11.221830339991486</v>
      </c>
      <c r="AT395">
        <v>11.315811713006001</v>
      </c>
      <c r="AU395">
        <v>10.634286840582659</v>
      </c>
      <c r="AV395">
        <v>11.447515651442153</v>
      </c>
      <c r="AW395">
        <v>12.960027456945822</v>
      </c>
      <c r="AX395">
        <v>11.348420327116836</v>
      </c>
      <c r="AY395">
        <v>11.895362754894748</v>
      </c>
      <c r="AZ395">
        <v>10.459918704604517</v>
      </c>
      <c r="BA395">
        <v>11.043004265954238</v>
      </c>
      <c r="BB395">
        <v>11.648570493234395</v>
      </c>
      <c r="BC395">
        <v>12.043804974063519</v>
      </c>
      <c r="BD395">
        <v>11.25204991800328</v>
      </c>
      <c r="BE395">
        <v>10.976656902005779</v>
      </c>
      <c r="BF395">
        <v>11.587765068631828</v>
      </c>
      <c r="BG395">
        <v>11.740747004194485</v>
      </c>
    </row>
    <row r="396" spans="1:60" x14ac:dyDescent="0.3">
      <c r="A396" t="s">
        <v>154</v>
      </c>
      <c r="B396" t="s">
        <v>155</v>
      </c>
      <c r="C396" t="s">
        <v>943</v>
      </c>
      <c r="D396" t="s">
        <v>944</v>
      </c>
      <c r="P396">
        <v>67.281707222686009</v>
      </c>
      <c r="Q396">
        <v>63.889670634766624</v>
      </c>
      <c r="R396">
        <v>64.29114836889886</v>
      </c>
      <c r="S396">
        <v>62.445382428817432</v>
      </c>
      <c r="T396">
        <v>62.345824196699894</v>
      </c>
      <c r="U396">
        <v>61.384227872737227</v>
      </c>
      <c r="V396">
        <v>59.785620870643584</v>
      </c>
      <c r="W396">
        <v>61.506333254281266</v>
      </c>
      <c r="X396">
        <v>60.896895736573043</v>
      </c>
      <c r="Y396">
        <v>62.868628524365654</v>
      </c>
      <c r="Z396">
        <v>64.356711758907252</v>
      </c>
      <c r="AA396">
        <v>65.090508330998674</v>
      </c>
      <c r="AB396">
        <v>66.423068778375324</v>
      </c>
      <c r="AC396">
        <v>66.716099894972672</v>
      </c>
      <c r="AD396">
        <v>65.40443644089116</v>
      </c>
      <c r="AE396">
        <v>63.496001181324992</v>
      </c>
      <c r="AF396">
        <v>65.913843232303876</v>
      </c>
      <c r="AG396">
        <v>63.157640688387588</v>
      </c>
      <c r="AH396">
        <v>63.081853819659329</v>
      </c>
      <c r="AI396">
        <v>64.212606144447051</v>
      </c>
      <c r="AJ396">
        <v>63.466786322680058</v>
      </c>
      <c r="AK396">
        <v>64.04668441859711</v>
      </c>
      <c r="AL396">
        <v>65.765749402893661</v>
      </c>
      <c r="AM396">
        <v>64.930838697643239</v>
      </c>
      <c r="AN396">
        <v>64.181356450860363</v>
      </c>
      <c r="AO396">
        <v>64.885723471461461</v>
      </c>
      <c r="AP396">
        <v>64.697517365678252</v>
      </c>
      <c r="AQ396">
        <v>63.336080216666744</v>
      </c>
      <c r="AR396">
        <v>62.194639342387482</v>
      </c>
      <c r="AS396">
        <v>62.004127624776373</v>
      </c>
      <c r="AT396">
        <v>61.461379351647437</v>
      </c>
      <c r="AU396">
        <v>60.2191784912077</v>
      </c>
      <c r="AV396">
        <v>61.779502947769949</v>
      </c>
      <c r="AW396">
        <v>60.754968046293513</v>
      </c>
      <c r="AX396">
        <v>60.549914342612311</v>
      </c>
      <c r="AY396">
        <v>59.893081950265668</v>
      </c>
      <c r="AZ396">
        <v>60.215913160800717</v>
      </c>
      <c r="BA396">
        <v>59.387653068220757</v>
      </c>
      <c r="BB396">
        <v>57.955715169765618</v>
      </c>
      <c r="BC396">
        <v>56.894003744615539</v>
      </c>
      <c r="BD396">
        <v>56.029232647525347</v>
      </c>
      <c r="BE396">
        <v>55.27256902377593</v>
      </c>
      <c r="BF396">
        <v>53.644753465176734</v>
      </c>
      <c r="BG396">
        <v>51.60660231704496</v>
      </c>
      <c r="BH396">
        <v>50.610720791163409</v>
      </c>
    </row>
    <row r="397" spans="1:60" x14ac:dyDescent="0.3">
      <c r="A397" t="s">
        <v>154</v>
      </c>
      <c r="B397" t="s">
        <v>155</v>
      </c>
      <c r="C397" t="s">
        <v>945</v>
      </c>
      <c r="D397" t="s">
        <v>946</v>
      </c>
      <c r="P397">
        <v>17.741719326255915</v>
      </c>
      <c r="Q397">
        <v>20.904808221480334</v>
      </c>
      <c r="R397">
        <v>20.610453115566983</v>
      </c>
      <c r="S397">
        <v>23.53541053845786</v>
      </c>
      <c r="T397">
        <v>23.270278040852002</v>
      </c>
      <c r="U397">
        <v>24.063036902813707</v>
      </c>
      <c r="V397">
        <v>25.193563471715276</v>
      </c>
      <c r="W397">
        <v>23.064137272057952</v>
      </c>
      <c r="X397">
        <v>23.401483744731134</v>
      </c>
      <c r="Y397">
        <v>21.28946173940254</v>
      </c>
      <c r="Z397">
        <v>20.194452592796953</v>
      </c>
      <c r="AA397">
        <v>19.333056485376847</v>
      </c>
      <c r="AB397">
        <v>17.19363146263337</v>
      </c>
      <c r="AC397">
        <v>15.45286141319186</v>
      </c>
      <c r="AD397">
        <v>16.519848271403163</v>
      </c>
      <c r="AE397">
        <v>16.797043552686826</v>
      </c>
      <c r="AF397">
        <v>15.127288725228277</v>
      </c>
      <c r="AG397">
        <v>16.61878370313913</v>
      </c>
      <c r="AH397">
        <v>16.686465143913711</v>
      </c>
      <c r="AI397">
        <v>16.450216144158411</v>
      </c>
      <c r="AJ397">
        <v>17.92367346481786</v>
      </c>
      <c r="AK397">
        <v>16.996394376638182</v>
      </c>
      <c r="AL397">
        <v>16.097134981475758</v>
      </c>
      <c r="AM397">
        <v>15.621710962059598</v>
      </c>
      <c r="AN397">
        <v>15.709304996945466</v>
      </c>
      <c r="AO397">
        <v>15.144859616634983</v>
      </c>
      <c r="AP397">
        <v>14.890812032248101</v>
      </c>
      <c r="AQ397">
        <v>15.767399085499884</v>
      </c>
      <c r="AR397">
        <v>16.587934119911903</v>
      </c>
      <c r="AS397">
        <v>17.152884076970878</v>
      </c>
      <c r="AT397">
        <v>18.35806795433583</v>
      </c>
      <c r="AU397">
        <v>18.486016370215026</v>
      </c>
      <c r="AV397">
        <v>17.119026648829106</v>
      </c>
      <c r="AW397">
        <v>17.279317549801807</v>
      </c>
      <c r="AX397">
        <v>17.688848854230734</v>
      </c>
      <c r="AY397">
        <v>17.957883958083553</v>
      </c>
      <c r="AZ397">
        <v>17.202010994090045</v>
      </c>
      <c r="BA397">
        <v>17.833055034039997</v>
      </c>
      <c r="BB397">
        <v>18.872673488656002</v>
      </c>
      <c r="BC397">
        <v>19.86275740378764</v>
      </c>
      <c r="BD397">
        <v>19.926817100123092</v>
      </c>
      <c r="BE397">
        <v>19.843240434952918</v>
      </c>
      <c r="BF397">
        <v>20.272744498805402</v>
      </c>
      <c r="BG397">
        <v>21.099798577752196</v>
      </c>
      <c r="BH397">
        <v>20.450256606396444</v>
      </c>
    </row>
    <row r="398" spans="1:60" x14ac:dyDescent="0.3">
      <c r="A398" t="s">
        <v>154</v>
      </c>
      <c r="B398" t="s">
        <v>155</v>
      </c>
      <c r="C398" t="s">
        <v>947</v>
      </c>
      <c r="D398" t="s">
        <v>948</v>
      </c>
      <c r="P398">
        <v>0.14307838166335415</v>
      </c>
      <c r="Q398">
        <v>0.27318844342118004</v>
      </c>
      <c r="R398">
        <v>0.30612020244239613</v>
      </c>
      <c r="S398">
        <v>0.14301499180672628</v>
      </c>
      <c r="T398">
        <v>0.46052548962499218</v>
      </c>
      <c r="U398">
        <v>0.60744686521091207</v>
      </c>
      <c r="V398">
        <v>0.77185698919140888</v>
      </c>
      <c r="W398">
        <v>0.99589270165610866</v>
      </c>
      <c r="X398">
        <v>1.458885868666782</v>
      </c>
      <c r="Y398">
        <v>1.9880365889025795</v>
      </c>
      <c r="Z398">
        <v>2.3579188721499373</v>
      </c>
      <c r="AA398">
        <v>2.4155385620021184</v>
      </c>
      <c r="AB398">
        <v>2.9964842848040067</v>
      </c>
      <c r="AC398">
        <v>2.4409865887370161</v>
      </c>
      <c r="AD398">
        <v>2.493642491488596</v>
      </c>
      <c r="AE398">
        <v>2.1475859146855547</v>
      </c>
      <c r="AF398">
        <v>2.5371382493540757</v>
      </c>
      <c r="AG398">
        <v>2.293894852948954</v>
      </c>
      <c r="AH398">
        <v>2.6728527520915804</v>
      </c>
      <c r="AI398">
        <v>2.9373260964889449</v>
      </c>
      <c r="AJ398">
        <v>2.6443353546082777</v>
      </c>
      <c r="AK398">
        <v>2.6745036932478885</v>
      </c>
      <c r="AL398">
        <v>2.7414766869227303</v>
      </c>
      <c r="AM398">
        <v>3.1625780526351663</v>
      </c>
      <c r="AN398">
        <v>2.8170845171236194</v>
      </c>
      <c r="AO398">
        <v>3.0436792730226396</v>
      </c>
      <c r="AP398">
        <v>4.1076756158685193</v>
      </c>
      <c r="AQ398">
        <v>3.8764564618359345</v>
      </c>
      <c r="AR398">
        <v>4.2189115049687169</v>
      </c>
      <c r="AS398">
        <v>3.8545036166566202</v>
      </c>
      <c r="AT398">
        <v>3.9399608178888186</v>
      </c>
      <c r="AU398">
        <v>4.9218450218549696</v>
      </c>
      <c r="AV398">
        <v>4.5593248220200682</v>
      </c>
      <c r="AW398">
        <v>5.3977261839374524</v>
      </c>
      <c r="AX398">
        <v>5.5365757356990297</v>
      </c>
      <c r="AY398">
        <v>5.6074181406558861</v>
      </c>
      <c r="AZ398">
        <v>5.425068806496677</v>
      </c>
      <c r="BA398">
        <v>5.2819099190964396</v>
      </c>
      <c r="BB398">
        <v>5.4750898381695876</v>
      </c>
      <c r="BC398">
        <v>6.7263232809005702</v>
      </c>
      <c r="BD398">
        <v>7.3459210187518593</v>
      </c>
      <c r="BE398">
        <v>7.6882129633503116</v>
      </c>
      <c r="BF398">
        <v>7.9165120043115804</v>
      </c>
      <c r="BG398">
        <v>8.5156185894174961</v>
      </c>
      <c r="BH398">
        <v>9.5125052893179394</v>
      </c>
    </row>
    <row r="399" spans="1:60" x14ac:dyDescent="0.3">
      <c r="A399" t="s">
        <v>154</v>
      </c>
      <c r="B399" t="s">
        <v>155</v>
      </c>
      <c r="C399" t="s">
        <v>949</v>
      </c>
      <c r="D399" t="s">
        <v>950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1.9782928682206873</v>
      </c>
      <c r="AD399">
        <v>2.519237757510338</v>
      </c>
      <c r="AE399">
        <v>4.006187498829612</v>
      </c>
      <c r="AF399">
        <v>2.7277774727626545</v>
      </c>
      <c r="AG399">
        <v>4.4401104394011019</v>
      </c>
      <c r="AH399">
        <v>4.527085715773608</v>
      </c>
      <c r="AI399">
        <v>3.3514474259601754</v>
      </c>
      <c r="AJ399">
        <v>3.5763648103147605</v>
      </c>
      <c r="AK399">
        <v>3.6482288592871766</v>
      </c>
      <c r="AL399">
        <v>2.761651397337463</v>
      </c>
      <c r="AM399">
        <v>3.5788912797763111</v>
      </c>
      <c r="AN399">
        <v>4.0324093892354682</v>
      </c>
      <c r="AO399">
        <v>3.9719963914265302</v>
      </c>
      <c r="AP399">
        <v>4.1138559957150109</v>
      </c>
      <c r="AQ399">
        <v>4.452637812467743</v>
      </c>
      <c r="AR399">
        <v>4.1545080537959054</v>
      </c>
      <c r="AS399">
        <v>4.0565516949282179</v>
      </c>
      <c r="AT399">
        <v>3.263460320450525</v>
      </c>
      <c r="AU399">
        <v>3.4290769657232554</v>
      </c>
      <c r="AV399">
        <v>3.5112041732798223</v>
      </c>
      <c r="AW399">
        <v>3.4970483517535533</v>
      </c>
      <c r="AX399">
        <v>2.9050109084815845</v>
      </c>
      <c r="AY399">
        <v>2.4794907946641929</v>
      </c>
      <c r="AZ399">
        <v>2.7144532532992698</v>
      </c>
      <c r="BA399">
        <v>3.153914803376348</v>
      </c>
      <c r="BB399">
        <v>3.1461007119985522</v>
      </c>
      <c r="BC399">
        <v>2.7925943784097176</v>
      </c>
      <c r="BD399">
        <v>3.0363260146693078</v>
      </c>
      <c r="BE399">
        <v>2.6805371803036113</v>
      </c>
      <c r="BF399">
        <v>3.1018671240470863</v>
      </c>
      <c r="BG399">
        <v>2.9614129036285122</v>
      </c>
    </row>
    <row r="400" spans="1:60" x14ac:dyDescent="0.3">
      <c r="A400" t="s">
        <v>154</v>
      </c>
      <c r="B400" t="s">
        <v>155</v>
      </c>
      <c r="C400" t="s">
        <v>951</v>
      </c>
      <c r="D400" t="s">
        <v>952</v>
      </c>
      <c r="P400">
        <v>3.7440847100813848</v>
      </c>
      <c r="Q400">
        <v>3.8621346609151135</v>
      </c>
      <c r="R400">
        <v>3.7403754639263833</v>
      </c>
      <c r="S400">
        <v>2.8342153407735502</v>
      </c>
      <c r="T400">
        <v>2.8955644257253126</v>
      </c>
      <c r="U400">
        <v>2.9159015114827933</v>
      </c>
      <c r="V400">
        <v>3.2213678460664981</v>
      </c>
      <c r="W400">
        <v>3.4052153413663682</v>
      </c>
      <c r="X400">
        <v>3.2211381913320305</v>
      </c>
      <c r="Y400">
        <v>2.837319698722411</v>
      </c>
      <c r="Z400">
        <v>2.3881193796955991</v>
      </c>
      <c r="AA400">
        <v>2.4521707674466953</v>
      </c>
      <c r="AB400">
        <v>2.6816105947053157</v>
      </c>
      <c r="AC400">
        <v>2.7146714364934068</v>
      </c>
      <c r="AD400">
        <v>2.3561864332236859</v>
      </c>
      <c r="AE400">
        <v>2.6741290177351806</v>
      </c>
      <c r="AF400">
        <v>2.8237605620426121</v>
      </c>
      <c r="AG400">
        <v>2.6455323041204317</v>
      </c>
      <c r="AH400">
        <v>2.200932923895341</v>
      </c>
      <c r="AI400">
        <v>2.1788969950052364</v>
      </c>
      <c r="AJ400">
        <v>2.064310309365847</v>
      </c>
      <c r="AK400">
        <v>2.3689134636478215</v>
      </c>
      <c r="AL400">
        <v>2.3832804133328538</v>
      </c>
      <c r="AM400">
        <v>2.5059989470641595</v>
      </c>
      <c r="AN400">
        <v>3.0154757763409381</v>
      </c>
      <c r="AO400">
        <v>2.6871272402635871</v>
      </c>
      <c r="AP400">
        <v>1.9058339747682649</v>
      </c>
      <c r="AQ400">
        <v>1.8503278373698762</v>
      </c>
      <c r="AR400">
        <v>2.187775527277426</v>
      </c>
      <c r="AS400">
        <v>2.3684524730726166</v>
      </c>
      <c r="AT400">
        <v>2.2076080589221716</v>
      </c>
      <c r="AU400">
        <v>1.9757728926846776</v>
      </c>
      <c r="AV400">
        <v>2.0546492082447672</v>
      </c>
      <c r="AW400">
        <v>2.3763706046109818</v>
      </c>
      <c r="AX400">
        <v>2.5453894394248895</v>
      </c>
      <c r="AY400">
        <v>2.7535059353472096</v>
      </c>
      <c r="AZ400">
        <v>3.204239728799589</v>
      </c>
      <c r="BA400">
        <v>3.3096217630631841</v>
      </c>
      <c r="BB400">
        <v>3.4608090527817903</v>
      </c>
      <c r="BC400">
        <v>2.6379503389407937</v>
      </c>
      <c r="BD400">
        <v>2.8485514462906325</v>
      </c>
      <c r="BE400">
        <v>3.3839707702829012</v>
      </c>
      <c r="BF400">
        <v>3.6551279835467652</v>
      </c>
      <c r="BG400">
        <v>3.8122233528875955</v>
      </c>
      <c r="BH400">
        <v>3.9943105791454174</v>
      </c>
    </row>
    <row r="401" spans="1:63" x14ac:dyDescent="0.3">
      <c r="A401" t="s">
        <v>154</v>
      </c>
      <c r="B401" t="s">
        <v>155</v>
      </c>
      <c r="C401" t="s">
        <v>953</v>
      </c>
      <c r="D401" t="s">
        <v>954</v>
      </c>
      <c r="P401">
        <v>71.168870314430748</v>
      </c>
      <c r="Q401">
        <v>68.024993739102925</v>
      </c>
      <c r="R401">
        <v>68.337644035267644</v>
      </c>
      <c r="S401">
        <v>65.422612761397716</v>
      </c>
      <c r="T401">
        <v>65.701914112050204</v>
      </c>
      <c r="U401">
        <v>64.907576249430932</v>
      </c>
      <c r="V401">
        <v>63.778845705901489</v>
      </c>
      <c r="W401">
        <v>65.907441297303748</v>
      </c>
      <c r="X401">
        <v>65.576919796571858</v>
      </c>
      <c r="Y401">
        <v>67.693984811990646</v>
      </c>
      <c r="Z401">
        <v>69.102750010752786</v>
      </c>
      <c r="AA401">
        <v>69.958217660447502</v>
      </c>
      <c r="AB401">
        <v>72.101163657884655</v>
      </c>
      <c r="AC401">
        <v>71.871757920203081</v>
      </c>
      <c r="AD401">
        <v>70.254265365603445</v>
      </c>
      <c r="AE401">
        <v>68.317716113745732</v>
      </c>
      <c r="AF401">
        <v>71.27474204370057</v>
      </c>
      <c r="AG401">
        <v>68.097067845456962</v>
      </c>
      <c r="AH401">
        <v>67.955639495646253</v>
      </c>
      <c r="AI401">
        <v>69.328829235941242</v>
      </c>
      <c r="AJ401">
        <v>68.175431986654175</v>
      </c>
      <c r="AK401">
        <v>69.09010157549281</v>
      </c>
      <c r="AL401">
        <v>70.89050650314924</v>
      </c>
      <c r="AM401">
        <v>70.599415697342565</v>
      </c>
      <c r="AN401">
        <v>70.013916744324916</v>
      </c>
      <c r="AO401">
        <v>70.6165299847477</v>
      </c>
      <c r="AP401">
        <v>70.711026956315024</v>
      </c>
      <c r="AQ401">
        <v>69.062864515872548</v>
      </c>
      <c r="AR401">
        <v>68.601326374633615</v>
      </c>
      <c r="AS401">
        <v>68.227083714505611</v>
      </c>
      <c r="AT401">
        <v>67.608948228458416</v>
      </c>
      <c r="AU401">
        <v>67.116796405747365</v>
      </c>
      <c r="AV401">
        <v>68.393476978034784</v>
      </c>
      <c r="AW401">
        <v>68.529064834841947</v>
      </c>
      <c r="AX401">
        <v>68.631879517736223</v>
      </c>
      <c r="AY401">
        <v>68.254006026268769</v>
      </c>
      <c r="AZ401">
        <v>68.845221696096985</v>
      </c>
      <c r="BA401">
        <v>67.979184750380384</v>
      </c>
      <c r="BB401">
        <v>66.891614060717004</v>
      </c>
      <c r="BC401">
        <v>66.258277364456902</v>
      </c>
      <c r="BD401">
        <v>66.223705112567842</v>
      </c>
      <c r="BE401">
        <v>66.34475275740914</v>
      </c>
      <c r="BF401">
        <v>65.216393453035067</v>
      </c>
      <c r="BG401">
        <v>63.934444259350052</v>
      </c>
      <c r="BH401">
        <v>64.117536659626779</v>
      </c>
    </row>
    <row r="402" spans="1:63" x14ac:dyDescent="0.3">
      <c r="A402" t="s">
        <v>154</v>
      </c>
      <c r="B402" t="s">
        <v>155</v>
      </c>
      <c r="C402" t="s">
        <v>955</v>
      </c>
      <c r="D402" t="s">
        <v>956</v>
      </c>
      <c r="P402">
        <v>0.19598131269854391</v>
      </c>
      <c r="Q402">
        <v>0.17676899280194</v>
      </c>
      <c r="R402">
        <v>0.16733258654407507</v>
      </c>
      <c r="S402">
        <v>0.15740643752312641</v>
      </c>
      <c r="T402">
        <v>0.14323758447648943</v>
      </c>
      <c r="U402">
        <v>0.14481658513404475</v>
      </c>
      <c r="V402">
        <v>0.14302055976193753</v>
      </c>
      <c r="W402">
        <v>0.14385116801699346</v>
      </c>
      <c r="X402">
        <v>0.13702619607571179</v>
      </c>
      <c r="Y402">
        <v>0.13198318598551442</v>
      </c>
      <c r="Z402">
        <v>0.12365113466808517</v>
      </c>
      <c r="AA402">
        <v>0.12957959239350431</v>
      </c>
      <c r="AB402">
        <v>0.12605861769982254</v>
      </c>
      <c r="AC402">
        <v>0.11794153660220148</v>
      </c>
      <c r="AD402">
        <v>0.12750234370089952</v>
      </c>
      <c r="AE402">
        <v>0.29990657295566442</v>
      </c>
      <c r="AF402">
        <v>0.29104549652632183</v>
      </c>
      <c r="AG402">
        <v>0.26489175022063183</v>
      </c>
      <c r="AH402">
        <v>0.25166338288425227</v>
      </c>
      <c r="AI402">
        <v>0.29036093215798892</v>
      </c>
      <c r="AJ402">
        <v>0.28864361658052201</v>
      </c>
      <c r="AK402">
        <v>0.2867363336864383</v>
      </c>
      <c r="AL402">
        <v>0.27216826314214831</v>
      </c>
      <c r="AM402">
        <v>0.22144320592614075</v>
      </c>
      <c r="AN402">
        <v>0.26583001459874556</v>
      </c>
      <c r="AO402">
        <v>0.28807515229539338</v>
      </c>
      <c r="AP402">
        <v>0.30576616082644975</v>
      </c>
      <c r="AQ402">
        <v>0.37517262944548441</v>
      </c>
      <c r="AR402">
        <v>0.34920263223851222</v>
      </c>
      <c r="AS402">
        <v>0.42436332488834011</v>
      </c>
      <c r="AT402">
        <v>0.44450527734469319</v>
      </c>
      <c r="AU402">
        <v>0.37119021778907391</v>
      </c>
      <c r="AV402">
        <v>0.46860420538915742</v>
      </c>
      <c r="AW402">
        <v>0.54006044130335451</v>
      </c>
      <c r="AX402">
        <v>0.52554124555280946</v>
      </c>
      <c r="AY402">
        <v>0.6922097281333609</v>
      </c>
      <c r="AZ402">
        <v>0.5339200266717482</v>
      </c>
      <c r="BA402">
        <v>0.592268528902264</v>
      </c>
      <c r="BB402">
        <v>0.657423512830558</v>
      </c>
      <c r="BC402">
        <v>0.67258616569021545</v>
      </c>
      <c r="BD402">
        <v>0.67036645309800069</v>
      </c>
      <c r="BE402">
        <v>0.72966939808498843</v>
      </c>
      <c r="BF402">
        <v>0.85561923859827116</v>
      </c>
      <c r="BG402">
        <v>1.7003327676335955</v>
      </c>
      <c r="BH402">
        <v>2.387340356813886</v>
      </c>
    </row>
    <row r="403" spans="1:63" x14ac:dyDescent="0.3">
      <c r="A403" t="s">
        <v>154</v>
      </c>
      <c r="B403" t="s">
        <v>155</v>
      </c>
      <c r="C403" t="s">
        <v>957</v>
      </c>
      <c r="D403" t="s">
        <v>958</v>
      </c>
      <c r="P403">
        <v>163000000</v>
      </c>
      <c r="Q403">
        <v>165000000</v>
      </c>
      <c r="R403">
        <v>170000000</v>
      </c>
      <c r="S403">
        <v>175000000</v>
      </c>
      <c r="T403">
        <v>172000000</v>
      </c>
      <c r="U403">
        <v>185000000</v>
      </c>
      <c r="V403">
        <v>189000000</v>
      </c>
      <c r="W403">
        <v>195000000</v>
      </c>
      <c r="X403">
        <v>201000000</v>
      </c>
      <c r="Y403">
        <v>207000000</v>
      </c>
      <c r="Z403">
        <v>217000000</v>
      </c>
      <c r="AA403">
        <v>237000000</v>
      </c>
      <c r="AB403">
        <v>231000000</v>
      </c>
      <c r="AC403">
        <v>234000000</v>
      </c>
      <c r="AD403">
        <v>269000000</v>
      </c>
      <c r="AE403">
        <v>659000000</v>
      </c>
      <c r="AF403">
        <v>658000000</v>
      </c>
      <c r="AG403">
        <v>626000000</v>
      </c>
      <c r="AH403">
        <v>617000000</v>
      </c>
      <c r="AI403">
        <v>732000000</v>
      </c>
      <c r="AJ403">
        <v>738000000</v>
      </c>
      <c r="AK403">
        <v>730000000</v>
      </c>
      <c r="AL403">
        <v>715000000</v>
      </c>
      <c r="AM403">
        <v>600000000</v>
      </c>
      <c r="AN403">
        <v>745000000</v>
      </c>
      <c r="AO403">
        <v>854000000</v>
      </c>
      <c r="AP403">
        <v>940000000</v>
      </c>
      <c r="AQ403">
        <v>1146000000</v>
      </c>
      <c r="AR403">
        <v>1079000000</v>
      </c>
      <c r="AS403">
        <v>1361000000</v>
      </c>
      <c r="AT403">
        <v>1460000000</v>
      </c>
      <c r="AU403">
        <v>1298000000</v>
      </c>
      <c r="AV403">
        <v>1690000000</v>
      </c>
      <c r="AW403">
        <v>2064000000</v>
      </c>
      <c r="AX403">
        <v>2043000000</v>
      </c>
      <c r="AY403">
        <v>2799000000</v>
      </c>
      <c r="AZ403">
        <v>2226000000</v>
      </c>
      <c r="BA403">
        <v>2442000000</v>
      </c>
      <c r="BB403">
        <v>2676000000</v>
      </c>
      <c r="BC403">
        <v>2914000000</v>
      </c>
      <c r="BD403">
        <v>2981000000</v>
      </c>
      <c r="BE403">
        <v>3254000000</v>
      </c>
      <c r="BF403">
        <v>3891000000</v>
      </c>
      <c r="BG403">
        <v>7920000000</v>
      </c>
      <c r="BH403">
        <v>11206000000</v>
      </c>
    </row>
    <row r="404" spans="1:63" x14ac:dyDescent="0.3">
      <c r="A404" t="s">
        <v>154</v>
      </c>
      <c r="B404" t="s">
        <v>155</v>
      </c>
      <c r="C404" t="s">
        <v>959</v>
      </c>
      <c r="D404" t="s">
        <v>960</v>
      </c>
      <c r="AJ404">
        <v>1.6118833954896368</v>
      </c>
      <c r="AK404">
        <v>1.8703669773247102</v>
      </c>
      <c r="AL404">
        <v>1.8103984313960453</v>
      </c>
      <c r="AM404">
        <v>1.7814704831102157</v>
      </c>
      <c r="AN404">
        <v>1.5027356963948959</v>
      </c>
      <c r="AO404">
        <v>1.4970723549318965</v>
      </c>
      <c r="AP404">
        <v>1.6230236811086731</v>
      </c>
      <c r="AQ404">
        <v>1.5769790530975625</v>
      </c>
      <c r="AR404">
        <v>1.6436223516546575</v>
      </c>
      <c r="AS404">
        <v>1.7534347893941147</v>
      </c>
      <c r="AT404">
        <v>1.6000590657741967</v>
      </c>
      <c r="AU404">
        <v>1.620691058419643</v>
      </c>
      <c r="AV404">
        <v>1.5706677679750878</v>
      </c>
      <c r="AW404">
        <v>1.590452969874105</v>
      </c>
      <c r="AX404">
        <v>1.5749728006050003</v>
      </c>
      <c r="AY404">
        <v>1.6178100720304667</v>
      </c>
      <c r="AZ404">
        <v>1.5681402393497577</v>
      </c>
      <c r="BA404">
        <v>1.5680946744069628</v>
      </c>
      <c r="BB404">
        <v>1.5769114037513126</v>
      </c>
      <c r="BC404">
        <v>1.433425780245372</v>
      </c>
      <c r="BD404">
        <v>1.5528156094913943</v>
      </c>
      <c r="BE404">
        <v>1.7966975425403462</v>
      </c>
      <c r="BF404">
        <v>1.5805580780128827</v>
      </c>
      <c r="BG404">
        <v>1.6403960394552537</v>
      </c>
      <c r="BH404">
        <v>1.6988522403910684</v>
      </c>
      <c r="BI404">
        <v>1.8266668565156692</v>
      </c>
      <c r="BJ404">
        <v>1.8212687191233492</v>
      </c>
      <c r="BK404">
        <v>1.8220380415463715</v>
      </c>
    </row>
    <row r="405" spans="1:63" x14ac:dyDescent="0.3">
      <c r="A405" t="s">
        <v>154</v>
      </c>
      <c r="B405" t="s">
        <v>155</v>
      </c>
      <c r="C405" t="s">
        <v>961</v>
      </c>
      <c r="D405" t="s">
        <v>962</v>
      </c>
      <c r="AJ405">
        <v>3.1498170898616018</v>
      </c>
      <c r="AK405">
        <v>3.3976146055510301</v>
      </c>
      <c r="AL405">
        <v>3.1614018971696987</v>
      </c>
      <c r="AM405">
        <v>3.2978624550439646</v>
      </c>
      <c r="AN405">
        <v>2.8377015632125127</v>
      </c>
      <c r="AO405">
        <v>2.7450693101399262</v>
      </c>
      <c r="AP405">
        <v>2.8263155890776592</v>
      </c>
      <c r="AQ405">
        <v>2.8169613667155811</v>
      </c>
      <c r="AR405">
        <v>2.9180114501800998</v>
      </c>
      <c r="AS405">
        <v>3.0670931205559233</v>
      </c>
      <c r="AT405">
        <v>2.8772380117895224</v>
      </c>
      <c r="AU405">
        <v>2.9172943338312578</v>
      </c>
      <c r="AV405">
        <v>2.9210067376013775</v>
      </c>
      <c r="AW405">
        <v>3.0463537259503477</v>
      </c>
      <c r="AX405">
        <v>3.0508096712242265</v>
      </c>
      <c r="AY405">
        <v>3.0965818324811725</v>
      </c>
      <c r="AZ405">
        <v>3.0522887072213449</v>
      </c>
      <c r="BA405">
        <v>3.0743716447694789</v>
      </c>
      <c r="BB405">
        <v>3.1078595682030192</v>
      </c>
      <c r="BC405">
        <v>2.9510684233944788</v>
      </c>
      <c r="BD405">
        <v>3.1587673131431946</v>
      </c>
      <c r="BE405">
        <v>3.3726741356921122</v>
      </c>
      <c r="BF405">
        <v>3.1737443701675101</v>
      </c>
      <c r="BG405">
        <v>3.2292646715512867</v>
      </c>
      <c r="BH405">
        <v>3.3007227242939341</v>
      </c>
      <c r="BI405">
        <v>3.5012831432549953</v>
      </c>
      <c r="BJ405">
        <v>3.4904196959524985</v>
      </c>
      <c r="BK405">
        <v>3.4937754645202261</v>
      </c>
    </row>
    <row r="406" spans="1:63" x14ac:dyDescent="0.3">
      <c r="A406" t="s">
        <v>154</v>
      </c>
      <c r="B406" t="s">
        <v>155</v>
      </c>
      <c r="C406" t="s">
        <v>963</v>
      </c>
      <c r="D406" t="s">
        <v>964</v>
      </c>
      <c r="AJ406">
        <v>2.468880277521083</v>
      </c>
      <c r="AK406">
        <v>2.7210241231678673</v>
      </c>
      <c r="AL406">
        <v>2.5626442665918407</v>
      </c>
      <c r="AM406">
        <v>2.6244025672322735</v>
      </c>
      <c r="AN406">
        <v>2.2435347560917229</v>
      </c>
      <c r="AO406">
        <v>2.1892641156303601</v>
      </c>
      <c r="AP406">
        <v>2.2898843500164507</v>
      </c>
      <c r="AQ406">
        <v>2.263822862936641</v>
      </c>
      <c r="AR406">
        <v>2.3492971768231743</v>
      </c>
      <c r="AS406">
        <v>2.4785217605893131</v>
      </c>
      <c r="AT406">
        <v>2.3040440703814129</v>
      </c>
      <c r="AU406">
        <v>2.3348714992801551</v>
      </c>
      <c r="AV406">
        <v>2.3133928399392176</v>
      </c>
      <c r="AW406">
        <v>2.3898662504770285</v>
      </c>
      <c r="AX406">
        <v>2.3843370189935067</v>
      </c>
      <c r="AY406">
        <v>2.4278331289426038</v>
      </c>
      <c r="AZ406">
        <v>2.3793424641404965</v>
      </c>
      <c r="BA406">
        <v>2.3896287430104959</v>
      </c>
      <c r="BB406">
        <v>2.4099020281852788</v>
      </c>
      <c r="BC406">
        <v>2.2579374365635192</v>
      </c>
      <c r="BD406">
        <v>2.4232893606572308</v>
      </c>
      <c r="BE406">
        <v>2.6497606566930849</v>
      </c>
      <c r="BF406">
        <v>2.4415068846299035</v>
      </c>
      <c r="BG406">
        <v>2.4977348071087917</v>
      </c>
      <c r="BH406">
        <v>2.5625857132335561</v>
      </c>
      <c r="BI406">
        <v>2.7285695334439772</v>
      </c>
      <c r="BJ406">
        <v>2.7197950503088428</v>
      </c>
      <c r="BK406">
        <v>2.7216897439353502</v>
      </c>
    </row>
    <row r="407" spans="1:63" x14ac:dyDescent="0.3">
      <c r="A407" t="s">
        <v>154</v>
      </c>
      <c r="B407" t="s">
        <v>155</v>
      </c>
      <c r="C407" t="s">
        <v>965</v>
      </c>
      <c r="D407" t="s">
        <v>966</v>
      </c>
      <c r="AJ407">
        <v>67.02034185735549</v>
      </c>
      <c r="AK407">
        <v>67.198201729334826</v>
      </c>
      <c r="AL407">
        <v>67.472654494048015</v>
      </c>
      <c r="AM407">
        <v>67.501577028405649</v>
      </c>
      <c r="AN407">
        <v>67.254059185906527</v>
      </c>
      <c r="AO407">
        <v>66.895537710907902</v>
      </c>
      <c r="AP407">
        <v>66.777981652576216</v>
      </c>
      <c r="AQ407">
        <v>66.556116669055143</v>
      </c>
      <c r="AR407">
        <v>66.27947570390468</v>
      </c>
      <c r="AS407">
        <v>65.581484523481436</v>
      </c>
      <c r="AT407">
        <v>65.014050977336893</v>
      </c>
      <c r="AU407">
        <v>65.52348384231064</v>
      </c>
      <c r="AV407">
        <v>65.002657539467734</v>
      </c>
      <c r="AW407">
        <v>63.768635276355461</v>
      </c>
      <c r="AX407">
        <v>63.376002435644132</v>
      </c>
      <c r="AY407">
        <v>62.681652473663938</v>
      </c>
      <c r="AZ407">
        <v>62.096844782658124</v>
      </c>
      <c r="BA407">
        <v>61.088156465232117</v>
      </c>
      <c r="BB407">
        <v>60.328978223377817</v>
      </c>
      <c r="BC407">
        <v>58.438306719195971</v>
      </c>
      <c r="BD407">
        <v>58.288905783792224</v>
      </c>
      <c r="BE407">
        <v>58.382325979896251</v>
      </c>
      <c r="BF407">
        <v>58.512491713089887</v>
      </c>
      <c r="BG407">
        <v>57.915882519949221</v>
      </c>
      <c r="BH407">
        <v>57.49765319308365</v>
      </c>
      <c r="BI407">
        <v>57.401565085749063</v>
      </c>
      <c r="BJ407">
        <v>57.361024262829829</v>
      </c>
      <c r="BK407">
        <v>57.023224536652172</v>
      </c>
    </row>
    <row r="408" spans="1:63" x14ac:dyDescent="0.3">
      <c r="A408" t="s">
        <v>154</v>
      </c>
      <c r="B408" t="s">
        <v>155</v>
      </c>
      <c r="C408" t="s">
        <v>967</v>
      </c>
      <c r="D408" t="s">
        <v>968</v>
      </c>
      <c r="AJ408">
        <v>69.397542514363835</v>
      </c>
      <c r="AK408">
        <v>69.484985552494962</v>
      </c>
      <c r="AL408">
        <v>69.804535142247872</v>
      </c>
      <c r="AM408">
        <v>69.818012110914196</v>
      </c>
      <c r="AN408">
        <v>69.584403829285193</v>
      </c>
      <c r="AO408">
        <v>69.199347378079452</v>
      </c>
      <c r="AP408">
        <v>69.114863190061342</v>
      </c>
      <c r="AQ408">
        <v>68.920723003889293</v>
      </c>
      <c r="AR408">
        <v>68.262168606212725</v>
      </c>
      <c r="AS408">
        <v>67.329742081434574</v>
      </c>
      <c r="AT408">
        <v>66.539892975640171</v>
      </c>
      <c r="AU408">
        <v>67.20320762799517</v>
      </c>
      <c r="AV408">
        <v>66.498171812709785</v>
      </c>
      <c r="AW408">
        <v>65.155948055735308</v>
      </c>
      <c r="AX408">
        <v>64.744654811457067</v>
      </c>
      <c r="AY408">
        <v>64.009796772230345</v>
      </c>
      <c r="AZ408">
        <v>63.249098938273725</v>
      </c>
      <c r="BA408">
        <v>62.041803000430015</v>
      </c>
      <c r="BB408">
        <v>61.083473354935187</v>
      </c>
      <c r="BC408">
        <v>58.889506352831482</v>
      </c>
      <c r="BD408">
        <v>58.495135048012067</v>
      </c>
      <c r="BE408">
        <v>58.476049454557653</v>
      </c>
      <c r="BF408">
        <v>58.403580477172753</v>
      </c>
      <c r="BG408">
        <v>57.679531353919529</v>
      </c>
      <c r="BH408">
        <v>57.277177215229635</v>
      </c>
      <c r="BI408">
        <v>57.205618829884386</v>
      </c>
      <c r="BJ408">
        <v>57.088163267900384</v>
      </c>
      <c r="BK408">
        <v>56.694648066806515</v>
      </c>
    </row>
    <row r="409" spans="1:63" x14ac:dyDescent="0.3">
      <c r="A409" t="s">
        <v>154</v>
      </c>
      <c r="B409" t="s">
        <v>155</v>
      </c>
      <c r="C409" t="s">
        <v>969</v>
      </c>
      <c r="D409" t="s">
        <v>970</v>
      </c>
      <c r="AJ409">
        <v>65.145231293860519</v>
      </c>
      <c r="AK409">
        <v>65.393103563091941</v>
      </c>
      <c r="AL409">
        <v>65.629348883692458</v>
      </c>
      <c r="AM409">
        <v>65.666301886812462</v>
      </c>
      <c r="AN409">
        <v>65.399091426279426</v>
      </c>
      <c r="AO409">
        <v>65.059783796540813</v>
      </c>
      <c r="AP409">
        <v>64.908206564238142</v>
      </c>
      <c r="AQ409">
        <v>64.661434068785582</v>
      </c>
      <c r="AR409">
        <v>64.690964795447115</v>
      </c>
      <c r="AS409">
        <v>64.170697575843931</v>
      </c>
      <c r="AT409">
        <v>63.779610159421729</v>
      </c>
      <c r="AU409">
        <v>64.161558962653231</v>
      </c>
      <c r="AV409">
        <v>63.785347040808965</v>
      </c>
      <c r="AW409">
        <v>62.635127913153745</v>
      </c>
      <c r="AX409">
        <v>62.25443239586054</v>
      </c>
      <c r="AY409">
        <v>61.589326468398085</v>
      </c>
      <c r="AZ409">
        <v>61.14402989330484</v>
      </c>
      <c r="BA409">
        <v>60.296435187677169</v>
      </c>
      <c r="BB409">
        <v>59.700986752266083</v>
      </c>
      <c r="BC409">
        <v>58.063442930691195</v>
      </c>
      <c r="BD409">
        <v>58.12021104076225</v>
      </c>
      <c r="BE409">
        <v>58.303966420964635</v>
      </c>
      <c r="BF409">
        <v>58.606201042012749</v>
      </c>
      <c r="BG409">
        <v>58.118990797489253</v>
      </c>
      <c r="BH409">
        <v>57.687401457618918</v>
      </c>
      <c r="BI409">
        <v>57.571053204508132</v>
      </c>
      <c r="BJ409">
        <v>57.596139833108751</v>
      </c>
      <c r="BK409">
        <v>57.30645532944078</v>
      </c>
    </row>
    <row r="410" spans="1:63" x14ac:dyDescent="0.3">
      <c r="A410" t="s">
        <v>154</v>
      </c>
      <c r="B410" t="s">
        <v>155</v>
      </c>
      <c r="C410" t="s">
        <v>971</v>
      </c>
      <c r="D410" t="s">
        <v>972</v>
      </c>
      <c r="AJ410">
        <v>9.1821142837889056</v>
      </c>
      <c r="AK410">
        <v>9.1809806828593423</v>
      </c>
      <c r="AL410">
        <v>9.0391643087411211</v>
      </c>
      <c r="AM410">
        <v>9.0875590671865343</v>
      </c>
      <c r="AN410">
        <v>9.1225783378478518</v>
      </c>
      <c r="AO410">
        <v>9.3307500662058764</v>
      </c>
      <c r="AP410">
        <v>9.2318570245162022</v>
      </c>
      <c r="AQ410">
        <v>9.1956573754320665</v>
      </c>
      <c r="AR410">
        <v>9.2636385750031316</v>
      </c>
      <c r="AS410">
        <v>9.5738268129993411</v>
      </c>
      <c r="AT410">
        <v>9.8570639077215443</v>
      </c>
      <c r="AU410">
        <v>9.8167943716187889</v>
      </c>
      <c r="AV410">
        <v>9.87946246934081</v>
      </c>
      <c r="AW410">
        <v>9.9380335870032628</v>
      </c>
      <c r="AX410">
        <v>9.9691949965046742</v>
      </c>
      <c r="AY410">
        <v>10.115678209410799</v>
      </c>
      <c r="AZ410">
        <v>10.195588219616923</v>
      </c>
      <c r="BA410">
        <v>10.381559403231858</v>
      </c>
      <c r="BB410">
        <v>10.66267056747531</v>
      </c>
      <c r="BC410">
        <v>10.877685184899468</v>
      </c>
      <c r="BD410">
        <v>10.97689814224527</v>
      </c>
      <c r="BE410">
        <v>10.898904758206772</v>
      </c>
      <c r="BF410">
        <v>10.873790165579106</v>
      </c>
      <c r="BG410">
        <v>11.216060601158146</v>
      </c>
      <c r="BH410">
        <v>11.237482842972081</v>
      </c>
      <c r="BI410">
        <v>11.206657878625194</v>
      </c>
      <c r="BJ410">
        <v>11.192729883385482</v>
      </c>
      <c r="BK410">
        <v>11.247216113553655</v>
      </c>
    </row>
    <row r="411" spans="1:63" x14ac:dyDescent="0.3">
      <c r="A411" t="s">
        <v>154</v>
      </c>
      <c r="B411" t="s">
        <v>155</v>
      </c>
      <c r="C411" t="s">
        <v>973</v>
      </c>
      <c r="D411" t="s">
        <v>974</v>
      </c>
      <c r="AJ411">
        <v>7.0643935450206916</v>
      </c>
      <c r="AK411">
        <v>7.125272715668129</v>
      </c>
      <c r="AL411">
        <v>7.0100352829923365</v>
      </c>
      <c r="AM411">
        <v>7.0852570551463172</v>
      </c>
      <c r="AN411">
        <v>7.0383399976280066</v>
      </c>
      <c r="AO411">
        <v>7.247519014564646</v>
      </c>
      <c r="AP411">
        <v>7.1295559654744682</v>
      </c>
      <c r="AQ411">
        <v>7.0456468917885031</v>
      </c>
      <c r="AR411">
        <v>7.1268320751209995</v>
      </c>
      <c r="AS411">
        <v>7.4490098557552553</v>
      </c>
      <c r="AT411">
        <v>7.7802541729761874</v>
      </c>
      <c r="AU411">
        <v>7.769224569910377</v>
      </c>
      <c r="AV411">
        <v>7.8378624986787795</v>
      </c>
      <c r="AW411">
        <v>7.7345728947054688</v>
      </c>
      <c r="AX411">
        <v>7.687122363569852</v>
      </c>
      <c r="AY411">
        <v>7.7597132460803273</v>
      </c>
      <c r="AZ411">
        <v>7.7244180832679694</v>
      </c>
      <c r="BA411">
        <v>7.8604824647466867</v>
      </c>
      <c r="BB411">
        <v>8.1944110286401095</v>
      </c>
      <c r="BC411">
        <v>8.5988283030509223</v>
      </c>
      <c r="BD411">
        <v>8.7786886691902399</v>
      </c>
      <c r="BE411">
        <v>8.6729335270390582</v>
      </c>
      <c r="BF411">
        <v>8.5800898190563011</v>
      </c>
      <c r="BG411">
        <v>8.8168543663364272</v>
      </c>
      <c r="BH411">
        <v>8.7214744137993545</v>
      </c>
      <c r="BI411">
        <v>8.6644210318821688</v>
      </c>
      <c r="BJ411">
        <v>8.6531203283605915</v>
      </c>
      <c r="BK411">
        <v>8.644471500835472</v>
      </c>
    </row>
    <row r="412" spans="1:63" x14ac:dyDescent="0.3">
      <c r="A412" t="s">
        <v>154</v>
      </c>
      <c r="B412" t="s">
        <v>155</v>
      </c>
      <c r="C412" t="s">
        <v>975</v>
      </c>
      <c r="D412" t="s">
        <v>976</v>
      </c>
      <c r="AJ412">
        <v>10.882490700774394</v>
      </c>
      <c r="AK412">
        <v>10.835779856546047</v>
      </c>
      <c r="AL412">
        <v>10.654419568805753</v>
      </c>
      <c r="AM412">
        <v>10.672489269727098</v>
      </c>
      <c r="AN412">
        <v>10.78186124611892</v>
      </c>
      <c r="AO412">
        <v>11.002037783913877</v>
      </c>
      <c r="AP412">
        <v>10.927470488338372</v>
      </c>
      <c r="AQ412">
        <v>10.928211602656711</v>
      </c>
      <c r="AR412">
        <v>10.990873912949251</v>
      </c>
      <c r="AS412">
        <v>11.288844761434438</v>
      </c>
      <c r="AT412">
        <v>11.5333378373135</v>
      </c>
      <c r="AU412">
        <v>11.470700796865303</v>
      </c>
      <c r="AV412">
        <v>11.536217083601199</v>
      </c>
      <c r="AW412">
        <v>11.735399490506198</v>
      </c>
      <c r="AX412">
        <v>11.835163627702991</v>
      </c>
      <c r="AY412">
        <v>12.051531067197052</v>
      </c>
      <c r="AZ412">
        <v>12.236110045461475</v>
      </c>
      <c r="BA412">
        <v>12.4754842239136</v>
      </c>
      <c r="BB412">
        <v>12.722055090065076</v>
      </c>
      <c r="BC412">
        <v>12.783835065761117</v>
      </c>
      <c r="BD412">
        <v>12.823142546456371</v>
      </c>
      <c r="BE412">
        <v>12.779271261823093</v>
      </c>
      <c r="BF412">
        <v>12.819530805099408</v>
      </c>
      <c r="BG412">
        <v>13.257081976257574</v>
      </c>
      <c r="BH412">
        <v>13.382892714593167</v>
      </c>
      <c r="BI412">
        <v>13.379840252957077</v>
      </c>
      <c r="BJ412">
        <v>13.358498398858895</v>
      </c>
      <c r="BK412">
        <v>13.465648118803893</v>
      </c>
    </row>
    <row r="413" spans="1:63" x14ac:dyDescent="0.3">
      <c r="A413" t="s">
        <v>154</v>
      </c>
      <c r="B413" t="s">
        <v>155</v>
      </c>
      <c r="C413" t="s">
        <v>977</v>
      </c>
      <c r="D413" t="s">
        <v>978</v>
      </c>
      <c r="AJ413">
        <v>23.797640501218812</v>
      </c>
      <c r="AK413">
        <v>23.620759239888528</v>
      </c>
      <c r="AL413">
        <v>23.488083733375923</v>
      </c>
      <c r="AM413">
        <v>23.410859997910055</v>
      </c>
      <c r="AN413">
        <v>23.623199974382615</v>
      </c>
      <c r="AO413">
        <v>23.773720981826518</v>
      </c>
      <c r="AP413">
        <v>23.990122736080028</v>
      </c>
      <c r="AQ413">
        <v>24.248246824782768</v>
      </c>
      <c r="AR413">
        <v>24.456838173908732</v>
      </c>
      <c r="AS413">
        <v>24.844546425643475</v>
      </c>
      <c r="AT413">
        <v>25.128861550372186</v>
      </c>
      <c r="AU413">
        <v>24.659747734357619</v>
      </c>
      <c r="AV413">
        <v>25.117707098244974</v>
      </c>
      <c r="AW413">
        <v>26.293279899017573</v>
      </c>
      <c r="AX413">
        <v>26.654842750623246</v>
      </c>
      <c r="AY413">
        <v>27.202746011301723</v>
      </c>
      <c r="AZ413">
        <v>27.707261767609712</v>
      </c>
      <c r="BA413">
        <v>28.530193878209609</v>
      </c>
      <c r="BB413">
        <v>29.008059500609001</v>
      </c>
      <c r="BC413">
        <v>30.684014559112782</v>
      </c>
      <c r="BD413">
        <v>30.734086038071069</v>
      </c>
      <c r="BE413">
        <v>30.718715420881082</v>
      </c>
      <c r="BF413">
        <v>30.613661423285684</v>
      </c>
      <c r="BG413">
        <v>30.86815682121939</v>
      </c>
      <c r="BH413">
        <v>31.26500062189109</v>
      </c>
      <c r="BI413">
        <v>31.391726185803282</v>
      </c>
      <c r="BJ413">
        <v>31.446181456812038</v>
      </c>
      <c r="BK413">
        <v>31.72952381675632</v>
      </c>
    </row>
    <row r="414" spans="1:63" x14ac:dyDescent="0.3">
      <c r="A414" t="s">
        <v>154</v>
      </c>
      <c r="B414" t="s">
        <v>155</v>
      </c>
      <c r="C414" t="s">
        <v>979</v>
      </c>
      <c r="D414" t="s">
        <v>980</v>
      </c>
      <c r="AJ414">
        <v>23.537942096929822</v>
      </c>
      <c r="AK414">
        <v>23.389553813866517</v>
      </c>
      <c r="AL414">
        <v>23.185298658165078</v>
      </c>
      <c r="AM414">
        <v>23.096598690048769</v>
      </c>
      <c r="AN414">
        <v>23.377097559999779</v>
      </c>
      <c r="AO414">
        <v>23.552878062086354</v>
      </c>
      <c r="AP414">
        <v>23.75556209770911</v>
      </c>
      <c r="AQ414">
        <v>24.033312620997314</v>
      </c>
      <c r="AR414">
        <v>24.610702025924184</v>
      </c>
      <c r="AS414">
        <v>25.220945448153508</v>
      </c>
      <c r="AT414">
        <v>25.679415748173135</v>
      </c>
      <c r="AU414">
        <v>25.027472325804755</v>
      </c>
      <c r="AV414">
        <v>25.663815155942174</v>
      </c>
      <c r="AW414">
        <v>27.109103031114721</v>
      </c>
      <c r="AX414">
        <v>27.567847616724581</v>
      </c>
      <c r="AY414">
        <v>28.229966615752993</v>
      </c>
      <c r="AZ414">
        <v>29.02612706216048</v>
      </c>
      <c r="BA414">
        <v>30.097358945027889</v>
      </c>
      <c r="BB414">
        <v>30.721582372360668</v>
      </c>
      <c r="BC414">
        <v>32.511491537551052</v>
      </c>
      <c r="BD414">
        <v>32.725766617803501</v>
      </c>
      <c r="BE414">
        <v>32.850972336925366</v>
      </c>
      <c r="BF414">
        <v>33.016096280346837</v>
      </c>
      <c r="BG414">
        <v>33.503451281920853</v>
      </c>
      <c r="BH414">
        <v>34.000993801925169</v>
      </c>
      <c r="BI414">
        <v>34.129797118082514</v>
      </c>
      <c r="BJ414">
        <v>34.258565637537522</v>
      </c>
      <c r="BK414">
        <v>34.66058455379833</v>
      </c>
    </row>
    <row r="415" spans="1:63" x14ac:dyDescent="0.3">
      <c r="A415" t="s">
        <v>154</v>
      </c>
      <c r="B415" t="s">
        <v>155</v>
      </c>
      <c r="C415" t="s">
        <v>981</v>
      </c>
      <c r="D415" t="s">
        <v>982</v>
      </c>
      <c r="AJ415">
        <v>23.972577373114095</v>
      </c>
      <c r="AK415">
        <v>23.771233753753911</v>
      </c>
      <c r="AL415">
        <v>23.716540199874924</v>
      </c>
      <c r="AM415">
        <v>23.66142753176943</v>
      </c>
      <c r="AN415">
        <v>23.819068257066714</v>
      </c>
      <c r="AO415">
        <v>23.93833830696315</v>
      </c>
      <c r="AP415">
        <v>24.164261751648166</v>
      </c>
      <c r="AQ415">
        <v>24.410605200593579</v>
      </c>
      <c r="AR415">
        <v>24.31788413908502</v>
      </c>
      <c r="AS415">
        <v>24.540699065050529</v>
      </c>
      <c r="AT415">
        <v>24.687430422701716</v>
      </c>
      <c r="AU415">
        <v>24.368031180127669</v>
      </c>
      <c r="AV415">
        <v>24.678702320048778</v>
      </c>
      <c r="AW415">
        <v>25.629820849464217</v>
      </c>
      <c r="AX415">
        <v>25.910610323143175</v>
      </c>
      <c r="AY415">
        <v>26.359645318336611</v>
      </c>
      <c r="AZ415">
        <v>26.620098833135479</v>
      </c>
      <c r="BA415">
        <v>27.22840814677064</v>
      </c>
      <c r="BB415">
        <v>27.577278894088458</v>
      </c>
      <c r="BC415">
        <v>29.153010157644776</v>
      </c>
      <c r="BD415">
        <v>29.056778576209602</v>
      </c>
      <c r="BE415">
        <v>28.916976509053267</v>
      </c>
      <c r="BF415">
        <v>28.574635897620841</v>
      </c>
      <c r="BG415">
        <v>28.624200920325777</v>
      </c>
      <c r="BH415">
        <v>28.930046922598109</v>
      </c>
      <c r="BI415">
        <v>29.049423354768262</v>
      </c>
      <c r="BJ415">
        <v>29.04554530880765</v>
      </c>
      <c r="BK415">
        <v>29.228176033912511</v>
      </c>
    </row>
    <row r="416" spans="1:63" x14ac:dyDescent="0.3">
      <c r="A416" t="s">
        <v>154</v>
      </c>
      <c r="B416" t="s">
        <v>155</v>
      </c>
      <c r="C416" t="s">
        <v>983</v>
      </c>
      <c r="D416" t="s">
        <v>984</v>
      </c>
      <c r="AJ416">
        <v>54.959159147725792</v>
      </c>
      <c r="AK416">
        <v>54.960993091679207</v>
      </c>
      <c r="AL416">
        <v>54.953947350868802</v>
      </c>
      <c r="AM416">
        <v>54.955465602491294</v>
      </c>
      <c r="AN416">
        <v>55.073820634854108</v>
      </c>
      <c r="AO416">
        <v>54.885546419218109</v>
      </c>
      <c r="AP416">
        <v>54.767257661491612</v>
      </c>
      <c r="AQ416">
        <v>54.646754844613611</v>
      </c>
      <c r="AR416">
        <v>54.546706716220164</v>
      </c>
      <c r="AS416">
        <v>54.909053702689008</v>
      </c>
      <c r="AT416">
        <v>55.018465324951769</v>
      </c>
      <c r="AU416">
        <v>55.150892137161179</v>
      </c>
      <c r="AV416">
        <v>55.36688223012753</v>
      </c>
      <c r="AW416">
        <v>55.663905437544869</v>
      </c>
      <c r="AX416">
        <v>55.953082847445202</v>
      </c>
      <c r="AY416">
        <v>56.207414099086947</v>
      </c>
      <c r="AZ416">
        <v>56.46358220575619</v>
      </c>
      <c r="BA416">
        <v>56.803236097578051</v>
      </c>
      <c r="BB416">
        <v>56.876871844408313</v>
      </c>
      <c r="BC416">
        <v>56.900923205579751</v>
      </c>
      <c r="BD416">
        <v>57.221909897199993</v>
      </c>
      <c r="BE416">
        <v>57.491135640395044</v>
      </c>
      <c r="BF416">
        <v>57.751907080154616</v>
      </c>
      <c r="BG416">
        <v>57.770813894781533</v>
      </c>
      <c r="BH416">
        <v>57.868984497013706</v>
      </c>
      <c r="BI416">
        <v>57.634046865592474</v>
      </c>
      <c r="BJ416">
        <v>57.691194542335872</v>
      </c>
      <c r="BK416">
        <v>57.765385584104244</v>
      </c>
    </row>
    <row r="417" spans="1:63" x14ac:dyDescent="0.3">
      <c r="A417" t="s">
        <v>154</v>
      </c>
      <c r="B417" t="s">
        <v>155</v>
      </c>
      <c r="C417" t="s">
        <v>985</v>
      </c>
      <c r="D417" t="s">
        <v>986</v>
      </c>
    </row>
    <row r="418" spans="1:63" x14ac:dyDescent="0.3">
      <c r="A418" t="s">
        <v>154</v>
      </c>
      <c r="B418" t="s">
        <v>155</v>
      </c>
      <c r="C418" t="s">
        <v>987</v>
      </c>
      <c r="D418" t="s">
        <v>988</v>
      </c>
      <c r="AJ418">
        <v>71.522578870956963</v>
      </c>
      <c r="AK418">
        <v>71.483281475885136</v>
      </c>
      <c r="AL418">
        <v>71.402109518712365</v>
      </c>
      <c r="AM418">
        <v>71.195354639692354</v>
      </c>
      <c r="AN418">
        <v>71.064523660454185</v>
      </c>
      <c r="AO418">
        <v>70.72207435262483</v>
      </c>
      <c r="AP418">
        <v>70.421822031810677</v>
      </c>
      <c r="AQ418">
        <v>70.135808455986066</v>
      </c>
      <c r="AR418">
        <v>69.953622200978756</v>
      </c>
      <c r="AS418">
        <v>69.867485810859989</v>
      </c>
      <c r="AT418">
        <v>69.785714423277383</v>
      </c>
      <c r="AU418">
        <v>69.845209607871084</v>
      </c>
      <c r="AV418">
        <v>69.85517120437558</v>
      </c>
      <c r="AW418">
        <v>69.903182756812484</v>
      </c>
      <c r="AX418">
        <v>70.04572189616006</v>
      </c>
      <c r="AY418">
        <v>70.200740928780547</v>
      </c>
      <c r="AZ418">
        <v>70.201965870519928</v>
      </c>
      <c r="BA418">
        <v>70.258181612160882</v>
      </c>
      <c r="BB418">
        <v>69.97966142683407</v>
      </c>
      <c r="BC418">
        <v>69.791570576636701</v>
      </c>
      <c r="BD418">
        <v>69.784875538410446</v>
      </c>
      <c r="BE418">
        <v>69.84237880118711</v>
      </c>
      <c r="BF418">
        <v>69.861373978125869</v>
      </c>
      <c r="BG418">
        <v>69.620603548519483</v>
      </c>
      <c r="BH418">
        <v>69.553028688948004</v>
      </c>
      <c r="BI418">
        <v>69.061222096528311</v>
      </c>
      <c r="BJ418">
        <v>69.04747554335701</v>
      </c>
      <c r="BK418">
        <v>69.070822021305375</v>
      </c>
    </row>
    <row r="419" spans="1:63" x14ac:dyDescent="0.3">
      <c r="A419" t="s">
        <v>154</v>
      </c>
      <c r="B419" t="s">
        <v>155</v>
      </c>
      <c r="C419" t="s">
        <v>989</v>
      </c>
      <c r="D419" t="s">
        <v>990</v>
      </c>
    </row>
    <row r="420" spans="1:63" x14ac:dyDescent="0.3">
      <c r="A420" t="s">
        <v>154</v>
      </c>
      <c r="B420" t="s">
        <v>155</v>
      </c>
      <c r="C420" t="s">
        <v>991</v>
      </c>
      <c r="D420" t="s">
        <v>992</v>
      </c>
      <c r="AJ420">
        <v>63.103488987813002</v>
      </c>
      <c r="AK420">
        <v>63.083427737792903</v>
      </c>
      <c r="AL420">
        <v>63.038363473207859</v>
      </c>
      <c r="AM420">
        <v>62.936604663994537</v>
      </c>
      <c r="AN420">
        <v>62.932319612102532</v>
      </c>
      <c r="AO420">
        <v>62.669218416022623</v>
      </c>
      <c r="AP420">
        <v>62.463006830977577</v>
      </c>
      <c r="AQ420">
        <v>62.262662972101793</v>
      </c>
      <c r="AR420">
        <v>62.123769598407335</v>
      </c>
      <c r="AS420">
        <v>62.267139333097226</v>
      </c>
      <c r="AT420">
        <v>62.283495895486197</v>
      </c>
      <c r="AU420">
        <v>62.381367304053484</v>
      </c>
      <c r="AV420">
        <v>62.497348875061995</v>
      </c>
      <c r="AW420">
        <v>62.672952718778845</v>
      </c>
      <c r="AX420">
        <v>62.890547500121336</v>
      </c>
      <c r="AY420">
        <v>63.096266570526701</v>
      </c>
      <c r="AZ420">
        <v>63.226714018874731</v>
      </c>
      <c r="BA420">
        <v>63.427043406690736</v>
      </c>
      <c r="BB420">
        <v>63.327807809717498</v>
      </c>
      <c r="BC420">
        <v>63.248623988510012</v>
      </c>
      <c r="BD420">
        <v>63.409689018913078</v>
      </c>
      <c r="BE420">
        <v>63.576488123694631</v>
      </c>
      <c r="BF420">
        <v>63.720511069584155</v>
      </c>
      <c r="BG420">
        <v>63.613726709912939</v>
      </c>
      <c r="BH420">
        <v>63.631893420374922</v>
      </c>
      <c r="BI420">
        <v>63.271774123559815</v>
      </c>
      <c r="BJ420">
        <v>63.295418595672437</v>
      </c>
      <c r="BK420">
        <v>63.345783494759416</v>
      </c>
    </row>
    <row r="421" spans="1:63" x14ac:dyDescent="0.3">
      <c r="A421" t="s">
        <v>154</v>
      </c>
      <c r="B421" t="s">
        <v>155</v>
      </c>
      <c r="C421" t="s">
        <v>993</v>
      </c>
      <c r="D421" t="s">
        <v>994</v>
      </c>
    </row>
    <row r="422" spans="1:63" x14ac:dyDescent="0.3">
      <c r="A422" t="s">
        <v>154</v>
      </c>
      <c r="B422" t="s">
        <v>155</v>
      </c>
      <c r="C422" t="s">
        <v>995</v>
      </c>
      <c r="D422" t="s">
        <v>996</v>
      </c>
      <c r="AJ422">
        <v>42.956736624535168</v>
      </c>
      <c r="AK422">
        <v>42.882670938167706</v>
      </c>
      <c r="AL422">
        <v>42.593066838267823</v>
      </c>
      <c r="AM422">
        <v>42.366589657998652</v>
      </c>
      <c r="AN422">
        <v>42.244202350858266</v>
      </c>
      <c r="AO422">
        <v>41.963200660295584</v>
      </c>
      <c r="AP422">
        <v>41.761209919408699</v>
      </c>
      <c r="AQ422">
        <v>41.539982228927023</v>
      </c>
      <c r="AR422">
        <v>41.293646930992594</v>
      </c>
      <c r="AS422">
        <v>41.558918581540198</v>
      </c>
      <c r="AT422">
        <v>41.61192814614774</v>
      </c>
      <c r="AU422">
        <v>41.724369776802483</v>
      </c>
      <c r="AV422">
        <v>41.760877982546965</v>
      </c>
      <c r="AW422">
        <v>41.849921903950808</v>
      </c>
      <c r="AX422">
        <v>41.752787053102637</v>
      </c>
      <c r="AY422">
        <v>41.704749783017022</v>
      </c>
      <c r="AZ422">
        <v>41.555238136893053</v>
      </c>
      <c r="BA422">
        <v>41.523356726499124</v>
      </c>
      <c r="BB422">
        <v>41.239927795104983</v>
      </c>
      <c r="BC422">
        <v>40.966480370185629</v>
      </c>
      <c r="BD422">
        <v>41.004957613692468</v>
      </c>
      <c r="BE422">
        <v>40.98342312050201</v>
      </c>
      <c r="BF422">
        <v>40.91187766498836</v>
      </c>
      <c r="BG422">
        <v>40.898692468029552</v>
      </c>
      <c r="BH422">
        <v>40.620494811433318</v>
      </c>
      <c r="BI422">
        <v>40.13511491535747</v>
      </c>
      <c r="BJ422">
        <v>40.083334943747715</v>
      </c>
      <c r="BK422">
        <v>40.025894169095224</v>
      </c>
    </row>
    <row r="423" spans="1:63" x14ac:dyDescent="0.3">
      <c r="A423" t="s">
        <v>154</v>
      </c>
      <c r="B423" t="s">
        <v>155</v>
      </c>
      <c r="C423" t="s">
        <v>997</v>
      </c>
      <c r="D423" t="s">
        <v>998</v>
      </c>
    </row>
    <row r="424" spans="1:63" x14ac:dyDescent="0.3">
      <c r="A424" t="s">
        <v>154</v>
      </c>
      <c r="B424" t="s">
        <v>155</v>
      </c>
      <c r="C424" t="s">
        <v>999</v>
      </c>
      <c r="D424" t="s">
        <v>1000</v>
      </c>
      <c r="AJ424">
        <v>50.047356196874276</v>
      </c>
      <c r="AK424">
        <v>49.881943106852944</v>
      </c>
      <c r="AL424">
        <v>49.443801429651622</v>
      </c>
      <c r="AM424">
        <v>49.032597763504008</v>
      </c>
      <c r="AN424">
        <v>48.728787063124301</v>
      </c>
      <c r="AO424">
        <v>48.436484974720287</v>
      </c>
      <c r="AP424">
        <v>48.150863391963718</v>
      </c>
      <c r="AQ424">
        <v>47.85407745581653</v>
      </c>
      <c r="AR424">
        <v>47.614383914875376</v>
      </c>
      <c r="AS424">
        <v>47.550291103115832</v>
      </c>
      <c r="AT424">
        <v>47.485347136313521</v>
      </c>
      <c r="AU424">
        <v>47.597492630461502</v>
      </c>
      <c r="AV424">
        <v>47.594036107111641</v>
      </c>
      <c r="AW424">
        <v>47.838771094726482</v>
      </c>
      <c r="AX424">
        <v>47.770907483917682</v>
      </c>
      <c r="AY424">
        <v>47.723960753436167</v>
      </c>
      <c r="AZ424">
        <v>47.596733467441709</v>
      </c>
      <c r="BA424">
        <v>47.509671742610799</v>
      </c>
      <c r="BB424">
        <v>47.120916429406392</v>
      </c>
      <c r="BC424">
        <v>46.839889295325342</v>
      </c>
      <c r="BD424">
        <v>46.782208699889182</v>
      </c>
      <c r="BE424">
        <v>46.803991643460115</v>
      </c>
      <c r="BF424">
        <v>46.693342593624671</v>
      </c>
      <c r="BG424">
        <v>46.524242966175599</v>
      </c>
      <c r="BH424">
        <v>46.145039785808585</v>
      </c>
      <c r="BI424">
        <v>45.549742868583458</v>
      </c>
      <c r="BJ424">
        <v>45.530402283976095</v>
      </c>
      <c r="BK424">
        <v>45.510632956970817</v>
      </c>
    </row>
    <row r="425" spans="1:63" x14ac:dyDescent="0.3">
      <c r="A425" t="s">
        <v>154</v>
      </c>
      <c r="B425" t="s">
        <v>155</v>
      </c>
      <c r="C425" t="s">
        <v>1001</v>
      </c>
      <c r="D425" t="s">
        <v>1002</v>
      </c>
    </row>
    <row r="426" spans="1:63" x14ac:dyDescent="0.3">
      <c r="A426" t="s">
        <v>154</v>
      </c>
      <c r="B426" t="s">
        <v>155</v>
      </c>
      <c r="C426" t="s">
        <v>1003</v>
      </c>
      <c r="D426" t="s">
        <v>1004</v>
      </c>
      <c r="AJ426">
        <v>46.499942816626486</v>
      </c>
      <c r="AK426">
        <v>46.380479947161064</v>
      </c>
      <c r="AL426">
        <v>46.017612837362741</v>
      </c>
      <c r="AM426">
        <v>45.699949761326913</v>
      </c>
      <c r="AN426">
        <v>45.488335331406702</v>
      </c>
      <c r="AO426">
        <v>45.203232534184536</v>
      </c>
      <c r="AP426">
        <v>44.960189422049226</v>
      </c>
      <c r="AQ426">
        <v>44.70151643524396</v>
      </c>
      <c r="AR426">
        <v>44.458676427789896</v>
      </c>
      <c r="AS426">
        <v>44.559454339425848</v>
      </c>
      <c r="AT426">
        <v>44.553435094613583</v>
      </c>
      <c r="AU426">
        <v>44.665558586493376</v>
      </c>
      <c r="AV426">
        <v>44.682317042376738</v>
      </c>
      <c r="AW426">
        <v>44.849284190935322</v>
      </c>
      <c r="AX426">
        <v>44.766565561204466</v>
      </c>
      <c r="AY426">
        <v>44.719130970275465</v>
      </c>
      <c r="AZ426">
        <v>44.580817564341864</v>
      </c>
      <c r="BA426">
        <v>44.521553620299073</v>
      </c>
      <c r="BB426">
        <v>44.186180859991481</v>
      </c>
      <c r="BC426">
        <v>43.910244642069458</v>
      </c>
      <c r="BD426">
        <v>43.901744965866058</v>
      </c>
      <c r="BE426">
        <v>43.90350787157017</v>
      </c>
      <c r="BF426">
        <v>43.813961863999346</v>
      </c>
      <c r="BG426">
        <v>43.723574879294311</v>
      </c>
      <c r="BH426">
        <v>43.395738686574859</v>
      </c>
      <c r="BI426">
        <v>42.855919964624867</v>
      </c>
      <c r="BJ426">
        <v>42.821421309807469</v>
      </c>
      <c r="BK426">
        <v>42.783704864334169</v>
      </c>
    </row>
    <row r="427" spans="1:63" x14ac:dyDescent="0.3">
      <c r="A427" t="s">
        <v>154</v>
      </c>
      <c r="B427" t="s">
        <v>155</v>
      </c>
      <c r="C427" t="s">
        <v>1005</v>
      </c>
      <c r="D427" t="s">
        <v>1006</v>
      </c>
    </row>
    <row r="428" spans="1:63" x14ac:dyDescent="0.3">
      <c r="A428" t="s">
        <v>154</v>
      </c>
      <c r="B428" t="s">
        <v>155</v>
      </c>
      <c r="C428" t="s">
        <v>1007</v>
      </c>
      <c r="D428" t="s">
        <v>1008</v>
      </c>
      <c r="P428">
        <v>-45.64426701550331</v>
      </c>
      <c r="Q428">
        <v>-54.482667949879982</v>
      </c>
      <c r="R428">
        <v>-60.847683199385564</v>
      </c>
      <c r="S428">
        <v>-67.319163699350455</v>
      </c>
      <c r="T428">
        <v>-51.123041831316421</v>
      </c>
      <c r="U428">
        <v>-58.928865569899862</v>
      </c>
      <c r="V428">
        <v>-58.80774094853048</v>
      </c>
      <c r="W428">
        <v>-50.949382846650565</v>
      </c>
      <c r="X428">
        <v>-64.256307307553129</v>
      </c>
      <c r="Y428">
        <v>-57.15400710310093</v>
      </c>
      <c r="Z428">
        <v>-39.922765928253057</v>
      </c>
      <c r="AA428">
        <v>-35.270139625277423</v>
      </c>
      <c r="AB428">
        <v>-36.131913155166842</v>
      </c>
      <c r="AC428">
        <v>-42.701974940358625</v>
      </c>
      <c r="AD428">
        <v>-47.533956591945156</v>
      </c>
      <c r="AE428">
        <v>-45.998026526532264</v>
      </c>
      <c r="AF428">
        <v>-41.70996309132012</v>
      </c>
      <c r="AG428">
        <v>-44.655690381893081</v>
      </c>
      <c r="AH428">
        <v>-50.881590373532113</v>
      </c>
      <c r="AI428">
        <v>-52.63681146823221</v>
      </c>
      <c r="AJ428">
        <v>-51.9131646942743</v>
      </c>
      <c r="AK428">
        <v>-55.300826062492376</v>
      </c>
      <c r="AL428">
        <v>-54.220408231603997</v>
      </c>
      <c r="AM428">
        <v>-56.053775182837683</v>
      </c>
      <c r="AN428">
        <v>-55.667607952673208</v>
      </c>
      <c r="AO428">
        <v>-57.661439530738591</v>
      </c>
      <c r="AP428">
        <v>-61.604788392262513</v>
      </c>
      <c r="AQ428">
        <v>-60.70871019874641</v>
      </c>
      <c r="AR428">
        <v>-57.085784663467109</v>
      </c>
      <c r="AS428">
        <v>-61.156440239032349</v>
      </c>
      <c r="AT428">
        <v>-59.052360063220071</v>
      </c>
      <c r="AU428">
        <v>-55.417231846751392</v>
      </c>
      <c r="AV428">
        <v>-58.419381363574722</v>
      </c>
      <c r="AW428">
        <v>-58.446942954958423</v>
      </c>
      <c r="AX428">
        <v>-60.945792249293056</v>
      </c>
      <c r="AY428">
        <v>-62.200928978354717</v>
      </c>
      <c r="AZ428">
        <v>-61.368350788368595</v>
      </c>
      <c r="BA428">
        <v>-57.501145133187158</v>
      </c>
      <c r="BB428">
        <v>-55.215997987340842</v>
      </c>
      <c r="BC428">
        <v>-58.184646977025409</v>
      </c>
      <c r="BD428">
        <v>-54.577362141038833</v>
      </c>
      <c r="BE428">
        <v>-51.570981045586898</v>
      </c>
      <c r="BF428">
        <v>-48.127370295376629</v>
      </c>
      <c r="BG428">
        <v>-48.803135597339242</v>
      </c>
    </row>
    <row r="429" spans="1:63" x14ac:dyDescent="0.3">
      <c r="A429" t="s">
        <v>154</v>
      </c>
      <c r="B429" t="s">
        <v>155</v>
      </c>
      <c r="C429" t="s">
        <v>1009</v>
      </c>
      <c r="D429" t="s">
        <v>1010</v>
      </c>
      <c r="AI429">
        <v>9.859075336241137</v>
      </c>
      <c r="AJ429">
        <v>10.139892556400577</v>
      </c>
      <c r="AK429">
        <v>10.24688651443074</v>
      </c>
      <c r="AL429">
        <v>10.544616504096229</v>
      </c>
      <c r="AM429">
        <v>10.540055280411266</v>
      </c>
      <c r="AN429">
        <v>10.633528015562568</v>
      </c>
      <c r="AO429">
        <v>10.39222999777563</v>
      </c>
      <c r="AP429">
        <v>10.273899115583541</v>
      </c>
      <c r="AQ429">
        <v>10.130636475446899</v>
      </c>
      <c r="AR429">
        <v>10.223539287492644</v>
      </c>
      <c r="AS429">
        <v>9.9786308330578031</v>
      </c>
      <c r="AT429">
        <v>9.9258652696749028</v>
      </c>
      <c r="AU429">
        <v>9.7875588903145445</v>
      </c>
      <c r="AV429">
        <v>9.7080059092086213</v>
      </c>
      <c r="AW429">
        <v>9.125571031086805</v>
      </c>
      <c r="AX429">
        <v>8.8360935622265444</v>
      </c>
      <c r="AY429">
        <v>8.4261728574039001</v>
      </c>
      <c r="AZ429">
        <v>8.19883367683701</v>
      </c>
      <c r="BA429">
        <v>8.0953578142584046</v>
      </c>
      <c r="BB429">
        <v>7.9059733230726863</v>
      </c>
      <c r="BC429">
        <v>7.7234045436089582</v>
      </c>
      <c r="BD429">
        <v>7.6076201457085961</v>
      </c>
      <c r="BE429">
        <v>7.4743122907534838</v>
      </c>
      <c r="BF429">
        <v>7.2717913901917672</v>
      </c>
      <c r="BG429">
        <v>7.1066135307604155</v>
      </c>
      <c r="BH429">
        <v>7.0473378042903283</v>
      </c>
    </row>
    <row r="430" spans="1:63" x14ac:dyDescent="0.3">
      <c r="A430" t="s">
        <v>154</v>
      </c>
      <c r="B430" t="s">
        <v>155</v>
      </c>
      <c r="C430" t="s">
        <v>1011</v>
      </c>
      <c r="D430" t="s">
        <v>1012</v>
      </c>
      <c r="O430">
        <v>12.194429854852107</v>
      </c>
      <c r="P430">
        <v>17.105734066409422</v>
      </c>
      <c r="Q430">
        <v>17.788013023071457</v>
      </c>
      <c r="R430">
        <v>18.213225700687488</v>
      </c>
      <c r="S430">
        <v>22.137217353082416</v>
      </c>
      <c r="T430">
        <v>18.578815500444374</v>
      </c>
      <c r="U430">
        <v>20.148507636201856</v>
      </c>
      <c r="V430">
        <v>17.661527156584761</v>
      </c>
      <c r="W430">
        <v>18.115608298474349</v>
      </c>
      <c r="X430">
        <v>17.859630504707983</v>
      </c>
      <c r="Y430">
        <v>17.774138354050791</v>
      </c>
      <c r="Z430">
        <v>18.50366981553158</v>
      </c>
      <c r="AA430">
        <v>16.685669946040299</v>
      </c>
      <c r="AB430">
        <v>17.746627155543806</v>
      </c>
      <c r="AC430">
        <v>20.634163091420788</v>
      </c>
      <c r="AD430">
        <v>21.467073831410119</v>
      </c>
      <c r="AE430">
        <v>21.816028815806103</v>
      </c>
      <c r="AF430">
        <v>18.927378764618773</v>
      </c>
      <c r="AG430">
        <v>22.177606876314989</v>
      </c>
      <c r="AH430">
        <v>21.353854356020786</v>
      </c>
      <c r="AI430">
        <v>18.409204118942156</v>
      </c>
      <c r="AJ430">
        <v>21.61445712868132</v>
      </c>
      <c r="AK430">
        <v>17.736902428862116</v>
      </c>
      <c r="AL430">
        <v>23.371215971416966</v>
      </c>
      <c r="AM430">
        <v>22.047745987513675</v>
      </c>
      <c r="AN430">
        <v>22.018855256903468</v>
      </c>
      <c r="AO430">
        <v>24.417366845498304</v>
      </c>
      <c r="AP430">
        <v>24.491119855118267</v>
      </c>
      <c r="AQ430">
        <v>24.055523015608617</v>
      </c>
      <c r="AR430">
        <v>24.433965334754408</v>
      </c>
      <c r="AS430">
        <v>24.345938511341547</v>
      </c>
      <c r="AT430">
        <v>24.164460935270537</v>
      </c>
      <c r="AU430">
        <v>23.871589660810468</v>
      </c>
      <c r="AV430">
        <v>25.351338444837378</v>
      </c>
      <c r="AW430">
        <v>25.290678998591112</v>
      </c>
      <c r="AX430">
        <v>24.890693388171524</v>
      </c>
      <c r="AY430">
        <v>20.949559646842694</v>
      </c>
      <c r="AZ430">
        <v>16.448145834015026</v>
      </c>
      <c r="BA430">
        <v>20.518687558363279</v>
      </c>
    </row>
    <row r="431" spans="1:63" x14ac:dyDescent="0.3">
      <c r="A431" t="s">
        <v>154</v>
      </c>
      <c r="B431" t="s">
        <v>155</v>
      </c>
      <c r="C431" t="s">
        <v>1013</v>
      </c>
      <c r="D431" t="s">
        <v>1014</v>
      </c>
      <c r="P431">
        <v>663.96681749776485</v>
      </c>
      <c r="Q431">
        <v>662.1048446342943</v>
      </c>
      <c r="R431">
        <v>672.70777121104004</v>
      </c>
      <c r="S431">
        <v>672.71699890603043</v>
      </c>
      <c r="T431">
        <v>673.705367770463</v>
      </c>
      <c r="U431">
        <v>676.63302198697113</v>
      </c>
      <c r="V431">
        <v>676.11891405225595</v>
      </c>
      <c r="W431">
        <v>682.73187237377454</v>
      </c>
      <c r="X431">
        <v>682.3475500193648</v>
      </c>
      <c r="Y431">
        <v>689.80547982505539</v>
      </c>
      <c r="Z431">
        <v>705.36716024721954</v>
      </c>
      <c r="AA431">
        <v>718.58536117137123</v>
      </c>
      <c r="AB431">
        <v>711.86859219932262</v>
      </c>
      <c r="AC431">
        <v>719.32255787691702</v>
      </c>
      <c r="AD431">
        <v>713.41642673616252</v>
      </c>
      <c r="AE431">
        <v>715.5010254045078</v>
      </c>
      <c r="AF431">
        <v>719.86189197338786</v>
      </c>
      <c r="AG431">
        <v>723.02501338937293</v>
      </c>
      <c r="AH431">
        <v>704.90874538993739</v>
      </c>
      <c r="AI431">
        <v>690.29443501004494</v>
      </c>
      <c r="AJ431">
        <v>698.60047000299983</v>
      </c>
      <c r="AK431">
        <v>672.95460542091905</v>
      </c>
      <c r="AL431">
        <v>675.96288462906671</v>
      </c>
      <c r="AM431">
        <v>667.18119559490242</v>
      </c>
      <c r="AN431">
        <v>673.73662408232065</v>
      </c>
      <c r="AO431">
        <v>676.21505225698161</v>
      </c>
      <c r="AP431">
        <v>676.46627981563574</v>
      </c>
      <c r="AQ431">
        <v>666.92995706834051</v>
      </c>
      <c r="AR431">
        <v>671.16844229901017</v>
      </c>
      <c r="AS431">
        <v>649.49437507220864</v>
      </c>
      <c r="AT431">
        <v>655.40545413936468</v>
      </c>
      <c r="AU431">
        <v>649.08049276171482</v>
      </c>
      <c r="AV431">
        <v>661.17149261645011</v>
      </c>
      <c r="AW431">
        <v>674.43970193486359</v>
      </c>
      <c r="AX431">
        <v>671.80862983745999</v>
      </c>
      <c r="AY431">
        <v>665.29656261802029</v>
      </c>
      <c r="AZ431">
        <v>675.42002504489187</v>
      </c>
      <c r="BA431">
        <v>690.94975867498624</v>
      </c>
      <c r="BB431">
        <v>676.8991186135637</v>
      </c>
      <c r="BC431">
        <v>680.44594771769232</v>
      </c>
      <c r="BD431">
        <v>682.37906685273651</v>
      </c>
      <c r="BE431">
        <v>684.29586389104929</v>
      </c>
      <c r="BF431">
        <v>681.61449877565724</v>
      </c>
      <c r="BG431">
        <v>686.16770889979477</v>
      </c>
    </row>
    <row r="432" spans="1:63" x14ac:dyDescent="0.3">
      <c r="A432" t="s">
        <v>154</v>
      </c>
      <c r="B432" t="s">
        <v>155</v>
      </c>
      <c r="C432" t="s">
        <v>1015</v>
      </c>
      <c r="D432" t="s">
        <v>1016</v>
      </c>
      <c r="AI432">
        <v>227.206533225915</v>
      </c>
      <c r="AJ432">
        <v>235.29860923390987</v>
      </c>
      <c r="AK432">
        <v>235.1543882361579</v>
      </c>
      <c r="AL432">
        <v>245.67981526426283</v>
      </c>
      <c r="AM432">
        <v>246.99093463587286</v>
      </c>
      <c r="AN432">
        <v>248.61289734011467</v>
      </c>
      <c r="AO432">
        <v>243.57251078998775</v>
      </c>
      <c r="AP432">
        <v>241.65896413259742</v>
      </c>
      <c r="AQ432">
        <v>238.94786888004984</v>
      </c>
      <c r="AR432">
        <v>241.9398006749818</v>
      </c>
      <c r="AS432">
        <v>235.33876778460075</v>
      </c>
      <c r="AT432">
        <v>233.9706124361141</v>
      </c>
      <c r="AU432">
        <v>222.89486463264316</v>
      </c>
      <c r="AV432">
        <v>223.43947269051657</v>
      </c>
      <c r="AW432">
        <v>217.78386217197118</v>
      </c>
      <c r="AX432">
        <v>209.55890334135179</v>
      </c>
      <c r="AY432">
        <v>200.77687021741602</v>
      </c>
      <c r="AZ432">
        <v>195.81640063780318</v>
      </c>
      <c r="BA432">
        <v>197.40038248974383</v>
      </c>
      <c r="BB432">
        <v>191.78620610812752</v>
      </c>
      <c r="BC432">
        <v>186.59384621483173</v>
      </c>
      <c r="BD432">
        <v>183.5475795063692</v>
      </c>
      <c r="BE432">
        <v>180.23126674496538</v>
      </c>
      <c r="BF432">
        <v>174.55849826297123</v>
      </c>
      <c r="BG432">
        <v>169.98286951241599</v>
      </c>
    </row>
    <row r="433" spans="1:62" x14ac:dyDescent="0.3">
      <c r="A433" t="s">
        <v>154</v>
      </c>
      <c r="B433" t="s">
        <v>155</v>
      </c>
      <c r="C433" t="s">
        <v>1017</v>
      </c>
      <c r="D433" t="s">
        <v>1018</v>
      </c>
      <c r="AS433">
        <v>25.787316835340377</v>
      </c>
      <c r="BF433">
        <v>42.576911145859761</v>
      </c>
    </row>
    <row r="434" spans="1:62" x14ac:dyDescent="0.3">
      <c r="A434" t="s">
        <v>154</v>
      </c>
      <c r="B434" t="s">
        <v>155</v>
      </c>
      <c r="C434" t="s">
        <v>1019</v>
      </c>
      <c r="D434" t="s">
        <v>1020</v>
      </c>
      <c r="BC434">
        <v>43.212330000000001</v>
      </c>
      <c r="BD434">
        <v>43.209519999999998</v>
      </c>
      <c r="BE434">
        <v>43.995559999999998</v>
      </c>
      <c r="BF434">
        <v>44.319685</v>
      </c>
      <c r="BG434">
        <v>43.187989999999999</v>
      </c>
    </row>
    <row r="435" spans="1:62" x14ac:dyDescent="0.3">
      <c r="A435" t="s">
        <v>154</v>
      </c>
      <c r="B435" t="s">
        <v>155</v>
      </c>
      <c r="C435" t="s">
        <v>1021</v>
      </c>
      <c r="D435" t="s">
        <v>1022</v>
      </c>
      <c r="BA435">
        <v>25.289445000000001</v>
      </c>
      <c r="BC435">
        <v>27.903950000000002</v>
      </c>
      <c r="BD435">
        <v>29.856585000000003</v>
      </c>
      <c r="BE435">
        <v>28.649480000000001</v>
      </c>
      <c r="BF435">
        <v>26.608710000000002</v>
      </c>
      <c r="BG435">
        <v>26.866379999999999</v>
      </c>
    </row>
    <row r="436" spans="1:62" x14ac:dyDescent="0.3">
      <c r="A436" t="s">
        <v>154</v>
      </c>
      <c r="B436" t="s">
        <v>155</v>
      </c>
      <c r="C436" t="s">
        <v>1023</v>
      </c>
      <c r="D436" t="s">
        <v>1024</v>
      </c>
      <c r="BA436">
        <v>18.869785</v>
      </c>
      <c r="BC436">
        <v>19.698879999999999</v>
      </c>
      <c r="BD436">
        <v>16.022379999999998</v>
      </c>
      <c r="BE436">
        <v>18.349900000000002</v>
      </c>
      <c r="BF436">
        <v>20.227775000000001</v>
      </c>
      <c r="BG436">
        <v>21.022459999999999</v>
      </c>
    </row>
    <row r="437" spans="1:62" x14ac:dyDescent="0.3">
      <c r="A437" t="s">
        <v>154</v>
      </c>
      <c r="B437" t="s">
        <v>155</v>
      </c>
      <c r="C437" t="s">
        <v>1025</v>
      </c>
      <c r="D437" t="s">
        <v>1026</v>
      </c>
      <c r="AV437">
        <v>19.157644951366716</v>
      </c>
      <c r="AW437">
        <v>18.357730713139887</v>
      </c>
      <c r="AX437">
        <v>18.823865261298003</v>
      </c>
      <c r="AY437">
        <v>18.046329733544393</v>
      </c>
      <c r="AZ437">
        <v>18.271643787053325</v>
      </c>
      <c r="BA437">
        <v>19.241297523680021</v>
      </c>
      <c r="BB437">
        <v>20.18261964005092</v>
      </c>
      <c r="BC437">
        <v>20.095563300025368</v>
      </c>
      <c r="BD437">
        <v>20.725890017851569</v>
      </c>
      <c r="BE437">
        <v>20.393243579428137</v>
      </c>
      <c r="BF437">
        <v>21.561677841483707</v>
      </c>
    </row>
    <row r="438" spans="1:62" x14ac:dyDescent="0.3">
      <c r="A438" t="s">
        <v>154</v>
      </c>
      <c r="B438" t="s">
        <v>155</v>
      </c>
      <c r="C438" t="s">
        <v>1027</v>
      </c>
      <c r="D438" t="s">
        <v>1028</v>
      </c>
    </row>
    <row r="439" spans="1:62" x14ac:dyDescent="0.3">
      <c r="A439" t="s">
        <v>154</v>
      </c>
      <c r="B439" t="s">
        <v>155</v>
      </c>
      <c r="C439" t="s">
        <v>1029</v>
      </c>
      <c r="D439" t="s">
        <v>1030</v>
      </c>
    </row>
    <row r="440" spans="1:62" x14ac:dyDescent="0.3">
      <c r="A440" t="s">
        <v>154</v>
      </c>
      <c r="B440" t="s">
        <v>155</v>
      </c>
      <c r="C440" t="s">
        <v>1031</v>
      </c>
      <c r="D440" t="s">
        <v>1032</v>
      </c>
    </row>
    <row r="441" spans="1:62" x14ac:dyDescent="0.3">
      <c r="A441" t="s">
        <v>154</v>
      </c>
      <c r="B441" t="s">
        <v>155</v>
      </c>
      <c r="C441" t="s">
        <v>1033</v>
      </c>
      <c r="D441" t="s">
        <v>1034</v>
      </c>
    </row>
    <row r="442" spans="1:62" x14ac:dyDescent="0.3">
      <c r="A442" t="s">
        <v>154</v>
      </c>
      <c r="B442" t="s">
        <v>155</v>
      </c>
      <c r="C442" t="s">
        <v>1035</v>
      </c>
      <c r="D442" t="s">
        <v>1036</v>
      </c>
    </row>
    <row r="443" spans="1:62" x14ac:dyDescent="0.3">
      <c r="A443" t="s">
        <v>154</v>
      </c>
      <c r="B443" t="s">
        <v>155</v>
      </c>
      <c r="C443" t="s">
        <v>1037</v>
      </c>
      <c r="D443" t="s">
        <v>1038</v>
      </c>
      <c r="E443">
        <v>21.40344582410799</v>
      </c>
      <c r="F443">
        <v>21.271295772896099</v>
      </c>
      <c r="G443">
        <v>21.108612736287938</v>
      </c>
      <c r="H443">
        <v>21.345147859401038</v>
      </c>
      <c r="I443">
        <v>21.155288383007541</v>
      </c>
      <c r="J443">
        <v>20.798289406780299</v>
      </c>
      <c r="K443">
        <v>20.386789151381471</v>
      </c>
      <c r="L443">
        <v>20.191906730654495</v>
      </c>
      <c r="M443">
        <v>20.462342333783258</v>
      </c>
      <c r="N443">
        <v>20.054708557738277</v>
      </c>
      <c r="O443">
        <v>18.972347740086477</v>
      </c>
      <c r="P443">
        <v>19.355795173929874</v>
      </c>
      <c r="Q443">
        <v>20.774995892733752</v>
      </c>
      <c r="R443">
        <v>21.96469968776567</v>
      </c>
      <c r="S443">
        <v>26.414594766481677</v>
      </c>
      <c r="T443">
        <v>23.271525051224554</v>
      </c>
      <c r="U443">
        <v>23.860782805803357</v>
      </c>
      <c r="V443">
        <v>26.488027971890563</v>
      </c>
      <c r="W443">
        <v>25.25841484670423</v>
      </c>
      <c r="X443">
        <v>27.784147255625786</v>
      </c>
      <c r="Y443">
        <v>29.792390662989071</v>
      </c>
      <c r="Z443">
        <v>21.472589027893985</v>
      </c>
      <c r="AA443">
        <v>20.065862375383542</v>
      </c>
      <c r="AB443">
        <v>19.386916794189773</v>
      </c>
      <c r="AC443">
        <v>20.440414824904124</v>
      </c>
      <c r="AD443">
        <v>22.556091065271922</v>
      </c>
      <c r="AE443">
        <v>20.976160725595172</v>
      </c>
      <c r="AF443">
        <v>22.628489433909856</v>
      </c>
      <c r="AG443">
        <v>21.380202854247351</v>
      </c>
      <c r="AH443">
        <v>24.511616344471285</v>
      </c>
      <c r="AI443">
        <v>22.192217232727675</v>
      </c>
      <c r="AJ443">
        <v>21.889769865041707</v>
      </c>
      <c r="AK443">
        <v>21.713023310082029</v>
      </c>
      <c r="AL443">
        <v>21.668995667308852</v>
      </c>
      <c r="AM443">
        <v>21.806781090563629</v>
      </c>
      <c r="AN443">
        <v>24.81484041091834</v>
      </c>
      <c r="AO443">
        <v>25.050960690798458</v>
      </c>
      <c r="AP443">
        <v>26.025136364181325</v>
      </c>
      <c r="AQ443">
        <v>23.508622227846203</v>
      </c>
      <c r="AR443">
        <v>24.117539484283114</v>
      </c>
      <c r="AS443">
        <v>34.134721177024666</v>
      </c>
      <c r="AT443">
        <v>31.788864257589047</v>
      </c>
      <c r="AU443">
        <v>30.247873019224738</v>
      </c>
      <c r="AV443">
        <v>29.324028493938279</v>
      </c>
      <c r="AW443">
        <v>28.702636640871987</v>
      </c>
      <c r="AX443">
        <v>30.251841314329376</v>
      </c>
      <c r="AY443">
        <v>32.469765040538938</v>
      </c>
      <c r="AZ443">
        <v>31.963764064170483</v>
      </c>
      <c r="BA443">
        <v>34.620580340007528</v>
      </c>
      <c r="BB443">
        <v>28.171604491428571</v>
      </c>
      <c r="BC443">
        <v>31.410870678125629</v>
      </c>
      <c r="BD443">
        <v>33.703239122027419</v>
      </c>
      <c r="BE443">
        <v>31.978819813993088</v>
      </c>
      <c r="BF443">
        <v>28.454023051901363</v>
      </c>
      <c r="BG443">
        <v>27.982917082364434</v>
      </c>
      <c r="BH443">
        <v>24.173784155800497</v>
      </c>
      <c r="BI443">
        <v>23.90813725925149</v>
      </c>
      <c r="BJ443">
        <v>24.693137927830762</v>
      </c>
    </row>
    <row r="444" spans="1:62" x14ac:dyDescent="0.3">
      <c r="A444" t="s">
        <v>154</v>
      </c>
      <c r="B444" t="s">
        <v>155</v>
      </c>
      <c r="C444" t="s">
        <v>1039</v>
      </c>
      <c r="D444" t="s">
        <v>1040</v>
      </c>
      <c r="AA444">
        <v>-4.4798167433016687</v>
      </c>
      <c r="AB444">
        <v>8.3320420815979901E-2</v>
      </c>
      <c r="AC444">
        <v>8.0897419525838075</v>
      </c>
      <c r="AD444">
        <v>6.8268366259488715</v>
      </c>
      <c r="AE444">
        <v>-3.2993529346879171</v>
      </c>
      <c r="AF444">
        <v>3.1187989808928052</v>
      </c>
      <c r="AG444">
        <v>5.5590597163144793</v>
      </c>
      <c r="AH444">
        <v>10.874696748024149</v>
      </c>
      <c r="AI444">
        <v>-0.81050945289732113</v>
      </c>
      <c r="AJ444">
        <v>1.4183775869006467</v>
      </c>
      <c r="AK444">
        <v>-6.6336173632421236</v>
      </c>
      <c r="AL444">
        <v>11.22766860557482</v>
      </c>
      <c r="AM444">
        <v>3.4162298717020718</v>
      </c>
      <c r="AN444">
        <v>4.7154406647856604</v>
      </c>
      <c r="AO444">
        <v>2.8207427944038983</v>
      </c>
      <c r="AP444">
        <v>12.340325456826946</v>
      </c>
      <c r="AQ444">
        <v>2.1225615231601438</v>
      </c>
      <c r="AR444">
        <v>1.1755100031030565</v>
      </c>
      <c r="AS444">
        <v>5.7746962043734698</v>
      </c>
      <c r="AT444">
        <v>-1.1071905907304256</v>
      </c>
      <c r="AU444">
        <v>11.687317804991352</v>
      </c>
      <c r="AV444">
        <v>6.7561473663696461</v>
      </c>
      <c r="AW444">
        <v>3.9927021109024565</v>
      </c>
      <c r="AX444">
        <v>10.517720933309207</v>
      </c>
      <c r="AY444">
        <v>19.962512319301283</v>
      </c>
      <c r="AZ444">
        <v>2.9747175850508825</v>
      </c>
      <c r="BA444">
        <v>13.21327723358425</v>
      </c>
      <c r="BB444">
        <v>-13.59244854745242</v>
      </c>
      <c r="BC444">
        <v>7.8574237737653476</v>
      </c>
      <c r="BD444">
        <v>9.5515061133949217</v>
      </c>
      <c r="BE444">
        <v>1.9011578997156846</v>
      </c>
      <c r="BF444">
        <v>-3.6518734355013862</v>
      </c>
      <c r="BG444">
        <v>8.5832408410521737</v>
      </c>
      <c r="BH444">
        <v>0.45492863108248116</v>
      </c>
      <c r="BI444">
        <v>2.7273481543295759</v>
      </c>
      <c r="BJ444">
        <v>5.819221502498678</v>
      </c>
    </row>
    <row r="445" spans="1:62" x14ac:dyDescent="0.3">
      <c r="A445" t="s">
        <v>154</v>
      </c>
      <c r="B445" t="s">
        <v>155</v>
      </c>
      <c r="C445" t="s">
        <v>1041</v>
      </c>
      <c r="D445" t="s">
        <v>1042</v>
      </c>
      <c r="V445">
        <v>45105719426.057457</v>
      </c>
      <c r="W445">
        <v>46999583255.329346</v>
      </c>
      <c r="X445">
        <v>64757769303.57502</v>
      </c>
      <c r="Y445">
        <v>90627422647.103882</v>
      </c>
      <c r="Z445">
        <v>73597639778.623932</v>
      </c>
      <c r="AA445">
        <v>59912689490.003853</v>
      </c>
      <c r="AB445">
        <v>57968738658.490639</v>
      </c>
      <c r="AC445">
        <v>58847257036.894608</v>
      </c>
      <c r="AD445">
        <v>58402013177.690292</v>
      </c>
      <c r="AE445">
        <v>50949296654.238785</v>
      </c>
      <c r="AF445">
        <v>63446533420.940414</v>
      </c>
      <c r="AG445">
        <v>65358787738.312973</v>
      </c>
      <c r="AH445">
        <v>68236217556.505898</v>
      </c>
      <c r="AI445">
        <v>80714473677.491165</v>
      </c>
      <c r="AJ445">
        <v>76773730484.372665</v>
      </c>
      <c r="AK445">
        <v>78684572867.77681</v>
      </c>
      <c r="AL445">
        <v>78719644066.046082</v>
      </c>
      <c r="AM445">
        <v>80718776382.329056</v>
      </c>
      <c r="AN445">
        <v>83101378673.581924</v>
      </c>
      <c r="AO445">
        <v>90886401710.310501</v>
      </c>
      <c r="AP445">
        <v>91818525017.406693</v>
      </c>
      <c r="AQ445">
        <v>83682847910.932861</v>
      </c>
      <c r="AR445">
        <v>98699765999.33197</v>
      </c>
      <c r="AS445">
        <v>116220347609.51646</v>
      </c>
      <c r="AT445">
        <v>112019145141.83595</v>
      </c>
      <c r="AU445">
        <v>115938038784.03923</v>
      </c>
      <c r="AV445">
        <v>147731106131.07227</v>
      </c>
      <c r="AW445">
        <v>188375696156.33322</v>
      </c>
      <c r="AX445">
        <v>244856891940.53494</v>
      </c>
      <c r="AY445">
        <v>283422001985.62933</v>
      </c>
      <c r="AZ445">
        <v>339896437689.42072</v>
      </c>
      <c r="BA445">
        <v>416007657007.28699</v>
      </c>
      <c r="BB445">
        <v>318924912097.36792</v>
      </c>
      <c r="BC445">
        <v>413105223814.01422</v>
      </c>
      <c r="BD445">
        <v>501896481129.18066</v>
      </c>
      <c r="BE445">
        <v>493656713529.02502</v>
      </c>
      <c r="BF445">
        <v>494834826979.82947</v>
      </c>
      <c r="BG445">
        <v>468012369001.31647</v>
      </c>
      <c r="BH445">
        <v>359275347322.81573</v>
      </c>
      <c r="BI445">
        <v>332818406330.55933</v>
      </c>
      <c r="BJ445">
        <v>391482159146.65063</v>
      </c>
    </row>
    <row r="446" spans="1:62" x14ac:dyDescent="0.3">
      <c r="A446" t="s">
        <v>154</v>
      </c>
      <c r="B446" t="s">
        <v>155</v>
      </c>
      <c r="C446" t="s">
        <v>1043</v>
      </c>
      <c r="D446" t="s">
        <v>1044</v>
      </c>
      <c r="Z446">
        <v>131372422956.85052</v>
      </c>
      <c r="AA446">
        <v>125487179157.14845</v>
      </c>
      <c r="AB446">
        <v>125591735602.89229</v>
      </c>
      <c r="AC446">
        <v>135751782926.93761</v>
      </c>
      <c r="AD446">
        <v>145019335364.17239</v>
      </c>
      <c r="AE446">
        <v>140234635666.96967</v>
      </c>
      <c r="AF446">
        <v>144608272055.00986</v>
      </c>
      <c r="AG446">
        <v>152647132253.27835</v>
      </c>
      <c r="AH446">
        <v>169247044980.37775</v>
      </c>
      <c r="AI446">
        <v>167875281682.06241</v>
      </c>
      <c r="AJ446">
        <v>170256387051.38712</v>
      </c>
      <c r="AK446">
        <v>158962229797.9176</v>
      </c>
      <c r="AL446">
        <v>176809982167.6601</v>
      </c>
      <c r="AM446">
        <v>182850217594.6228</v>
      </c>
      <c r="AN446">
        <v>191472411110.72873</v>
      </c>
      <c r="AO446">
        <v>196873355350.40601</v>
      </c>
      <c r="AP446">
        <v>221168168138.42154</v>
      </c>
      <c r="AQ446">
        <v>225862598576.80582</v>
      </c>
      <c r="AR446">
        <v>228517636016.34467</v>
      </c>
      <c r="AS446">
        <v>241713835269.7045</v>
      </c>
      <c r="AT446">
        <v>239037602429.10471</v>
      </c>
      <c r="AU446">
        <v>266974686698.4259</v>
      </c>
      <c r="AV446">
        <v>285011889962.67523</v>
      </c>
      <c r="AW446">
        <v>296391565709.53796</v>
      </c>
      <c r="AX446">
        <v>327565203460.73297</v>
      </c>
      <c r="AY446">
        <v>392955447555.32611</v>
      </c>
      <c r="AZ446">
        <v>404644762355.1698</v>
      </c>
      <c r="BA446">
        <v>458111596616.33655</v>
      </c>
      <c r="BB446">
        <v>395843013556.34821</v>
      </c>
      <c r="BC446">
        <v>426946076610.3139</v>
      </c>
      <c r="BD446">
        <v>467725857218.64783</v>
      </c>
      <c r="BE446">
        <v>476618064302.17303</v>
      </c>
      <c r="BF446">
        <v>459212575823.12109</v>
      </c>
      <c r="BG446">
        <v>498627897178.41888</v>
      </c>
      <c r="BH446">
        <v>500896298245.24799</v>
      </c>
      <c r="BI446">
        <v>514557484190.54492</v>
      </c>
      <c r="BJ446">
        <v>544500723953.27734</v>
      </c>
    </row>
    <row r="447" spans="1:62" x14ac:dyDescent="0.3">
      <c r="A447" t="s">
        <v>154</v>
      </c>
      <c r="B447" t="s">
        <v>155</v>
      </c>
      <c r="C447" t="s">
        <v>1045</v>
      </c>
      <c r="D447" t="s">
        <v>1046</v>
      </c>
    </row>
    <row r="448" spans="1:62" x14ac:dyDescent="0.3">
      <c r="A448" t="s">
        <v>154</v>
      </c>
      <c r="B448" t="s">
        <v>155</v>
      </c>
      <c r="C448" t="s">
        <v>1047</v>
      </c>
      <c r="D448" t="s">
        <v>1048</v>
      </c>
    </row>
    <row r="449" spans="1:62" x14ac:dyDescent="0.3">
      <c r="A449" t="s">
        <v>154</v>
      </c>
      <c r="B449" t="s">
        <v>155</v>
      </c>
      <c r="C449" t="s">
        <v>1049</v>
      </c>
      <c r="D449" t="s">
        <v>1050</v>
      </c>
      <c r="E449">
        <v>6069956912.7149286</v>
      </c>
      <c r="F449">
        <v>6473789066.5066156</v>
      </c>
      <c r="G449">
        <v>6826843992.4674435</v>
      </c>
      <c r="H449">
        <v>7356707784.7965927</v>
      </c>
      <c r="I449">
        <v>8050719587.8981915</v>
      </c>
      <c r="J449">
        <v>8440092177.5573359</v>
      </c>
      <c r="K449">
        <v>9021115443.6094894</v>
      </c>
      <c r="L449">
        <v>9337218028.4067078</v>
      </c>
      <c r="M449">
        <v>10257987392.161743</v>
      </c>
      <c r="N449">
        <v>11064511341.484917</v>
      </c>
      <c r="O449">
        <v>12155438270.104311</v>
      </c>
      <c r="P449">
        <v>12720166889.830124</v>
      </c>
      <c r="Q449">
        <v>15232420737.841089</v>
      </c>
      <c r="R449">
        <v>20812590220.987015</v>
      </c>
      <c r="S449">
        <v>33039925011.497883</v>
      </c>
      <c r="T449">
        <v>32429831639.723499</v>
      </c>
      <c r="U449">
        <v>35529417937.703644</v>
      </c>
      <c r="V449">
        <v>43525527624.934799</v>
      </c>
      <c r="W449">
        <v>45695675086.692558</v>
      </c>
      <c r="X449">
        <v>61379909625.252022</v>
      </c>
      <c r="Y449">
        <v>86340033990.726974</v>
      </c>
      <c r="Z449">
        <v>73512825851.889343</v>
      </c>
      <c r="AA449">
        <v>62460713259.798843</v>
      </c>
      <c r="AB449">
        <v>56318478155.787186</v>
      </c>
      <c r="AC449">
        <v>57802547471.381699</v>
      </c>
      <c r="AD449">
        <v>57487521972.073753</v>
      </c>
      <c r="AE449">
        <v>60046357639.345222</v>
      </c>
      <c r="AF449">
        <v>75674001189.557541</v>
      </c>
      <c r="AG449">
        <v>77022101179.845612</v>
      </c>
      <c r="AH449">
        <v>85525561180.157455</v>
      </c>
      <c r="AI449">
        <v>81987299422.12117</v>
      </c>
      <c r="AJ449">
        <v>81133128851.313126</v>
      </c>
      <c r="AK449">
        <v>82455914146.575882</v>
      </c>
      <c r="AL449">
        <v>75739901345.379181</v>
      </c>
      <c r="AM449">
        <v>79080805736.750305</v>
      </c>
      <c r="AN449">
        <v>98152995663.195877</v>
      </c>
      <c r="AO449">
        <v>104993007448.39218</v>
      </c>
      <c r="AP449">
        <v>110478467881.50021</v>
      </c>
      <c r="AQ449">
        <v>98952734645.084061</v>
      </c>
      <c r="AR449">
        <v>101654365916.96976</v>
      </c>
      <c r="AS449">
        <v>124262995689.38737</v>
      </c>
      <c r="AT449">
        <v>115554567640.22195</v>
      </c>
      <c r="AU449">
        <v>124094932357.75229</v>
      </c>
      <c r="AV449">
        <v>152161779997.04196</v>
      </c>
      <c r="AW449">
        <v>182625108947.56589</v>
      </c>
      <c r="AX449">
        <v>227574014581.02615</v>
      </c>
      <c r="AY449">
        <v>297850987929.19629</v>
      </c>
      <c r="AZ449">
        <v>334670917958.81146</v>
      </c>
      <c r="BA449">
        <v>420590029102.33337</v>
      </c>
      <c r="BB449">
        <v>315357466648.80548</v>
      </c>
      <c r="BC449">
        <v>426946076610.3139</v>
      </c>
      <c r="BD449">
        <v>534396057200.74158</v>
      </c>
      <c r="BE449">
        <v>534083712727.18365</v>
      </c>
      <c r="BF449">
        <v>483137826744.18073</v>
      </c>
      <c r="BG449">
        <v>491701012026.1272</v>
      </c>
      <c r="BH449">
        <v>362682701128.43439</v>
      </c>
      <c r="BI449">
        <v>330960955826.25885</v>
      </c>
      <c r="BJ449">
        <v>387048760574.34265</v>
      </c>
    </row>
    <row r="450" spans="1:62" x14ac:dyDescent="0.3">
      <c r="A450" t="s">
        <v>154</v>
      </c>
      <c r="B450" t="s">
        <v>155</v>
      </c>
      <c r="C450" t="s">
        <v>1051</v>
      </c>
      <c r="D450" t="s">
        <v>1052</v>
      </c>
      <c r="V450">
        <v>46699473793.370506</v>
      </c>
      <c r="W450">
        <v>48818434050.813347</v>
      </c>
      <c r="X450">
        <v>67100326826.087402</v>
      </c>
      <c r="Y450">
        <v>94226944886.989868</v>
      </c>
      <c r="Z450">
        <v>76973100160.666702</v>
      </c>
      <c r="AA450">
        <v>62772602482.420876</v>
      </c>
      <c r="AB450">
        <v>60883453072.697189</v>
      </c>
      <c r="AC450">
        <v>61530762841.297813</v>
      </c>
      <c r="AD450">
        <v>61254910097.956497</v>
      </c>
      <c r="AE450">
        <v>54883165385.428795</v>
      </c>
      <c r="AF450">
        <v>67763960184.403168</v>
      </c>
      <c r="AG450">
        <v>69433863709.958115</v>
      </c>
      <c r="AH450">
        <v>72076872969.318558</v>
      </c>
      <c r="AI450">
        <v>84325372459.350571</v>
      </c>
      <c r="AJ450">
        <v>80861451776.64682</v>
      </c>
      <c r="AK450">
        <v>83067429912.701691</v>
      </c>
      <c r="AL450">
        <v>82501858707.133896</v>
      </c>
      <c r="AM450">
        <v>84401153916.218338</v>
      </c>
      <c r="AN450">
        <v>87550616506.173721</v>
      </c>
      <c r="AO450">
        <v>95282913196.978027</v>
      </c>
      <c r="AP450">
        <v>96591248764.84436</v>
      </c>
      <c r="AQ450">
        <v>88285322379.68988</v>
      </c>
      <c r="AR450">
        <v>103338743242.46899</v>
      </c>
      <c r="AS450">
        <v>121454819664.7814</v>
      </c>
      <c r="AT450">
        <v>117026972397.99036</v>
      </c>
      <c r="AU450">
        <v>120451685271.37477</v>
      </c>
      <c r="AV450">
        <v>153438406504.43747</v>
      </c>
      <c r="AW450">
        <v>194760757774.76041</v>
      </c>
      <c r="AX450">
        <v>253441775158.72736</v>
      </c>
      <c r="AY450">
        <v>296274894710.04047</v>
      </c>
      <c r="AZ450">
        <v>356085666339.94049</v>
      </c>
      <c r="BA450">
        <v>430651759481.83154</v>
      </c>
      <c r="BB450">
        <v>328895469781.91345</v>
      </c>
      <c r="BC450">
        <v>428796989537.79321</v>
      </c>
      <c r="BD450">
        <v>514795230404.42615</v>
      </c>
      <c r="BE450">
        <v>508082272917.91895</v>
      </c>
      <c r="BF450">
        <v>515796284629.37018</v>
      </c>
      <c r="BG450">
        <v>492490003255.0871</v>
      </c>
      <c r="BH450">
        <v>382381205450.06079</v>
      </c>
      <c r="BI450">
        <v>354944931208.29858</v>
      </c>
      <c r="BJ450">
        <v>415095791645.25171</v>
      </c>
    </row>
    <row r="451" spans="1:62" x14ac:dyDescent="0.3">
      <c r="A451" t="s">
        <v>154</v>
      </c>
      <c r="B451" t="s">
        <v>155</v>
      </c>
      <c r="C451" t="s">
        <v>1053</v>
      </c>
      <c r="D451" t="s">
        <v>1054</v>
      </c>
      <c r="E451">
        <v>-1.3825628486281474</v>
      </c>
      <c r="F451">
        <v>-0.40720926219640674</v>
      </c>
      <c r="G451">
        <v>0.89928664886817344</v>
      </c>
      <c r="H451">
        <v>-0.15981496188482325</v>
      </c>
      <c r="I451">
        <v>-1.4427684595792201</v>
      </c>
      <c r="J451">
        <v>-2.6651246685567109</v>
      </c>
      <c r="K451">
        <v>-1.2764236281595025</v>
      </c>
      <c r="L451">
        <v>-2.8404816684156664</v>
      </c>
      <c r="M451">
        <v>-1.7160798889665507</v>
      </c>
      <c r="N451">
        <v>-1.7957847634280526</v>
      </c>
      <c r="O451">
        <v>-2.8852109148798988</v>
      </c>
      <c r="P451">
        <v>-3.9472907245496884</v>
      </c>
      <c r="Q451">
        <v>-0.66020692876111298</v>
      </c>
      <c r="R451">
        <v>-0.25845984660878329</v>
      </c>
      <c r="S451">
        <v>0.59260285160974746</v>
      </c>
      <c r="T451">
        <v>-5.0809838888018604</v>
      </c>
      <c r="U451">
        <v>-4.3191594604098498</v>
      </c>
      <c r="V451">
        <v>6.5402540517101926E-2</v>
      </c>
      <c r="W451">
        <v>-2.0353377764871361</v>
      </c>
      <c r="X451">
        <v>1.6688494958417515</v>
      </c>
      <c r="Y451">
        <v>1.8851578040908308</v>
      </c>
      <c r="Z451">
        <v>-5.1557387965633517</v>
      </c>
      <c r="AA451">
        <v>-3.7222063319435534</v>
      </c>
      <c r="AB451">
        <v>-0.95961708152637826</v>
      </c>
      <c r="AC451">
        <v>-0.19390234527782013</v>
      </c>
      <c r="AD451">
        <v>2.1934638284117334</v>
      </c>
      <c r="AE451">
        <v>1.4580620781017544</v>
      </c>
      <c r="AF451">
        <v>2.6204071199657513</v>
      </c>
      <c r="AG451">
        <v>1.3299357939277954</v>
      </c>
      <c r="AH451">
        <v>3.8100702322926345</v>
      </c>
      <c r="AI451">
        <v>1.7863042550077175</v>
      </c>
      <c r="AJ451">
        <v>1.3147631487340306</v>
      </c>
      <c r="AK451">
        <v>0.25046241872966846</v>
      </c>
      <c r="AL451">
        <v>1.4183507322140798E-2</v>
      </c>
      <c r="AM451">
        <v>-1.2977738611475154</v>
      </c>
      <c r="AN451">
        <v>-0.37002993785940674</v>
      </c>
      <c r="AO451">
        <v>-0.56802314298887069</v>
      </c>
      <c r="AP451">
        <v>-0.82851699700096049</v>
      </c>
      <c r="AQ451">
        <v>-3.7237696358863488</v>
      </c>
      <c r="AR451">
        <v>-0.21510462152735244</v>
      </c>
      <c r="AS451">
        <v>5.961290690900185</v>
      </c>
      <c r="AT451">
        <v>0.3254764513102657</v>
      </c>
      <c r="AU451">
        <v>0.60817687712111024</v>
      </c>
      <c r="AV451">
        <v>-0.70608771178952523</v>
      </c>
      <c r="AW451">
        <v>0.57975576801170448</v>
      </c>
      <c r="AX451">
        <v>1.2851825143533269</v>
      </c>
      <c r="AY451">
        <v>3.5529119937916533</v>
      </c>
      <c r="AZ451">
        <v>0.24082059241883158</v>
      </c>
      <c r="BA451">
        <v>0.89679193016017678</v>
      </c>
      <c r="BB451">
        <v>-3.2919960906543437</v>
      </c>
      <c r="BC451">
        <v>0.80469886228007681</v>
      </c>
      <c r="BD451">
        <v>1.3227340638748615</v>
      </c>
      <c r="BE451">
        <v>0.68571637112439632</v>
      </c>
      <c r="BF451">
        <v>-2.569475609016969</v>
      </c>
      <c r="BG451">
        <v>-2.3016750617841382</v>
      </c>
      <c r="BH451">
        <v>-4.8686806239793903</v>
      </c>
      <c r="BI451">
        <v>-3.7259140825129435</v>
      </c>
      <c r="BJ451">
        <v>-1.8233538804585159</v>
      </c>
    </row>
    <row r="452" spans="1:62" x14ac:dyDescent="0.3">
      <c r="A452" t="s">
        <v>154</v>
      </c>
      <c r="B452" t="s">
        <v>155</v>
      </c>
      <c r="C452" t="s">
        <v>1055</v>
      </c>
      <c r="D452" t="s">
        <v>1056</v>
      </c>
    </row>
    <row r="453" spans="1:62" x14ac:dyDescent="0.3">
      <c r="A453" t="s">
        <v>154</v>
      </c>
      <c r="B453" t="s">
        <v>155</v>
      </c>
      <c r="C453" t="s">
        <v>1057</v>
      </c>
      <c r="D453" t="s">
        <v>1058</v>
      </c>
    </row>
    <row r="454" spans="1:62" x14ac:dyDescent="0.3">
      <c r="A454" t="s">
        <v>154</v>
      </c>
      <c r="B454" t="s">
        <v>155</v>
      </c>
      <c r="C454" t="s">
        <v>1059</v>
      </c>
      <c r="D454" t="s">
        <v>1060</v>
      </c>
    </row>
    <row r="455" spans="1:62" x14ac:dyDescent="0.3">
      <c r="A455" t="s">
        <v>154</v>
      </c>
      <c r="B455" t="s">
        <v>155</v>
      </c>
      <c r="C455" t="s">
        <v>1061</v>
      </c>
      <c r="D455" t="s">
        <v>1062</v>
      </c>
    </row>
    <row r="456" spans="1:62" x14ac:dyDescent="0.3">
      <c r="A456" t="s">
        <v>154</v>
      </c>
      <c r="B456" t="s">
        <v>155</v>
      </c>
      <c r="C456" t="s">
        <v>1063</v>
      </c>
      <c r="D456" t="s">
        <v>1064</v>
      </c>
    </row>
    <row r="457" spans="1:62" x14ac:dyDescent="0.3">
      <c r="A457" t="s">
        <v>154</v>
      </c>
      <c r="B457" t="s">
        <v>155</v>
      </c>
      <c r="C457" t="s">
        <v>1065</v>
      </c>
      <c r="D457" t="s">
        <v>1066</v>
      </c>
    </row>
    <row r="458" spans="1:62" x14ac:dyDescent="0.3">
      <c r="A458" t="s">
        <v>154</v>
      </c>
      <c r="B458" t="s">
        <v>155</v>
      </c>
      <c r="C458" t="s">
        <v>1067</v>
      </c>
      <c r="D458" t="s">
        <v>1068</v>
      </c>
    </row>
    <row r="459" spans="1:62" x14ac:dyDescent="0.3">
      <c r="A459" t="s">
        <v>154</v>
      </c>
      <c r="B459" t="s">
        <v>155</v>
      </c>
      <c r="C459" t="s">
        <v>1069</v>
      </c>
      <c r="D459" t="s">
        <v>1070</v>
      </c>
    </row>
    <row r="460" spans="1:62" x14ac:dyDescent="0.3">
      <c r="A460" t="s">
        <v>154</v>
      </c>
      <c r="B460" t="s">
        <v>155</v>
      </c>
      <c r="C460" t="s">
        <v>1071</v>
      </c>
      <c r="D460" t="s">
        <v>1072</v>
      </c>
    </row>
    <row r="461" spans="1:62" x14ac:dyDescent="0.3">
      <c r="A461" t="s">
        <v>154</v>
      </c>
      <c r="B461" t="s">
        <v>155</v>
      </c>
      <c r="C461" t="s">
        <v>1073</v>
      </c>
      <c r="D461" t="s">
        <v>1074</v>
      </c>
    </row>
    <row r="462" spans="1:62" x14ac:dyDescent="0.3">
      <c r="A462" t="s">
        <v>154</v>
      </c>
      <c r="B462" t="s">
        <v>155</v>
      </c>
      <c r="C462" t="s">
        <v>1075</v>
      </c>
      <c r="D462" t="s">
        <v>1076</v>
      </c>
    </row>
    <row r="463" spans="1:62" x14ac:dyDescent="0.3">
      <c r="A463" t="s">
        <v>154</v>
      </c>
      <c r="B463" t="s">
        <v>155</v>
      </c>
      <c r="C463" t="s">
        <v>1077</v>
      </c>
      <c r="D463" t="s">
        <v>1078</v>
      </c>
    </row>
    <row r="464" spans="1:62" x14ac:dyDescent="0.3">
      <c r="A464" t="s">
        <v>154</v>
      </c>
      <c r="B464" t="s">
        <v>155</v>
      </c>
      <c r="C464" t="s">
        <v>1079</v>
      </c>
      <c r="D464" t="s">
        <v>1080</v>
      </c>
    </row>
    <row r="465" spans="1:62" x14ac:dyDescent="0.3">
      <c r="A465" t="s">
        <v>154</v>
      </c>
      <c r="B465" t="s">
        <v>155</v>
      </c>
      <c r="C465" t="s">
        <v>1081</v>
      </c>
      <c r="D465" t="s">
        <v>1082</v>
      </c>
    </row>
    <row r="466" spans="1:62" x14ac:dyDescent="0.3">
      <c r="A466" t="s">
        <v>154</v>
      </c>
      <c r="B466" t="s">
        <v>155</v>
      </c>
      <c r="C466" t="s">
        <v>1083</v>
      </c>
      <c r="D466" t="s">
        <v>1084</v>
      </c>
      <c r="AS466">
        <v>6.0302988835373057</v>
      </c>
      <c r="AT466">
        <v>6.1408773749173031</v>
      </c>
      <c r="AU466">
        <v>6.9183406866557169</v>
      </c>
      <c r="AV466">
        <v>5.8540097990954401</v>
      </c>
      <c r="AW466">
        <v>6.5337923087040881</v>
      </c>
      <c r="AX466">
        <v>7.5259538212797654</v>
      </c>
      <c r="AY466">
        <v>8.3978208758806048</v>
      </c>
      <c r="AZ466">
        <v>8.5746461929106434</v>
      </c>
      <c r="BA466">
        <v>9.4203790021144549</v>
      </c>
      <c r="BB466">
        <v>10.198500076683086</v>
      </c>
      <c r="BC466">
        <v>12.260406482114897</v>
      </c>
      <c r="BD466">
        <v>11.630013475211769</v>
      </c>
      <c r="BE466">
        <v>11.21747775752717</v>
      </c>
      <c r="BF466">
        <v>11.934756145295035</v>
      </c>
      <c r="BG466">
        <v>13.266345821353417</v>
      </c>
      <c r="BH466">
        <v>12.937265570891666</v>
      </c>
    </row>
    <row r="467" spans="1:62" x14ac:dyDescent="0.3">
      <c r="A467" t="s">
        <v>154</v>
      </c>
      <c r="B467" t="s">
        <v>155</v>
      </c>
      <c r="C467" t="s">
        <v>1085</v>
      </c>
      <c r="D467" t="s">
        <v>1086</v>
      </c>
      <c r="AS467">
        <v>2.067187519380477</v>
      </c>
      <c r="AT467">
        <v>2.0132839975706167</v>
      </c>
      <c r="AU467">
        <v>2.1332302477890486</v>
      </c>
      <c r="AV467">
        <v>2.3433210611414528</v>
      </c>
      <c r="AW467">
        <v>3.1500595756754786</v>
      </c>
      <c r="AX467">
        <v>4.0724803105642255</v>
      </c>
      <c r="AY467">
        <v>5.1143213360760518</v>
      </c>
      <c r="AZ467">
        <v>5.8206422668100277</v>
      </c>
      <c r="BA467">
        <v>6.8963493219312078</v>
      </c>
      <c r="BB467">
        <v>7.3795468157960658</v>
      </c>
      <c r="BC467">
        <v>10.212672518605693</v>
      </c>
      <c r="BD467">
        <v>10.405099222607076</v>
      </c>
      <c r="BE467">
        <v>9.9933698440252101</v>
      </c>
      <c r="BF467">
        <v>10.781164295191861</v>
      </c>
      <c r="BG467">
        <v>12.023294285859281</v>
      </c>
      <c r="BH467">
        <v>11.007450325861644</v>
      </c>
    </row>
    <row r="468" spans="1:62" x14ac:dyDescent="0.3">
      <c r="A468" t="s">
        <v>154</v>
      </c>
      <c r="B468" t="s">
        <v>155</v>
      </c>
      <c r="C468" t="s">
        <v>1087</v>
      </c>
      <c r="D468" t="s">
        <v>1088</v>
      </c>
      <c r="AS468">
        <v>8.0203124633321465</v>
      </c>
      <c r="AT468">
        <v>8.3172905881029262</v>
      </c>
      <c r="AU468">
        <v>8.6002315007580634</v>
      </c>
      <c r="AV468">
        <v>8.2840676813088017</v>
      </c>
      <c r="AW468">
        <v>10.600644319596096</v>
      </c>
      <c r="AX468">
        <v>12.694265123680129</v>
      </c>
      <c r="AY468">
        <v>14.949537768590689</v>
      </c>
      <c r="AZ468">
        <v>15.8876076061895</v>
      </c>
      <c r="BA468">
        <v>17.041954778474338</v>
      </c>
      <c r="BB468">
        <v>18.793846116027172</v>
      </c>
      <c r="BC468">
        <v>24.177801690958105</v>
      </c>
      <c r="BD468">
        <v>23.879600908320935</v>
      </c>
      <c r="BE468">
        <v>22.24300760668136</v>
      </c>
      <c r="BF468">
        <v>23.831872570165025</v>
      </c>
      <c r="BG468">
        <v>26.616099959255898</v>
      </c>
      <c r="BH468">
        <v>27.458342416731657</v>
      </c>
    </row>
    <row r="469" spans="1:62" x14ac:dyDescent="0.3">
      <c r="A469" t="s">
        <v>154</v>
      </c>
      <c r="B469" t="s">
        <v>155</v>
      </c>
      <c r="C469" t="s">
        <v>1089</v>
      </c>
      <c r="D469" t="s">
        <v>1090</v>
      </c>
    </row>
    <row r="470" spans="1:62" x14ac:dyDescent="0.3">
      <c r="A470" t="s">
        <v>154</v>
      </c>
      <c r="B470" t="s">
        <v>155</v>
      </c>
      <c r="C470" t="s">
        <v>1091</v>
      </c>
      <c r="D470" t="s">
        <v>1092</v>
      </c>
    </row>
    <row r="471" spans="1:62" x14ac:dyDescent="0.3">
      <c r="A471" t="s">
        <v>154</v>
      </c>
      <c r="B471" t="s">
        <v>155</v>
      </c>
      <c r="C471" t="s">
        <v>1093</v>
      </c>
      <c r="D471" t="s">
        <v>1094</v>
      </c>
    </row>
    <row r="472" spans="1:62" x14ac:dyDescent="0.3">
      <c r="A472" t="s">
        <v>154</v>
      </c>
      <c r="B472" t="s">
        <v>155</v>
      </c>
      <c r="C472" t="s">
        <v>1095</v>
      </c>
      <c r="D472" t="s">
        <v>1096</v>
      </c>
      <c r="E472">
        <v>6.6363223477517472</v>
      </c>
      <c r="F472">
        <v>6.6493640831623182</v>
      </c>
      <c r="G472">
        <v>6.6612211342173131</v>
      </c>
      <c r="H472">
        <v>6.6719773464462531</v>
      </c>
      <c r="I472">
        <v>6.6811774536094308</v>
      </c>
      <c r="J472">
        <v>6.6898164529729369</v>
      </c>
      <c r="K472">
        <v>6.698771052149552</v>
      </c>
      <c r="L472">
        <v>6.7095874266843021</v>
      </c>
      <c r="M472">
        <v>6.7222038539906164</v>
      </c>
      <c r="N472">
        <v>6.7365614320120084</v>
      </c>
      <c r="O472">
        <v>6.7518601726469596</v>
      </c>
      <c r="P472">
        <v>6.7666857272999312</v>
      </c>
      <c r="Q472">
        <v>6.7806538916868089</v>
      </c>
      <c r="R472">
        <v>6.7918418226101975</v>
      </c>
      <c r="S472">
        <v>6.7993087074746041</v>
      </c>
      <c r="T472">
        <v>6.802939775221569</v>
      </c>
      <c r="U472">
        <v>6.802032679778482</v>
      </c>
      <c r="V472">
        <v>6.7982434012045312</v>
      </c>
      <c r="W472">
        <v>6.7903202942266985</v>
      </c>
      <c r="X472">
        <v>6.7787390087291364</v>
      </c>
      <c r="Y472">
        <v>6.7629502783576543</v>
      </c>
      <c r="Z472">
        <v>6.7419894946759786</v>
      </c>
      <c r="AA472">
        <v>6.7152827341966974</v>
      </c>
      <c r="AB472">
        <v>6.6848597040417017</v>
      </c>
      <c r="AC472">
        <v>6.6488138836935953</v>
      </c>
      <c r="AD472">
        <v>6.6075591858243685</v>
      </c>
      <c r="AE472">
        <v>6.5608926130022258</v>
      </c>
      <c r="AF472">
        <v>6.5085215914134844</v>
      </c>
      <c r="AG472">
        <v>6.4525308205236778</v>
      </c>
      <c r="AH472">
        <v>6.3920520298741188</v>
      </c>
      <c r="AI472">
        <v>6.3291782306079289</v>
      </c>
      <c r="AJ472">
        <v>6.2635014613102085</v>
      </c>
      <c r="AK472">
        <v>6.1988658747908456</v>
      </c>
      <c r="AL472">
        <v>6.137001272069103</v>
      </c>
      <c r="AM472">
        <v>6.0784959646440173</v>
      </c>
      <c r="AN472">
        <v>6.0234517324706962</v>
      </c>
      <c r="AO472">
        <v>5.9706423696354332</v>
      </c>
      <c r="AP472">
        <v>5.9190324464373942</v>
      </c>
      <c r="AQ472">
        <v>5.8688132178559167</v>
      </c>
      <c r="AR472">
        <v>5.8193223873268334</v>
      </c>
      <c r="AS472">
        <v>5.7697841069104951</v>
      </c>
      <c r="AT472">
        <v>5.7203138282387931</v>
      </c>
      <c r="AU472">
        <v>5.671208943418482</v>
      </c>
      <c r="AV472">
        <v>5.6218830993169213</v>
      </c>
      <c r="AW472">
        <v>5.5725068626401821</v>
      </c>
      <c r="AX472">
        <v>5.5223877231882836</v>
      </c>
      <c r="AY472">
        <v>5.4706081876912407</v>
      </c>
      <c r="AZ472">
        <v>5.4178768967214603</v>
      </c>
      <c r="BA472">
        <v>5.363729331222455</v>
      </c>
      <c r="BB472">
        <v>5.3073537532508279</v>
      </c>
      <c r="BC472">
        <v>5.2487092991355029</v>
      </c>
      <c r="BD472">
        <v>5.1867546849705057</v>
      </c>
      <c r="BE472">
        <v>5.1221001740664125</v>
      </c>
      <c r="BF472">
        <v>5.0555726716226292</v>
      </c>
      <c r="BG472">
        <v>4.9877533860828738</v>
      </c>
      <c r="BH472">
        <v>4.9188799082015677</v>
      </c>
      <c r="BI472">
        <v>4.8495502163755253</v>
      </c>
    </row>
    <row r="473" spans="1:62" x14ac:dyDescent="0.3">
      <c r="A473" t="s">
        <v>154</v>
      </c>
      <c r="B473" t="s">
        <v>155</v>
      </c>
      <c r="C473" t="s">
        <v>1097</v>
      </c>
      <c r="D473" t="s">
        <v>1098</v>
      </c>
      <c r="AU473">
        <v>107.65105133629808</v>
      </c>
      <c r="AV473">
        <v>99.545740132668115</v>
      </c>
      <c r="AW473">
        <v>115.49314270433403</v>
      </c>
      <c r="AX473">
        <v>103.55397492958016</v>
      </c>
      <c r="AY473">
        <v>218.18926323818093</v>
      </c>
      <c r="AZ473">
        <v>183.96998430841896</v>
      </c>
      <c r="BA473">
        <v>196.52467102426573</v>
      </c>
      <c r="BB473">
        <v>156.01625170534098</v>
      </c>
      <c r="BC473">
        <v>209.20910645016556</v>
      </c>
      <c r="BD473">
        <v>214.00381415366644</v>
      </c>
      <c r="BE473">
        <v>170.41623791873397</v>
      </c>
      <c r="BF473">
        <v>203.88658510465928</v>
      </c>
      <c r="BG473">
        <v>213.00889134705295</v>
      </c>
      <c r="BH473">
        <v>196.1736311271938</v>
      </c>
      <c r="BI473">
        <v>177.41845792400312</v>
      </c>
    </row>
    <row r="474" spans="1:62" x14ac:dyDescent="0.3">
      <c r="A474" t="s">
        <v>154</v>
      </c>
      <c r="B474" t="s">
        <v>155</v>
      </c>
      <c r="C474" t="s">
        <v>1099</v>
      </c>
      <c r="D474" t="s">
        <v>1100</v>
      </c>
      <c r="AV474">
        <v>12.323338788870704</v>
      </c>
      <c r="AW474">
        <v>13.743041114180434</v>
      </c>
      <c r="AX474">
        <v>11.897875087141015</v>
      </c>
      <c r="AY474">
        <v>14.254087952117148</v>
      </c>
      <c r="AZ474">
        <v>13.560190925348413</v>
      </c>
      <c r="BA474">
        <v>13.203404524423178</v>
      </c>
      <c r="BB474">
        <v>12.953905606614185</v>
      </c>
      <c r="BC474">
        <v>15.530553278581051</v>
      </c>
      <c r="BD474">
        <v>14.878398035715341</v>
      </c>
      <c r="BE474">
        <v>14.767264790845145</v>
      </c>
      <c r="BF474">
        <v>14.696951847269961</v>
      </c>
      <c r="BG474">
        <v>16.214188700490904</v>
      </c>
      <c r="BH474">
        <v>14.950919730262912</v>
      </c>
      <c r="BI474">
        <v>16.160929550887726</v>
      </c>
    </row>
    <row r="475" spans="1:62" x14ac:dyDescent="0.3">
      <c r="A475" t="s">
        <v>154</v>
      </c>
      <c r="B475" t="s">
        <v>155</v>
      </c>
      <c r="C475" t="s">
        <v>1101</v>
      </c>
      <c r="D475" t="s">
        <v>1102</v>
      </c>
    </row>
    <row r="476" spans="1:62" x14ac:dyDescent="0.3">
      <c r="A476" t="s">
        <v>154</v>
      </c>
      <c r="B476" t="s">
        <v>155</v>
      </c>
      <c r="C476" t="s">
        <v>1103</v>
      </c>
      <c r="D476" t="s">
        <v>1104</v>
      </c>
      <c r="AA476">
        <v>0.86513430469045716</v>
      </c>
      <c r="AB476">
        <v>-2.2478224770124626</v>
      </c>
      <c r="AC476">
        <v>0.51737232844222092</v>
      </c>
      <c r="AD476">
        <v>1.088993846449938</v>
      </c>
      <c r="AE476">
        <v>-2.7684741921047049</v>
      </c>
      <c r="AF476">
        <v>-2.0704736851272827</v>
      </c>
      <c r="AG476">
        <v>4.6055854256152458</v>
      </c>
      <c r="AH476">
        <v>1.5132209013910085</v>
      </c>
      <c r="AI476">
        <v>5.5807729859185855</v>
      </c>
      <c r="AJ476">
        <v>2.3760310775973892</v>
      </c>
      <c r="AK476">
        <v>1.9759863699101174</v>
      </c>
      <c r="AL476">
        <v>1.5493218208605413</v>
      </c>
      <c r="AM476">
        <v>0.71230221485943446</v>
      </c>
      <c r="AN476">
        <v>4.0092999995364806</v>
      </c>
      <c r="AO476">
        <v>7.0020646850626633</v>
      </c>
      <c r="AP476">
        <v>2.0276063007170109</v>
      </c>
      <c r="AQ476">
        <v>2.682505564271338</v>
      </c>
      <c r="AR476">
        <v>0.80707267927395776</v>
      </c>
      <c r="AS476">
        <v>2.4125958980310003</v>
      </c>
      <c r="AT476">
        <v>10.128353414013702</v>
      </c>
      <c r="AU476">
        <v>2.7692058768646177</v>
      </c>
      <c r="AV476">
        <v>6.3262730510324445</v>
      </c>
      <c r="AW476">
        <v>10.292522124557493</v>
      </c>
      <c r="AX476">
        <v>6.812549685778805</v>
      </c>
      <c r="AY476">
        <v>2.6610648401371009</v>
      </c>
      <c r="AZ476">
        <v>14.001824849770173</v>
      </c>
      <c r="BA476">
        <v>0.66953668628441676</v>
      </c>
      <c r="BB476">
        <v>7.4432370799725902</v>
      </c>
      <c r="BC476">
        <v>2.8549912228117478</v>
      </c>
      <c r="BD476">
        <v>3.0394299075041857</v>
      </c>
      <c r="BE476">
        <v>3.613326402973783</v>
      </c>
      <c r="BF476">
        <v>8.1869933930072847</v>
      </c>
      <c r="BG476">
        <v>2.1430088502869751</v>
      </c>
      <c r="BH476">
        <v>2.1375734298919582</v>
      </c>
      <c r="BI476">
        <v>2.0737203373457191E-2</v>
      </c>
      <c r="BJ476">
        <v>1.5156750475171776</v>
      </c>
    </row>
    <row r="477" spans="1:62" x14ac:dyDescent="0.3">
      <c r="A477" t="s">
        <v>154</v>
      </c>
      <c r="B477" t="s">
        <v>155</v>
      </c>
      <c r="C477" t="s">
        <v>1105</v>
      </c>
      <c r="D477" t="s">
        <v>1106</v>
      </c>
      <c r="Z477">
        <v>421835983566.229</v>
      </c>
      <c r="AA477">
        <v>425485431369.58887</v>
      </c>
      <c r="AB477">
        <v>415921274206.84979</v>
      </c>
      <c r="AC477">
        <v>418073135787.70032</v>
      </c>
      <c r="AD477">
        <v>422625926510.08868</v>
      </c>
      <c r="AE477">
        <v>410925636805.51349</v>
      </c>
      <c r="AF477">
        <v>402417529630.01361</v>
      </c>
      <c r="AG477">
        <v>420951212724.77441</v>
      </c>
      <c r="AH477">
        <v>427321134460.38464</v>
      </c>
      <c r="AI477">
        <v>451168956895.47064</v>
      </c>
      <c r="AJ477">
        <v>461888871523.77899</v>
      </c>
      <c r="AK477">
        <v>471015732669.22052</v>
      </c>
      <c r="AL477">
        <v>478313282195.15088</v>
      </c>
      <c r="AM477">
        <v>481720318298.19379</v>
      </c>
      <c r="AN477">
        <v>501033931017.49036</v>
      </c>
      <c r="AO477">
        <v>536116650961.44727</v>
      </c>
      <c r="AP477">
        <v>546986985955.53461</v>
      </c>
      <c r="AQ477">
        <v>561659942289.63196</v>
      </c>
      <c r="AR477">
        <v>566192946234.27747</v>
      </c>
      <c r="AS477">
        <v>579852894030.06653</v>
      </c>
      <c r="AT477">
        <v>638582444418.81799</v>
      </c>
      <c r="AU477">
        <v>656266106998.28967</v>
      </c>
      <c r="AV477">
        <v>697783292868.3822</v>
      </c>
      <c r="AW477">
        <v>769602792668.32629</v>
      </c>
      <c r="AX477">
        <v>822032365301.99719</v>
      </c>
      <c r="AY477">
        <v>843907179549.59607</v>
      </c>
      <c r="AZ477">
        <v>962069584724.76599</v>
      </c>
      <c r="BA477">
        <v>968510993542.08252</v>
      </c>
      <c r="BB477">
        <v>1040599562937.0177</v>
      </c>
      <c r="BC477">
        <v>1070308589123.4869</v>
      </c>
      <c r="BD477">
        <v>1102839868483.8923</v>
      </c>
      <c r="BE477">
        <v>1142689072634.342</v>
      </c>
      <c r="BF477">
        <v>1236240951513.5317</v>
      </c>
      <c r="BG477">
        <v>1262733704515.3386</v>
      </c>
      <c r="BH477">
        <v>1289725564673.3489</v>
      </c>
      <c r="BI477">
        <v>1289993017686.6545</v>
      </c>
      <c r="BJ477">
        <v>1309545119970.4451</v>
      </c>
    </row>
    <row r="478" spans="1:62" x14ac:dyDescent="0.3">
      <c r="A478" t="s">
        <v>154</v>
      </c>
      <c r="B478" t="s">
        <v>155</v>
      </c>
      <c r="C478" t="s">
        <v>1107</v>
      </c>
      <c r="D478" t="s">
        <v>1108</v>
      </c>
    </row>
    <row r="479" spans="1:62" x14ac:dyDescent="0.3">
      <c r="A479" t="s">
        <v>154</v>
      </c>
      <c r="B479" t="s">
        <v>155</v>
      </c>
      <c r="C479" t="s">
        <v>1109</v>
      </c>
      <c r="D479" t="s">
        <v>1110</v>
      </c>
    </row>
    <row r="480" spans="1:62" x14ac:dyDescent="0.3">
      <c r="A480" t="s">
        <v>154</v>
      </c>
      <c r="B480" t="s">
        <v>155</v>
      </c>
      <c r="C480" t="s">
        <v>1111</v>
      </c>
      <c r="D480" t="s">
        <v>1112</v>
      </c>
      <c r="Z480">
        <v>177888601913.69672</v>
      </c>
      <c r="AA480">
        <v>173817208974.53891</v>
      </c>
      <c r="AB480">
        <v>177423609477.10437</v>
      </c>
      <c r="AC480">
        <v>183877765345.89774</v>
      </c>
      <c r="AD480">
        <v>181518336661.37286</v>
      </c>
      <c r="AE480">
        <v>196350114532.08884</v>
      </c>
      <c r="AF480">
        <v>232177417698.38437</v>
      </c>
      <c r="AG480">
        <v>243501307769.62521</v>
      </c>
      <c r="AH480">
        <v>238305484202.68771</v>
      </c>
      <c r="AI480">
        <v>244514038469.60397</v>
      </c>
      <c r="AJ480">
        <v>253794200541.38693</v>
      </c>
      <c r="AK480">
        <v>262956552408.69022</v>
      </c>
      <c r="AL480">
        <v>250689870866.02029</v>
      </c>
      <c r="AM480">
        <v>250103303529.87405</v>
      </c>
      <c r="AN480">
        <v>284642155025.38293</v>
      </c>
      <c r="AO480">
        <v>293560086468.53815</v>
      </c>
      <c r="AP480">
        <v>307025668340.80621</v>
      </c>
      <c r="AQ480">
        <v>300824798702.60461</v>
      </c>
      <c r="AR480">
        <v>294920240869.31268</v>
      </c>
      <c r="AS480">
        <v>297104875939.48157</v>
      </c>
      <c r="AT480">
        <v>297260694778.87238</v>
      </c>
      <c r="AU480">
        <v>324171770707.7038</v>
      </c>
      <c r="AV480">
        <v>407897080269.74542</v>
      </c>
      <c r="AW480">
        <v>503031432567.77979</v>
      </c>
      <c r="AX480">
        <v>589708368911.29016</v>
      </c>
      <c r="AY480">
        <v>661480177535.47644</v>
      </c>
      <c r="AZ480">
        <v>821743626041.17285</v>
      </c>
      <c r="BA480">
        <v>902917169227.17175</v>
      </c>
      <c r="BB480">
        <v>916738672416.47156</v>
      </c>
      <c r="BC480">
        <v>1070308589123.4869</v>
      </c>
      <c r="BD480">
        <v>1195447094081.2637</v>
      </c>
      <c r="BE480">
        <v>1244068311586.5867</v>
      </c>
      <c r="BF480">
        <v>1393952873941.8494</v>
      </c>
      <c r="BG480">
        <v>1444650938910.6311</v>
      </c>
      <c r="BH480">
        <v>1376491442819.8789</v>
      </c>
      <c r="BI480">
        <v>1280598270001.0332</v>
      </c>
      <c r="BJ480">
        <v>1360010120765.5059</v>
      </c>
    </row>
    <row r="481" spans="1:63" x14ac:dyDescent="0.3">
      <c r="A481" t="s">
        <v>154</v>
      </c>
      <c r="B481" t="s">
        <v>155</v>
      </c>
      <c r="C481" t="s">
        <v>1113</v>
      </c>
      <c r="D481" t="s">
        <v>1114</v>
      </c>
    </row>
    <row r="482" spans="1:63" x14ac:dyDescent="0.3">
      <c r="A482" t="s">
        <v>154</v>
      </c>
      <c r="B482" t="s">
        <v>155</v>
      </c>
      <c r="C482" t="s">
        <v>1115</v>
      </c>
      <c r="D482" t="s">
        <v>1116</v>
      </c>
    </row>
    <row r="483" spans="1:63" x14ac:dyDescent="0.3">
      <c r="A483" t="s">
        <v>154</v>
      </c>
      <c r="B483" t="s">
        <v>155</v>
      </c>
      <c r="C483" t="s">
        <v>1117</v>
      </c>
      <c r="D483" t="s">
        <v>1118</v>
      </c>
      <c r="BJ483">
        <v>68.317647058823525</v>
      </c>
    </row>
    <row r="484" spans="1:63" x14ac:dyDescent="0.3">
      <c r="A484" t="s">
        <v>154</v>
      </c>
      <c r="B484" t="s">
        <v>155</v>
      </c>
      <c r="C484" t="s">
        <v>1119</v>
      </c>
      <c r="D484" t="s">
        <v>1120</v>
      </c>
      <c r="BJ484">
        <v>17.691176470588236</v>
      </c>
    </row>
    <row r="485" spans="1:63" x14ac:dyDescent="0.3">
      <c r="A485" t="s">
        <v>154</v>
      </c>
      <c r="B485" t="s">
        <v>155</v>
      </c>
      <c r="C485" t="s">
        <v>1121</v>
      </c>
      <c r="D485" t="s">
        <v>1122</v>
      </c>
      <c r="BJ485">
        <v>79.108823529411751</v>
      </c>
    </row>
    <row r="486" spans="1:63" x14ac:dyDescent="0.3">
      <c r="A486" t="s">
        <v>154</v>
      </c>
      <c r="B486" t="s">
        <v>155</v>
      </c>
      <c r="C486" t="s">
        <v>1123</v>
      </c>
      <c r="D486" t="s">
        <v>1124</v>
      </c>
      <c r="BJ486">
        <v>23.805882352941172</v>
      </c>
    </row>
    <row r="487" spans="1:63" x14ac:dyDescent="0.3">
      <c r="A487" t="s">
        <v>154</v>
      </c>
      <c r="B487" t="s">
        <v>155</v>
      </c>
      <c r="C487" t="s">
        <v>1125</v>
      </c>
      <c r="D487" t="s">
        <v>1126</v>
      </c>
      <c r="BJ487">
        <v>83.788235294117641</v>
      </c>
    </row>
    <row r="488" spans="1:63" x14ac:dyDescent="0.3">
      <c r="A488" t="s">
        <v>154</v>
      </c>
      <c r="B488" t="s">
        <v>155</v>
      </c>
      <c r="C488" t="s">
        <v>1127</v>
      </c>
      <c r="D488" t="s">
        <v>1128</v>
      </c>
      <c r="BJ488">
        <v>29.329411764705888</v>
      </c>
    </row>
    <row r="489" spans="1:63" x14ac:dyDescent="0.3">
      <c r="A489" t="s">
        <v>154</v>
      </c>
      <c r="B489" t="s">
        <v>155</v>
      </c>
      <c r="C489" t="s">
        <v>1129</v>
      </c>
      <c r="D489" t="s">
        <v>1130</v>
      </c>
      <c r="AU489">
        <v>53.5</v>
      </c>
      <c r="AV489">
        <v>59.79</v>
      </c>
      <c r="AW489">
        <v>39.549999999999997</v>
      </c>
      <c r="AY489">
        <v>59.129473684210531</v>
      </c>
      <c r="AZ489">
        <v>51.782857142857146</v>
      </c>
      <c r="BB489">
        <v>63.426666666666655</v>
      </c>
    </row>
    <row r="490" spans="1:63" x14ac:dyDescent="0.3">
      <c r="A490" t="s">
        <v>154</v>
      </c>
      <c r="B490" t="s">
        <v>155</v>
      </c>
      <c r="C490" t="s">
        <v>1131</v>
      </c>
      <c r="D490" t="s">
        <v>1132</v>
      </c>
      <c r="BJ490">
        <v>17.422580645161286</v>
      </c>
    </row>
    <row r="491" spans="1:63" x14ac:dyDescent="0.3">
      <c r="A491" t="s">
        <v>154</v>
      </c>
      <c r="B491" t="s">
        <v>155</v>
      </c>
      <c r="C491" t="s">
        <v>1133</v>
      </c>
      <c r="D491" t="s">
        <v>1134</v>
      </c>
      <c r="BJ491">
        <v>20.120588235294122</v>
      </c>
    </row>
    <row r="492" spans="1:63" x14ac:dyDescent="0.3">
      <c r="A492" t="s">
        <v>154</v>
      </c>
      <c r="B492" t="s">
        <v>155</v>
      </c>
      <c r="C492" t="s">
        <v>1135</v>
      </c>
      <c r="D492" t="s">
        <v>1136</v>
      </c>
      <c r="BJ492">
        <v>22.63529411764706</v>
      </c>
    </row>
    <row r="493" spans="1:63" x14ac:dyDescent="0.3">
      <c r="A493" t="s">
        <v>154</v>
      </c>
      <c r="B493" t="s">
        <v>155</v>
      </c>
      <c r="C493" t="s">
        <v>1137</v>
      </c>
      <c r="D493" t="s">
        <v>1138</v>
      </c>
      <c r="BJ493">
        <v>71.314705882352982</v>
      </c>
    </row>
    <row r="494" spans="1:63" x14ac:dyDescent="0.3">
      <c r="A494" t="s">
        <v>154</v>
      </c>
      <c r="B494" t="s">
        <v>155</v>
      </c>
      <c r="C494" t="s">
        <v>1139</v>
      </c>
      <c r="D494" t="s">
        <v>1140</v>
      </c>
      <c r="BJ494">
        <v>30.826470588235299</v>
      </c>
    </row>
    <row r="495" spans="1:63" x14ac:dyDescent="0.3">
      <c r="A495" t="s">
        <v>154</v>
      </c>
      <c r="B495" t="s">
        <v>155</v>
      </c>
      <c r="C495" t="s">
        <v>1141</v>
      </c>
      <c r="D495" t="s">
        <v>1142</v>
      </c>
      <c r="BJ495">
        <v>15.6</v>
      </c>
    </row>
    <row r="496" spans="1:63" x14ac:dyDescent="0.3">
      <c r="A496" t="s">
        <v>154</v>
      </c>
      <c r="B496" t="s">
        <v>155</v>
      </c>
      <c r="C496" t="s">
        <v>1143</v>
      </c>
      <c r="D496" t="s">
        <v>1144</v>
      </c>
      <c r="BK496">
        <v>2064</v>
      </c>
    </row>
    <row r="497" spans="1:62" x14ac:dyDescent="0.3">
      <c r="A497" t="s">
        <v>154</v>
      </c>
      <c r="B497" t="s">
        <v>155</v>
      </c>
      <c r="C497" t="s">
        <v>1145</v>
      </c>
      <c r="D497" t="s">
        <v>1146</v>
      </c>
      <c r="AX497">
        <v>221153</v>
      </c>
      <c r="AZ497">
        <v>671709</v>
      </c>
      <c r="BA497">
        <v>801225</v>
      </c>
      <c r="BB497">
        <v>947491</v>
      </c>
      <c r="BC497">
        <v>1345449</v>
      </c>
      <c r="BD497">
        <v>1654192</v>
      </c>
      <c r="BE497">
        <v>2095874</v>
      </c>
      <c r="BF497">
        <v>2971686</v>
      </c>
      <c r="BG497">
        <v>3612981</v>
      </c>
      <c r="BH497">
        <v>3641549</v>
      </c>
      <c r="BI497">
        <v>5388348</v>
      </c>
      <c r="BJ497">
        <v>5974743</v>
      </c>
    </row>
    <row r="498" spans="1:62" x14ac:dyDescent="0.3">
      <c r="A498" t="s">
        <v>154</v>
      </c>
      <c r="B498" t="s">
        <v>155</v>
      </c>
      <c r="C498" t="s">
        <v>1147</v>
      </c>
      <c r="D498" t="s">
        <v>1148</v>
      </c>
      <c r="AX498">
        <v>3.9144317084073676E-2</v>
      </c>
      <c r="AZ498">
        <v>9.9216029574222681E-2</v>
      </c>
      <c r="BA498">
        <v>0.11246930055532538</v>
      </c>
      <c r="BB498">
        <v>0.13275261347718875</v>
      </c>
      <c r="BC498">
        <v>0.16127342961138283</v>
      </c>
      <c r="BD498">
        <v>0.26153624492883115</v>
      </c>
      <c r="BE498">
        <v>0.24619786993360127</v>
      </c>
      <c r="BF498">
        <v>0.3156962466739221</v>
      </c>
      <c r="BG498">
        <v>0.38013024738503665</v>
      </c>
      <c r="BH498">
        <v>0.36649513636852427</v>
      </c>
      <c r="BI498">
        <v>0.53029998186556149</v>
      </c>
      <c r="BJ498">
        <v>0.61562510938441528</v>
      </c>
    </row>
    <row r="499" spans="1:62" x14ac:dyDescent="0.3">
      <c r="A499" t="s">
        <v>154</v>
      </c>
      <c r="B499" t="s">
        <v>155</v>
      </c>
      <c r="C499" t="s">
        <v>1149</v>
      </c>
      <c r="D499" t="s">
        <v>1150</v>
      </c>
      <c r="E499">
        <v>844742</v>
      </c>
      <c r="O499">
        <v>1344110</v>
      </c>
      <c r="T499">
        <v>1704988</v>
      </c>
      <c r="U499">
        <v>1828676</v>
      </c>
      <c r="V499">
        <v>1936183</v>
      </c>
      <c r="W499">
        <v>2038443</v>
      </c>
      <c r="X499">
        <v>2195539</v>
      </c>
      <c r="Y499">
        <v>2373186</v>
      </c>
      <c r="Z499">
        <v>2777344.1</v>
      </c>
      <c r="AA499">
        <v>2980835</v>
      </c>
      <c r="AB499">
        <v>3200500</v>
      </c>
      <c r="AC499">
        <v>3346914</v>
      </c>
      <c r="AD499">
        <v>3562207</v>
      </c>
      <c r="AE499">
        <v>3877260</v>
      </c>
      <c r="AF499">
        <v>4097388</v>
      </c>
      <c r="AG499">
        <v>4371860</v>
      </c>
      <c r="AH499">
        <v>4685890.5</v>
      </c>
      <c r="AI499">
        <v>5044861</v>
      </c>
      <c r="AJ499">
        <v>5280405</v>
      </c>
      <c r="AK499">
        <v>5416065</v>
      </c>
      <c r="AL499">
        <v>5673482</v>
      </c>
      <c r="AM499">
        <v>6010492</v>
      </c>
      <c r="AN499">
        <v>6457821</v>
      </c>
      <c r="AO499">
        <v>6946744</v>
      </c>
      <c r="AP499">
        <v>7581157</v>
      </c>
      <c r="AQ499">
        <v>8369805</v>
      </c>
      <c r="AR499">
        <v>9185513</v>
      </c>
      <c r="AS499">
        <v>9200321</v>
      </c>
      <c r="AT499">
        <v>9592369</v>
      </c>
      <c r="AU499">
        <v>10157353</v>
      </c>
      <c r="AV499">
        <v>10724245</v>
      </c>
      <c r="AW499">
        <v>11163660</v>
      </c>
      <c r="AX499">
        <v>11163046</v>
      </c>
      <c r="AY499">
        <v>11879141</v>
      </c>
      <c r="AZ499">
        <v>12207484</v>
      </c>
      <c r="BA499">
        <v>12216529</v>
      </c>
      <c r="BB499">
        <v>13190751</v>
      </c>
      <c r="BC499">
        <v>12823832</v>
      </c>
      <c r="BD499">
        <v>12375399</v>
      </c>
      <c r="BE499">
        <v>11886176</v>
      </c>
      <c r="BF499">
        <v>10573273</v>
      </c>
      <c r="BG499">
        <v>10641962</v>
      </c>
      <c r="BH499">
        <v>10633453</v>
      </c>
      <c r="BI499">
        <v>11191422</v>
      </c>
      <c r="BJ499">
        <v>9104904</v>
      </c>
    </row>
    <row r="500" spans="1:62" x14ac:dyDescent="0.3">
      <c r="A500" t="s">
        <v>154</v>
      </c>
      <c r="B500" t="s">
        <v>155</v>
      </c>
      <c r="C500" t="s">
        <v>1151</v>
      </c>
      <c r="D500" t="s">
        <v>1152</v>
      </c>
      <c r="E500">
        <v>0.51086579348982841</v>
      </c>
      <c r="O500">
        <v>0.62919223239436628</v>
      </c>
      <c r="T500">
        <v>0.71350078914370418</v>
      </c>
      <c r="U500">
        <v>0.70366727591807821</v>
      </c>
      <c r="V500">
        <v>0.7361873918684384</v>
      </c>
      <c r="W500">
        <v>0.79869226617289213</v>
      </c>
      <c r="X500">
        <v>0.83162665086416043</v>
      </c>
      <c r="Y500">
        <v>0.86220705228129735</v>
      </c>
      <c r="Z500">
        <v>0.71258216703554167</v>
      </c>
      <c r="AA500">
        <v>0.74327639489408259</v>
      </c>
      <c r="AB500">
        <v>0.7756041506796002</v>
      </c>
      <c r="AC500">
        <v>0.78828901688400865</v>
      </c>
      <c r="AD500">
        <v>0.81544086038341679</v>
      </c>
      <c r="AE500">
        <v>0.86270219962449568</v>
      </c>
      <c r="AF500">
        <v>0.88622035245584518</v>
      </c>
      <c r="AG500">
        <v>0.91922006683818536</v>
      </c>
      <c r="AH500">
        <v>0.95777252322781414</v>
      </c>
      <c r="AI500">
        <v>1.0023695536599984</v>
      </c>
      <c r="AJ500">
        <v>1.0198447473833878</v>
      </c>
      <c r="AK500">
        <v>1.0109005822472961</v>
      </c>
      <c r="AL500">
        <v>1.0297372172343251</v>
      </c>
      <c r="AM500">
        <v>1.0611754804659572</v>
      </c>
      <c r="AN500">
        <v>1.1095574547111728</v>
      </c>
      <c r="AO500">
        <v>1.1620442619014417</v>
      </c>
      <c r="AP500">
        <v>1.2351165389047838</v>
      </c>
      <c r="AQ500">
        <v>1.3283552275657391</v>
      </c>
      <c r="AR500">
        <v>1.4202045463652528</v>
      </c>
      <c r="AS500">
        <v>1.3857005458538898</v>
      </c>
      <c r="AT500">
        <v>1.4072474162731283</v>
      </c>
      <c r="AU500">
        <v>1.451340188640091</v>
      </c>
      <c r="AV500">
        <v>1.4988012344758392</v>
      </c>
      <c r="AW500">
        <v>1.5192296483968193</v>
      </c>
      <c r="AX500">
        <v>1.4791172082401134</v>
      </c>
      <c r="AY500">
        <v>1.540766190105088</v>
      </c>
      <c r="AZ500">
        <v>1.5345151757527504</v>
      </c>
      <c r="BA500">
        <v>1.4946400291390305</v>
      </c>
      <c r="BB500">
        <v>1.5623607232198296</v>
      </c>
      <c r="BC500">
        <v>1.4611929511233419</v>
      </c>
      <c r="BD500">
        <v>1.3720061963500649</v>
      </c>
      <c r="BE500">
        <v>1.2821624462907184</v>
      </c>
      <c r="BF500">
        <v>1.1097828220120627</v>
      </c>
      <c r="BG500">
        <v>1.087005823677478</v>
      </c>
      <c r="BH500">
        <v>1.0571638273539279</v>
      </c>
      <c r="BI500">
        <v>1.08316912122398</v>
      </c>
      <c r="BJ500">
        <v>0.92821053975616463</v>
      </c>
    </row>
    <row r="501" spans="1:62" x14ac:dyDescent="0.3">
      <c r="A501" t="s">
        <v>154</v>
      </c>
      <c r="B501" t="s">
        <v>155</v>
      </c>
      <c r="C501" t="s">
        <v>1153</v>
      </c>
      <c r="D501" t="s">
        <v>1154</v>
      </c>
      <c r="S501">
        <v>24.715864629579034</v>
      </c>
      <c r="T501">
        <v>23.94857843077871</v>
      </c>
      <c r="U501">
        <v>22.927570639428854</v>
      </c>
      <c r="V501">
        <v>22.134785841578598</v>
      </c>
      <c r="W501">
        <v>22.679968278130023</v>
      </c>
      <c r="X501">
        <v>19.801255448511942</v>
      </c>
      <c r="Z501">
        <v>16.310208130548343</v>
      </c>
      <c r="AO501">
        <v>18.03534173846916</v>
      </c>
      <c r="AP501">
        <v>17.580573763200242</v>
      </c>
      <c r="AQ501">
        <v>17.728626875491504</v>
      </c>
      <c r="AR501">
        <v>17.525914097065247</v>
      </c>
      <c r="AS501">
        <v>14.294611835322568</v>
      </c>
      <c r="AT501">
        <v>14.567983199386175</v>
      </c>
      <c r="AU501">
        <v>13.791115073614359</v>
      </c>
      <c r="AV501">
        <v>13.761316822524593</v>
      </c>
      <c r="AY501">
        <v>11.833227267137971</v>
      </c>
      <c r="AZ501">
        <v>10.141610210660856</v>
      </c>
      <c r="BA501">
        <v>11.854003443714717</v>
      </c>
      <c r="BB501">
        <v>12.362395143877517</v>
      </c>
      <c r="BC501">
        <v>12.237897594175347</v>
      </c>
      <c r="BD501">
        <v>10.350350228173994</v>
      </c>
      <c r="BE501">
        <v>11.494928222259922</v>
      </c>
      <c r="BF501">
        <v>11.979762713088878</v>
      </c>
      <c r="BG501">
        <v>10.763301593254557</v>
      </c>
    </row>
    <row r="502" spans="1:62" x14ac:dyDescent="0.3">
      <c r="A502" t="s">
        <v>154</v>
      </c>
      <c r="B502" t="s">
        <v>155</v>
      </c>
      <c r="C502" t="s">
        <v>1155</v>
      </c>
      <c r="D502" t="s">
        <v>1156</v>
      </c>
      <c r="S502">
        <v>12.492359212008148</v>
      </c>
      <c r="T502">
        <v>10.126535368846767</v>
      </c>
      <c r="U502">
        <v>9.3258169747208015</v>
      </c>
      <c r="V502">
        <v>10.285675439056179</v>
      </c>
      <c r="W502">
        <v>10.705742884211727</v>
      </c>
      <c r="X502">
        <v>10.59442217015253</v>
      </c>
      <c r="Z502">
        <v>10.080431880664603</v>
      </c>
      <c r="AO502">
        <v>12.849013829495521</v>
      </c>
      <c r="AP502">
        <v>12.392791807104445</v>
      </c>
      <c r="AQ502">
        <v>12.824182858988722</v>
      </c>
      <c r="AR502">
        <v>13.945891658003715</v>
      </c>
      <c r="AS502">
        <v>12.699187732166068</v>
      </c>
      <c r="AT502">
        <v>13.274619566388591</v>
      </c>
      <c r="AU502">
        <v>13.364708939435003</v>
      </c>
      <c r="AV502">
        <v>12.845339584687816</v>
      </c>
      <c r="AW502">
        <v>11.273748922416068</v>
      </c>
      <c r="AX502">
        <v>10.428204206533096</v>
      </c>
      <c r="AY502">
        <v>11.555731580413909</v>
      </c>
      <c r="AZ502">
        <v>12.11458666016026</v>
      </c>
      <c r="BA502">
        <v>10.656639056380831</v>
      </c>
      <c r="BB502">
        <v>12.175256891445494</v>
      </c>
      <c r="BC502">
        <v>11.718471375080966</v>
      </c>
      <c r="BD502">
        <v>15.359775562380008</v>
      </c>
      <c r="BE502">
        <v>13.789076292868591</v>
      </c>
      <c r="BF502">
        <v>12.503025444571378</v>
      </c>
      <c r="BG502">
        <v>12.082351601136851</v>
      </c>
      <c r="BI502">
        <v>12.383537118704711</v>
      </c>
      <c r="BJ502">
        <v>12.858987035884267</v>
      </c>
    </row>
    <row r="503" spans="1:62" x14ac:dyDescent="0.3">
      <c r="A503" t="s">
        <v>154</v>
      </c>
      <c r="B503" t="s">
        <v>155</v>
      </c>
      <c r="C503" t="s">
        <v>1157</v>
      </c>
      <c r="D503" t="s">
        <v>1158</v>
      </c>
      <c r="F503">
        <v>30.859315203610119</v>
      </c>
      <c r="G503">
        <v>31.875100277040097</v>
      </c>
      <c r="H503">
        <v>32.888320588612608</v>
      </c>
      <c r="I503">
        <v>33.666177435875156</v>
      </c>
      <c r="J503">
        <v>34.174036864217186</v>
      </c>
      <c r="K503">
        <v>34.775484889709801</v>
      </c>
      <c r="L503">
        <v>37.494834019541521</v>
      </c>
      <c r="M503">
        <v>37.119630765257739</v>
      </c>
      <c r="N503">
        <v>39.245945019854432</v>
      </c>
      <c r="O503">
        <v>40.739231182984959</v>
      </c>
      <c r="P503">
        <v>41.435838013823982</v>
      </c>
      <c r="Q503">
        <v>40.996074438253885</v>
      </c>
      <c r="R503">
        <v>40.549538749871374</v>
      </c>
      <c r="S503">
        <v>43.749443488781161</v>
      </c>
      <c r="T503">
        <v>44.02117926361467</v>
      </c>
      <c r="U503">
        <v>44.111829549553967</v>
      </c>
      <c r="V503">
        <v>44.560814780592537</v>
      </c>
      <c r="W503">
        <v>45.546367091740571</v>
      </c>
      <c r="X503">
        <v>45.510219571891987</v>
      </c>
      <c r="Y503">
        <v>46.68776064267918</v>
      </c>
      <c r="Z503">
        <v>48.741177310808645</v>
      </c>
      <c r="AA503">
        <v>48.62525806202315</v>
      </c>
      <c r="AB503">
        <v>48.231926374026976</v>
      </c>
      <c r="AC503">
        <v>48.690738615151027</v>
      </c>
      <c r="AD503">
        <v>51.812033508771677</v>
      </c>
      <c r="AE503">
        <v>53.652887817373895</v>
      </c>
      <c r="AF503">
        <v>53.766060564603592</v>
      </c>
      <c r="AG503">
        <v>57.502518643467987</v>
      </c>
      <c r="AH503">
        <v>59.601926638789557</v>
      </c>
      <c r="AI503">
        <v>60.586894130922218</v>
      </c>
      <c r="AJ503">
        <v>65.829198965943846</v>
      </c>
      <c r="AK503">
        <v>65.482318981649598</v>
      </c>
      <c r="AL503">
        <v>67.646373356828917</v>
      </c>
      <c r="AM503">
        <v>69.156766488328699</v>
      </c>
      <c r="AN503">
        <v>70.125036362736864</v>
      </c>
      <c r="AO503">
        <v>74.379227610575043</v>
      </c>
      <c r="AP503">
        <v>75.316405884187702</v>
      </c>
      <c r="AQ503">
        <v>78.536764867719114</v>
      </c>
      <c r="AR503">
        <v>82.101324589019669</v>
      </c>
      <c r="AS503">
        <v>83.64334561974178</v>
      </c>
      <c r="AT503">
        <v>85.997676309136821</v>
      </c>
      <c r="AU503">
        <v>89.705991488564578</v>
      </c>
      <c r="AV503">
        <v>93.265205298835738</v>
      </c>
      <c r="AW503">
        <v>96.507500862476576</v>
      </c>
      <c r="AX503">
        <v>101.6007874137479</v>
      </c>
      <c r="AY503">
        <v>105.31649741570983</v>
      </c>
      <c r="AZ503">
        <v>104.88678878052279</v>
      </c>
      <c r="BA503">
        <v>111.08809136618635</v>
      </c>
      <c r="BB503">
        <v>111.41244744433369</v>
      </c>
      <c r="BC503">
        <v>120.30473892815093</v>
      </c>
      <c r="BD503">
        <v>120.1833403548156</v>
      </c>
      <c r="BE503">
        <v>123.27367848203794</v>
      </c>
      <c r="BF503">
        <v>127.04154853985773</v>
      </c>
      <c r="BG503">
        <v>132.20157656544816</v>
      </c>
    </row>
    <row r="504" spans="1:62" x14ac:dyDescent="0.3">
      <c r="A504" t="s">
        <v>154</v>
      </c>
      <c r="B504" t="s">
        <v>155</v>
      </c>
      <c r="C504" t="s">
        <v>1159</v>
      </c>
      <c r="D504" t="s">
        <v>1160</v>
      </c>
    </row>
    <row r="505" spans="1:62" x14ac:dyDescent="0.3">
      <c r="A505" t="s">
        <v>154</v>
      </c>
      <c r="B505" t="s">
        <v>155</v>
      </c>
      <c r="C505" t="s">
        <v>1161</v>
      </c>
      <c r="D505" t="s">
        <v>1162</v>
      </c>
    </row>
    <row r="506" spans="1:62" x14ac:dyDescent="0.3">
      <c r="A506" t="s">
        <v>154</v>
      </c>
      <c r="B506" t="s">
        <v>155</v>
      </c>
      <c r="C506" t="s">
        <v>1163</v>
      </c>
      <c r="D506" t="s">
        <v>1164</v>
      </c>
      <c r="O506">
        <v>1.2782997506396516</v>
      </c>
      <c r="P506">
        <v>1.2928315358398486</v>
      </c>
      <c r="Q506">
        <v>0.92250413518961027</v>
      </c>
      <c r="R506">
        <v>0.75944382521698928</v>
      </c>
      <c r="S506">
        <v>1.1580766522848609</v>
      </c>
      <c r="T506">
        <v>0.7471996271803959</v>
      </c>
      <c r="U506">
        <v>0.69032857546775395</v>
      </c>
      <c r="V506">
        <v>0.44191227925649262</v>
      </c>
      <c r="W506">
        <v>0.47542617177829627</v>
      </c>
      <c r="X506">
        <v>0.37346743321451581</v>
      </c>
      <c r="Y506">
        <v>6.9585405316132845E-2</v>
      </c>
      <c r="Z506">
        <v>0.34572984881631197</v>
      </c>
      <c r="AA506">
        <v>0.43993194737044278</v>
      </c>
      <c r="AB506">
        <v>0.30795358252910765</v>
      </c>
      <c r="AC506">
        <v>0.38242388034938107</v>
      </c>
      <c r="AD506">
        <v>0.40022870737690985</v>
      </c>
      <c r="AE506">
        <v>0.2582857348649138</v>
      </c>
      <c r="AF506">
        <v>0.4412561491084252</v>
      </c>
      <c r="AG506">
        <v>0.41687520175878284</v>
      </c>
      <c r="AH506">
        <v>0.77128099288290519</v>
      </c>
      <c r="AI506">
        <v>0.31258412956802495</v>
      </c>
      <c r="AJ506">
        <v>0.67852046225142126</v>
      </c>
      <c r="AK506">
        <v>0.49553356174949431</v>
      </c>
      <c r="AL506">
        <v>0.83665790872973744</v>
      </c>
      <c r="AM506">
        <v>1.149389719295749</v>
      </c>
      <c r="AN506">
        <v>1.2954805264133491</v>
      </c>
      <c r="AO506">
        <v>1.2782050278532191</v>
      </c>
      <c r="AP506">
        <v>2.2168805699599745</v>
      </c>
      <c r="AQ506">
        <v>1.9381069764989021</v>
      </c>
      <c r="AR506">
        <v>2.4416894287286173</v>
      </c>
      <c r="AS506">
        <v>1.7711460679593847</v>
      </c>
      <c r="AT506">
        <v>4.1683751893011483</v>
      </c>
      <c r="AU506">
        <v>2.6918449857097322</v>
      </c>
      <c r="AV506">
        <v>2.7337884026704571</v>
      </c>
      <c r="AW506">
        <v>1.9470164852695127</v>
      </c>
      <c r="AX506">
        <v>2.5970972760900239</v>
      </c>
      <c r="AY506">
        <v>1.8223259781685948</v>
      </c>
      <c r="AZ506">
        <v>2.7936110938099641</v>
      </c>
      <c r="BA506">
        <v>3.2508708035260492</v>
      </c>
      <c r="BB506">
        <v>3.2227964380088934</v>
      </c>
      <c r="BC506">
        <v>2.427991735214639</v>
      </c>
      <c r="BD506">
        <v>2.791547048333249</v>
      </c>
      <c r="BE506">
        <v>2.4248242669311546</v>
      </c>
      <c r="BF506">
        <v>2.3802616207881782</v>
      </c>
      <c r="BG506">
        <v>2.3310300469015179</v>
      </c>
      <c r="BH506">
        <v>2.7345947062252791</v>
      </c>
      <c r="BI506">
        <v>2.0555212099940738</v>
      </c>
      <c r="BJ506">
        <v>1.4717434789938724</v>
      </c>
    </row>
    <row r="507" spans="1:62" x14ac:dyDescent="0.3">
      <c r="A507" t="s">
        <v>154</v>
      </c>
      <c r="B507" t="s">
        <v>155</v>
      </c>
      <c r="C507" t="s">
        <v>1165</v>
      </c>
      <c r="D507" t="s">
        <v>1166</v>
      </c>
      <c r="O507">
        <v>706575987.59930003</v>
      </c>
      <c r="P507">
        <v>595472023.3944</v>
      </c>
      <c r="Q507">
        <v>573576029.68580008</v>
      </c>
      <c r="R507">
        <v>654443025.1803</v>
      </c>
      <c r="S507">
        <v>1200071850.3785896</v>
      </c>
      <c r="T507">
        <v>1049346392.5459112</v>
      </c>
      <c r="U507">
        <v>928127206.34476757</v>
      </c>
      <c r="V507">
        <v>811499750.02182841</v>
      </c>
      <c r="W507">
        <v>916468719.16456056</v>
      </c>
      <c r="X507">
        <v>774405635.68698013</v>
      </c>
      <c r="Y507">
        <v>251665312.21453664</v>
      </c>
      <c r="Z507">
        <v>1536756760.1977212</v>
      </c>
      <c r="AA507">
        <v>1493527990.7406414</v>
      </c>
      <c r="AB507">
        <v>898624879.92890239</v>
      </c>
      <c r="AC507">
        <v>971234764.39614189</v>
      </c>
      <c r="AD507">
        <v>961867744.5471499</v>
      </c>
      <c r="AE507">
        <v>629151147.17949212</v>
      </c>
      <c r="AF507">
        <v>1363547432.4108849</v>
      </c>
      <c r="AG507">
        <v>1536305124.0939891</v>
      </c>
      <c r="AH507">
        <v>3035848140.7821341</v>
      </c>
      <c r="AI507">
        <v>1227500744.4252508</v>
      </c>
      <c r="AJ507">
        <v>2201108785.6597409</v>
      </c>
      <c r="AK507">
        <v>1634676323.3662925</v>
      </c>
      <c r="AL507">
        <v>2539402921.1044364</v>
      </c>
      <c r="AM507">
        <v>3525145779.4738398</v>
      </c>
      <c r="AN507">
        <v>4538317726.9370766</v>
      </c>
      <c r="AO507">
        <v>4494434513.1155586</v>
      </c>
      <c r="AP507">
        <v>8554075522.9836006</v>
      </c>
      <c r="AQ507">
        <v>7156086704.3132076</v>
      </c>
      <c r="AR507">
        <v>9105343485.4923611</v>
      </c>
      <c r="AS507">
        <v>6874691269.6345987</v>
      </c>
      <c r="AT507">
        <v>15418173640.188553</v>
      </c>
      <c r="AU507">
        <v>10841324207.798903</v>
      </c>
      <c r="AV507">
        <v>13817213749.650475</v>
      </c>
      <c r="AW507">
        <v>12293419438.229132</v>
      </c>
      <c r="AX507">
        <v>19561907551.962906</v>
      </c>
      <c r="AY507">
        <v>16434215237.220711</v>
      </c>
      <c r="AZ507">
        <v>29205569635.298855</v>
      </c>
      <c r="BA507">
        <v>38854718514.571678</v>
      </c>
      <c r="BB507">
        <v>36661629077.332039</v>
      </c>
      <c r="BC507">
        <v>32938261625.975697</v>
      </c>
      <c r="BD507">
        <v>42876311996.902496</v>
      </c>
      <c r="BE507">
        <v>39652563187.441284</v>
      </c>
      <c r="BF507">
        <v>41503585890.029984</v>
      </c>
      <c r="BG507">
        <v>42680411992.542244</v>
      </c>
      <c r="BH507">
        <v>45633718605.063805</v>
      </c>
      <c r="BI507">
        <v>31808600726.959206</v>
      </c>
      <c r="BJ507">
        <v>24613174075.892582</v>
      </c>
    </row>
    <row r="508" spans="1:62" x14ac:dyDescent="0.3">
      <c r="A508" t="s">
        <v>154</v>
      </c>
      <c r="B508" t="s">
        <v>155</v>
      </c>
      <c r="C508" t="s">
        <v>1167</v>
      </c>
      <c r="D508" t="s">
        <v>1168</v>
      </c>
      <c r="X508">
        <v>3.0643686215831096E-2</v>
      </c>
      <c r="Y508">
        <v>0.43657166887283239</v>
      </c>
      <c r="Z508">
        <v>0.24023281240218289</v>
      </c>
      <c r="AA508">
        <v>6.3707238677781228E-3</v>
      </c>
      <c r="AB508">
        <v>8.7540996832451701E-2</v>
      </c>
      <c r="AC508">
        <v>0.11671821977312939</v>
      </c>
      <c r="AD508">
        <v>5.0444598432181964E-2</v>
      </c>
      <c r="AE508">
        <v>7.7566745341848903E-2</v>
      </c>
      <c r="AF508">
        <v>9.830187226899581E-2</v>
      </c>
      <c r="AG508">
        <v>6.6155763469921025E-2</v>
      </c>
      <c r="AH508">
        <v>0.39813122033991177</v>
      </c>
      <c r="AI508">
        <v>0.16141247549700122</v>
      </c>
      <c r="AJ508">
        <v>0.2246291513673494</v>
      </c>
      <c r="AK508">
        <v>0.86594441042497516</v>
      </c>
      <c r="AL508">
        <v>0.31432105375217056</v>
      </c>
      <c r="AM508">
        <v>0.55384048862931268</v>
      </c>
      <c r="AN508">
        <v>0.95238236803542409</v>
      </c>
      <c r="AO508">
        <v>0.58104704311683286</v>
      </c>
      <c r="AP508">
        <v>0.82361012232853781</v>
      </c>
      <c r="AQ508">
        <v>0.45039967944563597</v>
      </c>
      <c r="AR508">
        <v>0.54596882950871384</v>
      </c>
      <c r="AS508">
        <v>0.39976422670925549</v>
      </c>
      <c r="AT508">
        <v>-1.1780460891584286</v>
      </c>
      <c r="AU508">
        <v>-4.4911471175597831E-3</v>
      </c>
      <c r="AV508">
        <v>0.22857686897621629</v>
      </c>
      <c r="AW508">
        <v>0.47232348575967331</v>
      </c>
      <c r="AX508">
        <v>0.32028522725475028</v>
      </c>
      <c r="AY508">
        <v>0.89905716507609224</v>
      </c>
      <c r="AZ508">
        <v>0.55571420664661986</v>
      </c>
      <c r="BA508">
        <v>0.14476698406356917</v>
      </c>
      <c r="BB508">
        <v>0.30981926940396454</v>
      </c>
      <c r="BC508">
        <v>0.50995670284121219</v>
      </c>
      <c r="BD508">
        <v>0.32433489522934938</v>
      </c>
      <c r="BE508">
        <v>0.63973106057732376</v>
      </c>
      <c r="BF508">
        <v>1.0614964843482901</v>
      </c>
      <c r="BG508">
        <v>0.89081535262524902</v>
      </c>
      <c r="BH508">
        <v>0.70552681813280349</v>
      </c>
      <c r="BI508">
        <v>0.71613687833520823</v>
      </c>
      <c r="BJ508">
        <v>0.79419258488518063</v>
      </c>
    </row>
    <row r="509" spans="1:62" x14ac:dyDescent="0.3">
      <c r="A509" t="s">
        <v>154</v>
      </c>
      <c r="B509" t="s">
        <v>155</v>
      </c>
      <c r="C509" t="s">
        <v>1169</v>
      </c>
      <c r="D509" t="s">
        <v>1170</v>
      </c>
      <c r="O509">
        <v>16799993.280000001</v>
      </c>
      <c r="P509">
        <v>29361718.191799998</v>
      </c>
      <c r="Q509">
        <v>19513337.366099998</v>
      </c>
      <c r="R509">
        <v>55876263.583300002</v>
      </c>
      <c r="S509">
        <v>123724172.5768</v>
      </c>
      <c r="T509">
        <v>137861093.96272254</v>
      </c>
      <c r="U509">
        <v>90270419.270843863</v>
      </c>
      <c r="V509">
        <v>104357840.02898362</v>
      </c>
      <c r="W509">
        <v>251741039.96791807</v>
      </c>
      <c r="X509">
        <v>40987809.159083031</v>
      </c>
      <c r="Y509">
        <v>1009414976.4644789</v>
      </c>
      <c r="Z509">
        <v>729918241.55256987</v>
      </c>
      <c r="AA509">
        <v>177534608.96521622</v>
      </c>
      <c r="AB509">
        <v>256947206.84913972</v>
      </c>
      <c r="AC509">
        <v>289851678.02588266</v>
      </c>
      <c r="AD509">
        <v>345719916.2894448</v>
      </c>
      <c r="AE509">
        <v>-116323037.59340777</v>
      </c>
      <c r="AF509">
        <v>282598294.36522245</v>
      </c>
      <c r="AG509">
        <v>362445588.45747858</v>
      </c>
      <c r="AH509">
        <v>1048553347.1925809</v>
      </c>
      <c r="AI509">
        <v>449007757.55879653</v>
      </c>
      <c r="AJ509">
        <v>943473403.42263019</v>
      </c>
      <c r="AK509">
        <v>2426128664.8001432</v>
      </c>
      <c r="AL509">
        <v>876597189.18715096</v>
      </c>
      <c r="AM509">
        <v>1576260228.7875154</v>
      </c>
      <c r="AN509">
        <v>2921084241.9328356</v>
      </c>
      <c r="AO509">
        <v>1866931370.3661182</v>
      </c>
      <c r="AP509">
        <v>3192023087.2239337</v>
      </c>
      <c r="AQ509">
        <v>656328253.13586509</v>
      </c>
      <c r="AR509">
        <v>2009003558.7923806</v>
      </c>
      <c r="AS509">
        <v>1302607839.0861065</v>
      </c>
      <c r="AT509">
        <v>-3593400174.1280799</v>
      </c>
      <c r="AU509">
        <v>-15590943.336170373</v>
      </c>
      <c r="AV509">
        <v>1003271488.4793144</v>
      </c>
      <c r="AW509">
        <v>2606584467.5061679</v>
      </c>
      <c r="AX509">
        <v>2225084309.3155842</v>
      </c>
      <c r="AY509">
        <v>7417027062.2515402</v>
      </c>
      <c r="AZ509">
        <v>5285781811.7783175</v>
      </c>
      <c r="BA509">
        <v>1565257549.3366001</v>
      </c>
      <c r="BB509">
        <v>3199032170.5750017</v>
      </c>
      <c r="BC509">
        <v>6396424528.6956034</v>
      </c>
      <c r="BD509">
        <v>4639260474.0671244</v>
      </c>
      <c r="BE509">
        <v>9637169083.9046745</v>
      </c>
      <c r="BF509">
        <v>16991144717.790615</v>
      </c>
      <c r="BG509">
        <v>15007092305.706221</v>
      </c>
      <c r="BH509">
        <v>10197172073.595644</v>
      </c>
      <c r="BI509">
        <v>9232979526.8995838</v>
      </c>
      <c r="BJ509">
        <v>11548266538.893921</v>
      </c>
    </row>
    <row r="510" spans="1:62" x14ac:dyDescent="0.3">
      <c r="A510" t="s">
        <v>154</v>
      </c>
      <c r="B510" t="s">
        <v>155</v>
      </c>
      <c r="C510" t="s">
        <v>1171</v>
      </c>
      <c r="D510" t="s">
        <v>1172</v>
      </c>
      <c r="AI510">
        <v>818.52273798578847</v>
      </c>
      <c r="AJ510">
        <v>811.52720562100444</v>
      </c>
      <c r="AK510">
        <v>804.52810056293174</v>
      </c>
      <c r="AL510">
        <v>30.908566920402631</v>
      </c>
      <c r="AM510">
        <v>30.749529989613549</v>
      </c>
      <c r="AN510">
        <v>30.590491460491961</v>
      </c>
      <c r="AO510">
        <v>30.431452942863999</v>
      </c>
      <c r="AP510">
        <v>30.272416001658815</v>
      </c>
      <c r="AQ510">
        <v>30.113377470920938</v>
      </c>
      <c r="AR510">
        <v>29.954340518222129</v>
      </c>
      <c r="AS510">
        <v>29.795302011728619</v>
      </c>
      <c r="AT510">
        <v>29.651533234254995</v>
      </c>
      <c r="AU510">
        <v>29.507765330835788</v>
      </c>
      <c r="AV510">
        <v>29.36399688057136</v>
      </c>
      <c r="AW510">
        <v>29.220228977152154</v>
      </c>
      <c r="AX510">
        <v>29.076460199498946</v>
      </c>
      <c r="AY510">
        <v>28.923384228412303</v>
      </c>
      <c r="AZ510">
        <v>28.770309006207292</v>
      </c>
      <c r="BA510">
        <v>28.617233080556392</v>
      </c>
      <c r="BB510">
        <v>28.464157858530971</v>
      </c>
      <c r="BC510">
        <v>28.310135611951893</v>
      </c>
      <c r="BD510">
        <v>28.184023122626499</v>
      </c>
      <c r="BE510">
        <v>28.058251697600355</v>
      </c>
      <c r="BF510">
        <v>27.932472698860433</v>
      </c>
      <c r="BG510">
        <v>27.806700856643864</v>
      </c>
      <c r="BH510">
        <v>27.680928216734173</v>
      </c>
      <c r="BI510">
        <v>27.555155577004061</v>
      </c>
    </row>
    <row r="511" spans="1:62" x14ac:dyDescent="0.3">
      <c r="A511" t="s">
        <v>154</v>
      </c>
      <c r="B511" t="s">
        <v>155</v>
      </c>
      <c r="C511" t="s">
        <v>1173</v>
      </c>
      <c r="D511" t="s">
        <v>1174</v>
      </c>
      <c r="AI511">
        <v>173865615.19996643</v>
      </c>
      <c r="AJ511">
        <v>172379666.81782684</v>
      </c>
      <c r="AK511">
        <v>170892959.54593658</v>
      </c>
      <c r="AL511">
        <v>6565409.5520782471</v>
      </c>
      <c r="AM511">
        <v>6531627.8957748413</v>
      </c>
      <c r="AN511">
        <v>6497845.8999633789</v>
      </c>
      <c r="AO511">
        <v>6464063.9065933228</v>
      </c>
      <c r="AP511">
        <v>6430282.2480773926</v>
      </c>
      <c r="AQ511">
        <v>6396500.2519226074</v>
      </c>
      <c r="AR511">
        <v>6362718.590965271</v>
      </c>
      <c r="AS511">
        <v>6328936.5999603271</v>
      </c>
      <c r="AT511">
        <v>6298398.1118011475</v>
      </c>
      <c r="AU511">
        <v>6267859.8093032837</v>
      </c>
      <c r="AV511">
        <v>6237321.3906478882</v>
      </c>
      <c r="AW511">
        <v>6206783.0881500244</v>
      </c>
      <c r="AX511">
        <v>6176244.5999526978</v>
      </c>
      <c r="AY511">
        <v>6143729.1344070435</v>
      </c>
      <c r="AZ511">
        <v>6111213.8279342651</v>
      </c>
      <c r="BA511">
        <v>6078698.3720397949</v>
      </c>
      <c r="BB511">
        <v>6046183.0656051636</v>
      </c>
      <c r="BC511">
        <v>6013667.5999450684</v>
      </c>
      <c r="BD511">
        <v>6257596.5229415894</v>
      </c>
      <c r="BE511">
        <v>6229135.5098724365</v>
      </c>
      <c r="BF511">
        <v>6200674.3822479248</v>
      </c>
      <c r="BG511">
        <v>6172213.274269104</v>
      </c>
      <c r="BH511">
        <v>6143752.0944976807</v>
      </c>
      <c r="BI511">
        <v>6115290.9147644043</v>
      </c>
    </row>
    <row r="512" spans="1:62" x14ac:dyDescent="0.3">
      <c r="A512" t="s">
        <v>154</v>
      </c>
      <c r="B512" t="s">
        <v>155</v>
      </c>
      <c r="C512" t="s">
        <v>1175</v>
      </c>
      <c r="D512" t="s">
        <v>1176</v>
      </c>
      <c r="O512">
        <v>2.1391422189380593</v>
      </c>
      <c r="P512">
        <v>1.9252463101731223</v>
      </c>
      <c r="Q512">
        <v>1.9536305686805988</v>
      </c>
      <c r="R512">
        <v>2.4272728417563338</v>
      </c>
      <c r="S512">
        <v>2.1060054205581591</v>
      </c>
      <c r="T512">
        <v>2.4847217357978093</v>
      </c>
      <c r="U512">
        <v>2.1934964891880333</v>
      </c>
      <c r="V512">
        <v>3.1273552011136112</v>
      </c>
      <c r="W512">
        <v>3.0859314254151062</v>
      </c>
      <c r="X512">
        <v>2.7328159363940778</v>
      </c>
      <c r="Y512">
        <v>2.679810262964188</v>
      </c>
      <c r="Z512">
        <v>2.4105639492708901</v>
      </c>
      <c r="AA512">
        <v>3.4572035968158832</v>
      </c>
      <c r="AB512">
        <v>2.8195056677461672</v>
      </c>
      <c r="AC512">
        <v>2.8299435676898783</v>
      </c>
      <c r="AD512">
        <v>2.4389567128462151</v>
      </c>
      <c r="AE512">
        <v>3.5201540936014406</v>
      </c>
      <c r="AF512">
        <v>2.9923516017896872</v>
      </c>
      <c r="AG512">
        <v>3.0971782976340934</v>
      </c>
      <c r="AH512">
        <v>3.0944964308033138</v>
      </c>
      <c r="AI512">
        <v>3.8429123963288196</v>
      </c>
      <c r="AJ512">
        <v>3.6816474232420875</v>
      </c>
      <c r="AK512">
        <v>3.7927644634115749</v>
      </c>
      <c r="AL512">
        <v>3.7309420728027001</v>
      </c>
      <c r="AM512">
        <v>4.5207380285196983</v>
      </c>
      <c r="AN512">
        <v>5.4241319974438529</v>
      </c>
      <c r="AO512">
        <v>5.1633430073901749</v>
      </c>
      <c r="AP512">
        <v>4.6863653789799065</v>
      </c>
      <c r="AQ512">
        <v>5.1367095604533901</v>
      </c>
      <c r="AR512">
        <v>3.506736460433876</v>
      </c>
      <c r="AS512">
        <v>3.3124841683054722</v>
      </c>
      <c r="AT512">
        <v>3.4262241404157745</v>
      </c>
      <c r="AU512">
        <v>3.7573582548396591</v>
      </c>
      <c r="AV512">
        <v>4.5738344125070549</v>
      </c>
      <c r="AW512">
        <v>3.1184258945170606</v>
      </c>
      <c r="AX512">
        <v>2.8113260390747024</v>
      </c>
      <c r="AY512">
        <v>2.5215269308924824</v>
      </c>
      <c r="AZ512">
        <v>3.0137946516987002</v>
      </c>
      <c r="BA512">
        <v>3.2519499983637115</v>
      </c>
      <c r="BB512">
        <v>3.3869169203920952</v>
      </c>
      <c r="BC512">
        <v>2.3751270793303534</v>
      </c>
      <c r="BD512">
        <v>2.4329637982715853</v>
      </c>
      <c r="BE512">
        <v>2.6602112328023351</v>
      </c>
      <c r="BF512">
        <v>2.6461404192940212</v>
      </c>
      <c r="BG512">
        <v>2.6091905297420053</v>
      </c>
      <c r="BH512">
        <v>3.2485669941992881</v>
      </c>
      <c r="BI512">
        <v>3.7239066839336457</v>
      </c>
    </row>
    <row r="513" spans="1:62" x14ac:dyDescent="0.3">
      <c r="A513" t="s">
        <v>154</v>
      </c>
      <c r="B513" t="s">
        <v>155</v>
      </c>
      <c r="C513" t="s">
        <v>1177</v>
      </c>
      <c r="D513" t="s">
        <v>1178</v>
      </c>
      <c r="P513">
        <v>36.224906195062005</v>
      </c>
      <c r="Q513">
        <v>36.207558394234923</v>
      </c>
      <c r="R513">
        <v>37.482172497361162</v>
      </c>
      <c r="S513">
        <v>37.51338182166392</v>
      </c>
      <c r="T513">
        <v>37.691313226685153</v>
      </c>
      <c r="U513">
        <v>38.368493388259765</v>
      </c>
      <c r="V513">
        <v>38.619935599088954</v>
      </c>
      <c r="W513">
        <v>39.524749898325808</v>
      </c>
      <c r="X513">
        <v>39.510570338300028</v>
      </c>
      <c r="Y513">
        <v>40.361053668583423</v>
      </c>
      <c r="Z513">
        <v>41.942294725068479</v>
      </c>
      <c r="AA513">
        <v>43.212434312255205</v>
      </c>
      <c r="AB513">
        <v>42.87379306215815</v>
      </c>
      <c r="AC513">
        <v>43.175788761344258</v>
      </c>
      <c r="AD513">
        <v>42.578602568679287</v>
      </c>
      <c r="AE513">
        <v>42.421521250687718</v>
      </c>
      <c r="AF513">
        <v>43.100550402520149</v>
      </c>
      <c r="AG513">
        <v>42.844324314845771</v>
      </c>
      <c r="AH513">
        <v>41.281174527014251</v>
      </c>
      <c r="AI513">
        <v>40.650918124794103</v>
      </c>
      <c r="AJ513">
        <v>41.180374671814192</v>
      </c>
      <c r="AK513">
        <v>39.423964886088413</v>
      </c>
      <c r="AL513">
        <v>40.261728659733045</v>
      </c>
      <c r="AM513">
        <v>39.146753437301207</v>
      </c>
      <c r="AN513">
        <v>39.651364501404551</v>
      </c>
      <c r="AO513">
        <v>39.418525740561329</v>
      </c>
      <c r="AP513">
        <v>39.454579001550321</v>
      </c>
      <c r="AQ513">
        <v>38.551189600795432</v>
      </c>
      <c r="AR513">
        <v>38.899432307789596</v>
      </c>
      <c r="AS513">
        <v>38.236315437091591</v>
      </c>
      <c r="AT513">
        <v>38.897670946872694</v>
      </c>
      <c r="AU513">
        <v>38.014639617226791</v>
      </c>
      <c r="AV513">
        <v>39.082678701209005</v>
      </c>
      <c r="AW513">
        <v>39.908072489011602</v>
      </c>
      <c r="AX513">
        <v>39.626517937918862</v>
      </c>
      <c r="AY513">
        <v>38.93769166036472</v>
      </c>
      <c r="AZ513">
        <v>39.617224754710278</v>
      </c>
      <c r="BA513">
        <v>40.966487951568254</v>
      </c>
      <c r="BB513">
        <v>39.856791040459363</v>
      </c>
      <c r="BC513">
        <v>39.597512262820239</v>
      </c>
      <c r="BD513">
        <v>39.174067497684398</v>
      </c>
      <c r="BE513">
        <v>38.70217196102579</v>
      </c>
      <c r="BF513">
        <v>38.274116418244908</v>
      </c>
      <c r="BG513">
        <v>39.789365843485498</v>
      </c>
    </row>
    <row r="514" spans="1:62" x14ac:dyDescent="0.3">
      <c r="A514" t="s">
        <v>154</v>
      </c>
      <c r="B514" t="s">
        <v>155</v>
      </c>
      <c r="C514" t="s">
        <v>1179</v>
      </c>
      <c r="D514" t="s">
        <v>1180</v>
      </c>
      <c r="S514">
        <v>37.715002360764259</v>
      </c>
      <c r="T514">
        <v>37.112344678309803</v>
      </c>
      <c r="U514">
        <v>37.942740082585956</v>
      </c>
      <c r="V514">
        <v>38.420103406177354</v>
      </c>
      <c r="W514">
        <v>40.979925170686414</v>
      </c>
      <c r="X514">
        <v>44.497296360638472</v>
      </c>
      <c r="Z514">
        <v>48.46796666022361</v>
      </c>
      <c r="AO514">
        <v>39.841421006592398</v>
      </c>
      <c r="AP514">
        <v>37.79216668581779</v>
      </c>
      <c r="AR514">
        <v>40.146867671645232</v>
      </c>
      <c r="AS514">
        <v>42.869118981709057</v>
      </c>
      <c r="AT514">
        <v>42.824870509455039</v>
      </c>
      <c r="AU514">
        <v>41.853290757933912</v>
      </c>
      <c r="AV514">
        <v>42.21896210229756</v>
      </c>
      <c r="AY514">
        <v>44.180097448131313</v>
      </c>
      <c r="AZ514">
        <v>49.682389283212309</v>
      </c>
      <c r="BA514">
        <v>42.076621385055454</v>
      </c>
      <c r="BB514">
        <v>50.124495424830599</v>
      </c>
      <c r="BC514">
        <v>48.200719662787002</v>
      </c>
      <c r="BD514">
        <v>50.548527454849534</v>
      </c>
      <c r="BE514">
        <v>49.215622458805441</v>
      </c>
      <c r="BF514">
        <v>48.722411888734477</v>
      </c>
      <c r="BG514">
        <v>49.635594488630339</v>
      </c>
    </row>
    <row r="515" spans="1:62" x14ac:dyDescent="0.3">
      <c r="A515" t="s">
        <v>154</v>
      </c>
      <c r="B515" t="s">
        <v>155</v>
      </c>
      <c r="C515" t="s">
        <v>1181</v>
      </c>
      <c r="D515" t="s">
        <v>1182</v>
      </c>
      <c r="S515">
        <v>4.8946382629038609</v>
      </c>
      <c r="T515">
        <v>4.63804870191428</v>
      </c>
      <c r="U515">
        <v>6.5607286087514689</v>
      </c>
      <c r="V515">
        <v>5.3624962849046227</v>
      </c>
      <c r="W515">
        <v>5.1304224662338074</v>
      </c>
      <c r="X515">
        <v>6.0895727117735952</v>
      </c>
      <c r="Z515">
        <v>8.6410677761182821</v>
      </c>
      <c r="AO515">
        <v>10.3604308086051</v>
      </c>
      <c r="AP515">
        <v>11.3004154447218</v>
      </c>
      <c r="AQ515">
        <v>9.740249751410051</v>
      </c>
      <c r="AR515">
        <v>10.165275235181388</v>
      </c>
      <c r="AS515">
        <v>13.563842957270154</v>
      </c>
      <c r="AT515">
        <v>13.064173476195695</v>
      </c>
      <c r="AU515">
        <v>10.688072556796026</v>
      </c>
      <c r="AV515">
        <v>13.518804470713521</v>
      </c>
      <c r="AW515">
        <v>14.487841965973312</v>
      </c>
      <c r="AX515">
        <v>15.27134943376015</v>
      </c>
      <c r="AY515">
        <v>15.789355366235048</v>
      </c>
      <c r="AZ515">
        <v>13.999838199762932</v>
      </c>
      <c r="BA515">
        <v>16.871536896248731</v>
      </c>
      <c r="BB515">
        <v>14.335159348071087</v>
      </c>
      <c r="BC515">
        <v>15.127535649194948</v>
      </c>
      <c r="BD515">
        <v>16.960444973208975</v>
      </c>
      <c r="BE515">
        <v>16.532140478837452</v>
      </c>
      <c r="BF515">
        <v>19.436526652009611</v>
      </c>
      <c r="BG515">
        <v>19.599246236395288</v>
      </c>
      <c r="BI515">
        <v>16.483658353419688</v>
      </c>
      <c r="BJ515">
        <v>17.21242378191047</v>
      </c>
    </row>
    <row r="516" spans="1:62" x14ac:dyDescent="0.3">
      <c r="A516" t="s">
        <v>154</v>
      </c>
      <c r="B516" t="s">
        <v>155</v>
      </c>
      <c r="C516" t="s">
        <v>1183</v>
      </c>
      <c r="D516" t="s">
        <v>1184</v>
      </c>
      <c r="E516">
        <v>252144947574.854</v>
      </c>
      <c r="F516">
        <v>255799856895.50275</v>
      </c>
      <c r="G516">
        <v>270805566513.86566</v>
      </c>
      <c r="H516">
        <v>287982604601.76788</v>
      </c>
      <c r="I516">
        <v>303404400055.67181</v>
      </c>
      <c r="J516">
        <v>318441574574.07825</v>
      </c>
      <c r="K516">
        <v>323301128185.6311</v>
      </c>
      <c r="L516">
        <v>321340165234.427</v>
      </c>
      <c r="M516">
        <v>331009607221.99139</v>
      </c>
      <c r="N516">
        <v>360972638847.81024</v>
      </c>
      <c r="O516">
        <v>397211779399.11536</v>
      </c>
      <c r="P516">
        <v>427104842039.45721</v>
      </c>
      <c r="Q516">
        <v>438546895224.7934</v>
      </c>
      <c r="R516">
        <v>457765656483.59082</v>
      </c>
      <c r="S516">
        <v>494068709262.65863</v>
      </c>
      <c r="T516">
        <v>493657129989.53943</v>
      </c>
      <c r="U516">
        <v>519767027025.35889</v>
      </c>
      <c r="V516">
        <v>532197587137.59833</v>
      </c>
      <c r="W516">
        <v>530276172728.69958</v>
      </c>
      <c r="X516">
        <v>551908556129.29797</v>
      </c>
      <c r="Y516">
        <v>574214981884.46436</v>
      </c>
      <c r="Z516">
        <v>571596791987.34888</v>
      </c>
      <c r="AA516">
        <v>565141051919.76489</v>
      </c>
      <c r="AB516">
        <v>551043912147.44775</v>
      </c>
      <c r="AC516">
        <v>565434504882.05957</v>
      </c>
      <c r="AD516">
        <v>575405563628.72217</v>
      </c>
      <c r="AE516">
        <v>584698243061.25964</v>
      </c>
      <c r="AF516">
        <v>600630732081.96362</v>
      </c>
      <c r="AG516">
        <v>627613500407.51465</v>
      </c>
      <c r="AH516">
        <v>643426633125.40894</v>
      </c>
      <c r="AI516">
        <v>658734457351.28003</v>
      </c>
      <c r="AJ516">
        <v>661317594593.74316</v>
      </c>
      <c r="AK516">
        <v>658839152336.52661</v>
      </c>
      <c r="AL516">
        <v>652770662703.14429</v>
      </c>
      <c r="AM516">
        <v>660611399374.96375</v>
      </c>
      <c r="AN516">
        <v>682898824968.13989</v>
      </c>
      <c r="AO516">
        <v>718216099021.97729</v>
      </c>
      <c r="AP516">
        <v>744001959645.79468</v>
      </c>
      <c r="AQ516">
        <v>761617360268.51318</v>
      </c>
      <c r="AR516">
        <v>777842123621.8313</v>
      </c>
      <c r="AS516">
        <v>805198818575.95386</v>
      </c>
      <c r="AT516">
        <v>839407187454.01514</v>
      </c>
      <c r="AU516">
        <v>892869323177.38428</v>
      </c>
      <c r="AV516">
        <v>930622937045.32593</v>
      </c>
      <c r="AW516">
        <v>991516660860.02515</v>
      </c>
      <c r="AX516">
        <v>1053397739164.5543</v>
      </c>
      <c r="AY516">
        <v>1117931036351.4575</v>
      </c>
      <c r="AZ516">
        <v>1192339328389.5039</v>
      </c>
      <c r="BA516">
        <v>1256148670372.1675</v>
      </c>
      <c r="BB516">
        <v>1294011152876.6885</v>
      </c>
      <c r="BC516">
        <v>1366254396942.1101</v>
      </c>
      <c r="BD516">
        <v>1428484011735.5864</v>
      </c>
      <c r="BE516">
        <v>1493474628591.875</v>
      </c>
      <c r="BF516">
        <v>1568013672642.8875</v>
      </c>
      <c r="BG516">
        <v>1641469599913.9299</v>
      </c>
      <c r="BH516">
        <v>1689677545760.9878</v>
      </c>
      <c r="BI516">
        <v>1710248662976.2559</v>
      </c>
      <c r="BJ516">
        <v>1753480028104.5999</v>
      </c>
    </row>
    <row r="517" spans="1:62" x14ac:dyDescent="0.3">
      <c r="A517" t="s">
        <v>154</v>
      </c>
      <c r="B517" t="s">
        <v>155</v>
      </c>
      <c r="C517" t="s">
        <v>1185</v>
      </c>
      <c r="D517" t="s">
        <v>1186</v>
      </c>
    </row>
    <row r="518" spans="1:62" x14ac:dyDescent="0.3">
      <c r="A518" t="s">
        <v>154</v>
      </c>
      <c r="B518" t="s">
        <v>155</v>
      </c>
      <c r="C518" t="s">
        <v>1187</v>
      </c>
      <c r="D518" t="s">
        <v>1188</v>
      </c>
    </row>
    <row r="519" spans="1:62" x14ac:dyDescent="0.3">
      <c r="A519" t="s">
        <v>154</v>
      </c>
      <c r="B519" t="s">
        <v>155</v>
      </c>
      <c r="C519" t="s">
        <v>1189</v>
      </c>
      <c r="D519" t="s">
        <v>1190</v>
      </c>
      <c r="E519">
        <v>29705433863.891083</v>
      </c>
      <c r="F519">
        <v>30873961811.155071</v>
      </c>
      <c r="G519">
        <v>33457810524.208038</v>
      </c>
      <c r="H519">
        <v>38357766238.022171</v>
      </c>
      <c r="I519">
        <v>37419927388.845276</v>
      </c>
      <c r="J519">
        <v>41682000257.932213</v>
      </c>
      <c r="K519">
        <v>44986135217.976181</v>
      </c>
      <c r="L519">
        <v>44441962982.662239</v>
      </c>
      <c r="M519">
        <v>47531330942.143044</v>
      </c>
      <c r="N519">
        <v>54446553612.573753</v>
      </c>
      <c r="O519">
        <v>64065209243.501823</v>
      </c>
      <c r="P519">
        <v>65174292627.711655</v>
      </c>
      <c r="Q519">
        <v>73471770397.626938</v>
      </c>
      <c r="R519">
        <v>93957114982.076248</v>
      </c>
      <c r="S519">
        <v>123080073812.32243</v>
      </c>
      <c r="T519">
        <v>135433153083.86739</v>
      </c>
      <c r="U519">
        <v>147045879491.68738</v>
      </c>
      <c r="V519">
        <v>162021000529.71112</v>
      </c>
      <c r="W519">
        <v>179086422052.81964</v>
      </c>
      <c r="X519">
        <v>215660153168.08621</v>
      </c>
      <c r="Y519">
        <v>270837962511.19836</v>
      </c>
      <c r="Z519">
        <v>382213171606.62878</v>
      </c>
      <c r="AA519">
        <v>351983919684.22668</v>
      </c>
      <c r="AB519">
        <v>303965743957.87317</v>
      </c>
      <c r="AC519">
        <v>275777121897.198</v>
      </c>
      <c r="AD519">
        <v>262044566323.43228</v>
      </c>
      <c r="AE519">
        <v>273954122318.20135</v>
      </c>
      <c r="AF519">
        <v>311907882535.05017</v>
      </c>
      <c r="AG519">
        <v>324834217464.07501</v>
      </c>
      <c r="AH519">
        <v>330084517363.31311</v>
      </c>
      <c r="AI519">
        <v>335818013649.38794</v>
      </c>
      <c r="AJ519">
        <v>341520256170.09961</v>
      </c>
      <c r="AK519">
        <v>336893122998.79718</v>
      </c>
      <c r="AL519">
        <v>314253660467.95593</v>
      </c>
      <c r="AM519">
        <v>309611212821.73871</v>
      </c>
      <c r="AN519">
        <v>355028185180.41058</v>
      </c>
      <c r="AO519">
        <v>366544794811.73993</v>
      </c>
      <c r="AP519">
        <v>381048271297.74713</v>
      </c>
      <c r="AQ519">
        <v>364723052378.81635</v>
      </c>
      <c r="AR519">
        <v>367872124086.84735</v>
      </c>
      <c r="AS519">
        <v>392087586531.51062</v>
      </c>
      <c r="AT519">
        <v>373785416992.39532</v>
      </c>
      <c r="AU519">
        <v>407824372176.91742</v>
      </c>
      <c r="AV519">
        <v>511579708028.75952</v>
      </c>
      <c r="AW519">
        <v>638306998774.52612</v>
      </c>
      <c r="AX519">
        <v>760233816351.43164</v>
      </c>
      <c r="AY519">
        <v>906016062005.96973</v>
      </c>
      <c r="AZ519">
        <v>1051369321121.5692</v>
      </c>
      <c r="BA519">
        <v>1205113311453.303</v>
      </c>
      <c r="BB519">
        <v>1146185673576.197</v>
      </c>
      <c r="BC519">
        <v>1366254396942.1104</v>
      </c>
      <c r="BD519">
        <v>1550965860009.123</v>
      </c>
      <c r="BE519">
        <v>1633377912700.9966</v>
      </c>
      <c r="BF519">
        <v>1739842927885.6912</v>
      </c>
      <c r="BG519">
        <v>1826903049776.2869</v>
      </c>
      <c r="BH519">
        <v>1665066294226.4214</v>
      </c>
      <c r="BI519">
        <v>1543178532381.6482</v>
      </c>
      <c r="BJ519">
        <v>1669767509030.3467</v>
      </c>
    </row>
    <row r="520" spans="1:62" x14ac:dyDescent="0.3">
      <c r="A520" t="s">
        <v>154</v>
      </c>
      <c r="B520" t="s">
        <v>155</v>
      </c>
      <c r="C520" t="s">
        <v>1191</v>
      </c>
      <c r="D520" t="s">
        <v>1192</v>
      </c>
    </row>
    <row r="521" spans="1:62" x14ac:dyDescent="0.3">
      <c r="A521" t="s">
        <v>154</v>
      </c>
      <c r="B521" t="s">
        <v>155</v>
      </c>
      <c r="C521" t="s">
        <v>1193</v>
      </c>
      <c r="D521" t="s">
        <v>1194</v>
      </c>
    </row>
    <row r="522" spans="1:62" x14ac:dyDescent="0.3">
      <c r="A522" t="s">
        <v>154</v>
      </c>
      <c r="B522" t="s">
        <v>155</v>
      </c>
      <c r="C522" t="s">
        <v>1195</v>
      </c>
      <c r="D522" t="s">
        <v>1196</v>
      </c>
      <c r="F522">
        <v>1.4495270897957369</v>
      </c>
      <c r="G522">
        <v>5.8661915610425552</v>
      </c>
      <c r="H522">
        <v>6.3429412877385403</v>
      </c>
      <c r="I522">
        <v>5.355113540704906</v>
      </c>
      <c r="J522">
        <v>4.9561491249458669</v>
      </c>
      <c r="K522">
        <v>1.5260424516028195</v>
      </c>
      <c r="L522">
        <v>-0.60654380088590187</v>
      </c>
      <c r="M522">
        <v>3.0090984675103698</v>
      </c>
      <c r="N522">
        <v>9.0520126824367821</v>
      </c>
      <c r="O522">
        <v>10.039303994612141</v>
      </c>
      <c r="P522">
        <v>7.5257241075687062</v>
      </c>
      <c r="Q522">
        <v>2.6789799737927353</v>
      </c>
      <c r="R522">
        <v>4.3823731208828747</v>
      </c>
      <c r="S522">
        <v>7.9304885075774934</v>
      </c>
      <c r="T522">
        <v>-8.3304055772615015E-2</v>
      </c>
      <c r="U522">
        <v>5.2890752406174641</v>
      </c>
      <c r="V522">
        <v>2.3915638095359526</v>
      </c>
      <c r="W522">
        <v>-0.36103403234746168</v>
      </c>
      <c r="X522">
        <v>4.07945604821019</v>
      </c>
      <c r="Y522">
        <v>4.0416887014052065</v>
      </c>
      <c r="Z522">
        <v>-0.45595987212368527</v>
      </c>
      <c r="AA522">
        <v>-1.1294220258197072</v>
      </c>
      <c r="AB522">
        <v>-2.4944462492026815</v>
      </c>
      <c r="AC522">
        <v>2.6115146937257521</v>
      </c>
      <c r="AD522">
        <v>1.763433016657217</v>
      </c>
      <c r="AE522">
        <v>1.6149790721407697</v>
      </c>
      <c r="AF522">
        <v>2.724907969158167</v>
      </c>
      <c r="AG522">
        <v>4.4924055470856104</v>
      </c>
      <c r="AH522">
        <v>2.5195654184664136</v>
      </c>
      <c r="AI522">
        <v>2.3791095111363632</v>
      </c>
      <c r="AJ522">
        <v>0.39213634775532569</v>
      </c>
      <c r="AK522">
        <v>-0.37477337325935878</v>
      </c>
      <c r="AL522">
        <v>-0.9210881915351905</v>
      </c>
      <c r="AM522">
        <v>1.2011472205798412</v>
      </c>
      <c r="AN522">
        <v>3.3737573427075773</v>
      </c>
      <c r="AO522">
        <v>5.1716700574913261</v>
      </c>
      <c r="AP522">
        <v>3.5902649159397839</v>
      </c>
      <c r="AQ522">
        <v>2.3676551377774331</v>
      </c>
      <c r="AR522">
        <v>2.1303037719095528</v>
      </c>
      <c r="AS522">
        <v>3.5169983886630831</v>
      </c>
      <c r="AT522">
        <v>4.2484375397570773</v>
      </c>
      <c r="AU522">
        <v>6.3690347810249079</v>
      </c>
      <c r="AV522">
        <v>4.228347070273486</v>
      </c>
      <c r="AW522">
        <v>6.5433293539952189</v>
      </c>
      <c r="AX522">
        <v>6.2410527979282335</v>
      </c>
      <c r="AY522">
        <v>6.1262042614676773</v>
      </c>
      <c r="AZ522">
        <v>6.6558928608771311</v>
      </c>
      <c r="BA522">
        <v>5.3516092662020185</v>
      </c>
      <c r="BB522">
        <v>3.0141720799101961</v>
      </c>
      <c r="BC522">
        <v>5.5828919174938534</v>
      </c>
      <c r="BD522">
        <v>4.5547604408634186</v>
      </c>
      <c r="BE522">
        <v>4.5496215794061214</v>
      </c>
      <c r="BF522">
        <v>4.990981609194904</v>
      </c>
      <c r="BG522">
        <v>4.684648390038106</v>
      </c>
      <c r="BH522">
        <v>2.9368771648031498</v>
      </c>
      <c r="BI522">
        <v>1.2174581633564543</v>
      </c>
      <c r="BJ522">
        <v>2.5277824251071621</v>
      </c>
    </row>
    <row r="523" spans="1:62" x14ac:dyDescent="0.3">
      <c r="A523" t="s">
        <v>154</v>
      </c>
      <c r="B523" t="s">
        <v>155</v>
      </c>
      <c r="C523" t="s">
        <v>1197</v>
      </c>
      <c r="D523" t="s">
        <v>1198</v>
      </c>
      <c r="E523">
        <v>1103.0638011931396</v>
      </c>
      <c r="F523">
        <v>1093.1217004756952</v>
      </c>
      <c r="G523">
        <v>1130.0179407268688</v>
      </c>
      <c r="H523">
        <v>1173.0296272383109</v>
      </c>
      <c r="I523">
        <v>1206.0129504899226</v>
      </c>
      <c r="J523">
        <v>1234.8985625236699</v>
      </c>
      <c r="K523">
        <v>1222.8367579241922</v>
      </c>
      <c r="L523">
        <v>1185.1480017973015</v>
      </c>
      <c r="M523">
        <v>1190.0870139834381</v>
      </c>
      <c r="N523">
        <v>1264.8043788415287</v>
      </c>
      <c r="O523">
        <v>1355.9998465673482</v>
      </c>
      <c r="P523">
        <v>1420.1937552579193</v>
      </c>
      <c r="Q523">
        <v>1420.0197377658246</v>
      </c>
      <c r="R523">
        <v>1442.9899481892464</v>
      </c>
      <c r="S523">
        <v>1515.6782154457362</v>
      </c>
      <c r="T523">
        <v>1473.3180375778491</v>
      </c>
      <c r="U523">
        <v>1508.6598608284705</v>
      </c>
      <c r="V523">
        <v>1501.9270828863337</v>
      </c>
      <c r="W523">
        <v>1454.7411362867274</v>
      </c>
      <c r="X523">
        <v>1471.618873145324</v>
      </c>
      <c r="Y523">
        <v>1488.0458264601814</v>
      </c>
      <c r="Z523">
        <v>1439.5526969036541</v>
      </c>
      <c r="AA523">
        <v>1383.1933913910548</v>
      </c>
      <c r="AB523">
        <v>1310.7188245727336</v>
      </c>
      <c r="AC523">
        <v>1307.1410871789294</v>
      </c>
      <c r="AD523">
        <v>1292.906579396456</v>
      </c>
      <c r="AE523">
        <v>1277.0926520359992</v>
      </c>
      <c r="AF523">
        <v>1275.3897406421343</v>
      </c>
      <c r="AG523">
        <v>1295.7644473286377</v>
      </c>
      <c r="AH523">
        <v>1291.7548247663747</v>
      </c>
      <c r="AI523">
        <v>1286.1458586593078</v>
      </c>
      <c r="AJ523">
        <v>1255.8276354724492</v>
      </c>
      <c r="AK523">
        <v>1216.9946684679999</v>
      </c>
      <c r="AL523">
        <v>1173.0945029558409</v>
      </c>
      <c r="AM523">
        <v>1155.2612022364397</v>
      </c>
      <c r="AN523">
        <v>1162.4410813249808</v>
      </c>
      <c r="AO523">
        <v>1190.3102304726501</v>
      </c>
      <c r="AP523">
        <v>1200.762437669207</v>
      </c>
      <c r="AQ523">
        <v>1197.1679008564129</v>
      </c>
      <c r="AR523">
        <v>1190.8544149681345</v>
      </c>
      <c r="AS523">
        <v>1200.6251445646108</v>
      </c>
      <c r="AT523">
        <v>1218.9771854689711</v>
      </c>
      <c r="AU523">
        <v>1262.7202836733516</v>
      </c>
      <c r="AV523">
        <v>1281.6015455658307</v>
      </c>
      <c r="AW523">
        <v>1329.4884122302751</v>
      </c>
      <c r="AX523">
        <v>1375.0483526720964</v>
      </c>
      <c r="AY523">
        <v>1420.4322696819074</v>
      </c>
      <c r="AZ523">
        <v>1474.4627947823312</v>
      </c>
      <c r="BA523">
        <v>1511.673572150044</v>
      </c>
      <c r="BB523">
        <v>1515.317771953389</v>
      </c>
      <c r="BC523">
        <v>1556.7573341007449</v>
      </c>
      <c r="BD523">
        <v>1583.7028447428429</v>
      </c>
      <c r="BE523">
        <v>1611.0144437874098</v>
      </c>
      <c r="BF523">
        <v>1645.8041322604106</v>
      </c>
      <c r="BG523">
        <v>1676.649190718826</v>
      </c>
      <c r="BH523">
        <v>1679.8503389653738</v>
      </c>
      <c r="BI523">
        <v>1655.2725221046328</v>
      </c>
      <c r="BJ523">
        <v>1652.4995468434631</v>
      </c>
    </row>
    <row r="524" spans="1:62" x14ac:dyDescent="0.3">
      <c r="A524" t="s">
        <v>154</v>
      </c>
      <c r="B524" t="s">
        <v>155</v>
      </c>
      <c r="C524" t="s">
        <v>1199</v>
      </c>
      <c r="D524" t="s">
        <v>1200</v>
      </c>
    </row>
    <row r="525" spans="1:62" x14ac:dyDescent="0.3">
      <c r="A525" t="s">
        <v>154</v>
      </c>
      <c r="B525" t="s">
        <v>155</v>
      </c>
      <c r="C525" t="s">
        <v>1201</v>
      </c>
      <c r="D525" t="s">
        <v>1202</v>
      </c>
    </row>
    <row r="526" spans="1:62" x14ac:dyDescent="0.3">
      <c r="A526" t="s">
        <v>154</v>
      </c>
      <c r="B526" t="s">
        <v>155</v>
      </c>
      <c r="C526" t="s">
        <v>1203</v>
      </c>
      <c r="D526" t="s">
        <v>1204</v>
      </c>
      <c r="E526">
        <v>129.95298580895661</v>
      </c>
      <c r="F526">
        <v>131.93517011707465</v>
      </c>
      <c r="G526">
        <v>139.6128101667345</v>
      </c>
      <c r="H526">
        <v>156.24136844689542</v>
      </c>
      <c r="I526">
        <v>148.74180146714824</v>
      </c>
      <c r="J526">
        <v>161.6404587575536</v>
      </c>
      <c r="K526">
        <v>170.15313262347667</v>
      </c>
      <c r="L526">
        <v>163.90824840221038</v>
      </c>
      <c r="M526">
        <v>170.89056775822633</v>
      </c>
      <c r="N526">
        <v>190.7741252683897</v>
      </c>
      <c r="O526">
        <v>218.70553294242765</v>
      </c>
      <c r="P526">
        <v>216.71522839976925</v>
      </c>
      <c r="Q526">
        <v>237.90241196383386</v>
      </c>
      <c r="R526">
        <v>296.17593753422454</v>
      </c>
      <c r="S526">
        <v>377.57863053338207</v>
      </c>
      <c r="T526">
        <v>404.19978807706485</v>
      </c>
      <c r="U526">
        <v>426.81086824406367</v>
      </c>
      <c r="V526">
        <v>457.24320172274332</v>
      </c>
      <c r="W526">
        <v>491.29943698966281</v>
      </c>
      <c r="X526">
        <v>575.04010050754766</v>
      </c>
      <c r="Y526">
        <v>701.86134544789331</v>
      </c>
      <c r="Z526">
        <v>962.59462910106663</v>
      </c>
      <c r="AA526">
        <v>861.48728698665423</v>
      </c>
      <c r="AB526">
        <v>723.01610424875344</v>
      </c>
      <c r="AC526">
        <v>637.52672294197839</v>
      </c>
      <c r="AD526">
        <v>588.80060484306546</v>
      </c>
      <c r="AE526">
        <v>598.36813392115914</v>
      </c>
      <c r="AF526">
        <v>662.31062142243093</v>
      </c>
      <c r="AG526">
        <v>670.64942037172284</v>
      </c>
      <c r="AH526">
        <v>662.68358493894266</v>
      </c>
      <c r="AI526">
        <v>655.66776217390463</v>
      </c>
      <c r="AJ526">
        <v>648.53949037226948</v>
      </c>
      <c r="AK526">
        <v>622.30232231804121</v>
      </c>
      <c r="AL526">
        <v>564.74541932096338</v>
      </c>
      <c r="AM526">
        <v>541.44058411457024</v>
      </c>
      <c r="AN526">
        <v>604.3345403343111</v>
      </c>
      <c r="AO526">
        <v>607.48014390799904</v>
      </c>
      <c r="AP526">
        <v>614.98285747923342</v>
      </c>
      <c r="AQ526">
        <v>573.29934136001395</v>
      </c>
      <c r="AR526">
        <v>563.20187581601454</v>
      </c>
      <c r="AS526">
        <v>584.63848232407543</v>
      </c>
      <c r="AT526">
        <v>542.80675979998887</v>
      </c>
      <c r="AU526">
        <v>576.75641166791002</v>
      </c>
      <c r="AV526">
        <v>704.51878885706174</v>
      </c>
      <c r="AW526">
        <v>855.88249982621221</v>
      </c>
      <c r="AX526">
        <v>992.36804670639094</v>
      </c>
      <c r="AY526">
        <v>1151.1751704501512</v>
      </c>
      <c r="AZ526">
        <v>1300.1373943298317</v>
      </c>
      <c r="BA526">
        <v>1450.2566354908013</v>
      </c>
      <c r="BB526">
        <v>1342.2106272169722</v>
      </c>
      <c r="BC526">
        <v>1556.7573341007451</v>
      </c>
      <c r="BD526">
        <v>1719.4935500966151</v>
      </c>
      <c r="BE526">
        <v>1761.9284312888879</v>
      </c>
      <c r="BF526">
        <v>1826.1579794594468</v>
      </c>
      <c r="BG526">
        <v>1866.0568067113629</v>
      </c>
      <c r="BH526">
        <v>1655.3822270842495</v>
      </c>
      <c r="BI526">
        <v>1493.5728801610883</v>
      </c>
      <c r="BJ526">
        <v>1573.6079155627467</v>
      </c>
    </row>
    <row r="527" spans="1:62" x14ac:dyDescent="0.3">
      <c r="A527" t="s">
        <v>154</v>
      </c>
      <c r="B527" t="s">
        <v>155</v>
      </c>
      <c r="C527" t="s">
        <v>1205</v>
      </c>
      <c r="D527" t="s">
        <v>1206</v>
      </c>
      <c r="F527">
        <v>-0.90131692352612447</v>
      </c>
      <c r="G527">
        <v>3.3753094678403528</v>
      </c>
      <c r="H527">
        <v>3.8062835076561328</v>
      </c>
      <c r="I527">
        <v>2.8118064953964534</v>
      </c>
      <c r="J527">
        <v>2.3951328235748122</v>
      </c>
      <c r="K527">
        <v>-0.97674456554777578</v>
      </c>
      <c r="L527">
        <v>-3.0820758275919502</v>
      </c>
      <c r="M527">
        <v>0.41674222786069492</v>
      </c>
      <c r="N527">
        <v>6.2783110797922177</v>
      </c>
      <c r="O527">
        <v>7.2102428843065809</v>
      </c>
      <c r="P527">
        <v>4.7340645983902476</v>
      </c>
      <c r="Q527">
        <v>-1.225308106378975E-2</v>
      </c>
      <c r="R527">
        <v>1.6175979680086385</v>
      </c>
      <c r="S527">
        <v>5.037337047822362</v>
      </c>
      <c r="T527">
        <v>-2.7948002047010903</v>
      </c>
      <c r="U527">
        <v>2.3987911875920531</v>
      </c>
      <c r="V527">
        <v>-0.44627540752887285</v>
      </c>
      <c r="W527">
        <v>-3.1416935706976261</v>
      </c>
      <c r="X527">
        <v>1.1601883275039313</v>
      </c>
      <c r="Y527">
        <v>1.1162505193853463</v>
      </c>
      <c r="Z527">
        <v>-3.2588465149547545</v>
      </c>
      <c r="AA527">
        <v>-3.9150567835288683</v>
      </c>
      <c r="AB527">
        <v>-5.2396553706372657</v>
      </c>
      <c r="AC527">
        <v>-0.27295994585035999</v>
      </c>
      <c r="AD527">
        <v>-1.0889802120132401</v>
      </c>
      <c r="AE527">
        <v>-1.2231299316180184</v>
      </c>
      <c r="AF527">
        <v>-0.13334282294633226</v>
      </c>
      <c r="AG527">
        <v>1.5975278800851385</v>
      </c>
      <c r="AH527">
        <v>-0.30944069892713344</v>
      </c>
      <c r="AI527">
        <v>-0.43421290166895687</v>
      </c>
      <c r="AJ527">
        <v>-2.3572927582616927</v>
      </c>
      <c r="AK527">
        <v>-3.0922210905034149</v>
      </c>
      <c r="AL527">
        <v>-3.6072602986356799</v>
      </c>
      <c r="AM527">
        <v>-1.5201930172263758</v>
      </c>
      <c r="AN527">
        <v>0.62149400279709255</v>
      </c>
      <c r="AO527">
        <v>2.3974676734500093</v>
      </c>
      <c r="AP527">
        <v>0.87810781836314789</v>
      </c>
      <c r="AQ527">
        <v>-0.29935453508784349</v>
      </c>
      <c r="AR527">
        <v>-0.52736845715307368</v>
      </c>
      <c r="AS527">
        <v>0.82048061237927072</v>
      </c>
      <c r="AT527">
        <v>1.5285404430718899</v>
      </c>
      <c r="AU527">
        <v>3.5885083597812582</v>
      </c>
      <c r="AV527">
        <v>1.4952845960114018</v>
      </c>
      <c r="AW527">
        <v>3.7364863385290619</v>
      </c>
      <c r="AX527">
        <v>3.4268775886051088</v>
      </c>
      <c r="AY527">
        <v>3.3005324446676809</v>
      </c>
      <c r="AZ527">
        <v>3.8038086189441174</v>
      </c>
      <c r="BA527">
        <v>2.5236837103920493</v>
      </c>
      <c r="BB527">
        <v>0.24107055057936577</v>
      </c>
      <c r="BC527">
        <v>2.7347110232816902</v>
      </c>
      <c r="BD527">
        <v>1.7308741736336941</v>
      </c>
      <c r="BE527">
        <v>1.7245406318002523</v>
      </c>
      <c r="BF527">
        <v>2.1594895444395803</v>
      </c>
      <c r="BG527">
        <v>1.8741633863837563</v>
      </c>
      <c r="BH527">
        <v>0.19092534468556721</v>
      </c>
      <c r="BI527">
        <v>-1.4630956276663625</v>
      </c>
      <c r="BJ527">
        <v>-0.1675237898375741</v>
      </c>
    </row>
    <row r="528" spans="1:62" x14ac:dyDescent="0.3">
      <c r="A528" t="s">
        <v>154</v>
      </c>
      <c r="B528" t="s">
        <v>155</v>
      </c>
      <c r="C528" t="s">
        <v>1207</v>
      </c>
      <c r="D528" t="s">
        <v>1208</v>
      </c>
      <c r="AI528">
        <v>2617.2220359986318</v>
      </c>
      <c r="AJ528">
        <v>2557.875632736454</v>
      </c>
      <c r="AK528">
        <v>2484.2728392887534</v>
      </c>
      <c r="AL528">
        <v>2399.7674228502992</v>
      </c>
      <c r="AM528">
        <v>2358.9062419592819</v>
      </c>
      <c r="AN528">
        <v>2372.6357205144295</v>
      </c>
      <c r="AO528">
        <v>2430.9188435838173</v>
      </c>
      <c r="AP528">
        <v>2453.3352257367555</v>
      </c>
      <c r="AQ528">
        <v>2449.4485692315529</v>
      </c>
      <c r="AR528">
        <v>2439.1295176301696</v>
      </c>
      <c r="AS528">
        <v>2458.800881585857</v>
      </c>
      <c r="AT528">
        <v>2501.8140664357229</v>
      </c>
      <c r="AU528">
        <v>2593.5844736035651</v>
      </c>
      <c r="AV528">
        <v>2636.7292996181304</v>
      </c>
      <c r="AW528">
        <v>2739.0675948112698</v>
      </c>
      <c r="AX528">
        <v>2834.3480879600406</v>
      </c>
      <c r="AY528">
        <v>2929.1891521244138</v>
      </c>
      <c r="AZ528">
        <v>3042.9500891270582</v>
      </c>
      <c r="BA528">
        <v>3124.906431014776</v>
      </c>
      <c r="BB528">
        <v>3147.1385832932592</v>
      </c>
      <c r="BC528">
        <v>3241.6999457361107</v>
      </c>
      <c r="BD528">
        <v>3311.7974800294419</v>
      </c>
      <c r="BE528">
        <v>3352.0654353481823</v>
      </c>
      <c r="BF528">
        <v>3438.0872082569117</v>
      </c>
      <c r="BG528">
        <v>3511.5810269306426</v>
      </c>
      <c r="BH528">
        <v>3526.9980935695785</v>
      </c>
      <c r="BI528">
        <v>3482.8730230578399</v>
      </c>
      <c r="BJ528">
        <v>3488.658738488964</v>
      </c>
    </row>
    <row r="529" spans="1:63" x14ac:dyDescent="0.3">
      <c r="A529" t="s">
        <v>154</v>
      </c>
      <c r="B529" t="s">
        <v>155</v>
      </c>
      <c r="C529" t="s">
        <v>1209</v>
      </c>
      <c r="D529" t="s">
        <v>1210</v>
      </c>
      <c r="AI529">
        <v>1691.5970773760091</v>
      </c>
      <c r="AJ529">
        <v>1708.267830270056</v>
      </c>
      <c r="AK529">
        <v>1696.9327835451343</v>
      </c>
      <c r="AL529">
        <v>1678.2107343649693</v>
      </c>
      <c r="AM529">
        <v>1684.7420392700881</v>
      </c>
      <c r="AN529">
        <v>1729.8904836244699</v>
      </c>
      <c r="AO529">
        <v>1804.740583033742</v>
      </c>
      <c r="AP529">
        <v>1852.5557810392231</v>
      </c>
      <c r="AQ529">
        <v>1869.6940250963783</v>
      </c>
      <c r="AR529">
        <v>1890.309165535705</v>
      </c>
      <c r="AS529">
        <v>1948.9156083111184</v>
      </c>
      <c r="AT529">
        <v>2028.1998952876786</v>
      </c>
      <c r="AU529">
        <v>2134.8748923690496</v>
      </c>
      <c r="AV529">
        <v>2213.6677650670031</v>
      </c>
      <c r="AW529">
        <v>2362.8181473912555</v>
      </c>
      <c r="AX529">
        <v>2523.6821189616767</v>
      </c>
      <c r="AY529">
        <v>2688.2565283735316</v>
      </c>
      <c r="AZ529">
        <v>2866.9824502004712</v>
      </c>
      <c r="BA529">
        <v>3001.9532033407322</v>
      </c>
      <c r="BB529">
        <v>3046.2706764358431</v>
      </c>
      <c r="BC529">
        <v>3176.1248007274662</v>
      </c>
      <c r="BD529">
        <v>3311.7974800294419</v>
      </c>
      <c r="BE529">
        <v>3413.8122064143854</v>
      </c>
      <c r="BF529">
        <v>3557.9667023548491</v>
      </c>
      <c r="BG529">
        <v>3699.2419910750154</v>
      </c>
      <c r="BH529">
        <v>3755.7748624533701</v>
      </c>
      <c r="BI529">
        <v>3756.1043580081914</v>
      </c>
      <c r="BJ529">
        <v>3830.0404621284888</v>
      </c>
    </row>
    <row r="530" spans="1:63" x14ac:dyDescent="0.3">
      <c r="A530" t="s">
        <v>154</v>
      </c>
      <c r="B530" t="s">
        <v>155</v>
      </c>
      <c r="C530" t="s">
        <v>1211</v>
      </c>
      <c r="D530" t="s">
        <v>1212</v>
      </c>
      <c r="AJ530">
        <v>7141.4882268062793</v>
      </c>
      <c r="AK530">
        <v>6843.9913637799691</v>
      </c>
      <c r="AL530">
        <v>6696.7810471184703</v>
      </c>
      <c r="AM530">
        <v>6616.1688535218318</v>
      </c>
      <c r="AN530">
        <v>6623.24726049527</v>
      </c>
      <c r="AO530">
        <v>6818.3420229091016</v>
      </c>
      <c r="AP530">
        <v>6899.301391670725</v>
      </c>
      <c r="AQ530">
        <v>6906.3423355149707</v>
      </c>
      <c r="AR530">
        <v>6884.8892418661344</v>
      </c>
      <c r="AS530">
        <v>6917.7926522618245</v>
      </c>
      <c r="AT530">
        <v>7015.3310867904474</v>
      </c>
      <c r="AU530">
        <v>7024.0110271368767</v>
      </c>
      <c r="AV530">
        <v>7163.7955189038721</v>
      </c>
      <c r="AW530">
        <v>7787.4794393070088</v>
      </c>
      <c r="AX530">
        <v>7962.3594923213795</v>
      </c>
      <c r="AY530">
        <v>8269.1969152073289</v>
      </c>
      <c r="AZ530">
        <v>8592.3799356504969</v>
      </c>
      <c r="BA530">
        <v>8787.0570279264211</v>
      </c>
      <c r="BB530">
        <v>8830.1588969250133</v>
      </c>
      <c r="BC530">
        <v>9081.784174091259</v>
      </c>
      <c r="BD530">
        <v>9201.5495700278334</v>
      </c>
      <c r="BE530">
        <v>9254.5009301047394</v>
      </c>
      <c r="BF530">
        <v>9412.1782506648251</v>
      </c>
      <c r="BG530">
        <v>9597.6333230111795</v>
      </c>
      <c r="BH530">
        <v>9611.5724193128353</v>
      </c>
      <c r="BI530">
        <v>9517.0962784313924</v>
      </c>
      <c r="BJ530">
        <v>9480.7972607326556</v>
      </c>
      <c r="BK530">
        <v>9520.0190633252078</v>
      </c>
    </row>
    <row r="531" spans="1:63" x14ac:dyDescent="0.3">
      <c r="A531" t="s">
        <v>154</v>
      </c>
      <c r="B531" t="s">
        <v>155</v>
      </c>
      <c r="C531" t="s">
        <v>1213</v>
      </c>
      <c r="D531" t="s">
        <v>1214</v>
      </c>
      <c r="AI531">
        <v>4.4012818901016582</v>
      </c>
      <c r="AJ531">
        <v>4.2499188722611709</v>
      </c>
      <c r="AK531">
        <v>4.2525253621707124</v>
      </c>
      <c r="AL531">
        <v>4.0703384562722871</v>
      </c>
      <c r="AM531">
        <v>4.0487315920086431</v>
      </c>
      <c r="AN531">
        <v>4.0223174690408401</v>
      </c>
      <c r="AO531">
        <v>4.1055536060151576</v>
      </c>
      <c r="AP531">
        <v>4.1380629251199785</v>
      </c>
      <c r="AQ531">
        <v>4.1850132612063291</v>
      </c>
      <c r="AR531">
        <v>4.1332595844508617</v>
      </c>
      <c r="AS531">
        <v>4.2491936599042326</v>
      </c>
      <c r="AT531">
        <v>4.2740410412570542</v>
      </c>
      <c r="AU531">
        <v>4.4864200960758644</v>
      </c>
      <c r="AV531">
        <v>4.4754849622523443</v>
      </c>
      <c r="AW531">
        <v>4.591708449041823</v>
      </c>
      <c r="AX531">
        <v>4.7719280071393282</v>
      </c>
      <c r="AY531">
        <v>4.9806533935762927</v>
      </c>
      <c r="AZ531">
        <v>5.106824539430054</v>
      </c>
      <c r="BA531">
        <v>5.0658463139095291</v>
      </c>
      <c r="BB531">
        <v>5.2141393288535482</v>
      </c>
      <c r="BC531">
        <v>5.3592335454014197</v>
      </c>
      <c r="BD531">
        <v>5.4481786286116565</v>
      </c>
      <c r="BE531">
        <v>5.5484268521235034</v>
      </c>
      <c r="BF531">
        <v>5.7287385601445004</v>
      </c>
      <c r="BG531">
        <v>5.8829457513479468</v>
      </c>
    </row>
    <row r="532" spans="1:63" x14ac:dyDescent="0.3">
      <c r="A532" t="s">
        <v>154</v>
      </c>
      <c r="B532" t="s">
        <v>155</v>
      </c>
      <c r="C532" t="s">
        <v>1215</v>
      </c>
      <c r="D532" t="s">
        <v>1216</v>
      </c>
      <c r="AI532">
        <v>2.8446939081204525</v>
      </c>
      <c r="AJ532">
        <v>2.8382926823437837</v>
      </c>
      <c r="AK532">
        <v>2.9047734153027394</v>
      </c>
      <c r="AL532">
        <v>2.8464782148352405</v>
      </c>
      <c r="AM532">
        <v>2.8916233284084925</v>
      </c>
      <c r="AN532">
        <v>2.9326746839593039</v>
      </c>
      <c r="AO532">
        <v>3.0480076404659298</v>
      </c>
      <c r="AP532">
        <v>3.1247227504072281</v>
      </c>
      <c r="AQ532">
        <v>3.1944717630390431</v>
      </c>
      <c r="AR532">
        <v>3.2032487080132248</v>
      </c>
      <c r="AS532">
        <v>3.3680319169166664</v>
      </c>
      <c r="AT532">
        <v>3.4649295919431617</v>
      </c>
      <c r="AU532">
        <v>3.6929375993774975</v>
      </c>
      <c r="AV532">
        <v>3.7573962542969261</v>
      </c>
      <c r="AW532">
        <v>3.9609727308220455</v>
      </c>
      <c r="AX532">
        <v>4.2488886371248462</v>
      </c>
      <c r="AY532">
        <v>4.5709830623729388</v>
      </c>
      <c r="AZ532">
        <v>4.8115072222558988</v>
      </c>
      <c r="BA532">
        <v>4.8665244561367924</v>
      </c>
      <c r="BB532">
        <v>5.0470226588230798</v>
      </c>
      <c r="BC532">
        <v>5.2508235991517243</v>
      </c>
      <c r="BD532">
        <v>5.4481786286116582</v>
      </c>
      <c r="BE532">
        <v>5.6506317312415844</v>
      </c>
      <c r="BF532">
        <v>5.9284886650168129</v>
      </c>
      <c r="BG532">
        <v>6.1973338469778962</v>
      </c>
    </row>
    <row r="533" spans="1:63" x14ac:dyDescent="0.3">
      <c r="A533" t="s">
        <v>154</v>
      </c>
      <c r="B533" t="s">
        <v>155</v>
      </c>
      <c r="C533" t="s">
        <v>1217</v>
      </c>
      <c r="D533" t="s">
        <v>1218</v>
      </c>
      <c r="AI533">
        <v>1340481195071.0969</v>
      </c>
      <c r="AJ533">
        <v>1346974786133.6428</v>
      </c>
      <c r="AK533">
        <v>1344900067368.4509</v>
      </c>
      <c r="AL533">
        <v>1335355137203.6177</v>
      </c>
      <c r="AM533">
        <v>1348890060947.5562</v>
      </c>
      <c r="AN533">
        <v>1393851414619.5811</v>
      </c>
      <c r="AO533">
        <v>1466781519792.9626</v>
      </c>
      <c r="AP533">
        <v>1520106024601.5498</v>
      </c>
      <c r="AQ533">
        <v>1558296503002.6924</v>
      </c>
      <c r="AR533">
        <v>1593190284164.9302</v>
      </c>
      <c r="AS533">
        <v>1648993921149.6357</v>
      </c>
      <c r="AT533">
        <v>1722789182663.6313</v>
      </c>
      <c r="AU533">
        <v>1833923192247.4099</v>
      </c>
      <c r="AV533">
        <v>1914636240486.687</v>
      </c>
      <c r="AW533">
        <v>2042764066609.0835</v>
      </c>
      <c r="AX533">
        <v>2171338820238.9087</v>
      </c>
      <c r="AY533">
        <v>2305376704260.0464</v>
      </c>
      <c r="AZ533">
        <v>2460712524203.2017</v>
      </c>
      <c r="BA533">
        <v>2596689609896.1689</v>
      </c>
      <c r="BB533">
        <v>2687510502289.0776</v>
      </c>
      <c r="BC533">
        <v>2845007829680.3716</v>
      </c>
      <c r="BD533">
        <v>2987207963938.7427</v>
      </c>
      <c r="BE533">
        <v>3107498322176.9995</v>
      </c>
      <c r="BF533">
        <v>3275582825813.7197</v>
      </c>
      <c r="BG533">
        <v>3437900745873.9395</v>
      </c>
      <c r="BH533">
        <v>3547631205239.8672</v>
      </c>
      <c r="BI533">
        <v>3598548789674.293</v>
      </c>
      <c r="BJ533">
        <v>3701842723344.7598</v>
      </c>
    </row>
    <row r="534" spans="1:63" x14ac:dyDescent="0.3">
      <c r="A534" t="s">
        <v>154</v>
      </c>
      <c r="B534" t="s">
        <v>155</v>
      </c>
      <c r="C534" t="s">
        <v>1219</v>
      </c>
      <c r="D534" t="s">
        <v>1220</v>
      </c>
      <c r="AI534">
        <v>866397287150.51709</v>
      </c>
      <c r="AJ534">
        <v>899572155068.13086</v>
      </c>
      <c r="AK534">
        <v>918661178762.86829</v>
      </c>
      <c r="AL534">
        <v>933843548381.36096</v>
      </c>
      <c r="AM534">
        <v>963383686731.18555</v>
      </c>
      <c r="AN534">
        <v>1016258111976.0455</v>
      </c>
      <c r="AO534">
        <v>1088954549923.047</v>
      </c>
      <c r="AP534">
        <v>1147858300865.6965</v>
      </c>
      <c r="AQ534">
        <v>1189466763087.3167</v>
      </c>
      <c r="AR534">
        <v>1234711881772.2561</v>
      </c>
      <c r="AS534">
        <v>1307039547206.4014</v>
      </c>
      <c r="AT534">
        <v>1396650888952.4207</v>
      </c>
      <c r="AU534">
        <v>1509569716162.9211</v>
      </c>
      <c r="AV534">
        <v>1607434076758.7646</v>
      </c>
      <c r="AW534">
        <v>1762161699319.1711</v>
      </c>
      <c r="AX534">
        <v>1933343677200.9956</v>
      </c>
      <c r="AY534">
        <v>2115754105907.6331</v>
      </c>
      <c r="AZ534">
        <v>2318414504098.1997</v>
      </c>
      <c r="BA534">
        <v>2494519712700.0127</v>
      </c>
      <c r="BB534">
        <v>2601373984354.252</v>
      </c>
      <c r="BC534">
        <v>2787457222250.6465</v>
      </c>
      <c r="BD534">
        <v>2987207963938.7427</v>
      </c>
      <c r="BE534">
        <v>3164740041107.8662</v>
      </c>
      <c r="BF534">
        <v>3389796104374.9473</v>
      </c>
      <c r="BG534">
        <v>3621624192280.436</v>
      </c>
      <c r="BH534">
        <v>3777746329431.6904</v>
      </c>
      <c r="BI534">
        <v>3880854886731.8975</v>
      </c>
      <c r="BJ534">
        <v>4064085506106.9478</v>
      </c>
    </row>
    <row r="535" spans="1:63" x14ac:dyDescent="0.3">
      <c r="A535" t="s">
        <v>154</v>
      </c>
      <c r="B535" t="s">
        <v>155</v>
      </c>
      <c r="C535" t="s">
        <v>1221</v>
      </c>
      <c r="D535" t="s">
        <v>1222</v>
      </c>
    </row>
    <row r="536" spans="1:63" x14ac:dyDescent="0.3">
      <c r="A536" t="s">
        <v>154</v>
      </c>
      <c r="B536" t="s">
        <v>155</v>
      </c>
      <c r="C536" t="s">
        <v>1223</v>
      </c>
      <c r="D536" t="s">
        <v>1224</v>
      </c>
      <c r="Z536">
        <v>10.976043578141642</v>
      </c>
      <c r="AA536">
        <v>11.257338829429267</v>
      </c>
      <c r="AB536">
        <v>11.200207694309839</v>
      </c>
      <c r="AC536">
        <v>11.688921032786196</v>
      </c>
      <c r="AD536">
        <v>12.22567031619775</v>
      </c>
      <c r="AE536">
        <v>12.757857513368611</v>
      </c>
      <c r="AF536">
        <v>12.962071909676371</v>
      </c>
      <c r="AG536">
        <v>12.214444953932791</v>
      </c>
      <c r="AH536">
        <v>11.966172883788206</v>
      </c>
      <c r="AI536">
        <v>12.393274867127976</v>
      </c>
      <c r="AJ536">
        <v>12.595444281452135</v>
      </c>
      <c r="AK536">
        <v>13.095731493341937</v>
      </c>
      <c r="AL536">
        <v>13.250622705669882</v>
      </c>
      <c r="AM536">
        <v>12.793319181468735</v>
      </c>
      <c r="AN536">
        <v>11.532286601750668</v>
      </c>
      <c r="AO536">
        <v>11.761004473756724</v>
      </c>
      <c r="AP536">
        <v>11.937634164313438</v>
      </c>
      <c r="AQ536">
        <v>12.230502742299231</v>
      </c>
      <c r="AR536">
        <v>12.01320298477911</v>
      </c>
      <c r="AS536">
        <v>12.132085867839281</v>
      </c>
      <c r="AT536">
        <v>13.37808858532274</v>
      </c>
      <c r="AU536">
        <v>12.921110608545465</v>
      </c>
      <c r="AV536">
        <v>13.427385487620889</v>
      </c>
      <c r="AW536">
        <v>13.831781482756771</v>
      </c>
      <c r="AX536">
        <v>13.807193991528715</v>
      </c>
      <c r="AY536">
        <v>13.140058833280655</v>
      </c>
      <c r="AZ536">
        <v>14.194356020795848</v>
      </c>
      <c r="BA536">
        <v>14.256665549527071</v>
      </c>
      <c r="BB536">
        <v>14.980998068955545</v>
      </c>
      <c r="BC536">
        <v>14.547108034680894</v>
      </c>
      <c r="BD536">
        <v>14.549420706165</v>
      </c>
      <c r="BE536">
        <v>14.516203338323281</v>
      </c>
      <c r="BF536">
        <v>14.739605674308601</v>
      </c>
      <c r="BG536">
        <v>14.352074709430539</v>
      </c>
      <c r="BH536">
        <v>14.324600138734427</v>
      </c>
      <c r="BI536">
        <v>13.746924449768605</v>
      </c>
      <c r="BJ536">
        <v>13.383588587982041</v>
      </c>
    </row>
    <row r="537" spans="1:63" x14ac:dyDescent="0.3">
      <c r="A537" t="s">
        <v>154</v>
      </c>
      <c r="B537" t="s">
        <v>155</v>
      </c>
      <c r="C537" t="s">
        <v>1225</v>
      </c>
      <c r="D537" t="s">
        <v>1226</v>
      </c>
      <c r="AA537">
        <v>4.0949084302789913</v>
      </c>
      <c r="AB537">
        <v>2.6464198454628303</v>
      </c>
      <c r="AC537">
        <v>4.7604152269028219</v>
      </c>
      <c r="AD537">
        <v>3.5906999208365988</v>
      </c>
      <c r="AE537">
        <v>3.2081233466889643</v>
      </c>
      <c r="AF537">
        <v>2.8002705373884709</v>
      </c>
      <c r="AG537">
        <v>1.1701918336550534</v>
      </c>
      <c r="AH537">
        <v>3.1474998054264773</v>
      </c>
      <c r="AI537">
        <v>2.3577319688831579</v>
      </c>
      <c r="AJ537">
        <v>3.853262158173095</v>
      </c>
      <c r="AK537">
        <v>1.5288810071185139</v>
      </c>
      <c r="AL537">
        <v>0.98685169365523961</v>
      </c>
      <c r="AM537">
        <v>-2.1182200347426487</v>
      </c>
      <c r="AN537">
        <v>-3.704917800344262</v>
      </c>
      <c r="AO537">
        <v>1.3493764826747423</v>
      </c>
      <c r="AP537">
        <v>3.1302952474995323</v>
      </c>
      <c r="AQ537">
        <v>1.1564242764367663</v>
      </c>
      <c r="AR537">
        <v>0.11722161173169354</v>
      </c>
      <c r="AS537">
        <v>2.8703996714044706</v>
      </c>
      <c r="AT537">
        <v>3.8907597157152196</v>
      </c>
      <c r="AU537">
        <v>5.9087816611421715</v>
      </c>
      <c r="AV537">
        <v>5.2737432314589654</v>
      </c>
      <c r="AW537">
        <v>13.393589575959737</v>
      </c>
      <c r="AX537">
        <v>5.8436814436512208</v>
      </c>
      <c r="AY537">
        <v>8.6664703476448892</v>
      </c>
      <c r="AZ537">
        <v>14.863433771520349</v>
      </c>
      <c r="BA537">
        <v>6.392579200298826</v>
      </c>
      <c r="BB537">
        <v>1.4255135067948714</v>
      </c>
      <c r="BC537">
        <v>7.0668560734987693</v>
      </c>
      <c r="BD537">
        <v>8.0426171136240185</v>
      </c>
      <c r="BE537">
        <v>4.4331130938416266</v>
      </c>
      <c r="BF537">
        <v>2.7732932364323375</v>
      </c>
      <c r="BG537">
        <v>0.32727439125079627</v>
      </c>
      <c r="BH537">
        <v>8.4613777604374718E-2</v>
      </c>
      <c r="BI537">
        <v>-2.4267005242466553</v>
      </c>
      <c r="BJ537">
        <v>1.2077734900947519</v>
      </c>
    </row>
    <row r="538" spans="1:63" x14ac:dyDescent="0.3">
      <c r="A538" t="s">
        <v>154</v>
      </c>
      <c r="B538" t="s">
        <v>155</v>
      </c>
      <c r="C538" t="s">
        <v>1227</v>
      </c>
      <c r="D538" t="s">
        <v>1228</v>
      </c>
      <c r="Z538">
        <v>67754441521.368927</v>
      </c>
      <c r="AA538">
        <v>70528923859.115921</v>
      </c>
      <c r="AB538">
        <v>72395415296.914932</v>
      </c>
      <c r="AC538">
        <v>75841737670.288803</v>
      </c>
      <c r="AD538">
        <v>78564986884.776962</v>
      </c>
      <c r="AE538">
        <v>81085448571.350616</v>
      </c>
      <c r="AF538">
        <v>83356060497.803436</v>
      </c>
      <c r="AG538">
        <v>84331486310.605301</v>
      </c>
      <c r="AH538">
        <v>86985819678.144867</v>
      </c>
      <c r="AI538">
        <v>89036712157.091553</v>
      </c>
      <c r="AJ538">
        <v>92467530093.522263</v>
      </c>
      <c r="AK538">
        <v>93881248598.873734</v>
      </c>
      <c r="AL538">
        <v>94807717290.696411</v>
      </c>
      <c r="AM538">
        <v>92799481228.562714</v>
      </c>
      <c r="AN538">
        <v>89361336729.89856</v>
      </c>
      <c r="AO538">
        <v>90567157592.335602</v>
      </c>
      <c r="AP538">
        <v>93402177022.243896</v>
      </c>
      <c r="AQ538">
        <v>94482302472.049561</v>
      </c>
      <c r="AR538">
        <v>94593056149.808502</v>
      </c>
      <c r="AS538">
        <v>97308254922.704056</v>
      </c>
      <c r="AT538">
        <v>101094285305.30209</v>
      </c>
      <c r="AU538">
        <v>107067725895.88452</v>
      </c>
      <c r="AV538">
        <v>112714202843.39578</v>
      </c>
      <c r="AW538">
        <v>127810680566.05495</v>
      </c>
      <c r="AX538">
        <v>135279529589.29784</v>
      </c>
      <c r="AY538">
        <v>147003489907.58783</v>
      </c>
      <c r="AZ538">
        <v>168853256271.82574</v>
      </c>
      <c r="BA538">
        <v>179647334411.28577</v>
      </c>
      <c r="BB538">
        <v>182208231427.91559</v>
      </c>
      <c r="BC538">
        <v>195084624896.99393</v>
      </c>
      <c r="BD538">
        <v>210774534325.00879</v>
      </c>
      <c r="BE538">
        <v>220118407804.65445</v>
      </c>
      <c r="BF538">
        <v>226222936720.44348</v>
      </c>
      <c r="BG538">
        <v>226963306459.465</v>
      </c>
      <c r="BH538">
        <v>227155348686.83615</v>
      </c>
      <c r="BI538">
        <v>221642968649.39838</v>
      </c>
      <c r="BJ538">
        <v>224319913667.40485</v>
      </c>
    </row>
    <row r="539" spans="1:63" x14ac:dyDescent="0.3">
      <c r="A539" t="s">
        <v>154</v>
      </c>
      <c r="B539" t="s">
        <v>155</v>
      </c>
      <c r="C539" t="s">
        <v>1229</v>
      </c>
      <c r="D539" t="s">
        <v>1230</v>
      </c>
    </row>
    <row r="540" spans="1:63" x14ac:dyDescent="0.3">
      <c r="A540" t="s">
        <v>154</v>
      </c>
      <c r="B540" t="s">
        <v>155</v>
      </c>
      <c r="C540" t="s">
        <v>1231</v>
      </c>
      <c r="D540" t="s">
        <v>1232</v>
      </c>
    </row>
    <row r="541" spans="1:63" x14ac:dyDescent="0.3">
      <c r="A541" t="s">
        <v>154</v>
      </c>
      <c r="B541" t="s">
        <v>155</v>
      </c>
      <c r="C541" t="s">
        <v>1233</v>
      </c>
      <c r="D541" t="s">
        <v>1234</v>
      </c>
      <c r="Z541">
        <v>32188767060.425213</v>
      </c>
      <c r="AA541">
        <v>31957773272.294628</v>
      </c>
      <c r="AB541">
        <v>30945288352.207443</v>
      </c>
      <c r="AC541">
        <v>31680193089.494442</v>
      </c>
      <c r="AD541">
        <v>28991319091.085613</v>
      </c>
      <c r="AE541">
        <v>35455088263.19413</v>
      </c>
      <c r="AF541">
        <v>43528014868.895767</v>
      </c>
      <c r="AG541">
        <v>44282527547.718872</v>
      </c>
      <c r="AH541">
        <v>45018125304.275543</v>
      </c>
      <c r="AI541">
        <v>45417904819.521324</v>
      </c>
      <c r="AJ541">
        <v>47708714775.657486</v>
      </c>
      <c r="AK541">
        <v>51060465646.616608</v>
      </c>
      <c r="AL541">
        <v>50347117031.218124</v>
      </c>
      <c r="AM541">
        <v>49240123200.100571</v>
      </c>
      <c r="AN541">
        <v>51036652890.264572</v>
      </c>
      <c r="AO541">
        <v>52709447899.44268</v>
      </c>
      <c r="AP541">
        <v>55274730671.064461</v>
      </c>
      <c r="AQ541">
        <v>52773569931.779091</v>
      </c>
      <c r="AR541">
        <v>52174308612.301689</v>
      </c>
      <c r="AS541">
        <v>52393756352.484535</v>
      </c>
      <c r="AT541">
        <v>50096689991.176208</v>
      </c>
      <c r="AU541">
        <v>51413771897.30246</v>
      </c>
      <c r="AV541">
        <v>70120483498.824768</v>
      </c>
      <c r="AW541">
        <v>91606972618.346359</v>
      </c>
      <c r="AX541">
        <v>106037482843.01501</v>
      </c>
      <c r="AY541">
        <v>116331329605.86699</v>
      </c>
      <c r="AZ541">
        <v>146789982992.68478</v>
      </c>
      <c r="BA541">
        <v>164126266608.02646</v>
      </c>
      <c r="BB541">
        <v>165076401022.87088</v>
      </c>
      <c r="BC541">
        <v>195084624896.99399</v>
      </c>
      <c r="BD541">
        <v>220527910301.94308</v>
      </c>
      <c r="BE541">
        <v>227481031085.99985</v>
      </c>
      <c r="BF541">
        <v>239347316560.46344</v>
      </c>
      <c r="BG541">
        <v>237650662212.44061</v>
      </c>
      <c r="BH541">
        <v>214534815963.15222</v>
      </c>
      <c r="BI541">
        <v>191016462243.62088</v>
      </c>
      <c r="BJ541">
        <v>210309731415.33994</v>
      </c>
    </row>
    <row r="542" spans="1:63" x14ac:dyDescent="0.3">
      <c r="A542" t="s">
        <v>154</v>
      </c>
      <c r="B542" t="s">
        <v>155</v>
      </c>
      <c r="C542" t="s">
        <v>1235</v>
      </c>
      <c r="D542" t="s">
        <v>1236</v>
      </c>
    </row>
    <row r="543" spans="1:63" x14ac:dyDescent="0.3">
      <c r="A543" t="s">
        <v>154</v>
      </c>
      <c r="B543" t="s">
        <v>155</v>
      </c>
      <c r="C543" t="s">
        <v>1237</v>
      </c>
      <c r="D543" t="s">
        <v>1238</v>
      </c>
    </row>
    <row r="544" spans="1:63" x14ac:dyDescent="0.3">
      <c r="A544" t="s">
        <v>154</v>
      </c>
      <c r="B544" t="s">
        <v>155</v>
      </c>
      <c r="C544" t="s">
        <v>1239</v>
      </c>
      <c r="D544" t="s">
        <v>1240</v>
      </c>
      <c r="Z544">
        <v>545190034408.42853</v>
      </c>
      <c r="AA544">
        <v>539501237635.47186</v>
      </c>
      <c r="AB544">
        <v>520507548800.45245</v>
      </c>
      <c r="AC544">
        <v>534496372375.75708</v>
      </c>
      <c r="AD544">
        <v>539557859361.2948</v>
      </c>
      <c r="AE544">
        <v>545822556951.55939</v>
      </c>
      <c r="AF544">
        <v>561021955509.05859</v>
      </c>
      <c r="AG544">
        <v>589248157563.17969</v>
      </c>
      <c r="AH544">
        <v>600903426653.63928</v>
      </c>
      <c r="AI544">
        <v>616509599103.48669</v>
      </c>
      <c r="AJ544">
        <v>621070047237.03003</v>
      </c>
      <c r="AK544">
        <v>625880325017.10559</v>
      </c>
      <c r="AL544">
        <v>625140354632.06055</v>
      </c>
      <c r="AM544">
        <v>636210601452.64355</v>
      </c>
      <c r="AN544">
        <v>653802053870.9519</v>
      </c>
      <c r="AO544">
        <v>685244289311.99512</v>
      </c>
      <c r="AP544">
        <v>709321273274.98877</v>
      </c>
      <c r="AQ544">
        <v>725838422959.55444</v>
      </c>
      <c r="AR544">
        <v>739927330899.13367</v>
      </c>
      <c r="AS544">
        <v>754291978685.08301</v>
      </c>
      <c r="AT544">
        <v>790629721448.61597</v>
      </c>
      <c r="AU544">
        <v>851877917929.86975</v>
      </c>
      <c r="AV544">
        <v>890356840030.32788</v>
      </c>
      <c r="AW544">
        <v>944681830365.22766</v>
      </c>
      <c r="AX544">
        <v>1000703643773.5719</v>
      </c>
      <c r="AY544">
        <v>1080073724649.0286</v>
      </c>
      <c r="AZ544">
        <v>1140830694934.6899</v>
      </c>
      <c r="BA544">
        <v>1198722520818.2502</v>
      </c>
      <c r="BB544">
        <v>1244637039592.0615</v>
      </c>
      <c r="BC544">
        <v>1303773948138.2764</v>
      </c>
      <c r="BD544">
        <v>1361794796216.4319</v>
      </c>
      <c r="BE544">
        <v>1421778462405.614</v>
      </c>
      <c r="BF544">
        <v>1475566880981.2004</v>
      </c>
      <c r="BG544">
        <v>1574429800866.9983</v>
      </c>
      <c r="BH544">
        <v>1632109746182.8479</v>
      </c>
      <c r="BI544">
        <v>1650921548357.0874</v>
      </c>
      <c r="BJ544">
        <v>1683498061625.3613</v>
      </c>
    </row>
    <row r="545" spans="1:62" x14ac:dyDescent="0.3">
      <c r="A545" t="s">
        <v>154</v>
      </c>
      <c r="B545" t="s">
        <v>155</v>
      </c>
      <c r="C545" t="s">
        <v>1241</v>
      </c>
      <c r="D545" t="s">
        <v>1242</v>
      </c>
    </row>
    <row r="546" spans="1:62" x14ac:dyDescent="0.3">
      <c r="A546" t="s">
        <v>154</v>
      </c>
      <c r="B546" t="s">
        <v>155</v>
      </c>
      <c r="C546" t="s">
        <v>1243</v>
      </c>
      <c r="D546" t="s">
        <v>1244</v>
      </c>
    </row>
    <row r="547" spans="1:62" x14ac:dyDescent="0.3">
      <c r="A547" t="s">
        <v>154</v>
      </c>
      <c r="B547" t="s">
        <v>155</v>
      </c>
      <c r="C547" t="s">
        <v>1245</v>
      </c>
      <c r="D547" t="s">
        <v>1246</v>
      </c>
      <c r="E547">
        <v>25669451517.662483</v>
      </c>
      <c r="F547">
        <v>27078587968.421906</v>
      </c>
      <c r="G547">
        <v>28992133794.801594</v>
      </c>
      <c r="H547">
        <v>31273082968.517174</v>
      </c>
      <c r="I547">
        <v>33938473329.634983</v>
      </c>
      <c r="J547">
        <v>36932835988.991577</v>
      </c>
      <c r="K547">
        <v>39812710667.488777</v>
      </c>
      <c r="L547">
        <v>40669210625.166252</v>
      </c>
      <c r="M547">
        <v>43051941349.763832</v>
      </c>
      <c r="N547">
        <v>48743024314.185463</v>
      </c>
      <c r="O547">
        <v>58514019675.686325</v>
      </c>
      <c r="P547">
        <v>58550873741.982574</v>
      </c>
      <c r="Q547">
        <v>65995413012.269325</v>
      </c>
      <c r="R547">
        <v>84284845054.845688</v>
      </c>
      <c r="S547">
        <v>111984656256.12199</v>
      </c>
      <c r="T547">
        <v>123709465373.76859</v>
      </c>
      <c r="U547">
        <v>135927955535.89622</v>
      </c>
      <c r="V547">
        <v>148199421976.18808</v>
      </c>
      <c r="W547">
        <v>162353246832.32587</v>
      </c>
      <c r="X547">
        <v>199041259253.7637</v>
      </c>
      <c r="Y547">
        <v>251001872996.57938</v>
      </c>
      <c r="Z547">
        <v>372658356246.25293</v>
      </c>
      <c r="AA547">
        <v>340931876266.2934</v>
      </c>
      <c r="AB547">
        <v>293196451572.86774</v>
      </c>
      <c r="AC547">
        <v>266645894634.51074</v>
      </c>
      <c r="AD547">
        <v>251124842110.49365</v>
      </c>
      <c r="AE547">
        <v>261635654193.64954</v>
      </c>
      <c r="AF547">
        <v>297989114721.57788</v>
      </c>
      <c r="AG547">
        <v>310298680304.49713</v>
      </c>
      <c r="AH547">
        <v>314708363851.45868</v>
      </c>
      <c r="AI547">
        <v>317150113076.92126</v>
      </c>
      <c r="AJ547">
        <v>324985517741.51428</v>
      </c>
      <c r="AK547">
        <v>317537521718.55524</v>
      </c>
      <c r="AL547">
        <v>295410696785.49335</v>
      </c>
      <c r="AM547">
        <v>296303699478.12793</v>
      </c>
      <c r="AN547">
        <v>342479507021.03717</v>
      </c>
      <c r="AO547">
        <v>353597900956.76025</v>
      </c>
      <c r="AP547">
        <v>369456672788.38123</v>
      </c>
      <c r="AQ547">
        <v>353455769695.69269</v>
      </c>
      <c r="AR547">
        <v>356697350145.94312</v>
      </c>
      <c r="AS547">
        <v>374216062362.1358</v>
      </c>
      <c r="AT547">
        <v>356666002699.9187</v>
      </c>
      <c r="AU547">
        <v>388596967257.86188</v>
      </c>
      <c r="AV547">
        <v>487033234080.3299</v>
      </c>
      <c r="AW547">
        <v>607771034980.15161</v>
      </c>
      <c r="AX547">
        <v>722600329573.8761</v>
      </c>
      <c r="AY547">
        <v>874794075988.77783</v>
      </c>
      <c r="AZ547">
        <v>1003877946592.8992</v>
      </c>
      <c r="BA547">
        <v>1143822301688.3057</v>
      </c>
      <c r="BB547">
        <v>1098386443661.827</v>
      </c>
      <c r="BC547">
        <v>1303773948138.2764</v>
      </c>
      <c r="BD547">
        <v>1474901930670.4902</v>
      </c>
      <c r="BE547">
        <v>1559684833933.6436</v>
      </c>
      <c r="BF547">
        <v>1640319222865.6719</v>
      </c>
      <c r="BG547">
        <v>1755020655385.4253</v>
      </c>
      <c r="BH547">
        <v>1610315210826.1008</v>
      </c>
      <c r="BI547">
        <v>1495985945760.5588</v>
      </c>
      <c r="BJ547">
        <v>1614695296974.7878</v>
      </c>
    </row>
    <row r="548" spans="1:62" x14ac:dyDescent="0.3">
      <c r="A548" t="s">
        <v>154</v>
      </c>
      <c r="B548" t="s">
        <v>155</v>
      </c>
      <c r="C548" t="s">
        <v>1247</v>
      </c>
      <c r="D548" t="s">
        <v>1248</v>
      </c>
      <c r="AA548">
        <v>-1.0434520834793801</v>
      </c>
      <c r="AB548">
        <v>-3.5206015315673795</v>
      </c>
      <c r="AC548">
        <v>2.6875351966638874</v>
      </c>
      <c r="AD548">
        <v>0.94696376760055045</v>
      </c>
      <c r="AE548">
        <v>1.1610798511359803</v>
      </c>
      <c r="AF548">
        <v>2.7846776143493344</v>
      </c>
      <c r="AG548">
        <v>5.0312116623865961</v>
      </c>
      <c r="AH548">
        <v>1.9779899081330541</v>
      </c>
      <c r="AI548">
        <v>2.5971182319189552</v>
      </c>
      <c r="AJ548">
        <v>0.73972053965989915</v>
      </c>
      <c r="AK548">
        <v>0.77451453366252565</v>
      </c>
      <c r="AL548">
        <v>-0.11822873406745771</v>
      </c>
      <c r="AM548">
        <v>1.7708418179304175</v>
      </c>
      <c r="AN548">
        <v>2.7650360396607994</v>
      </c>
      <c r="AO548">
        <v>4.8091368411713944</v>
      </c>
      <c r="AP548">
        <v>3.5136351135691513</v>
      </c>
      <c r="AQ548">
        <v>2.328585128753403</v>
      </c>
      <c r="AR548">
        <v>1.9410529249929596</v>
      </c>
      <c r="AS548">
        <v>1.9413592640906927</v>
      </c>
      <c r="AT548">
        <v>4.8174637660708868</v>
      </c>
      <c r="AU548">
        <v>7.7467611980274427</v>
      </c>
      <c r="AV548">
        <v>4.5169526396417155</v>
      </c>
      <c r="AW548">
        <v>6.1014851453322194</v>
      </c>
      <c r="AX548">
        <v>5.9302308573761167</v>
      </c>
      <c r="AY548">
        <v>7.9314271881891614</v>
      </c>
      <c r="AZ548">
        <v>5.6252613964296216</v>
      </c>
      <c r="BA548">
        <v>5.0745326314063135</v>
      </c>
      <c r="BB548">
        <v>3.8302874915931255</v>
      </c>
      <c r="BC548">
        <v>4.7513376723544525</v>
      </c>
      <c r="BD548">
        <v>4.4502229977065042</v>
      </c>
      <c r="BE548">
        <v>4.4047507271902475</v>
      </c>
      <c r="BF548">
        <v>3.7831786032669186</v>
      </c>
      <c r="BG548">
        <v>6.6999958565115918</v>
      </c>
      <c r="BH548">
        <v>3.6635450678135442</v>
      </c>
      <c r="BI548">
        <v>1.1526064480796236</v>
      </c>
      <c r="BJ548">
        <v>1.9732320594332435</v>
      </c>
    </row>
    <row r="549" spans="1:62" x14ac:dyDescent="0.3">
      <c r="A549" t="s">
        <v>154</v>
      </c>
      <c r="B549" t="s">
        <v>155</v>
      </c>
      <c r="C549" t="s">
        <v>1249</v>
      </c>
      <c r="D549" t="s">
        <v>1250</v>
      </c>
      <c r="Z549">
        <v>1373.0479165723184</v>
      </c>
      <c r="AA549">
        <v>1320.4394619887321</v>
      </c>
      <c r="AB549">
        <v>1238.0847106834774</v>
      </c>
      <c r="AC549">
        <v>1235.6199758735474</v>
      </c>
      <c r="AD549">
        <v>1212.3586395897423</v>
      </c>
      <c r="AE549">
        <v>1192.1807275300901</v>
      </c>
      <c r="AF549">
        <v>1191.2837757252826</v>
      </c>
      <c r="AG549">
        <v>1216.5557508379095</v>
      </c>
      <c r="AH549">
        <v>1206.3844743697384</v>
      </c>
      <c r="AI549">
        <v>1203.7039490828145</v>
      </c>
      <c r="AJ549">
        <v>1179.3984240863597</v>
      </c>
      <c r="AK549">
        <v>1156.1137736631874</v>
      </c>
      <c r="AL549">
        <v>1123.4400617177178</v>
      </c>
      <c r="AM549">
        <v>1112.58967829674</v>
      </c>
      <c r="AN549">
        <v>1112.9121015982139</v>
      </c>
      <c r="AO549">
        <v>1135.6655595046334</v>
      </c>
      <c r="AP549">
        <v>1144.7904540383106</v>
      </c>
      <c r="AQ549">
        <v>1140.9278549914686</v>
      </c>
      <c r="AR549">
        <v>1132.807933638233</v>
      </c>
      <c r="AS549">
        <v>1124.7183863910225</v>
      </c>
      <c r="AT549">
        <v>1148.1431264875225</v>
      </c>
      <c r="AU549">
        <v>1204.7491141878618</v>
      </c>
      <c r="AV549">
        <v>1226.1493424080534</v>
      </c>
      <c r="AW549">
        <v>1266.6893016458964</v>
      </c>
      <c r="AX549">
        <v>1306.2643346615946</v>
      </c>
      <c r="AY549">
        <v>1372.3311387203455</v>
      </c>
      <c r="AZ549">
        <v>1410.7665282658304</v>
      </c>
      <c r="BA549">
        <v>1442.5658346039202</v>
      </c>
      <c r="BB549">
        <v>1457.4995134566907</v>
      </c>
      <c r="BC549">
        <v>1485.56495797301</v>
      </c>
      <c r="BD549">
        <v>1509.7671902562154</v>
      </c>
      <c r="BE549">
        <v>1533.675627928749</v>
      </c>
      <c r="BF549">
        <v>1548.7709785414293</v>
      </c>
      <c r="BG549">
        <v>1608.1726104496061</v>
      </c>
      <c r="BH549">
        <v>1622.6173551469876</v>
      </c>
      <c r="BI549">
        <v>1597.8524844394872</v>
      </c>
      <c r="BJ549">
        <v>1586.5477446896848</v>
      </c>
    </row>
    <row r="550" spans="1:62" x14ac:dyDescent="0.3">
      <c r="A550" t="s">
        <v>154</v>
      </c>
      <c r="B550" t="s">
        <v>155</v>
      </c>
      <c r="C550" t="s">
        <v>1251</v>
      </c>
      <c r="D550" t="s">
        <v>1252</v>
      </c>
    </row>
    <row r="551" spans="1:62" x14ac:dyDescent="0.3">
      <c r="A551" t="s">
        <v>154</v>
      </c>
      <c r="B551" t="s">
        <v>155</v>
      </c>
      <c r="C551" t="s">
        <v>1253</v>
      </c>
      <c r="D551" t="s">
        <v>1254</v>
      </c>
    </row>
    <row r="552" spans="1:62" x14ac:dyDescent="0.3">
      <c r="A552" t="s">
        <v>154</v>
      </c>
      <c r="B552" t="s">
        <v>155</v>
      </c>
      <c r="C552" t="s">
        <v>1255</v>
      </c>
      <c r="D552" t="s">
        <v>1256</v>
      </c>
      <c r="AA552">
        <v>-3.8315090062492629</v>
      </c>
      <c r="AB552">
        <v>-6.2369198797814676</v>
      </c>
      <c r="AC552">
        <v>-0.19907642737703668</v>
      </c>
      <c r="AD552">
        <v>-1.8825639547758186</v>
      </c>
      <c r="AE552">
        <v>-1.6643517355953747</v>
      </c>
      <c r="AF552">
        <v>-7.5236227536223055E-2</v>
      </c>
      <c r="AG552">
        <v>2.1214068073109473</v>
      </c>
      <c r="AH552">
        <v>-0.83607154552231577</v>
      </c>
      <c r="AI552">
        <v>-0.22219494231508463</v>
      </c>
      <c r="AJ552">
        <v>-2.0192278188482078</v>
      </c>
      <c r="AK552">
        <v>-1.9742819684713453</v>
      </c>
      <c r="AL552">
        <v>-2.8261675182661179</v>
      </c>
      <c r="AM552">
        <v>-0.96581774059114878</v>
      </c>
      <c r="AN552">
        <v>2.8979533763745735E-2</v>
      </c>
      <c r="AO552">
        <v>2.0444973034028635</v>
      </c>
      <c r="AP552">
        <v>0.80348430550780847</v>
      </c>
      <c r="AQ552">
        <v>-0.33740664356663785</v>
      </c>
      <c r="AR552">
        <v>-0.71169454910857155</v>
      </c>
      <c r="AS552">
        <v>-0.71411463558781918</v>
      </c>
      <c r="AT552">
        <v>2.0827204729590107</v>
      </c>
      <c r="AU552">
        <v>4.9302204920663684</v>
      </c>
      <c r="AV552">
        <v>1.7763223868081326</v>
      </c>
      <c r="AW552">
        <v>3.3062823455278334</v>
      </c>
      <c r="AX552">
        <v>3.1242888815967547</v>
      </c>
      <c r="AY552">
        <v>5.0576902626577862</v>
      </c>
      <c r="AZ552">
        <v>2.8007372609299495</v>
      </c>
      <c r="BA552">
        <v>2.2540445708744414</v>
      </c>
      <c r="BB552">
        <v>1.0352164521399914</v>
      </c>
      <c r="BC552">
        <v>1.9255886027541607</v>
      </c>
      <c r="BD552">
        <v>1.6291601490269585</v>
      </c>
      <c r="BE552">
        <v>1.5835843981002284</v>
      </c>
      <c r="BF552">
        <v>0.98425966598078674</v>
      </c>
      <c r="BG552">
        <v>3.8354045066184597</v>
      </c>
      <c r="BH552">
        <v>0.89820860046503981</v>
      </c>
      <c r="BI552">
        <v>-1.5262298673772676</v>
      </c>
      <c r="BJ552">
        <v>-0.70749583330703558</v>
      </c>
    </row>
    <row r="553" spans="1:62" x14ac:dyDescent="0.3">
      <c r="A553" t="s">
        <v>154</v>
      </c>
      <c r="B553" t="s">
        <v>155</v>
      </c>
      <c r="C553" t="s">
        <v>1257</v>
      </c>
      <c r="D553" t="s">
        <v>1258</v>
      </c>
      <c r="G553">
        <v>119.53410033488952</v>
      </c>
      <c r="H553">
        <v>126.38289721024108</v>
      </c>
      <c r="I553">
        <v>132.2344028204208</v>
      </c>
      <c r="J553">
        <v>139.75430907025688</v>
      </c>
      <c r="K553">
        <v>144.97191529174003</v>
      </c>
      <c r="L553">
        <v>148.6137775257192</v>
      </c>
      <c r="M553">
        <v>155.08405710969927</v>
      </c>
      <c r="N553">
        <v>168.24172218304525</v>
      </c>
      <c r="O553">
        <v>189.41217908408007</v>
      </c>
      <c r="P553">
        <v>201.99747171647937</v>
      </c>
      <c r="Q553">
        <v>215.24697062342631</v>
      </c>
      <c r="R553">
        <v>249.15318779384432</v>
      </c>
      <c r="S553">
        <v>326.65595453979898</v>
      </c>
      <c r="T553">
        <v>381.02922359105207</v>
      </c>
      <c r="U553">
        <v>409.12131561784156</v>
      </c>
      <c r="V553">
        <v>420.9436404961495</v>
      </c>
      <c r="W553">
        <v>443.34231809592688</v>
      </c>
      <c r="X553">
        <v>519.18508947827104</v>
      </c>
      <c r="Y553">
        <v>618.53316155867833</v>
      </c>
      <c r="Z553">
        <v>716.93079298035491</v>
      </c>
      <c r="AA553">
        <v>757.16677622564293</v>
      </c>
      <c r="AB553">
        <v>744.15382787444412</v>
      </c>
      <c r="AC553">
        <v>660.63495121521498</v>
      </c>
      <c r="AD553">
        <v>603.96970182501457</v>
      </c>
      <c r="AE553">
        <v>589.87216622296046</v>
      </c>
      <c r="AF553">
        <v>632.8487666515698</v>
      </c>
      <c r="AG553">
        <v>694.53093487590479</v>
      </c>
      <c r="AH553">
        <v>689.76445928368014</v>
      </c>
      <c r="AI553">
        <v>657.00438916037695</v>
      </c>
      <c r="AJ553">
        <v>638.13385576568658</v>
      </c>
      <c r="AK553">
        <v>610.84054938986208</v>
      </c>
      <c r="AL553">
        <v>576.2340488951952</v>
      </c>
      <c r="AM553">
        <v>551.90853954565023</v>
      </c>
      <c r="AN553">
        <v>567.44834562999915</v>
      </c>
      <c r="AO553">
        <v>588.81247090842885</v>
      </c>
      <c r="AP553">
        <v>601.7951099915216</v>
      </c>
      <c r="AQ553">
        <v>566.41651986637237</v>
      </c>
      <c r="AR553">
        <v>553.05449565135484</v>
      </c>
      <c r="AS553">
        <v>542.64722197690276</v>
      </c>
      <c r="AT553">
        <v>535.16761686959182</v>
      </c>
      <c r="AU553">
        <v>543.52424096231209</v>
      </c>
      <c r="AV553">
        <v>591.8981960587804</v>
      </c>
      <c r="AW553">
        <v>720.10594208766747</v>
      </c>
      <c r="AX553">
        <v>881.73540894234998</v>
      </c>
      <c r="AY553">
        <v>1027.8996559654031</v>
      </c>
      <c r="AZ553">
        <v>1158.6079698382682</v>
      </c>
      <c r="BA553">
        <v>1309.4962876527686</v>
      </c>
      <c r="BB553">
        <v>1350.7660710880143</v>
      </c>
      <c r="BC553">
        <v>1416.1940190088467</v>
      </c>
      <c r="BD553">
        <v>1504.9927626971501</v>
      </c>
      <c r="BE553">
        <v>1647.5419296648354</v>
      </c>
      <c r="BF553">
        <v>1714.8573768910871</v>
      </c>
      <c r="BG553">
        <v>1787.9325219045804</v>
      </c>
      <c r="BH553">
        <v>1707.0697883370392</v>
      </c>
      <c r="BI553">
        <v>1557.4076998072055</v>
      </c>
      <c r="BJ553">
        <v>1486.6429715289164</v>
      </c>
    </row>
    <row r="554" spans="1:62" x14ac:dyDescent="0.3">
      <c r="A554" t="s">
        <v>154</v>
      </c>
      <c r="B554" t="s">
        <v>155</v>
      </c>
      <c r="C554" t="s">
        <v>1259</v>
      </c>
      <c r="D554" t="s">
        <v>1260</v>
      </c>
      <c r="AI554">
        <v>2447.1463881619311</v>
      </c>
      <c r="AJ554">
        <v>2399.6020942477212</v>
      </c>
      <c r="AK554">
        <v>2360.421186335695</v>
      </c>
      <c r="AL554">
        <v>2286.2485092355469</v>
      </c>
      <c r="AM554">
        <v>2261.9685279978253</v>
      </c>
      <c r="AN554">
        <v>2265.092587371108</v>
      </c>
      <c r="AO554">
        <v>2314.8821501366201</v>
      </c>
      <c r="AP554">
        <v>2337.4782112083499</v>
      </c>
      <c r="AQ554">
        <v>2335.9038070989141</v>
      </c>
      <c r="AR554">
        <v>2322.3988981922889</v>
      </c>
      <c r="AS554">
        <v>2300.4264072543392</v>
      </c>
      <c r="AT554">
        <v>2355.3292335419719</v>
      </c>
      <c r="AU554">
        <v>2473.3745603018392</v>
      </c>
      <c r="AV554">
        <v>2521.8010350270965</v>
      </c>
      <c r="AW554">
        <v>2606.8097110807712</v>
      </c>
      <c r="AX554">
        <v>2689.220183085507</v>
      </c>
      <c r="AY554">
        <v>2831.2030853363226</v>
      </c>
      <c r="AZ554">
        <v>2912.5288052459264</v>
      </c>
      <c r="BA554">
        <v>2983.1280448050952</v>
      </c>
      <c r="BB554">
        <v>3022.1425199305977</v>
      </c>
      <c r="BC554">
        <v>3085.2180345195588</v>
      </c>
      <c r="BD554">
        <v>3157.8657304768903</v>
      </c>
      <c r="BE554">
        <v>3214.7258393651505</v>
      </c>
      <c r="BF554">
        <v>3256.6483488856284</v>
      </c>
      <c r="BG554">
        <v>3397.1742358899951</v>
      </c>
      <c r="BH554">
        <v>3441.9339447071784</v>
      </c>
      <c r="BI554">
        <v>3407.6034998251066</v>
      </c>
      <c r="BJ554">
        <v>3403.0382441209708</v>
      </c>
    </row>
    <row r="555" spans="1:62" x14ac:dyDescent="0.3">
      <c r="A555" t="s">
        <v>154</v>
      </c>
      <c r="B555" t="s">
        <v>155</v>
      </c>
      <c r="C555" t="s">
        <v>1261</v>
      </c>
      <c r="D555" t="s">
        <v>1262</v>
      </c>
      <c r="AI555">
        <v>1588.0867891008597</v>
      </c>
      <c r="AJ555">
        <v>1620.3995391816613</v>
      </c>
      <c r="AK555">
        <v>1572.7168513755394</v>
      </c>
      <c r="AL555">
        <v>1569.5743655582996</v>
      </c>
      <c r="AM555">
        <v>1581.6722385302014</v>
      </c>
      <c r="AN555">
        <v>1652.4226597103859</v>
      </c>
      <c r="AO555">
        <v>1728.3104420354989</v>
      </c>
      <c r="AP555">
        <v>1786.7452261085373</v>
      </c>
      <c r="AQ555">
        <v>1798.2920131387455</v>
      </c>
      <c r="AR555">
        <v>1821.1016367102914</v>
      </c>
      <c r="AS555">
        <v>1846.0747530488263</v>
      </c>
      <c r="AT555">
        <v>1925.6217691372353</v>
      </c>
      <c r="AU555">
        <v>2031.0167398625447</v>
      </c>
      <c r="AV555">
        <v>2096.4710151844151</v>
      </c>
      <c r="AW555">
        <v>2235.3368170085955</v>
      </c>
      <c r="AX555">
        <v>2393.1959605461798</v>
      </c>
      <c r="AY555">
        <v>2598.7643615883976</v>
      </c>
      <c r="AZ555">
        <v>2743.4642514454131</v>
      </c>
      <c r="BA555">
        <v>2864.2461195193328</v>
      </c>
      <c r="BB555">
        <v>2920.7573844772037</v>
      </c>
      <c r="BC555">
        <v>3034.0227402090536</v>
      </c>
      <c r="BD555">
        <v>3157.8657304768894</v>
      </c>
      <c r="BE555">
        <v>3267.871868845265</v>
      </c>
      <c r="BF555">
        <v>3357.4761316957943</v>
      </c>
      <c r="BG555">
        <v>3562.5053291834233</v>
      </c>
      <c r="BH555">
        <v>3639.0210244223417</v>
      </c>
      <c r="BI555">
        <v>3645.0603821772975</v>
      </c>
      <c r="BJ555">
        <v>3707.9049699340935</v>
      </c>
    </row>
    <row r="556" spans="1:62" x14ac:dyDescent="0.3">
      <c r="A556" t="s">
        <v>154</v>
      </c>
      <c r="B556" t="s">
        <v>155</v>
      </c>
      <c r="C556" t="s">
        <v>1263</v>
      </c>
      <c r="D556" t="s">
        <v>1264</v>
      </c>
      <c r="G556">
        <v>28646005158.19521</v>
      </c>
      <c r="H556">
        <v>31027414031.656479</v>
      </c>
      <c r="I556">
        <v>33267055414.414528</v>
      </c>
      <c r="J556">
        <v>36038249281.703239</v>
      </c>
      <c r="K556">
        <v>38328569586.519485</v>
      </c>
      <c r="L556">
        <v>40295031298.879677</v>
      </c>
      <c r="M556">
        <v>43134923940.098412</v>
      </c>
      <c r="N556">
        <v>48015850859.355011</v>
      </c>
      <c r="O556">
        <v>55484334223.421753</v>
      </c>
      <c r="P556">
        <v>60748118297.540695</v>
      </c>
      <c r="Q556">
        <v>66475055355.190247</v>
      </c>
      <c r="R556">
        <v>79039894019.047256</v>
      </c>
      <c r="S556">
        <v>106480705592.89389</v>
      </c>
      <c r="T556">
        <v>127669510697.99983</v>
      </c>
      <c r="U556">
        <v>140951433409.65863</v>
      </c>
      <c r="V556">
        <v>149158499334.36597</v>
      </c>
      <c r="W556">
        <v>161605293054.86087</v>
      </c>
      <c r="X556">
        <v>194712570167.96677</v>
      </c>
      <c r="Y556">
        <v>238682842855.88907</v>
      </c>
      <c r="Z556">
        <v>284668523928.26563</v>
      </c>
      <c r="AA556">
        <v>309360954916.44818</v>
      </c>
      <c r="AB556">
        <v>312852328709.86145</v>
      </c>
      <c r="AC556">
        <v>285773127485.68323</v>
      </c>
      <c r="AD556">
        <v>268795543492.03159</v>
      </c>
      <c r="AE556">
        <v>270064367429.76602</v>
      </c>
      <c r="AF556">
        <v>298033146965.50946</v>
      </c>
      <c r="AG556">
        <v>336401413140.65247</v>
      </c>
      <c r="AH556">
        <v>343573575400.99304</v>
      </c>
      <c r="AI556">
        <v>336502603384.43781</v>
      </c>
      <c r="AJ556">
        <v>336040659246.22888</v>
      </c>
      <c r="AK556">
        <v>330688112446.21899</v>
      </c>
      <c r="AL556">
        <v>320646530199.95624</v>
      </c>
      <c r="AM556">
        <v>315597089152.15948</v>
      </c>
      <c r="AN556">
        <v>333358666246.67767</v>
      </c>
      <c r="AO556">
        <v>355280989010.25122</v>
      </c>
      <c r="AP556">
        <v>372877038032.64185</v>
      </c>
      <c r="AQ556">
        <v>360344321263.96045</v>
      </c>
      <c r="AR556">
        <v>361244059701.08606</v>
      </c>
      <c r="AS556">
        <v>363926162980.5155</v>
      </c>
      <c r="AT556">
        <v>368524980982.43274</v>
      </c>
      <c r="AU556">
        <v>384325909255.81482</v>
      </c>
      <c r="AV556">
        <v>429801321287.30988</v>
      </c>
      <c r="AW556">
        <v>537046455310.17853</v>
      </c>
      <c r="AX556">
        <v>675480309122.40796</v>
      </c>
      <c r="AY556">
        <v>808993819829.25891</v>
      </c>
      <c r="AZ556">
        <v>936920113218.33728</v>
      </c>
      <c r="BA556">
        <v>1088146310749.3191</v>
      </c>
      <c r="BB556">
        <v>1153491626157.1321</v>
      </c>
      <c r="BC556">
        <v>1242892044257.9011</v>
      </c>
      <c r="BD556">
        <v>1357488310655.738</v>
      </c>
      <c r="BE556">
        <v>1527337064533.7476</v>
      </c>
      <c r="BF556">
        <v>1633803051584.6846</v>
      </c>
      <c r="BG556">
        <v>1750417975119.5125</v>
      </c>
      <c r="BH556">
        <v>1717056230245.2307</v>
      </c>
      <c r="BI556">
        <v>1609133481487.1243</v>
      </c>
      <c r="BJ556">
        <v>1577488335459.717</v>
      </c>
    </row>
    <row r="557" spans="1:62" x14ac:dyDescent="0.3">
      <c r="A557" t="s">
        <v>154</v>
      </c>
      <c r="B557" t="s">
        <v>155</v>
      </c>
      <c r="C557" t="s">
        <v>1265</v>
      </c>
      <c r="D557" t="s">
        <v>1266</v>
      </c>
      <c r="AI557">
        <v>1253372342811.3987</v>
      </c>
      <c r="AJ557">
        <v>1263628096823.1851</v>
      </c>
      <c r="AK557">
        <v>1277851032429.1362</v>
      </c>
      <c r="AL557">
        <v>1272187322263.7905</v>
      </c>
      <c r="AM557">
        <v>1293458303394.9629</v>
      </c>
      <c r="AN557">
        <v>1330673090628.092</v>
      </c>
      <c r="AO557">
        <v>1396766645369.8784</v>
      </c>
      <c r="AP557">
        <v>1448320096641.342</v>
      </c>
      <c r="AQ557">
        <v>1486061303624.2981</v>
      </c>
      <c r="AR557">
        <v>1516944194152.5903</v>
      </c>
      <c r="AS557">
        <v>1542780137270.7632</v>
      </c>
      <c r="AT557">
        <v>1621917383708.0923</v>
      </c>
      <c r="AU557">
        <v>1748922780583.2463</v>
      </c>
      <c r="AV557">
        <v>1831182159525.8145</v>
      </c>
      <c r="AW557">
        <v>1944127708411.052</v>
      </c>
      <c r="AX557">
        <v>2060159161292.7781</v>
      </c>
      <c r="AY557">
        <v>2228258162580.5161</v>
      </c>
      <c r="AZ557">
        <v>2355246027129.9526</v>
      </c>
      <c r="BA557">
        <v>2478876654370.6587</v>
      </c>
      <c r="BB557">
        <v>2580769656869.9292</v>
      </c>
      <c r="BC557">
        <v>2707674865474.3501</v>
      </c>
      <c r="BD557">
        <v>2848363076550.7861</v>
      </c>
      <c r="BE557">
        <v>2980179040284.3394</v>
      </c>
      <c r="BF557">
        <v>3102719842505.8813</v>
      </c>
      <c r="BG557">
        <v>3325894447504.2637</v>
      </c>
      <c r="BH557">
        <v>3462069426938.4785</v>
      </c>
      <c r="BI557">
        <v>3520779359110.6982</v>
      </c>
      <c r="BJ557">
        <v>3610990155695.0449</v>
      </c>
    </row>
    <row r="558" spans="1:62" x14ac:dyDescent="0.3">
      <c r="A558" t="s">
        <v>154</v>
      </c>
      <c r="B558" t="s">
        <v>155</v>
      </c>
      <c r="C558" t="s">
        <v>1267</v>
      </c>
      <c r="D558" t="s">
        <v>1268</v>
      </c>
      <c r="AI558">
        <v>813381687778.07678</v>
      </c>
      <c r="AJ558">
        <v>853300799619.11719</v>
      </c>
      <c r="AK558">
        <v>851414935555.96204</v>
      </c>
      <c r="AL558">
        <v>873392634767.06165</v>
      </c>
      <c r="AM558">
        <v>904445426562.60779</v>
      </c>
      <c r="AN558">
        <v>970748118589.14038</v>
      </c>
      <c r="AO558">
        <v>1042837700457.9619</v>
      </c>
      <c r="AP558">
        <v>1107081557441.8687</v>
      </c>
      <c r="AQ558">
        <v>1144042047117.125</v>
      </c>
      <c r="AR558">
        <v>1189506917575.5039</v>
      </c>
      <c r="AS558">
        <v>1238069364853.1348</v>
      </c>
      <c r="AT558">
        <v>1326013950548.0977</v>
      </c>
      <c r="AU558">
        <v>1436131632104.2944</v>
      </c>
      <c r="AV558">
        <v>1522332756488.6274</v>
      </c>
      <c r="AW558">
        <v>1667087637852.9507</v>
      </c>
      <c r="AX558">
        <v>1833380774805.5693</v>
      </c>
      <c r="AY558">
        <v>2045320567544.0989</v>
      </c>
      <c r="AZ558">
        <v>2218530256988.9136</v>
      </c>
      <c r="BA558">
        <v>2380089869227.2246</v>
      </c>
      <c r="BB558">
        <v>2494191449684.063</v>
      </c>
      <c r="BC558">
        <v>2662744422930.5371</v>
      </c>
      <c r="BD558">
        <v>2848363076550.7856</v>
      </c>
      <c r="BE558">
        <v>3029447528810.3311</v>
      </c>
      <c r="BF558">
        <v>3198781906593.3423</v>
      </c>
      <c r="BG558">
        <v>3487756550241.0596</v>
      </c>
      <c r="BH558">
        <v>3660309475727.2427</v>
      </c>
      <c r="BI558">
        <v>3766122835870.0337</v>
      </c>
      <c r="BJ558">
        <v>3934486592331.3394</v>
      </c>
    </row>
    <row r="559" spans="1:62" x14ac:dyDescent="0.3">
      <c r="A559" t="s">
        <v>154</v>
      </c>
      <c r="B559" t="s">
        <v>155</v>
      </c>
      <c r="C559" t="s">
        <v>1269</v>
      </c>
      <c r="D559" t="s">
        <v>1270</v>
      </c>
    </row>
    <row r="560" spans="1:62" x14ac:dyDescent="0.3">
      <c r="A560" t="s">
        <v>154</v>
      </c>
      <c r="B560" t="s">
        <v>155</v>
      </c>
      <c r="C560" t="s">
        <v>1271</v>
      </c>
      <c r="D560" t="s">
        <v>1272</v>
      </c>
    </row>
    <row r="561" spans="1:62" x14ac:dyDescent="0.3">
      <c r="A561" t="s">
        <v>154</v>
      </c>
      <c r="B561" t="s">
        <v>155</v>
      </c>
      <c r="C561" t="s">
        <v>1273</v>
      </c>
      <c r="D561" t="s">
        <v>1274</v>
      </c>
      <c r="V561">
        <v>40536265247.922089</v>
      </c>
      <c r="W561">
        <v>41219306942.292259</v>
      </c>
      <c r="X561">
        <v>57846271746.820045</v>
      </c>
      <c r="Y561">
        <v>82127017421.684845</v>
      </c>
      <c r="Z561">
        <v>64928309760.630531</v>
      </c>
      <c r="AA561">
        <v>52482041297.416412</v>
      </c>
      <c r="AB561">
        <v>51104582770.10051</v>
      </c>
      <c r="AC561">
        <v>52205172385.761398</v>
      </c>
      <c r="AD561">
        <v>51779792762.79734</v>
      </c>
      <c r="AE561">
        <v>44283140961.629753</v>
      </c>
      <c r="AF561">
        <v>55862440713.297821</v>
      </c>
      <c r="AG561">
        <v>57092516553.364166</v>
      </c>
      <c r="AH561">
        <v>58644623010.67318</v>
      </c>
      <c r="AI561">
        <v>69438579773.354706</v>
      </c>
      <c r="AJ561">
        <v>65968105846.530716</v>
      </c>
      <c r="AK561">
        <v>67108308293.764824</v>
      </c>
      <c r="AL561">
        <v>66634705813.731125</v>
      </c>
      <c r="AM561">
        <v>68594872984.041313</v>
      </c>
      <c r="AN561">
        <v>69281467518.259003</v>
      </c>
      <c r="AO561">
        <v>76053088920.724457</v>
      </c>
      <c r="AP561">
        <v>76265590470.371323</v>
      </c>
      <c r="AQ561">
        <v>67423316133.551346</v>
      </c>
      <c r="AR561">
        <v>81054066106.533417</v>
      </c>
      <c r="AS561">
        <v>98989676114.789886</v>
      </c>
      <c r="AT561">
        <v>94116719111.312408</v>
      </c>
      <c r="AU561">
        <v>96295470779.31424</v>
      </c>
      <c r="AV561">
        <v>121794997918.5526</v>
      </c>
      <c r="AW561">
        <v>158064552414.09756</v>
      </c>
      <c r="AX561">
        <v>212492423685.05759</v>
      </c>
      <c r="AY561">
        <v>245118380532.8183</v>
      </c>
      <c r="AZ561">
        <v>297209331486.16589</v>
      </c>
      <c r="BA561">
        <v>370424121200.87122</v>
      </c>
      <c r="BB561">
        <v>276149047301.80096</v>
      </c>
      <c r="BC561">
        <v>363822999522.5531</v>
      </c>
      <c r="BD561">
        <v>445263253343.36908</v>
      </c>
      <c r="BE561">
        <v>433839956311.29095</v>
      </c>
      <c r="BF561">
        <v>435066992012.87354</v>
      </c>
      <c r="BG561">
        <v>406894411960.23895</v>
      </c>
      <c r="BH561">
        <v>296963905905.15332</v>
      </c>
      <c r="BI561">
        <v>271887649949.133</v>
      </c>
      <c r="BJ561">
        <v>324310337257.1712</v>
      </c>
    </row>
    <row r="562" spans="1:62" x14ac:dyDescent="0.3">
      <c r="A562" t="s">
        <v>154</v>
      </c>
      <c r="B562" t="s">
        <v>155</v>
      </c>
      <c r="C562" t="s">
        <v>1275</v>
      </c>
      <c r="D562" t="s">
        <v>1276</v>
      </c>
      <c r="V562">
        <v>33890393087.913139</v>
      </c>
      <c r="W562">
        <v>40543046445.817612</v>
      </c>
      <c r="X562">
        <v>46182739558.163391</v>
      </c>
      <c r="Y562">
        <v>62806035792.397385</v>
      </c>
      <c r="Z562">
        <v>70834069480.065018</v>
      </c>
      <c r="AA562">
        <v>57693234429.276688</v>
      </c>
      <c r="AB562">
        <v>48320069865.997849</v>
      </c>
      <c r="AC562">
        <v>45090266967.459778</v>
      </c>
      <c r="AD562">
        <v>38476757418.23291</v>
      </c>
      <c r="AE562">
        <v>36137727787.36396</v>
      </c>
      <c r="AF562">
        <v>41915074082.581161</v>
      </c>
      <c r="AG562">
        <v>47801462050.890388</v>
      </c>
      <c r="AH562">
        <v>47214466595.37307</v>
      </c>
      <c r="AI562">
        <v>52546557841.491959</v>
      </c>
      <c r="AJ562">
        <v>54720595478.443863</v>
      </c>
      <c r="AK562">
        <v>56837043271.595009</v>
      </c>
      <c r="AL562">
        <v>57200947326.406982</v>
      </c>
      <c r="AM562">
        <v>62964132004.495445</v>
      </c>
      <c r="AN562">
        <v>67726547537.503212</v>
      </c>
      <c r="AO562">
        <v>69137560551.629715</v>
      </c>
      <c r="AP562">
        <v>74536691547.406601</v>
      </c>
      <c r="AQ562">
        <v>74908542380.491806</v>
      </c>
      <c r="AR562">
        <v>78917094814.892212</v>
      </c>
      <c r="AS562">
        <v>76154566325.095108</v>
      </c>
      <c r="AT562">
        <v>80073720329.608704</v>
      </c>
      <c r="AU562">
        <v>83457797980.129456</v>
      </c>
      <c r="AV562">
        <v>108394706709.20721</v>
      </c>
      <c r="AW562">
        <v>132862579740.98238</v>
      </c>
      <c r="AX562">
        <v>169595922129.46698</v>
      </c>
      <c r="AY562">
        <v>190436632775.69281</v>
      </c>
      <c r="AZ562">
        <v>236128053157.0657</v>
      </c>
      <c r="BA562">
        <v>292379554022.65045</v>
      </c>
      <c r="BB562">
        <v>245702903464.06961</v>
      </c>
      <c r="BC562">
        <v>298834292018.93713</v>
      </c>
      <c r="BD562">
        <v>370077123030.13751</v>
      </c>
      <c r="BE562">
        <v>382132619335.02655</v>
      </c>
      <c r="BF562">
        <v>389243978698.6803</v>
      </c>
      <c r="BG562">
        <v>396822598509.34259</v>
      </c>
      <c r="BH562">
        <v>348681777665.96844</v>
      </c>
      <c r="BI562">
        <v>295783285358.66876</v>
      </c>
      <c r="BJ562">
        <v>312787870548.59113</v>
      </c>
    </row>
    <row r="563" spans="1:62" x14ac:dyDescent="0.3">
      <c r="A563" t="s">
        <v>154</v>
      </c>
      <c r="B563" t="s">
        <v>155</v>
      </c>
      <c r="C563" t="s">
        <v>1277</v>
      </c>
      <c r="D563" t="s">
        <v>1278</v>
      </c>
      <c r="AR563">
        <v>3.4174500000000001</v>
      </c>
      <c r="AS563">
        <v>3.1734749999999998</v>
      </c>
      <c r="AT563">
        <v>3.4327200000000002</v>
      </c>
      <c r="AU563">
        <v>3.2083200000000001</v>
      </c>
      <c r="AW563">
        <v>3.6215199999999999</v>
      </c>
      <c r="AX563">
        <v>3.6316899999999999</v>
      </c>
      <c r="AY563">
        <v>3.7409249999999998</v>
      </c>
      <c r="BA563">
        <v>3.6075900000000001</v>
      </c>
      <c r="BB563">
        <v>4.0797050000000006</v>
      </c>
      <c r="BC563">
        <v>3.8361749999999999</v>
      </c>
      <c r="BD563">
        <v>3.9251100000000001</v>
      </c>
      <c r="BE563">
        <v>4.1011800000000003</v>
      </c>
      <c r="BF563">
        <v>4.0571700000000002</v>
      </c>
      <c r="BG563">
        <v>4.3132999999999999</v>
      </c>
      <c r="BH563">
        <v>4.5614699999999999</v>
      </c>
    </row>
    <row r="564" spans="1:62" x14ac:dyDescent="0.3">
      <c r="A564" t="s">
        <v>154</v>
      </c>
      <c r="B564" t="s">
        <v>155</v>
      </c>
      <c r="C564" t="s">
        <v>1279</v>
      </c>
      <c r="D564" t="s">
        <v>1280</v>
      </c>
      <c r="AS564">
        <v>15.60716</v>
      </c>
      <c r="AT564">
        <v>15.741110000000001</v>
      </c>
      <c r="AU564">
        <v>16.420110000000001</v>
      </c>
      <c r="AW564">
        <v>17.3871</v>
      </c>
      <c r="AX564">
        <v>18.03304</v>
      </c>
      <c r="AY564">
        <v>17.979815000000002</v>
      </c>
      <c r="BA564">
        <v>17.082225000000001</v>
      </c>
      <c r="BB564">
        <v>18.240940000000002</v>
      </c>
      <c r="BC564">
        <v>17.068080000000002</v>
      </c>
      <c r="BD564">
        <v>15.11833</v>
      </c>
      <c r="BE564">
        <v>16.428319999999999</v>
      </c>
      <c r="BF564">
        <v>16.433154999999999</v>
      </c>
      <c r="BG564">
        <v>17.344255</v>
      </c>
      <c r="BH564">
        <v>17.479520000000001</v>
      </c>
    </row>
    <row r="565" spans="1:62" x14ac:dyDescent="0.3">
      <c r="A565" t="s">
        <v>154</v>
      </c>
      <c r="B565" t="s">
        <v>155</v>
      </c>
      <c r="C565" t="s">
        <v>1281</v>
      </c>
      <c r="D565" t="s">
        <v>1282</v>
      </c>
      <c r="BC565">
        <v>10.1957197189331</v>
      </c>
      <c r="BD565">
        <v>9.6434898376464844</v>
      </c>
      <c r="BE565">
        <v>10.036864757537865</v>
      </c>
    </row>
    <row r="566" spans="1:62" x14ac:dyDescent="0.3">
      <c r="A566" t="s">
        <v>154</v>
      </c>
      <c r="B566" t="s">
        <v>155</v>
      </c>
      <c r="C566" t="s">
        <v>1283</v>
      </c>
      <c r="D566" t="s">
        <v>1284</v>
      </c>
    </row>
    <row r="567" spans="1:62" x14ac:dyDescent="0.3">
      <c r="A567" t="s">
        <v>154</v>
      </c>
      <c r="B567" t="s">
        <v>155</v>
      </c>
      <c r="C567" t="s">
        <v>1285</v>
      </c>
      <c r="D567" t="s">
        <v>1286</v>
      </c>
    </row>
    <row r="568" spans="1:62" x14ac:dyDescent="0.3">
      <c r="A568" t="s">
        <v>154</v>
      </c>
      <c r="B568" t="s">
        <v>155</v>
      </c>
      <c r="C568" t="s">
        <v>1287</v>
      </c>
      <c r="D568" t="s">
        <v>1288</v>
      </c>
    </row>
    <row r="569" spans="1:62" x14ac:dyDescent="0.3">
      <c r="A569" t="s">
        <v>154</v>
      </c>
      <c r="B569" t="s">
        <v>155</v>
      </c>
      <c r="C569" t="s">
        <v>1289</v>
      </c>
      <c r="D569" t="s">
        <v>1290</v>
      </c>
    </row>
    <row r="570" spans="1:62" x14ac:dyDescent="0.3">
      <c r="A570" t="s">
        <v>154</v>
      </c>
      <c r="B570" t="s">
        <v>155</v>
      </c>
      <c r="C570" t="s">
        <v>1291</v>
      </c>
      <c r="D570" t="s">
        <v>1292</v>
      </c>
    </row>
    <row r="571" spans="1:62" x14ac:dyDescent="0.3">
      <c r="A571" t="s">
        <v>154</v>
      </c>
      <c r="B571" t="s">
        <v>155</v>
      </c>
      <c r="C571" t="s">
        <v>1293</v>
      </c>
      <c r="D571" t="s">
        <v>1294</v>
      </c>
      <c r="Z571">
        <v>43.069678381426101</v>
      </c>
      <c r="AA571">
        <v>39.036193136944718</v>
      </c>
      <c r="AB571">
        <v>34.614056806131998</v>
      </c>
      <c r="AC571">
        <v>29.13618273295176</v>
      </c>
      <c r="AD571">
        <v>23.204170655635149</v>
      </c>
      <c r="AE571">
        <v>24.843757201426989</v>
      </c>
      <c r="AF571">
        <v>22.764647838043366</v>
      </c>
      <c r="AG571">
        <v>22.270175678786494</v>
      </c>
      <c r="AH571">
        <v>24.556259469695437</v>
      </c>
      <c r="AI571">
        <v>24.197604201756551</v>
      </c>
      <c r="AJ571">
        <v>24.482490375533221</v>
      </c>
      <c r="AK571">
        <v>23.056209518306218</v>
      </c>
      <c r="AL571">
        <v>23.1920344982512</v>
      </c>
      <c r="AM571">
        <v>23.816090483759584</v>
      </c>
      <c r="AN571">
        <v>22.483622503392375</v>
      </c>
      <c r="AO571">
        <v>21.872714457412023</v>
      </c>
      <c r="AP571">
        <v>21.965072301739415</v>
      </c>
      <c r="AQ571">
        <v>23.185962007968808</v>
      </c>
      <c r="AR571">
        <v>21.924264820860728</v>
      </c>
      <c r="AS571">
        <v>22.060430917313088</v>
      </c>
      <c r="AT571">
        <v>21.451050708287095</v>
      </c>
      <c r="AU571">
        <v>20.669738463281067</v>
      </c>
      <c r="AV571">
        <v>21.658699259141351</v>
      </c>
      <c r="AW571">
        <v>21.822135190561436</v>
      </c>
      <c r="AX571">
        <v>21.469670522283863</v>
      </c>
      <c r="AY571">
        <v>21.97089514663298</v>
      </c>
      <c r="AZ571">
        <v>21.225116914296887</v>
      </c>
      <c r="BA571">
        <v>22.097216198619428</v>
      </c>
      <c r="BB571">
        <v>22.636220552754377</v>
      </c>
      <c r="BC571">
        <v>20.874151419970449</v>
      </c>
      <c r="BD571">
        <v>21.184536705255248</v>
      </c>
      <c r="BE571">
        <v>21.463744307040898</v>
      </c>
      <c r="BF571">
        <v>22.12216974370444</v>
      </c>
      <c r="BG571">
        <v>22.643727014069366</v>
      </c>
      <c r="BH571">
        <v>22.886512272937679</v>
      </c>
      <c r="BI571">
        <v>21.192246866398527</v>
      </c>
      <c r="BJ571">
        <v>20.457209701505942</v>
      </c>
    </row>
    <row r="572" spans="1:62" x14ac:dyDescent="0.3">
      <c r="A572" t="s">
        <v>154</v>
      </c>
      <c r="B572" t="s">
        <v>155</v>
      </c>
      <c r="C572" t="s">
        <v>1295</v>
      </c>
      <c r="D572" t="s">
        <v>1296</v>
      </c>
      <c r="AA572">
        <v>-20.310351845503831</v>
      </c>
      <c r="AB572">
        <v>-14.375146576712808</v>
      </c>
      <c r="AC572">
        <v>-13.38763520039916</v>
      </c>
      <c r="AD572">
        <v>-4.8205006839294242</v>
      </c>
      <c r="AE572">
        <v>-7.4594009862846775</v>
      </c>
      <c r="AF572">
        <v>-13.675512401298207</v>
      </c>
      <c r="AG572">
        <v>8.597997919174432</v>
      </c>
      <c r="AH572">
        <v>4.5629817949238713</v>
      </c>
      <c r="AI572">
        <v>3.7406656091625479</v>
      </c>
      <c r="AJ572">
        <v>-0.30255910567873912</v>
      </c>
      <c r="AK572">
        <v>-4.0682557201453591</v>
      </c>
      <c r="AL572">
        <v>4.0498573762478713</v>
      </c>
      <c r="AM572">
        <v>6.8446225680749819</v>
      </c>
      <c r="AN572">
        <v>-0.1886398821572044</v>
      </c>
      <c r="AO572">
        <v>7.610192413870621</v>
      </c>
      <c r="AP572">
        <v>7.1570832595034801</v>
      </c>
      <c r="AQ572">
        <v>3.1005296018736743</v>
      </c>
      <c r="AR572">
        <v>-6.7007804239126045</v>
      </c>
      <c r="AS572">
        <v>15.473849722287909</v>
      </c>
      <c r="AT572">
        <v>4.3775796639099411</v>
      </c>
      <c r="AU572">
        <v>9.8042697000032035</v>
      </c>
      <c r="AV572">
        <v>15.511320244410129</v>
      </c>
      <c r="AW572">
        <v>6.2047005686459897</v>
      </c>
      <c r="AX572">
        <v>4.3370063629476192</v>
      </c>
      <c r="AY572">
        <v>17.788461414647585</v>
      </c>
      <c r="AZ572">
        <v>15.020298778418393</v>
      </c>
      <c r="BA572">
        <v>9.3642330211226579</v>
      </c>
      <c r="BB572">
        <v>4.0372627347758225</v>
      </c>
      <c r="BC572">
        <v>7.5774942828695373</v>
      </c>
      <c r="BD572">
        <v>4.8793236104462352</v>
      </c>
      <c r="BE572">
        <v>6.7783883494442847</v>
      </c>
      <c r="BF572">
        <v>4.3264378212447099</v>
      </c>
      <c r="BG572">
        <v>6.3741771750625844</v>
      </c>
      <c r="BH572">
        <v>1.4934850983215711</v>
      </c>
      <c r="BI572">
        <v>-4.97052305855523</v>
      </c>
      <c r="BJ572">
        <v>3.2996644835378248</v>
      </c>
    </row>
    <row r="573" spans="1:62" x14ac:dyDescent="0.3">
      <c r="A573" t="s">
        <v>154</v>
      </c>
      <c r="B573" t="s">
        <v>155</v>
      </c>
      <c r="C573" t="s">
        <v>1297</v>
      </c>
      <c r="D573" t="s">
        <v>1298</v>
      </c>
      <c r="Z573">
        <v>166975001215.28134</v>
      </c>
      <c r="AA573">
        <v>133061790974.4234</v>
      </c>
      <c r="AB573">
        <v>113933963484.25082</v>
      </c>
      <c r="AC573">
        <v>98680900083.623337</v>
      </c>
      <c r="AD573">
        <v>93923986620.18457</v>
      </c>
      <c r="AE573">
        <v>86917819835.88063</v>
      </c>
      <c r="AF573">
        <v>75031362605.286743</v>
      </c>
      <c r="AG573">
        <v>81482557600.81752</v>
      </c>
      <c r="AH573">
        <v>85200591870.181183</v>
      </c>
      <c r="AI573">
        <v>88387661109.071991</v>
      </c>
      <c r="AJ573">
        <v>88120236192.090027</v>
      </c>
      <c r="AK573">
        <v>84535279642.599731</v>
      </c>
      <c r="AL573">
        <v>87958837900.73732</v>
      </c>
      <c r="AM573">
        <v>93979288370.307678</v>
      </c>
      <c r="AN573">
        <v>93802005951.473755</v>
      </c>
      <c r="AO573">
        <v>100940519092.45128</v>
      </c>
      <c r="AP573">
        <v>108164916086.47302</v>
      </c>
      <c r="AQ573">
        <v>111518601328.57594</v>
      </c>
      <c r="AR573">
        <v>104045984721.72958</v>
      </c>
      <c r="AS573">
        <v>120145904039.64465</v>
      </c>
      <c r="AT573">
        <v>125405386701.90489</v>
      </c>
      <c r="AU573">
        <v>137700469032.49161</v>
      </c>
      <c r="AV573">
        <v>159059629762.17618</v>
      </c>
      <c r="AW573">
        <v>168928803514.51614</v>
      </c>
      <c r="AX573">
        <v>176255256471.79199</v>
      </c>
      <c r="AY573">
        <v>207608354760.56485</v>
      </c>
      <c r="AZ573">
        <v>238791749934.56049</v>
      </c>
      <c r="BA573">
        <v>261152765833.64923</v>
      </c>
      <c r="BB573">
        <v>271696189129.48752</v>
      </c>
      <c r="BC573">
        <v>292283952327.54883</v>
      </c>
      <c r="BD573">
        <v>306545432223.01233</v>
      </c>
      <c r="BE573">
        <v>327324272086.57062</v>
      </c>
      <c r="BF573">
        <v>341485753192.23798</v>
      </c>
      <c r="BG573">
        <v>363252660128.30817</v>
      </c>
      <c r="BH573">
        <v>368677784476.58112</v>
      </c>
      <c r="BI573">
        <v>350352570187.4021</v>
      </c>
      <c r="BJ573">
        <v>361913029513.03772</v>
      </c>
    </row>
    <row r="574" spans="1:62" x14ac:dyDescent="0.3">
      <c r="A574" t="s">
        <v>154</v>
      </c>
      <c r="B574" t="s">
        <v>155</v>
      </c>
      <c r="C574" t="s">
        <v>1299</v>
      </c>
      <c r="D574" t="s">
        <v>1300</v>
      </c>
    </row>
    <row r="575" spans="1:62" x14ac:dyDescent="0.3">
      <c r="A575" t="s">
        <v>154</v>
      </c>
      <c r="B575" t="s">
        <v>155</v>
      </c>
      <c r="C575" t="s">
        <v>1301</v>
      </c>
      <c r="D575" t="s">
        <v>1302</v>
      </c>
    </row>
    <row r="576" spans="1:62" x14ac:dyDescent="0.3">
      <c r="A576" t="s">
        <v>154</v>
      </c>
      <c r="B576" t="s">
        <v>155</v>
      </c>
      <c r="C576" t="s">
        <v>1303</v>
      </c>
      <c r="D576" t="s">
        <v>1304</v>
      </c>
      <c r="Z576">
        <v>228063336506.45258</v>
      </c>
      <c r="AA576">
        <v>188555294420.94113</v>
      </c>
      <c r="AB576">
        <v>130346099892.41599</v>
      </c>
      <c r="AC576">
        <v>91441891335.316467</v>
      </c>
      <c r="AD576">
        <v>73555456302.727097</v>
      </c>
      <c r="AE576">
        <v>74629905924.330643</v>
      </c>
      <c r="AF576">
        <v>74831143317.942688</v>
      </c>
      <c r="AG576">
        <v>76173421721.156189</v>
      </c>
      <c r="AH576">
        <v>81323137819.523331</v>
      </c>
      <c r="AI576">
        <v>83757553346.845352</v>
      </c>
      <c r="AJ576">
        <v>79713401853.978531</v>
      </c>
      <c r="AK576">
        <v>73322780345.588638</v>
      </c>
      <c r="AL576">
        <v>62080178983.362373</v>
      </c>
      <c r="AM576">
        <v>70378712400.649719</v>
      </c>
      <c r="AN576">
        <v>80222088060.049469</v>
      </c>
      <c r="AO576">
        <v>81244859004.625931</v>
      </c>
      <c r="AP576">
        <v>84136878955.939911</v>
      </c>
      <c r="AQ576">
        <v>85731010795.788574</v>
      </c>
      <c r="AR576">
        <v>83589796150.002136</v>
      </c>
      <c r="AS576">
        <v>86112556467.33902</v>
      </c>
      <c r="AT576">
        <v>80861205644.747437</v>
      </c>
      <c r="AU576">
        <v>87312257898.684219</v>
      </c>
      <c r="AV576">
        <v>113810723278.39343</v>
      </c>
      <c r="AW576">
        <v>144175097480.86194</v>
      </c>
      <c r="AX576">
        <v>170412918905.28397</v>
      </c>
      <c r="AY576">
        <v>212581632175.3631</v>
      </c>
      <c r="AZ576">
        <v>234199513229.98621</v>
      </c>
      <c r="BA576">
        <v>276967328296.65686</v>
      </c>
      <c r="BB576">
        <v>268569947049.85992</v>
      </c>
      <c r="BC576">
        <v>292283952327.54883</v>
      </c>
      <c r="BD576">
        <v>322434456839.30554</v>
      </c>
      <c r="BE576">
        <v>343461302235.9942</v>
      </c>
      <c r="BF576">
        <v>373925939452.71051</v>
      </c>
      <c r="BG576">
        <v>402850180264.43158</v>
      </c>
      <c r="BH576">
        <v>369043267684.38934</v>
      </c>
      <c r="BI576">
        <v>325516779043.88428</v>
      </c>
      <c r="BJ576">
        <v>349658225144.45465</v>
      </c>
    </row>
    <row r="577" spans="1:62" x14ac:dyDescent="0.3">
      <c r="A577" t="s">
        <v>154</v>
      </c>
      <c r="B577" t="s">
        <v>155</v>
      </c>
      <c r="C577" t="s">
        <v>1305</v>
      </c>
      <c r="D577" t="s">
        <v>1306</v>
      </c>
    </row>
    <row r="578" spans="1:62" x14ac:dyDescent="0.3">
      <c r="A578" t="s">
        <v>154</v>
      </c>
      <c r="B578" t="s">
        <v>155</v>
      </c>
      <c r="C578" t="s">
        <v>1307</v>
      </c>
      <c r="D578" t="s">
        <v>1308</v>
      </c>
      <c r="Z578">
        <v>38.591621954386717</v>
      </c>
      <c r="AA578">
        <v>36.048530913175057</v>
      </c>
      <c r="AB578">
        <v>33.616601260627128</v>
      </c>
      <c r="AC578">
        <v>29.630929209983332</v>
      </c>
      <c r="AD578">
        <v>27.288883680088098</v>
      </c>
      <c r="AE578">
        <v>28.291223112898439</v>
      </c>
      <c r="AF578">
        <v>26.937930620641609</v>
      </c>
      <c r="AG578">
        <v>25.48614721373178</v>
      </c>
      <c r="AH578">
        <v>30.303007243870699</v>
      </c>
      <c r="AI578">
        <v>26.996370336993586</v>
      </c>
      <c r="AJ578">
        <v>26.149235046274075</v>
      </c>
      <c r="AK578">
        <v>23.379177780079875</v>
      </c>
      <c r="AL578">
        <v>23.419420962916544</v>
      </c>
      <c r="AM578">
        <v>22.600698781656575</v>
      </c>
      <c r="AN578">
        <v>22.848611682580888</v>
      </c>
      <c r="AO578">
        <v>21.729140290477385</v>
      </c>
      <c r="AP578">
        <v>21.635497623277164</v>
      </c>
      <c r="AQ578">
        <v>19.626853862879646</v>
      </c>
      <c r="AR578">
        <v>22.093579332083738</v>
      </c>
      <c r="AS578">
        <v>28.61825160253785</v>
      </c>
      <c r="AT578">
        <v>21.903751886544988</v>
      </c>
      <c r="AU578">
        <v>21.683113797427918</v>
      </c>
      <c r="AV578">
        <v>21.909387822861984</v>
      </c>
      <c r="AW578">
        <v>22.991685443532194</v>
      </c>
      <c r="AX578">
        <v>23.390285169509461</v>
      </c>
      <c r="AY578">
        <v>26.605042456086153</v>
      </c>
      <c r="AZ578">
        <v>22.247067814836267</v>
      </c>
      <c r="BA578">
        <v>23.704235635760657</v>
      </c>
      <c r="BB578">
        <v>19.711620536373314</v>
      </c>
      <c r="BC578">
        <v>21.95247797724198</v>
      </c>
      <c r="BD578">
        <v>22.039381204364108</v>
      </c>
      <c r="BE578">
        <v>22.284800417733301</v>
      </c>
      <c r="BF578">
        <v>19.52550049825917</v>
      </c>
      <c r="BG578">
        <v>20.535045947789463</v>
      </c>
      <c r="BH578">
        <v>18.042420861868077</v>
      </c>
      <c r="BI578">
        <v>17.669899906094528</v>
      </c>
      <c r="BJ578">
        <v>18.664086291136378</v>
      </c>
    </row>
    <row r="579" spans="1:62" x14ac:dyDescent="0.3">
      <c r="A579" t="s">
        <v>154</v>
      </c>
      <c r="B579" t="s">
        <v>155</v>
      </c>
      <c r="C579" t="s">
        <v>1309</v>
      </c>
      <c r="D579" t="s">
        <v>1310</v>
      </c>
    </row>
    <row r="580" spans="1:62" x14ac:dyDescent="0.3">
      <c r="A580" t="s">
        <v>154</v>
      </c>
      <c r="B580" t="s">
        <v>155</v>
      </c>
      <c r="C580" t="s">
        <v>1311</v>
      </c>
      <c r="D580" t="s">
        <v>1312</v>
      </c>
      <c r="Z580">
        <v>204324569692.93207</v>
      </c>
      <c r="AA580">
        <v>178166710709.68777</v>
      </c>
      <c r="AB580">
        <v>126542134480.7688</v>
      </c>
      <c r="AC580">
        <v>91899356551.300262</v>
      </c>
      <c r="AD580">
        <v>80526229662.059418</v>
      </c>
      <c r="AE580">
        <v>77604007786.112518</v>
      </c>
      <c r="AF580">
        <v>79730464836.665802</v>
      </c>
      <c r="AG580">
        <v>81332909694.449799</v>
      </c>
      <c r="AH580">
        <v>91779033160.625397</v>
      </c>
      <c r="AI580">
        <v>91303975179.783966</v>
      </c>
      <c r="AJ580">
        <v>87726055628.712677</v>
      </c>
      <c r="AK580">
        <v>73936570590.106964</v>
      </c>
      <c r="AL580">
        <v>63563789601.935638</v>
      </c>
      <c r="AM580">
        <v>59507909291.864655</v>
      </c>
      <c r="AN580">
        <v>70386030155.027649</v>
      </c>
      <c r="AO580">
        <v>72984708343.201782</v>
      </c>
      <c r="AP580">
        <v>74022602956.940918</v>
      </c>
      <c r="AQ580">
        <v>63898253676.211731</v>
      </c>
      <c r="AR580">
        <v>72951883217.534668</v>
      </c>
      <c r="AS580">
        <v>94982710592.029053</v>
      </c>
      <c r="AT580">
        <v>76524722213.522949</v>
      </c>
      <c r="AU580">
        <v>83652601469.213623</v>
      </c>
      <c r="AV580">
        <v>103682627759.0141</v>
      </c>
      <c r="AW580">
        <v>135275566206.74634</v>
      </c>
      <c r="AX580">
        <v>170525447440.14148</v>
      </c>
      <c r="AY580">
        <v>244535884470.49329</v>
      </c>
      <c r="AZ580">
        <v>229625695080.39636</v>
      </c>
      <c r="BA580">
        <v>302196142226.13123</v>
      </c>
      <c r="BB580">
        <v>229447001159.72546</v>
      </c>
      <c r="BC580">
        <v>295945807818.62341</v>
      </c>
      <c r="BD580">
        <v>355518765927.85938</v>
      </c>
      <c r="BE580">
        <v>389309601114.40991</v>
      </c>
      <c r="BF580">
        <v>345890053943.8418</v>
      </c>
      <c r="BG580">
        <v>382252110865.65576</v>
      </c>
      <c r="BH580">
        <v>288574851406.54248</v>
      </c>
      <c r="BI580">
        <v>262580262380.61499</v>
      </c>
      <c r="BJ580">
        <v>309757388264.84082</v>
      </c>
    </row>
    <row r="581" spans="1:62" x14ac:dyDescent="0.3">
      <c r="A581" t="s">
        <v>154</v>
      </c>
      <c r="B581" t="s">
        <v>155</v>
      </c>
      <c r="C581" t="s">
        <v>1313</v>
      </c>
      <c r="D581" t="s">
        <v>1314</v>
      </c>
      <c r="Z581">
        <v>43.048598143790713</v>
      </c>
      <c r="AA581">
        <v>40.760464354212608</v>
      </c>
      <c r="AB581">
        <v>36.243865636726966</v>
      </c>
      <c r="AC581">
        <v>30.090608733487638</v>
      </c>
      <c r="AD581">
        <v>24.127180404327362</v>
      </c>
      <c r="AE581">
        <v>25.565083099476713</v>
      </c>
      <c r="AF581">
        <v>23.800733875305493</v>
      </c>
      <c r="AG581">
        <v>22.890036534441062</v>
      </c>
      <c r="AH581">
        <v>25.056561662278469</v>
      </c>
      <c r="AI581">
        <v>25.059699649530472</v>
      </c>
      <c r="AJ581">
        <v>24.741485047361035</v>
      </c>
      <c r="AK581">
        <v>23.517733488153521</v>
      </c>
      <c r="AL581">
        <v>23.678504795209054</v>
      </c>
      <c r="AM581">
        <v>23.360077484175598</v>
      </c>
      <c r="AN581">
        <v>21.886779693941953</v>
      </c>
      <c r="AO581">
        <v>22.147975257148826</v>
      </c>
      <c r="AP581">
        <v>22.039340701413511</v>
      </c>
      <c r="AQ581">
        <v>23.088919836896604</v>
      </c>
      <c r="AR581">
        <v>21.623974157949892</v>
      </c>
      <c r="AS581">
        <v>21.658301000158129</v>
      </c>
      <c r="AT581">
        <v>21.205277801192768</v>
      </c>
      <c r="AU581">
        <v>20.483747273446507</v>
      </c>
      <c r="AV581">
        <v>21.118092672466307</v>
      </c>
      <c r="AW581">
        <v>21.080708853260347</v>
      </c>
      <c r="AX581">
        <v>21.146734350278464</v>
      </c>
      <c r="AY581">
        <v>21.475727496756065</v>
      </c>
      <c r="AZ581">
        <v>20.986799806390152</v>
      </c>
      <c r="BA581">
        <v>22.065147347142336</v>
      </c>
      <c r="BB581">
        <v>23.261249363265811</v>
      </c>
      <c r="BC581">
        <v>20.848950930190483</v>
      </c>
      <c r="BD581">
        <v>20.552375504285081</v>
      </c>
      <c r="BE581">
        <v>20.547116656556842</v>
      </c>
      <c r="BF581">
        <v>21.291522897103594</v>
      </c>
      <c r="BG581">
        <v>22.215833245675309</v>
      </c>
      <c r="BH581">
        <v>22.037594465807938</v>
      </c>
      <c r="BI581">
        <v>20.969032262970238</v>
      </c>
      <c r="BJ581">
        <v>20.15497317517195</v>
      </c>
    </row>
    <row r="582" spans="1:62" x14ac:dyDescent="0.3">
      <c r="A582" t="s">
        <v>154</v>
      </c>
      <c r="B582" t="s">
        <v>155</v>
      </c>
      <c r="C582" t="s">
        <v>1315</v>
      </c>
      <c r="D582" t="s">
        <v>1316</v>
      </c>
      <c r="AA582">
        <v>-11.917319170149071</v>
      </c>
      <c r="AB582">
        <v>-13.445254523507074</v>
      </c>
      <c r="AC582">
        <v>-16.437201927342443</v>
      </c>
      <c r="AD582">
        <v>-8.9113092467719923</v>
      </c>
      <c r="AE582">
        <v>-7.8420501505346891</v>
      </c>
      <c r="AF582">
        <v>-5.4359211385408059</v>
      </c>
      <c r="AG582">
        <v>7.7860312645488676</v>
      </c>
      <c r="AH582">
        <v>3.2020154871912609</v>
      </c>
      <c r="AI582">
        <v>6.0138136141040945</v>
      </c>
      <c r="AJ582">
        <v>-2.4575150843898967</v>
      </c>
      <c r="AK582">
        <v>-1.722139259592538</v>
      </c>
      <c r="AL582">
        <v>3.9185024738011265</v>
      </c>
      <c r="AM582">
        <v>2.2234873677853102</v>
      </c>
      <c r="AN582">
        <v>-0.17469838786139746</v>
      </c>
      <c r="AO582">
        <v>8.1637223698426453</v>
      </c>
      <c r="AP582">
        <v>6.3012731053190549</v>
      </c>
      <c r="AQ582">
        <v>4.4321654590342803</v>
      </c>
      <c r="AR582">
        <v>-1.2481565847066776</v>
      </c>
      <c r="AS582">
        <v>5.6523843392440654</v>
      </c>
      <c r="AT582">
        <v>-7.1664881281088668</v>
      </c>
      <c r="AU582">
        <v>7.1895607237351129</v>
      </c>
      <c r="AV582">
        <v>12.2564202470558</v>
      </c>
      <c r="AW582">
        <v>-1.1736693033643064</v>
      </c>
      <c r="AX582">
        <v>7.4950489281078205</v>
      </c>
      <c r="AY582">
        <v>21.426262466694439</v>
      </c>
      <c r="AZ582">
        <v>-7.8393796411063477E-2</v>
      </c>
      <c r="BA582">
        <v>8.4717316180176425</v>
      </c>
      <c r="BB582">
        <v>2.6572400731598407</v>
      </c>
      <c r="BC582">
        <v>2.7920690625213211</v>
      </c>
      <c r="BD582">
        <v>4.356952377372707</v>
      </c>
      <c r="BE582">
        <v>5.6093836806004873</v>
      </c>
      <c r="BF582">
        <v>5.1547145622156592</v>
      </c>
      <c r="BG582">
        <v>6.9803381323472848</v>
      </c>
      <c r="BH582">
        <v>0.81120493296857887</v>
      </c>
      <c r="BI582">
        <v>-2.3955919972141686</v>
      </c>
      <c r="BJ582">
        <v>1.7805995820643972</v>
      </c>
    </row>
    <row r="583" spans="1:62" x14ac:dyDescent="0.3">
      <c r="A583" t="s">
        <v>154</v>
      </c>
      <c r="B583" t="s">
        <v>155</v>
      </c>
      <c r="C583" t="s">
        <v>1317</v>
      </c>
      <c r="D583" t="s">
        <v>1318</v>
      </c>
      <c r="Z583">
        <v>226363948659.36887</v>
      </c>
      <c r="AA583">
        <v>199387434411.47952</v>
      </c>
      <c r="AB583">
        <v>172579286366.96536</v>
      </c>
      <c r="AC583">
        <v>144212080582.0607</v>
      </c>
      <c r="AD583">
        <v>131360896110.18925</v>
      </c>
      <c r="AE583">
        <v>121059508759.03645</v>
      </c>
      <c r="AF583">
        <v>114478809332.19034</v>
      </c>
      <c r="AG583">
        <v>123392165218.07796</v>
      </c>
      <c r="AH583">
        <v>127343201458.34143</v>
      </c>
      <c r="AI583">
        <v>135001384244.27916</v>
      </c>
      <c r="AJ583">
        <v>131683704862.34084</v>
      </c>
      <c r="AK583">
        <v>129415928082.4205</v>
      </c>
      <c r="AL583">
        <v>134487094425.82283</v>
      </c>
      <c r="AM583">
        <v>137477397981.6825</v>
      </c>
      <c r="AN583">
        <v>137237227183.73471</v>
      </c>
      <c r="AO583">
        <v>148440893399.08502</v>
      </c>
      <c r="AP583">
        <v>157794559492.1369</v>
      </c>
      <c r="AQ583">
        <v>164788275454.18271</v>
      </c>
      <c r="AR583">
        <v>162731459743.27676</v>
      </c>
      <c r="AS583">
        <v>171929667288.82901</v>
      </c>
      <c r="AT583">
        <v>159608348093.87802</v>
      </c>
      <c r="AU583">
        <v>171083487200.23788</v>
      </c>
      <c r="AV583">
        <v>192052198364.81696</v>
      </c>
      <c r="AW583">
        <v>189798140666.17279</v>
      </c>
      <c r="AX583">
        <v>204023604173.74133</v>
      </c>
      <c r="AY583">
        <v>247738237098.01691</v>
      </c>
      <c r="AZ583">
        <v>247544025688.79391</v>
      </c>
      <c r="BA583">
        <v>268515291181.58517</v>
      </c>
      <c r="BB583">
        <v>275650387101.42407</v>
      </c>
      <c r="BC583">
        <v>283346736280.4032</v>
      </c>
      <c r="BD583">
        <v>295692018642.98016</v>
      </c>
      <c r="BE583">
        <v>312278518481.57764</v>
      </c>
      <c r="BF583">
        <v>328375584748.41882</v>
      </c>
      <c r="BG583">
        <v>351297310907.93109</v>
      </c>
      <c r="BH583">
        <v>354147052023.40222</v>
      </c>
      <c r="BI583">
        <v>345663133586.7597</v>
      </c>
      <c r="BJ583">
        <v>351818009898.75629</v>
      </c>
    </row>
    <row r="584" spans="1:62" x14ac:dyDescent="0.3">
      <c r="A584" t="s">
        <v>154</v>
      </c>
      <c r="B584" t="s">
        <v>155</v>
      </c>
      <c r="C584" t="s">
        <v>1319</v>
      </c>
      <c r="D584" t="s">
        <v>1320</v>
      </c>
    </row>
    <row r="585" spans="1:62" x14ac:dyDescent="0.3">
      <c r="A585" t="s">
        <v>154</v>
      </c>
      <c r="B585" t="s">
        <v>155</v>
      </c>
      <c r="C585" t="s">
        <v>1321</v>
      </c>
      <c r="D585" t="s">
        <v>1322</v>
      </c>
    </row>
    <row r="586" spans="1:62" x14ac:dyDescent="0.3">
      <c r="A586" t="s">
        <v>154</v>
      </c>
      <c r="B586" t="s">
        <v>155</v>
      </c>
      <c r="C586" t="s">
        <v>1323</v>
      </c>
      <c r="D586" t="s">
        <v>1324</v>
      </c>
      <c r="Z586">
        <v>221082542219.36102</v>
      </c>
      <c r="AA586">
        <v>189249590378.45135</v>
      </c>
      <c r="AB586">
        <v>130593940510.20683</v>
      </c>
      <c r="AC586">
        <v>90786415401.853653</v>
      </c>
      <c r="AD586">
        <v>73588831225.409302</v>
      </c>
      <c r="AE586">
        <v>73975908237.620132</v>
      </c>
      <c r="AF586">
        <v>75870717029.710571</v>
      </c>
      <c r="AG586">
        <v>75330553873.538803</v>
      </c>
      <c r="AH586">
        <v>80157489477.940491</v>
      </c>
      <c r="AI586">
        <v>84455259405.119049</v>
      </c>
      <c r="AJ586">
        <v>78146569264.825134</v>
      </c>
      <c r="AK586">
        <v>73361286292.874695</v>
      </c>
      <c r="AL586">
        <v>61929867030.360245</v>
      </c>
      <c r="AM586">
        <v>65539261492.909615</v>
      </c>
      <c r="AN586">
        <v>74448358217.692795</v>
      </c>
      <c r="AO586">
        <v>79068621605.426239</v>
      </c>
      <c r="AP586">
        <v>81817592219.131393</v>
      </c>
      <c r="AQ586">
        <v>82729954877.119492</v>
      </c>
      <c r="AR586">
        <v>78717645341.541687</v>
      </c>
      <c r="AS586">
        <v>82077396208.983414</v>
      </c>
      <c r="AT586">
        <v>77412107719.822815</v>
      </c>
      <c r="AU586">
        <v>84152345112.509201</v>
      </c>
      <c r="AV586">
        <v>107557745297.60033</v>
      </c>
      <c r="AW586">
        <v>134060352898.18091</v>
      </c>
      <c r="AX586">
        <v>161827137777.27362</v>
      </c>
      <c r="AY586">
        <v>200768636266.548</v>
      </c>
      <c r="AZ586">
        <v>224180519320.89072</v>
      </c>
      <c r="BA586">
        <v>266826902096.87769</v>
      </c>
      <c r="BB586">
        <v>267625498983.65765</v>
      </c>
      <c r="BC586">
        <v>283346736280.40332</v>
      </c>
      <c r="BD586">
        <v>313237870968.71289</v>
      </c>
      <c r="BE586">
        <v>330167529696.50293</v>
      </c>
      <c r="BF586">
        <v>360094316454.52032</v>
      </c>
      <c r="BG586">
        <v>394453798131.17053</v>
      </c>
      <c r="BH586">
        <v>355877742436.81116</v>
      </c>
      <c r="BI586">
        <v>322878165570.62927</v>
      </c>
      <c r="BJ586">
        <v>345033290787.98126</v>
      </c>
    </row>
    <row r="587" spans="1:62" x14ac:dyDescent="0.3">
      <c r="A587" t="s">
        <v>154</v>
      </c>
      <c r="B587" t="s">
        <v>155</v>
      </c>
      <c r="C587" t="s">
        <v>1325</v>
      </c>
      <c r="D587" t="s">
        <v>1326</v>
      </c>
      <c r="AK587">
        <v>10.483894872863996</v>
      </c>
      <c r="AS587">
        <v>13.753106735482403</v>
      </c>
      <c r="AT587">
        <v>14.137861844590509</v>
      </c>
      <c r="BD587">
        <v>16.275324020806877</v>
      </c>
      <c r="BE587">
        <v>16.694108449556332</v>
      </c>
      <c r="BF587">
        <v>16.794125877786335</v>
      </c>
      <c r="BG587">
        <v>16.919495145314382</v>
      </c>
      <c r="BH587">
        <v>17.648311217588784</v>
      </c>
    </row>
    <row r="588" spans="1:62" x14ac:dyDescent="0.3">
      <c r="A588" t="s">
        <v>154</v>
      </c>
      <c r="B588" t="s">
        <v>155</v>
      </c>
      <c r="C588" t="s">
        <v>1327</v>
      </c>
      <c r="D588" t="s">
        <v>1328</v>
      </c>
    </row>
    <row r="589" spans="1:62" x14ac:dyDescent="0.3">
      <c r="A589" t="s">
        <v>154</v>
      </c>
      <c r="B589" t="s">
        <v>155</v>
      </c>
      <c r="C589" t="s">
        <v>1329</v>
      </c>
      <c r="D589" t="s">
        <v>1330</v>
      </c>
      <c r="Q589">
        <v>59.448830000000001</v>
      </c>
      <c r="R589">
        <v>59.876530000000002</v>
      </c>
      <c r="S589">
        <v>67.077759999999998</v>
      </c>
      <c r="T589">
        <v>68.659210000000002</v>
      </c>
      <c r="U589">
        <v>70.921530000000004</v>
      </c>
      <c r="V589">
        <v>72.593010000000007</v>
      </c>
      <c r="W589">
        <v>76.376810000000006</v>
      </c>
      <c r="X589">
        <v>79.160259999999994</v>
      </c>
      <c r="Y589">
        <v>82.472489999999993</v>
      </c>
      <c r="Z589">
        <v>84.826999999999998</v>
      </c>
      <c r="AA589">
        <v>85.668660000000003</v>
      </c>
      <c r="AB589">
        <v>82.831069999999997</v>
      </c>
      <c r="AC589">
        <v>80.814570000000003</v>
      </c>
      <c r="AD589">
        <v>79.590440000000001</v>
      </c>
      <c r="AE589">
        <v>77.590720000000005</v>
      </c>
      <c r="AF589">
        <v>77.475099999999998</v>
      </c>
      <c r="AG589">
        <v>76.496200000000002</v>
      </c>
      <c r="AH589">
        <v>77.691490000000002</v>
      </c>
      <c r="AI589">
        <v>75.492720000000006</v>
      </c>
      <c r="AJ589">
        <v>74.711060000000003</v>
      </c>
      <c r="AK589">
        <v>74.930570000000003</v>
      </c>
      <c r="AL589">
        <v>76.078860000000006</v>
      </c>
      <c r="AM589">
        <v>76.351169999999996</v>
      </c>
      <c r="AN589">
        <v>79.25779</v>
      </c>
      <c r="AO589">
        <v>79.937359999999998</v>
      </c>
      <c r="AP589">
        <v>86.972939999999994</v>
      </c>
      <c r="AQ589">
        <v>84.052549999999997</v>
      </c>
      <c r="AR589">
        <v>84.958309999999997</v>
      </c>
      <c r="AS589">
        <v>88.558369999999996</v>
      </c>
      <c r="AT589">
        <v>93.539749999999998</v>
      </c>
      <c r="AU589">
        <v>96.260530000000003</v>
      </c>
      <c r="AV589">
        <v>98.039540000000002</v>
      </c>
      <c r="AW589">
        <v>100.67907</v>
      </c>
      <c r="AX589">
        <v>104.78757</v>
      </c>
      <c r="AY589">
        <v>104.32666</v>
      </c>
      <c r="AZ589">
        <v>106.68352</v>
      </c>
      <c r="BA589">
        <v>108.77718</v>
      </c>
      <c r="BB589">
        <v>106.95068999999999</v>
      </c>
      <c r="BC589">
        <v>104.98356</v>
      </c>
      <c r="BD589">
        <v>108.02257</v>
      </c>
      <c r="BE589">
        <v>109.06071</v>
      </c>
      <c r="BF589">
        <v>111.01255</v>
      </c>
      <c r="BG589">
        <v>112.00463999999999</v>
      </c>
      <c r="BH589">
        <v>111.61308</v>
      </c>
      <c r="BI589">
        <v>112.1091</v>
      </c>
      <c r="BJ589">
        <v>111.31155</v>
      </c>
    </row>
    <row r="590" spans="1:62" x14ac:dyDescent="0.3">
      <c r="A590" t="s">
        <v>154</v>
      </c>
      <c r="B590" t="s">
        <v>155</v>
      </c>
      <c r="C590" t="s">
        <v>1331</v>
      </c>
      <c r="D590" t="s">
        <v>1332</v>
      </c>
      <c r="Q590">
        <v>77.13852</v>
      </c>
      <c r="R590">
        <v>77.066969999999998</v>
      </c>
      <c r="S590">
        <v>84.771730000000005</v>
      </c>
      <c r="T590">
        <v>87.183729999999997</v>
      </c>
      <c r="U590">
        <v>89.406450000000007</v>
      </c>
      <c r="V590">
        <v>91.161799999999999</v>
      </c>
      <c r="W590">
        <v>95.487049999999996</v>
      </c>
      <c r="X590">
        <v>97.412549999999996</v>
      </c>
      <c r="Y590">
        <v>100.05112</v>
      </c>
      <c r="Z590">
        <v>102.55829</v>
      </c>
      <c r="AA590">
        <v>102.91919</v>
      </c>
      <c r="AB590">
        <v>99.526349999999994</v>
      </c>
      <c r="AC590">
        <v>96.558599999999998</v>
      </c>
      <c r="AD590">
        <v>95.21387</v>
      </c>
      <c r="AE590">
        <v>92.994039999999998</v>
      </c>
      <c r="AF590">
        <v>91.218209999999999</v>
      </c>
      <c r="AG590">
        <v>92.499610000000004</v>
      </c>
      <c r="AH590">
        <v>90.722560000000001</v>
      </c>
      <c r="AI590">
        <v>89.731470000000002</v>
      </c>
      <c r="AJ590">
        <v>88.115809999999996</v>
      </c>
      <c r="AK590">
        <v>87.857990000000001</v>
      </c>
      <c r="AL590">
        <v>89.93262</v>
      </c>
      <c r="AM590">
        <v>90.589699999999993</v>
      </c>
      <c r="AN590">
        <v>93.999219999999994</v>
      </c>
      <c r="AO590">
        <v>95.273870000000002</v>
      </c>
      <c r="AP590">
        <v>101.73841</v>
      </c>
      <c r="AQ590">
        <v>98.30968</v>
      </c>
      <c r="AR590">
        <v>97.773870000000002</v>
      </c>
      <c r="AS590">
        <v>101.4618</v>
      </c>
      <c r="AT590">
        <v>106.68527</v>
      </c>
      <c r="AU590">
        <v>109.28104999999999</v>
      </c>
      <c r="AV590">
        <v>109.38126</v>
      </c>
      <c r="AW590">
        <v>111.17413000000001</v>
      </c>
      <c r="AX590">
        <v>114.91513</v>
      </c>
      <c r="AY590">
        <v>113.81049</v>
      </c>
      <c r="AZ590">
        <v>115.95714</v>
      </c>
      <c r="BA590">
        <v>118.0475</v>
      </c>
      <c r="BB590">
        <v>114.88733999999999</v>
      </c>
      <c r="BC590">
        <v>113.59005999999999</v>
      </c>
      <c r="BD590">
        <v>118.47994</v>
      </c>
      <c r="BE590">
        <v>118.50484</v>
      </c>
      <c r="BF590">
        <v>120.17129</v>
      </c>
      <c r="BG590">
        <v>121.81977000000001</v>
      </c>
      <c r="BH590">
        <v>122.26112000000001</v>
      </c>
      <c r="BI590">
        <v>122.44896</v>
      </c>
      <c r="BJ590">
        <v>121.55903000000001</v>
      </c>
    </row>
    <row r="591" spans="1:62" x14ac:dyDescent="0.3">
      <c r="A591" t="s">
        <v>154</v>
      </c>
      <c r="B591" t="s">
        <v>155</v>
      </c>
      <c r="C591" t="s">
        <v>1333</v>
      </c>
      <c r="D591" t="s">
        <v>1334</v>
      </c>
      <c r="O591">
        <v>66.831460000000007</v>
      </c>
      <c r="P591">
        <v>67.059489999999997</v>
      </c>
      <c r="Q591">
        <v>68.330399999999997</v>
      </c>
      <c r="R591">
        <v>68.509219999999999</v>
      </c>
      <c r="S591">
        <v>75.964849999999998</v>
      </c>
      <c r="T591">
        <v>77.964470000000006</v>
      </c>
      <c r="U591">
        <v>80.20872</v>
      </c>
      <c r="V591">
        <v>81.926069999999996</v>
      </c>
      <c r="W591">
        <v>85.986840000000001</v>
      </c>
      <c r="X591">
        <v>88.343400000000003</v>
      </c>
      <c r="Y591">
        <v>91.32011</v>
      </c>
      <c r="Z591">
        <v>93.754189999999994</v>
      </c>
      <c r="AA591">
        <v>94.355940000000004</v>
      </c>
      <c r="AB591">
        <v>91.238460000000003</v>
      </c>
      <c r="AC591">
        <v>88.741069999999993</v>
      </c>
      <c r="AD591">
        <v>87.453519999999997</v>
      </c>
      <c r="AE591">
        <v>85.342060000000004</v>
      </c>
      <c r="AF591">
        <v>84.39161</v>
      </c>
      <c r="AG591">
        <v>84.552250000000001</v>
      </c>
      <c r="AH591">
        <v>84.253240000000005</v>
      </c>
      <c r="AI591">
        <v>82.664299999999997</v>
      </c>
      <c r="AJ591">
        <v>81.463149999999999</v>
      </c>
      <c r="AK591">
        <v>81.443060000000003</v>
      </c>
      <c r="AL591">
        <v>83.058390000000003</v>
      </c>
      <c r="AM591">
        <v>83.52458</v>
      </c>
      <c r="AN591">
        <v>86.684380000000004</v>
      </c>
      <c r="AO591">
        <v>87.663780000000003</v>
      </c>
      <c r="AP591">
        <v>94.412499999999994</v>
      </c>
      <c r="AQ591">
        <v>91.236469999999997</v>
      </c>
      <c r="AR591">
        <v>91.416089999999997</v>
      </c>
      <c r="AS591">
        <v>95.060379999999995</v>
      </c>
      <c r="AT591">
        <v>100.16246</v>
      </c>
      <c r="AU591">
        <v>102.82109</v>
      </c>
      <c r="AV591">
        <v>103.75608</v>
      </c>
      <c r="AW591">
        <v>105.97098</v>
      </c>
      <c r="AX591">
        <v>109.89631</v>
      </c>
      <c r="AY591">
        <v>109.11187</v>
      </c>
      <c r="AZ591">
        <v>111.36333</v>
      </c>
      <c r="BA591">
        <v>113.45524</v>
      </c>
      <c r="BB591">
        <v>110.95545</v>
      </c>
      <c r="BC591">
        <v>109.32617</v>
      </c>
      <c r="BD591">
        <v>113.29953</v>
      </c>
      <c r="BE591">
        <v>113.82805999999999</v>
      </c>
      <c r="BF591">
        <v>115.63827000000001</v>
      </c>
      <c r="BG591">
        <v>116.96464</v>
      </c>
      <c r="BH591">
        <v>116.99656</v>
      </c>
      <c r="BI591">
        <v>117.33879</v>
      </c>
      <c r="BJ591">
        <v>116.49626000000001</v>
      </c>
    </row>
    <row r="592" spans="1:62" x14ac:dyDescent="0.3">
      <c r="A592" t="s">
        <v>154</v>
      </c>
      <c r="B592" t="s">
        <v>155</v>
      </c>
      <c r="C592" t="s">
        <v>1335</v>
      </c>
      <c r="D592" t="s">
        <v>1336</v>
      </c>
    </row>
    <row r="593" spans="1:62" x14ac:dyDescent="0.3">
      <c r="A593" t="s">
        <v>154</v>
      </c>
      <c r="B593" t="s">
        <v>155</v>
      </c>
      <c r="C593" t="s">
        <v>1337</v>
      </c>
      <c r="D593" t="s">
        <v>1338</v>
      </c>
      <c r="Z593">
        <v>590627606526.17383</v>
      </c>
      <c r="AA593">
        <v>559804271337.91125</v>
      </c>
      <c r="AB593">
        <v>530585796979.06982</v>
      </c>
      <c r="AC593">
        <v>517200731379.59583</v>
      </c>
      <c r="AD593">
        <v>516285456273.88129</v>
      </c>
      <c r="AE593">
        <v>497500445277.19031</v>
      </c>
      <c r="AF593">
        <v>476802400612.85535</v>
      </c>
      <c r="AG593">
        <v>501907307585.86511</v>
      </c>
      <c r="AH593">
        <v>512100391896.24878</v>
      </c>
      <c r="AI593">
        <v>539370810847.51904</v>
      </c>
      <c r="AJ593">
        <v>549757809868.9939</v>
      </c>
      <c r="AK593">
        <v>555398321390.01013</v>
      </c>
      <c r="AL593">
        <v>566082674209.6969</v>
      </c>
      <c r="AM593">
        <v>575814557027.51843</v>
      </c>
      <c r="AN593">
        <v>594750638137.57739</v>
      </c>
      <c r="AO593">
        <v>636962116017.70544</v>
      </c>
      <c r="AP593">
        <v>655432690463.11438</v>
      </c>
      <c r="AQ593">
        <v>673547676559.55981</v>
      </c>
      <c r="AR593">
        <v>670635221405.15784</v>
      </c>
      <c r="AS593">
        <v>700413722630.51636</v>
      </c>
      <c r="AT593">
        <v>764272516684.46985</v>
      </c>
      <c r="AU593">
        <v>794209222714.3761</v>
      </c>
      <c r="AV593">
        <v>856974752089.25549</v>
      </c>
      <c r="AW593">
        <v>938741855171.18762</v>
      </c>
      <c r="AX593">
        <v>998553921049.31677</v>
      </c>
      <c r="AY593">
        <v>1052369467220.1002</v>
      </c>
      <c r="AZ593">
        <v>1203933503865.552</v>
      </c>
      <c r="BA593">
        <v>1233272724786.1301</v>
      </c>
      <c r="BB593">
        <v>1312388553033.356</v>
      </c>
      <c r="BC593">
        <v>1362592541451.0356</v>
      </c>
      <c r="BD593">
        <v>1409345295199.6169</v>
      </c>
      <c r="BE593">
        <v>1469908006644.8042</v>
      </c>
      <c r="BF593">
        <v>1577695950346.6401</v>
      </c>
      <c r="BG593">
        <v>1625859810023.3325</v>
      </c>
      <c r="BH593">
        <v>1658289495333.0842</v>
      </c>
      <c r="BI593">
        <v>1640352879826.4849</v>
      </c>
      <c r="BJ593">
        <v>1671435350167.8459</v>
      </c>
    </row>
    <row r="594" spans="1:62" x14ac:dyDescent="0.3">
      <c r="A594" t="s">
        <v>154</v>
      </c>
      <c r="B594" t="s">
        <v>155</v>
      </c>
      <c r="C594" t="s">
        <v>1339</v>
      </c>
      <c r="D594" t="s">
        <v>1340</v>
      </c>
    </row>
    <row r="595" spans="1:62" x14ac:dyDescent="0.3">
      <c r="A595" t="s">
        <v>154</v>
      </c>
      <c r="B595" t="s">
        <v>155</v>
      </c>
      <c r="C595" t="s">
        <v>1341</v>
      </c>
      <c r="D595" t="s">
        <v>1342</v>
      </c>
    </row>
    <row r="596" spans="1:62" x14ac:dyDescent="0.3">
      <c r="A596" t="s">
        <v>154</v>
      </c>
      <c r="B596" t="s">
        <v>155</v>
      </c>
      <c r="C596" t="s">
        <v>1343</v>
      </c>
      <c r="D596" t="s">
        <v>1344</v>
      </c>
      <c r="Z596">
        <v>405282343915.46796</v>
      </c>
      <c r="AA596">
        <v>361437188942.28772</v>
      </c>
      <c r="AB596">
        <v>306761882363.7121</v>
      </c>
      <c r="AC596">
        <v>274890403560.73651</v>
      </c>
      <c r="AD596">
        <v>254678259535.65933</v>
      </c>
      <c r="AE596">
        <v>270632109778.7984</v>
      </c>
      <c r="AF596">
        <v>306859254396.43347</v>
      </c>
      <c r="AG596">
        <v>319563216483.7981</v>
      </c>
      <c r="AH596">
        <v>319387136690.86987</v>
      </c>
      <c r="AI596">
        <v>328017647681.45966</v>
      </c>
      <c r="AJ596">
        <v>333408114817.5528</v>
      </c>
      <c r="AK596">
        <v>336386814883.73419</v>
      </c>
      <c r="AL596">
        <v>313061936094.29956</v>
      </c>
      <c r="AM596">
        <v>320568748075.29553</v>
      </c>
      <c r="AN596">
        <v>364958460675.7865</v>
      </c>
      <c r="AO596">
        <v>374956031475.36743</v>
      </c>
      <c r="AP596">
        <v>391350754444.9931</v>
      </c>
      <c r="AQ596">
        <v>386621090536.87891</v>
      </c>
      <c r="AR596">
        <v>378590620830.40125</v>
      </c>
      <c r="AS596">
        <v>383229759836.9975</v>
      </c>
      <c r="AT596">
        <v>378246865653.0835</v>
      </c>
      <c r="AU596">
        <v>411638793438.28351</v>
      </c>
      <c r="AV596">
        <v>521818586654.12219</v>
      </c>
      <c r="AW596">
        <v>647263962349.87341</v>
      </c>
      <c r="AX596">
        <v>760159696300.11841</v>
      </c>
      <c r="AY596">
        <v>873959363001.72266</v>
      </c>
      <c r="AZ596">
        <v>1056014136511.288</v>
      </c>
      <c r="BA596">
        <v>1179720858213.6746</v>
      </c>
      <c r="BB596">
        <v>1185178414470.5942</v>
      </c>
      <c r="BC596">
        <v>1362592541451.0359</v>
      </c>
      <c r="BD596">
        <v>1517881550920.5691</v>
      </c>
      <c r="BE596">
        <v>1587538032808.9866</v>
      </c>
      <c r="BF596">
        <v>1767877570283.6614</v>
      </c>
      <c r="BG596">
        <v>1847430294517.594</v>
      </c>
      <c r="BH596">
        <v>1744875874202.1689</v>
      </c>
      <c r="BI596">
        <v>1604654224395.1475</v>
      </c>
      <c r="BJ596">
        <v>1708398763634.9805</v>
      </c>
    </row>
    <row r="597" spans="1:62" x14ac:dyDescent="0.3">
      <c r="A597" t="s">
        <v>154</v>
      </c>
      <c r="B597" t="s">
        <v>155</v>
      </c>
      <c r="C597" t="s">
        <v>1345</v>
      </c>
      <c r="D597" t="s">
        <v>1346</v>
      </c>
    </row>
    <row r="598" spans="1:62" x14ac:dyDescent="0.3">
      <c r="A598" t="s">
        <v>154</v>
      </c>
      <c r="B598" t="s">
        <v>155</v>
      </c>
      <c r="C598" t="s">
        <v>1347</v>
      </c>
      <c r="D598" t="s">
        <v>1348</v>
      </c>
      <c r="Z598">
        <v>39.590641397367953</v>
      </c>
      <c r="AA598">
        <v>36.613738052254256</v>
      </c>
      <c r="AB598">
        <v>33.994040294579108</v>
      </c>
      <c r="AC598">
        <v>29.210032879754856</v>
      </c>
      <c r="AD598">
        <v>26.243707490294614</v>
      </c>
      <c r="AE598">
        <v>27.253801245915717</v>
      </c>
      <c r="AF598">
        <v>26.071683951215846</v>
      </c>
      <c r="AG598">
        <v>25.497983907623798</v>
      </c>
      <c r="AH598">
        <v>29.96274193207185</v>
      </c>
      <c r="AI598">
        <v>26.154779031360224</v>
      </c>
      <c r="AJ598">
        <v>25.226349369714836</v>
      </c>
      <c r="AK598">
        <v>23.0635193026006</v>
      </c>
      <c r="AL598">
        <v>23.224021876243313</v>
      </c>
      <c r="AM598">
        <v>22.642663271291916</v>
      </c>
      <c r="AN598">
        <v>22.523979531666242</v>
      </c>
      <c r="AO598">
        <v>21.141246730636425</v>
      </c>
      <c r="AP598">
        <v>21.935538584145498</v>
      </c>
      <c r="AQ598">
        <v>19.911106010536802</v>
      </c>
      <c r="AR598">
        <v>23.174584725205506</v>
      </c>
      <c r="AS598">
        <v>26.818414765881258</v>
      </c>
      <c r="AT598">
        <v>20.060298411022789</v>
      </c>
      <c r="AU598">
        <v>20.920874400553277</v>
      </c>
      <c r="AV598">
        <v>20.500077424863296</v>
      </c>
      <c r="AW598">
        <v>21.92035261963057</v>
      </c>
      <c r="AX598">
        <v>22.610585035134246</v>
      </c>
      <c r="AY598">
        <v>26.755332441616456</v>
      </c>
      <c r="AZ598">
        <v>21.228295977884809</v>
      </c>
      <c r="BA598">
        <v>22.381947823177885</v>
      </c>
      <c r="BB598">
        <v>18.889876098926745</v>
      </c>
      <c r="BC598">
        <v>20.622839164287043</v>
      </c>
      <c r="BD598">
        <v>20.846064175665241</v>
      </c>
      <c r="BE598">
        <v>21.282953889636218</v>
      </c>
      <c r="BF598">
        <v>16.361263846845411</v>
      </c>
      <c r="BG598">
        <v>19.18033038752521</v>
      </c>
      <c r="BH598">
        <v>17.23633511197264</v>
      </c>
      <c r="BI598">
        <v>16.880800711257713</v>
      </c>
      <c r="BJ598">
        <v>17.932008204767804</v>
      </c>
    </row>
    <row r="599" spans="1:62" x14ac:dyDescent="0.3">
      <c r="A599" t="s">
        <v>154</v>
      </c>
      <c r="B599" t="s">
        <v>155</v>
      </c>
      <c r="C599" t="s">
        <v>1349</v>
      </c>
      <c r="D599" t="s">
        <v>1350</v>
      </c>
      <c r="Z599">
        <v>56.750436347854297</v>
      </c>
      <c r="AA599">
        <v>52.574334690587342</v>
      </c>
      <c r="AB599">
        <v>42.389457536517966</v>
      </c>
      <c r="AC599">
        <v>33.359143105970432</v>
      </c>
      <c r="AD599">
        <v>29.512578639783978</v>
      </c>
      <c r="AE599">
        <v>27.283772191641969</v>
      </c>
      <c r="AF599">
        <v>24.500863721288908</v>
      </c>
      <c r="AG599">
        <v>23.754478065251096</v>
      </c>
      <c r="AH599">
        <v>26.255849792514084</v>
      </c>
      <c r="AI599">
        <v>24.86442595749601</v>
      </c>
      <c r="AJ599">
        <v>23.222327793857858</v>
      </c>
      <c r="AK599">
        <v>21.365203865250905</v>
      </c>
      <c r="AL599">
        <v>19.426074540394197</v>
      </c>
      <c r="AM599">
        <v>20.071760983729504</v>
      </c>
      <c r="AN599">
        <v>20.641298325673077</v>
      </c>
      <c r="AO599">
        <v>20.161228460261832</v>
      </c>
      <c r="AP599">
        <v>20.447362787264364</v>
      </c>
      <c r="AQ599">
        <v>19.127885294044869</v>
      </c>
      <c r="AR599">
        <v>21.916541141074553</v>
      </c>
      <c r="AS599">
        <v>25.913091926773099</v>
      </c>
      <c r="AT599">
        <v>21.026981994347128</v>
      </c>
      <c r="AU599">
        <v>21.763808922756969</v>
      </c>
      <c r="AV599">
        <v>21.073261817056004</v>
      </c>
      <c r="AW599">
        <v>22.07573723884758</v>
      </c>
      <c r="AX599">
        <v>23.542720288699076</v>
      </c>
      <c r="AY599">
        <v>29.042986158055729</v>
      </c>
      <c r="AZ599">
        <v>22.367259876541485</v>
      </c>
      <c r="BA599">
        <v>24.666090335706556</v>
      </c>
      <c r="BB599">
        <v>19.82286334143809</v>
      </c>
      <c r="BC599">
        <v>21.639294188052041</v>
      </c>
      <c r="BD599">
        <v>21.990630340669171</v>
      </c>
      <c r="BE599">
        <v>23.394368531988</v>
      </c>
      <c r="BF599">
        <v>17.677579559523785</v>
      </c>
      <c r="BG599">
        <v>20.384517974905204</v>
      </c>
      <c r="BH599">
        <v>17.511501104040526</v>
      </c>
      <c r="BI599">
        <v>17.413839022597564</v>
      </c>
      <c r="BJ599">
        <v>18.645526120973379</v>
      </c>
    </row>
    <row r="600" spans="1:62" x14ac:dyDescent="0.3">
      <c r="A600" t="s">
        <v>154</v>
      </c>
      <c r="B600" t="s">
        <v>155</v>
      </c>
      <c r="C600" t="s">
        <v>1351</v>
      </c>
      <c r="D600" t="s">
        <v>1352</v>
      </c>
    </row>
    <row r="601" spans="1:62" x14ac:dyDescent="0.3">
      <c r="A601" t="s">
        <v>154</v>
      </c>
      <c r="B601" t="s">
        <v>155</v>
      </c>
      <c r="C601" t="s">
        <v>1353</v>
      </c>
      <c r="D601" t="s">
        <v>1354</v>
      </c>
    </row>
    <row r="602" spans="1:62" x14ac:dyDescent="0.3">
      <c r="A602" t="s">
        <v>154</v>
      </c>
      <c r="B602" t="s">
        <v>155</v>
      </c>
      <c r="C602" t="s">
        <v>1355</v>
      </c>
      <c r="D602" t="s">
        <v>1356</v>
      </c>
      <c r="Z602">
        <v>555552375458.052</v>
      </c>
      <c r="AA602">
        <v>547209217241.14777</v>
      </c>
      <c r="AB602">
        <v>528323667355.97754</v>
      </c>
      <c r="AC602">
        <v>540752036653.15393</v>
      </c>
      <c r="AD602">
        <v>551024111471.10425</v>
      </c>
      <c r="AE602">
        <v>559316124427.26611</v>
      </c>
      <c r="AF602">
        <v>577663267080.83435</v>
      </c>
      <c r="AG602">
        <v>601009533417.00061</v>
      </c>
      <c r="AH602">
        <v>616203907300.63721</v>
      </c>
      <c r="AI602">
        <v>633067175438.79456</v>
      </c>
      <c r="AJ602">
        <v>633100275854.06116</v>
      </c>
      <c r="AK602">
        <v>632892227027.15698</v>
      </c>
      <c r="AL602">
        <v>634057823780.896</v>
      </c>
      <c r="AM602">
        <v>640097150697.24023</v>
      </c>
      <c r="AN602">
        <v>656486641414.28528</v>
      </c>
      <c r="AO602">
        <v>685330810479.73108</v>
      </c>
      <c r="AP602">
        <v>705668396852.29639</v>
      </c>
      <c r="AQ602">
        <v>720349821473.60669</v>
      </c>
      <c r="AR602">
        <v>739390657821.00903</v>
      </c>
      <c r="AS602">
        <v>767512816210.23254</v>
      </c>
      <c r="AT602">
        <v>800163500465.61182</v>
      </c>
      <c r="AU602">
        <v>852527729187.04565</v>
      </c>
      <c r="AV602">
        <v>891859595818.83447</v>
      </c>
      <c r="AW602">
        <v>945779670226.84509</v>
      </c>
      <c r="AX602">
        <v>1000334190659.9175</v>
      </c>
      <c r="AY602">
        <v>1057045887897.0715</v>
      </c>
      <c r="AZ602">
        <v>1123646213647.6436</v>
      </c>
      <c r="BA602">
        <v>1179877471766.8728</v>
      </c>
      <c r="BB602">
        <v>1219606076566.8469</v>
      </c>
      <c r="BC602">
        <v>1294649914829.6152</v>
      </c>
      <c r="BD602">
        <v>1358824196691.561</v>
      </c>
      <c r="BE602">
        <v>1416537976604.8625</v>
      </c>
      <c r="BF602">
        <v>1481320987906.2107</v>
      </c>
      <c r="BG602">
        <v>1549749385614.6187</v>
      </c>
      <c r="BH602">
        <v>1596262292546.6277</v>
      </c>
      <c r="BI602">
        <v>1617793347830.0261</v>
      </c>
      <c r="BJ602">
        <v>1660703267313.7856</v>
      </c>
    </row>
    <row r="603" spans="1:62" x14ac:dyDescent="0.3">
      <c r="A603" t="s">
        <v>154</v>
      </c>
      <c r="B603" t="s">
        <v>155</v>
      </c>
      <c r="C603" t="s">
        <v>1357</v>
      </c>
      <c r="D603" t="s">
        <v>1358</v>
      </c>
    </row>
    <row r="604" spans="1:62" x14ac:dyDescent="0.3">
      <c r="A604" t="s">
        <v>154</v>
      </c>
      <c r="B604" t="s">
        <v>155</v>
      </c>
      <c r="C604" t="s">
        <v>1359</v>
      </c>
      <c r="D604" t="s">
        <v>1360</v>
      </c>
    </row>
    <row r="605" spans="1:62" x14ac:dyDescent="0.3">
      <c r="A605" t="s">
        <v>154</v>
      </c>
      <c r="B605" t="s">
        <v>155</v>
      </c>
      <c r="C605" t="s">
        <v>1361</v>
      </c>
      <c r="D605" t="s">
        <v>1362</v>
      </c>
      <c r="Z605">
        <v>380434655269.90198</v>
      </c>
      <c r="AA605">
        <v>345487365388.05719</v>
      </c>
      <c r="AB605">
        <v>293975152628.37</v>
      </c>
      <c r="AC605">
        <v>263910659469.16101</v>
      </c>
      <c r="AD605">
        <v>249054846177.61768</v>
      </c>
      <c r="AE605">
        <v>257240407586.23782</v>
      </c>
      <c r="AF605">
        <v>294531781318.29077</v>
      </c>
      <c r="AG605">
        <v>302693213469.50769</v>
      </c>
      <c r="AH605">
        <v>305832367619.95215</v>
      </c>
      <c r="AI605">
        <v>307759260060.5506</v>
      </c>
      <c r="AJ605">
        <v>316402409208.28253</v>
      </c>
      <c r="AK605">
        <v>314774900154.25848</v>
      </c>
      <c r="AL605">
        <v>291299728287.42419</v>
      </c>
      <c r="AM605">
        <v>297460348631.66101</v>
      </c>
      <c r="AN605">
        <v>338056173797.82031</v>
      </c>
      <c r="AO605">
        <v>345634735775.38867</v>
      </c>
      <c r="AP605">
        <v>360814556181.59631</v>
      </c>
      <c r="AQ605">
        <v>344202054013.20776</v>
      </c>
      <c r="AR605">
        <v>346490923251.08887</v>
      </c>
      <c r="AS605">
        <v>371663245551.56519</v>
      </c>
      <c r="AT605">
        <v>352710396879.3924</v>
      </c>
      <c r="AU605">
        <v>380534376130.91315</v>
      </c>
      <c r="AV605">
        <v>476006454853.341</v>
      </c>
      <c r="AW605">
        <v>593295411235.39197</v>
      </c>
      <c r="AX605">
        <v>709148389951.19836</v>
      </c>
      <c r="AY605">
        <v>850281462557.33826</v>
      </c>
      <c r="AZ605">
        <v>988914150004.52502</v>
      </c>
      <c r="BA605">
        <v>1136989148862.4631</v>
      </c>
      <c r="BB605">
        <v>1078407207730.9891</v>
      </c>
      <c r="BC605">
        <v>1294649914829.6155</v>
      </c>
      <c r="BD605">
        <v>1459172498679.2461</v>
      </c>
      <c r="BE605">
        <v>1538278058484.0181</v>
      </c>
      <c r="BF605">
        <v>1635766833933.5867</v>
      </c>
      <c r="BG605">
        <v>1712965435654.9839</v>
      </c>
      <c r="BH605">
        <v>1559759124032.4368</v>
      </c>
      <c r="BI605">
        <v>1444442602266.5083</v>
      </c>
      <c r="BJ605">
        <v>1561996334167.45</v>
      </c>
    </row>
    <row r="606" spans="1:62" x14ac:dyDescent="0.3">
      <c r="A606" t="s">
        <v>154</v>
      </c>
      <c r="B606" t="s">
        <v>155</v>
      </c>
      <c r="C606" t="s">
        <v>1363</v>
      </c>
      <c r="D606" t="s">
        <v>1364</v>
      </c>
    </row>
    <row r="607" spans="1:62" x14ac:dyDescent="0.3">
      <c r="A607" t="s">
        <v>154</v>
      </c>
      <c r="B607" t="s">
        <v>155</v>
      </c>
      <c r="C607" t="s">
        <v>1365</v>
      </c>
      <c r="D607" t="s">
        <v>1366</v>
      </c>
      <c r="AO607">
        <v>4.8488945074092573</v>
      </c>
      <c r="AP607">
        <v>5.571972443363947</v>
      </c>
      <c r="AQ607">
        <v>6.8056049287983891</v>
      </c>
      <c r="AR607">
        <v>8.8515160332176563</v>
      </c>
      <c r="AS607">
        <v>3.8908419745658769</v>
      </c>
      <c r="AT607">
        <v>3.5538787996226762</v>
      </c>
      <c r="AU607">
        <v>3.591444876836138</v>
      </c>
      <c r="AV607">
        <v>3.9549490949774095</v>
      </c>
      <c r="AY607">
        <v>7.6591082141410949</v>
      </c>
      <c r="AZ607">
        <v>4.5998520870814135</v>
      </c>
      <c r="BA607">
        <v>3.7530847709247124</v>
      </c>
      <c r="BB607">
        <v>4.2535895464906703</v>
      </c>
      <c r="BC607">
        <v>2.8297715780232959</v>
      </c>
      <c r="BD607">
        <v>4.4041536733978042</v>
      </c>
      <c r="BE607">
        <v>4.359983946197171</v>
      </c>
      <c r="BF607">
        <v>4.057080444817327</v>
      </c>
      <c r="BG607">
        <v>3.9634893266438813</v>
      </c>
      <c r="BI607">
        <v>3.7939398816351333</v>
      </c>
      <c r="BJ607">
        <v>3.9054844953729169</v>
      </c>
    </row>
    <row r="608" spans="1:62" x14ac:dyDescent="0.3">
      <c r="A608" t="s">
        <v>154</v>
      </c>
      <c r="B608" t="s">
        <v>155</v>
      </c>
      <c r="C608" t="s">
        <v>1367</v>
      </c>
      <c r="D608" t="s">
        <v>1368</v>
      </c>
      <c r="AS608">
        <v>1100213947</v>
      </c>
      <c r="AT608">
        <v>1001882479</v>
      </c>
      <c r="AU608">
        <v>924046013</v>
      </c>
      <c r="AW608">
        <v>1689649796</v>
      </c>
      <c r="AX608">
        <v>2276352935</v>
      </c>
      <c r="AZ608">
        <v>2515168743</v>
      </c>
      <c r="BA608">
        <v>2623278338</v>
      </c>
      <c r="BC608">
        <v>2284978766</v>
      </c>
      <c r="BD608">
        <v>3221348947</v>
      </c>
      <c r="BE608">
        <v>3273531600</v>
      </c>
    </row>
    <row r="609" spans="1:62" x14ac:dyDescent="0.3">
      <c r="A609" t="s">
        <v>154</v>
      </c>
      <c r="B609" t="s">
        <v>155</v>
      </c>
      <c r="C609" t="s">
        <v>1369</v>
      </c>
      <c r="D609" t="s">
        <v>1370</v>
      </c>
      <c r="E609">
        <v>1.398817331005485</v>
      </c>
      <c r="O609">
        <v>1.3630794274110674</v>
      </c>
      <c r="T609">
        <v>1.2776122844484885</v>
      </c>
      <c r="AI609">
        <v>1.2120956624653754</v>
      </c>
    </row>
    <row r="610" spans="1:62" x14ac:dyDescent="0.3">
      <c r="A610" t="s">
        <v>154</v>
      </c>
      <c r="B610" t="s">
        <v>155</v>
      </c>
      <c r="C610" t="s">
        <v>1371</v>
      </c>
      <c r="D610" t="s">
        <v>1372</v>
      </c>
      <c r="Z610">
        <v>50.977591751045672</v>
      </c>
      <c r="AA610">
        <v>52.694130203563624</v>
      </c>
      <c r="AB610">
        <v>55.183190998382827</v>
      </c>
      <c r="AC610">
        <v>58.680149745564584</v>
      </c>
      <c r="AD610">
        <v>60.473686776618472</v>
      </c>
      <c r="AE610">
        <v>58.922375790141636</v>
      </c>
      <c r="AF610">
        <v>60.079686760428402</v>
      </c>
      <c r="AG610">
        <v>62.278216521873944</v>
      </c>
      <c r="AH610">
        <v>57.689198461561695</v>
      </c>
      <c r="AI610">
        <v>60.567675850246303</v>
      </c>
      <c r="AJ610">
        <v>61.255320624421479</v>
      </c>
      <c r="AK610">
        <v>63.52509066650444</v>
      </c>
      <c r="AL610">
        <v>63.329956512053435</v>
      </c>
      <c r="AM610">
        <v>64.605982080768129</v>
      </c>
      <c r="AN610">
        <v>65.619101700586057</v>
      </c>
      <c r="AO610">
        <v>66.509855306333904</v>
      </c>
      <c r="AP610">
        <v>66.426868186910085</v>
      </c>
      <c r="AQ610">
        <v>68.14264351996286</v>
      </c>
      <c r="AR610">
        <v>65.89321492498118</v>
      </c>
      <c r="AS610">
        <v>61.672982278460992</v>
      </c>
      <c r="AT610">
        <v>64.718159529709354</v>
      </c>
      <c r="AU610">
        <v>65.395775597870625</v>
      </c>
      <c r="AV610">
        <v>64.663226645521235</v>
      </c>
      <c r="AW610">
        <v>63.19844195175402</v>
      </c>
      <c r="AX610">
        <v>62.820562927054858</v>
      </c>
      <c r="AY610">
        <v>60.254898697235397</v>
      </c>
      <c r="AZ610">
        <v>63.558575421450854</v>
      </c>
      <c r="BA610">
        <v>62.104191521288691</v>
      </c>
      <c r="BB610">
        <v>65.307383770853235</v>
      </c>
      <c r="BC610">
        <v>63.50041399206394</v>
      </c>
      <c r="BD610">
        <v>63.411196736229279</v>
      </c>
      <c r="BE610">
        <v>63.198996366126842</v>
      </c>
      <c r="BF610">
        <v>65.734892635320847</v>
      </c>
      <c r="BG610">
        <v>65.112899807333378</v>
      </c>
      <c r="BH610">
        <v>67.632978999784399</v>
      </c>
      <c r="BI610">
        <v>68.583183079524417</v>
      </c>
      <c r="BJ610">
        <v>67.934641826449123</v>
      </c>
    </row>
    <row r="611" spans="1:62" x14ac:dyDescent="0.3">
      <c r="A611" t="s">
        <v>154</v>
      </c>
      <c r="B611" t="s">
        <v>155</v>
      </c>
      <c r="C611" t="s">
        <v>1373</v>
      </c>
      <c r="D611" t="s">
        <v>1374</v>
      </c>
      <c r="AA611">
        <v>-1.3299394480878419</v>
      </c>
      <c r="AB611">
        <v>-5.3950443849680596</v>
      </c>
      <c r="AC611">
        <v>3.6516178371641956</v>
      </c>
      <c r="AD611">
        <v>3.1908561429107891</v>
      </c>
      <c r="AE611">
        <v>-1.1072354198095553</v>
      </c>
      <c r="AF611">
        <v>0.84727514421921057</v>
      </c>
      <c r="AG611">
        <v>4.6287206920251833</v>
      </c>
      <c r="AH611">
        <v>5.5480957198142278E-2</v>
      </c>
      <c r="AI611">
        <v>7.0887351616685947</v>
      </c>
      <c r="AJ611">
        <v>2.7800954347469258</v>
      </c>
      <c r="AK611">
        <v>3.895358940208979</v>
      </c>
      <c r="AL611">
        <v>-0.63281006922173333</v>
      </c>
      <c r="AM611">
        <v>-0.66730336130615342</v>
      </c>
      <c r="AN611">
        <v>5.4354861533942369</v>
      </c>
      <c r="AO611">
        <v>8.2617066694362649</v>
      </c>
      <c r="AP611">
        <v>1.8511986360158659</v>
      </c>
      <c r="AQ611">
        <v>2.3218998860591711</v>
      </c>
      <c r="AR611">
        <v>0.14668745389660387</v>
      </c>
      <c r="AS611">
        <v>2.3219215728255165</v>
      </c>
      <c r="AT611">
        <v>16.301870791023006</v>
      </c>
      <c r="AU611">
        <v>6.726768165833505</v>
      </c>
      <c r="AV611">
        <v>6.0125703320568391</v>
      </c>
      <c r="AW611">
        <v>3.9731887365521743</v>
      </c>
      <c r="AX611">
        <v>8.130479955187738</v>
      </c>
      <c r="AY611">
        <v>0.73185281146297143</v>
      </c>
      <c r="AZ611">
        <v>13.547718576446456</v>
      </c>
      <c r="BA611">
        <v>-2.8106080929475894</v>
      </c>
      <c r="BB611">
        <v>7.5227600207427514</v>
      </c>
      <c r="BC611">
        <v>4.0509493108749126</v>
      </c>
      <c r="BD611">
        <v>1.9486377921269735</v>
      </c>
      <c r="BE611">
        <v>3.4100675201546693</v>
      </c>
      <c r="BF611">
        <v>9.5040367856763339</v>
      </c>
      <c r="BG611">
        <v>2.4695588494258516</v>
      </c>
      <c r="BH611">
        <v>2.5904923898211649</v>
      </c>
      <c r="BI611">
        <v>0.60836078842456232</v>
      </c>
      <c r="BJ611">
        <v>2.1226277709450727</v>
      </c>
    </row>
    <row r="612" spans="1:62" x14ac:dyDescent="0.3">
      <c r="A612" t="s">
        <v>154</v>
      </c>
      <c r="B612" t="s">
        <v>155</v>
      </c>
      <c r="C612" t="s">
        <v>1375</v>
      </c>
      <c r="D612" t="s">
        <v>1376</v>
      </c>
      <c r="Z612">
        <v>331664346295.43481</v>
      </c>
      <c r="AA612">
        <v>327253411318.80914</v>
      </c>
      <c r="AB612">
        <v>309597944526.83728</v>
      </c>
      <c r="AC612">
        <v>320903278292.67297</v>
      </c>
      <c r="AD612">
        <v>331142840260.87683</v>
      </c>
      <c r="AE612">
        <v>327476309443.34503</v>
      </c>
      <c r="AF612">
        <v>330250934816.46484</v>
      </c>
      <c r="AG612">
        <v>345537328171.92114</v>
      </c>
      <c r="AH612">
        <v>345729035589.06781</v>
      </c>
      <c r="AI612">
        <v>370236851298.96777</v>
      </c>
      <c r="AJ612">
        <v>380529789099.68115</v>
      </c>
      <c r="AK612">
        <v>395352790259.534</v>
      </c>
      <c r="AL612">
        <v>392850957993.82257</v>
      </c>
      <c r="AM612">
        <v>390229450346.20636</v>
      </c>
      <c r="AN612">
        <v>411440318086.24084</v>
      </c>
      <c r="AO612">
        <v>445432310286.32159</v>
      </c>
      <c r="AP612">
        <v>453678147138.71594</v>
      </c>
      <c r="AQ612">
        <v>464212099520.20514</v>
      </c>
      <c r="AR612">
        <v>464893040429.67133</v>
      </c>
      <c r="AS612">
        <v>475687492225.97229</v>
      </c>
      <c r="AT612">
        <v>553233452577.70789</v>
      </c>
      <c r="AU612">
        <v>590448184348.44678</v>
      </c>
      <c r="AV612">
        <v>625949296706.74976</v>
      </c>
      <c r="AW612">
        <v>650819443660.02991</v>
      </c>
      <c r="AX612">
        <v>703734188071.27307</v>
      </c>
      <c r="AY612">
        <v>708884486511.8988</v>
      </c>
      <c r="AZ612">
        <v>804922161776.61841</v>
      </c>
      <c r="BA612">
        <v>782298954355.79614</v>
      </c>
      <c r="BB612">
        <v>841149427336.76257</v>
      </c>
      <c r="BC612">
        <v>875223964266.8894</v>
      </c>
      <c r="BD612">
        <v>892278909200.34583</v>
      </c>
      <c r="BE612">
        <v>922706222472.17725</v>
      </c>
      <c r="BF612">
        <v>1010400561279.6575</v>
      </c>
      <c r="BG612">
        <v>1035352997755.3878</v>
      </c>
      <c r="BH612">
        <v>1062173738370.0264</v>
      </c>
      <c r="BI612">
        <v>1068635586899.213</v>
      </c>
      <c r="BJ612">
        <v>1091318742636.9376</v>
      </c>
    </row>
    <row r="613" spans="1:62" x14ac:dyDescent="0.3">
      <c r="A613" t="s">
        <v>154</v>
      </c>
      <c r="B613" t="s">
        <v>155</v>
      </c>
      <c r="C613" t="s">
        <v>1377</v>
      </c>
      <c r="D613" t="s">
        <v>1378</v>
      </c>
    </row>
    <row r="614" spans="1:62" x14ac:dyDescent="0.3">
      <c r="A614" t="s">
        <v>154</v>
      </c>
      <c r="B614" t="s">
        <v>155</v>
      </c>
      <c r="C614" t="s">
        <v>1379</v>
      </c>
      <c r="D614" t="s">
        <v>1380</v>
      </c>
    </row>
    <row r="615" spans="1:62" x14ac:dyDescent="0.3">
      <c r="A615" t="s">
        <v>154</v>
      </c>
      <c r="B615" t="s">
        <v>155</v>
      </c>
      <c r="C615" t="s">
        <v>1381</v>
      </c>
      <c r="D615" t="s">
        <v>1382</v>
      </c>
      <c r="Z615">
        <v>147505892299.26599</v>
      </c>
      <c r="AA615">
        <v>143584837123.92453</v>
      </c>
      <c r="AB615">
        <v>148215479717.18661</v>
      </c>
      <c r="AC615">
        <v>153992316515.0896</v>
      </c>
      <c r="AD615">
        <v>153970495890.5202</v>
      </c>
      <c r="AE615">
        <v>162473470797.56039</v>
      </c>
      <c r="AF615">
        <v>190526393787.7092</v>
      </c>
      <c r="AG615">
        <v>201178327339.27182</v>
      </c>
      <c r="AH615">
        <v>195216134321.31342</v>
      </c>
      <c r="AI615">
        <v>201070080663.40607</v>
      </c>
      <c r="AJ615">
        <v>208138552201.14154</v>
      </c>
      <c r="AK615">
        <v>214035346710.41922</v>
      </c>
      <c r="AL615">
        <v>202395080234.85617</v>
      </c>
      <c r="AM615">
        <v>202903080207.04935</v>
      </c>
      <c r="AN615">
        <v>235785180915.49594</v>
      </c>
      <c r="AO615">
        <v>243100701242.55948</v>
      </c>
      <c r="AP615">
        <v>254108394127.31516</v>
      </c>
      <c r="AQ615">
        <v>250321791989.39319</v>
      </c>
      <c r="AR615">
        <v>244984305352.88394</v>
      </c>
      <c r="AS615">
        <v>246961342731.55731</v>
      </c>
      <c r="AT615">
        <v>246886834868.38345</v>
      </c>
      <c r="AU615">
        <v>272458539745.58984</v>
      </c>
      <c r="AV615">
        <v>337395067120.78674</v>
      </c>
      <c r="AW615">
        <v>410882999768.57983</v>
      </c>
      <c r="AX615">
        <v>482969010720.16486</v>
      </c>
      <c r="AY615">
        <v>544412116539.7016</v>
      </c>
      <c r="AZ615">
        <v>674037305889.50806</v>
      </c>
      <c r="BA615">
        <v>738951906074.31128</v>
      </c>
      <c r="BB615">
        <v>751668465667.146</v>
      </c>
      <c r="BC615">
        <v>875223964266.8894</v>
      </c>
      <c r="BD615">
        <v>974919163931.35742</v>
      </c>
      <c r="BE615">
        <v>1016586447013.9934</v>
      </c>
      <c r="BF615">
        <v>1154603781257.9805</v>
      </c>
      <c r="BG615">
        <v>1206935716304.6333</v>
      </c>
      <c r="BH615">
        <v>1161822649596.6973</v>
      </c>
      <c r="BI615">
        <v>1089405227114.5048</v>
      </c>
      <c r="BJ615">
        <v>1149436409586.4543</v>
      </c>
    </row>
    <row r="616" spans="1:62" x14ac:dyDescent="0.3">
      <c r="A616" t="s">
        <v>154</v>
      </c>
      <c r="B616" t="s">
        <v>155</v>
      </c>
      <c r="C616" t="s">
        <v>1383</v>
      </c>
      <c r="D616" t="s">
        <v>1384</v>
      </c>
      <c r="Z616">
        <v>835.28863504704168</v>
      </c>
      <c r="AA616">
        <v>800.95890098357324</v>
      </c>
      <c r="AB616">
        <v>736.41291554958343</v>
      </c>
      <c r="AC616">
        <v>741.84694503965738</v>
      </c>
      <c r="AD616">
        <v>744.06085716885877</v>
      </c>
      <c r="AE616">
        <v>715.27081442272402</v>
      </c>
      <c r="AF616">
        <v>701.26057759714445</v>
      </c>
      <c r="AG616">
        <v>713.3928520966889</v>
      </c>
      <c r="AH616">
        <v>694.09179973586595</v>
      </c>
      <c r="AI616">
        <v>722.86880958968857</v>
      </c>
      <c r="AJ616">
        <v>722.61773946215749</v>
      </c>
      <c r="AK616">
        <v>730.28786495681516</v>
      </c>
      <c r="AL616">
        <v>705.99266424610585</v>
      </c>
      <c r="AM616">
        <v>682.42380373932804</v>
      </c>
      <c r="AN616">
        <v>700.36015698105371</v>
      </c>
      <c r="AO616">
        <v>738.22159742572376</v>
      </c>
      <c r="AP616">
        <v>732.20193954177637</v>
      </c>
      <c r="AQ616">
        <v>729.68376736951222</v>
      </c>
      <c r="AR616">
        <v>711.73817008757203</v>
      </c>
      <c r="AS616">
        <v>709.29359425967777</v>
      </c>
      <c r="AT616">
        <v>803.39907378670114</v>
      </c>
      <c r="AU616">
        <v>835.02801527739882</v>
      </c>
      <c r="AV616">
        <v>862.02215115416038</v>
      </c>
      <c r="AW616">
        <v>872.65997935894916</v>
      </c>
      <c r="AX616">
        <v>918.61649218451214</v>
      </c>
      <c r="AY616">
        <v>900.701713591062</v>
      </c>
      <c r="AZ616">
        <v>995.3775338757298</v>
      </c>
      <c r="BA616">
        <v>941.43367159708873</v>
      </c>
      <c r="BB616">
        <v>985.00594317000798</v>
      </c>
      <c r="BC616">
        <v>997.26034068232127</v>
      </c>
      <c r="BD616">
        <v>989.23378574446042</v>
      </c>
      <c r="BE616">
        <v>995.32527926285502</v>
      </c>
      <c r="BF616">
        <v>1060.5273716710924</v>
      </c>
      <c r="BG616">
        <v>1057.542439948875</v>
      </c>
      <c r="BH616">
        <v>1055.9961093863069</v>
      </c>
      <c r="BI616">
        <v>1034.284172489356</v>
      </c>
      <c r="BJ616">
        <v>1028.471210829063</v>
      </c>
    </row>
    <row r="617" spans="1:62" x14ac:dyDescent="0.3">
      <c r="A617" t="s">
        <v>154</v>
      </c>
      <c r="B617" t="s">
        <v>155</v>
      </c>
      <c r="C617" t="s">
        <v>1385</v>
      </c>
      <c r="D617" t="s">
        <v>1386</v>
      </c>
      <c r="AA617">
        <v>-4.1099247162072317</v>
      </c>
      <c r="AB617">
        <v>-8.0585889431689566</v>
      </c>
      <c r="AC617">
        <v>0.73790523975515043</v>
      </c>
      <c r="AD617">
        <v>0.2984324656190438</v>
      </c>
      <c r="AE617">
        <v>-3.8693129021301331</v>
      </c>
      <c r="AF617">
        <v>-1.9587317898447765</v>
      </c>
      <c r="AG617">
        <v>1.7300665240751982</v>
      </c>
      <c r="AH617">
        <v>-2.7055292612052995</v>
      </c>
      <c r="AI617">
        <v>4.1459947898496523</v>
      </c>
      <c r="AJ617">
        <v>-3.4732461022031202E-2</v>
      </c>
      <c r="AK617">
        <v>1.0614360921123307</v>
      </c>
      <c r="AL617">
        <v>-3.3267978117294916</v>
      </c>
      <c r="AM617">
        <v>-3.3384001988102483</v>
      </c>
      <c r="AN617">
        <v>2.6283305393867806</v>
      </c>
      <c r="AO617">
        <v>5.4059957676453507</v>
      </c>
      <c r="AP617">
        <v>-0.81542695376818131</v>
      </c>
      <c r="AQ617">
        <v>-0.34391771399022275</v>
      </c>
      <c r="AR617">
        <v>-2.4593663836916022</v>
      </c>
      <c r="AS617">
        <v>-0.3434656072462019</v>
      </c>
      <c r="AT617">
        <v>13.267493219820437</v>
      </c>
      <c r="AU617">
        <v>3.9368904598830738</v>
      </c>
      <c r="AV617">
        <v>3.2327221821167171</v>
      </c>
      <c r="AW617">
        <v>1.2340550866988451</v>
      </c>
      <c r="AX617">
        <v>5.2662564930870701</v>
      </c>
      <c r="AY617">
        <v>-1.9501912654374394</v>
      </c>
      <c r="AZ617">
        <v>10.511340086963855</v>
      </c>
      <c r="BA617">
        <v>-5.4194373936287548</v>
      </c>
      <c r="BB617">
        <v>4.6282890539703487</v>
      </c>
      <c r="BC617">
        <v>1.244093763828019</v>
      </c>
      <c r="BD617">
        <v>-0.8048605374569604</v>
      </c>
      <c r="BE617">
        <v>0.615778960057483</v>
      </c>
      <c r="BF617">
        <v>6.5508325536076484</v>
      </c>
      <c r="BG617">
        <v>-0.28145730152292003</v>
      </c>
      <c r="BH617">
        <v>-0.1462192441792638</v>
      </c>
      <c r="BI617">
        <v>-2.0560622055292157</v>
      </c>
      <c r="BJ617">
        <v>-0.56202751766974757</v>
      </c>
    </row>
    <row r="618" spans="1:62" x14ac:dyDescent="0.3">
      <c r="A618" t="s">
        <v>154</v>
      </c>
      <c r="B618" t="s">
        <v>155</v>
      </c>
      <c r="C618" t="s">
        <v>1387</v>
      </c>
      <c r="D618" t="s">
        <v>1388</v>
      </c>
      <c r="AI618">
        <v>733815736257.026</v>
      </c>
      <c r="AJ618">
        <v>757633954518.75317</v>
      </c>
      <c r="AK618">
        <v>792734850458.16443</v>
      </c>
      <c r="AL618">
        <v>781943493102.68933</v>
      </c>
      <c r="AM618">
        <v>773908759531.88855</v>
      </c>
      <c r="AN618">
        <v>814675746499.6698</v>
      </c>
      <c r="AO618">
        <v>885394904880.39709</v>
      </c>
      <c r="AP618">
        <v>901019371375.78174</v>
      </c>
      <c r="AQ618">
        <v>922360548696.01746</v>
      </c>
      <c r="AR618">
        <v>921023975025.43518</v>
      </c>
      <c r="AS618">
        <v>938545857280.89685</v>
      </c>
      <c r="AT618">
        <v>1108163681943.9307</v>
      </c>
      <c r="AU618">
        <v>1194618377014.7075</v>
      </c>
      <c r="AV618">
        <v>1263718091990.2183</v>
      </c>
      <c r="AW618">
        <v>1310489936801.7732</v>
      </c>
      <c r="AX618">
        <v>1419907828903.2307</v>
      </c>
      <c r="AY618">
        <v>1413738145153.7517</v>
      </c>
      <c r="AZ618">
        <v>1618635062907.5232</v>
      </c>
      <c r="BA618">
        <v>1561694743613.5198</v>
      </c>
      <c r="BB618">
        <v>1695943696690.583</v>
      </c>
      <c r="BC618">
        <v>1763577651985.4709</v>
      </c>
      <c r="BD618">
        <v>1799193533907.4409</v>
      </c>
      <c r="BE618">
        <v>1859014925141.2693</v>
      </c>
      <c r="BF618">
        <v>2049965460943.0059</v>
      </c>
      <c r="BG618">
        <v>2103152249105.4788</v>
      </c>
      <c r="BH618">
        <v>2163860151556.3274</v>
      </c>
      <c r="BI618">
        <v>2176908528774.7356</v>
      </c>
      <c r="BJ618">
        <v>2220857005478.7041</v>
      </c>
    </row>
    <row r="619" spans="1:62" x14ac:dyDescent="0.3">
      <c r="A619" t="s">
        <v>154</v>
      </c>
      <c r="B619" t="s">
        <v>155</v>
      </c>
      <c r="C619" t="s">
        <v>1389</v>
      </c>
      <c r="D619" t="s">
        <v>1390</v>
      </c>
      <c r="AI619">
        <v>339196408368.29626</v>
      </c>
      <c r="AJ619">
        <v>364153824063.68262</v>
      </c>
      <c r="AK619">
        <v>395653168392.54645</v>
      </c>
      <c r="AL619">
        <v>405085042150.59125</v>
      </c>
      <c r="AM619">
        <v>421324118782.64508</v>
      </c>
      <c r="AN619">
        <v>467132610818.5647</v>
      </c>
      <c r="AO619">
        <v>500312724117.74146</v>
      </c>
      <c r="AP619">
        <v>521809911474.73877</v>
      </c>
      <c r="AQ619">
        <v>561051086451.30518</v>
      </c>
      <c r="AR619">
        <v>583769686968.45142</v>
      </c>
      <c r="AS619">
        <v>631930907666.67944</v>
      </c>
      <c r="AT619">
        <v>703343512573.96936</v>
      </c>
      <c r="AU619">
        <v>797854192967.10168</v>
      </c>
      <c r="AV619">
        <v>842488328230.57544</v>
      </c>
      <c r="AW619">
        <v>933540745500.95911</v>
      </c>
      <c r="AX619">
        <v>1045518400517.1843</v>
      </c>
      <c r="AY619">
        <v>1164160265344.3596</v>
      </c>
      <c r="AZ619">
        <v>1389405744083.0806</v>
      </c>
      <c r="BA619">
        <v>1448948010318.5903</v>
      </c>
      <c r="BB619">
        <v>1516688508342.2725</v>
      </c>
      <c r="BC619">
        <v>1644620455057.4636</v>
      </c>
      <c r="BD619">
        <v>1799193533907.4417</v>
      </c>
      <c r="BE619">
        <v>1872234655081.8311</v>
      </c>
      <c r="BF619">
        <v>2120348230169.27</v>
      </c>
      <c r="BG619">
        <v>2212627681586.5688</v>
      </c>
      <c r="BH619">
        <v>2317863707344.0308</v>
      </c>
      <c r="BI619">
        <v>2366829253869.9507</v>
      </c>
    </row>
    <row r="620" spans="1:62" x14ac:dyDescent="0.3">
      <c r="A620" t="s">
        <v>154</v>
      </c>
      <c r="B620" t="s">
        <v>155</v>
      </c>
      <c r="C620" t="s">
        <v>1391</v>
      </c>
      <c r="D620" t="s">
        <v>1392</v>
      </c>
    </row>
    <row r="621" spans="1:62" x14ac:dyDescent="0.3">
      <c r="A621" t="s">
        <v>154</v>
      </c>
      <c r="B621" t="s">
        <v>155</v>
      </c>
      <c r="C621" t="s">
        <v>1393</v>
      </c>
      <c r="D621" t="s">
        <v>1394</v>
      </c>
    </row>
    <row r="622" spans="1:62" x14ac:dyDescent="0.3">
      <c r="A622" t="s">
        <v>154</v>
      </c>
      <c r="B622" t="s">
        <v>155</v>
      </c>
      <c r="C622" t="s">
        <v>1395</v>
      </c>
      <c r="D622" t="s">
        <v>1396</v>
      </c>
    </row>
    <row r="623" spans="1:62" x14ac:dyDescent="0.3">
      <c r="A623" t="s">
        <v>154</v>
      </c>
      <c r="B623" t="s">
        <v>155</v>
      </c>
      <c r="C623" t="s">
        <v>1397</v>
      </c>
      <c r="D623" t="s">
        <v>1398</v>
      </c>
    </row>
    <row r="624" spans="1:62" x14ac:dyDescent="0.3">
      <c r="A624" t="s">
        <v>154</v>
      </c>
      <c r="B624" t="s">
        <v>155</v>
      </c>
      <c r="C624" t="s">
        <v>1399</v>
      </c>
      <c r="D624" t="s">
        <v>1400</v>
      </c>
    </row>
    <row r="625" spans="1:62" x14ac:dyDescent="0.3">
      <c r="A625" t="s">
        <v>154</v>
      </c>
      <c r="B625" t="s">
        <v>155</v>
      </c>
      <c r="C625" t="s">
        <v>1401</v>
      </c>
      <c r="D625" t="s">
        <v>1402</v>
      </c>
    </row>
    <row r="626" spans="1:62" x14ac:dyDescent="0.3">
      <c r="A626" t="s">
        <v>154</v>
      </c>
      <c r="B626" t="s">
        <v>155</v>
      </c>
      <c r="C626" t="s">
        <v>1403</v>
      </c>
      <c r="D626" t="s">
        <v>1404</v>
      </c>
    </row>
    <row r="627" spans="1:62" x14ac:dyDescent="0.3">
      <c r="A627" t="s">
        <v>154</v>
      </c>
      <c r="B627" t="s">
        <v>155</v>
      </c>
      <c r="C627" t="s">
        <v>1405</v>
      </c>
      <c r="D627" t="s">
        <v>1406</v>
      </c>
    </row>
    <row r="628" spans="1:62" x14ac:dyDescent="0.3">
      <c r="A628" t="s">
        <v>154</v>
      </c>
      <c r="B628" t="s">
        <v>155</v>
      </c>
      <c r="C628" t="s">
        <v>1407</v>
      </c>
      <c r="D628" t="s">
        <v>1408</v>
      </c>
    </row>
    <row r="629" spans="1:62" x14ac:dyDescent="0.3">
      <c r="A629" t="s">
        <v>154</v>
      </c>
      <c r="B629" t="s">
        <v>155</v>
      </c>
      <c r="C629" t="s">
        <v>1409</v>
      </c>
      <c r="D629" t="s">
        <v>1410</v>
      </c>
    </row>
    <row r="630" spans="1:62" x14ac:dyDescent="0.3">
      <c r="A630" t="s">
        <v>154</v>
      </c>
      <c r="B630" t="s">
        <v>155</v>
      </c>
      <c r="C630" t="s">
        <v>1411</v>
      </c>
      <c r="D630" t="s">
        <v>1412</v>
      </c>
      <c r="AS630">
        <v>0.60868383018964878</v>
      </c>
      <c r="AT630">
        <v>0.67060266140714353</v>
      </c>
      <c r="AU630">
        <v>0.66272392875102137</v>
      </c>
      <c r="AV630">
        <v>0.60900684092657931</v>
      </c>
      <c r="AY630">
        <v>0.69952769148023064</v>
      </c>
      <c r="AZ630">
        <v>0.59301009706367969</v>
      </c>
      <c r="BA630">
        <v>0.54535388120475037</v>
      </c>
      <c r="BB630">
        <v>0.55823427376285384</v>
      </c>
      <c r="BC630">
        <v>0.52162942030903936</v>
      </c>
      <c r="BD630">
        <v>0.42985848409155542</v>
      </c>
      <c r="BE630">
        <v>0.49624422853496175</v>
      </c>
      <c r="BF630">
        <v>0.53040919752912608</v>
      </c>
      <c r="BG630">
        <v>0.75875145502035624</v>
      </c>
    </row>
    <row r="631" spans="1:62" x14ac:dyDescent="0.3">
      <c r="A631" t="s">
        <v>154</v>
      </c>
      <c r="B631" t="s">
        <v>155</v>
      </c>
      <c r="C631" t="s">
        <v>1413</v>
      </c>
      <c r="D631" t="s">
        <v>1414</v>
      </c>
      <c r="AS631">
        <v>6.8260013659536671</v>
      </c>
      <c r="AT631">
        <v>6.583025724504969</v>
      </c>
      <c r="AU631">
        <v>6.4714914469207923</v>
      </c>
      <c r="AV631">
        <v>6.5465695355199749</v>
      </c>
      <c r="AW631">
        <v>7.4190016489520083</v>
      </c>
      <c r="AX631">
        <v>7.4156340935078644</v>
      </c>
      <c r="AY631">
        <v>7.0321084866149004</v>
      </c>
      <c r="AZ631">
        <v>6.2144352320938268</v>
      </c>
      <c r="BA631">
        <v>6.3014778079799463</v>
      </c>
      <c r="BB631">
        <v>6.1778578017383889</v>
      </c>
      <c r="BC631">
        <v>6.3417712800383255</v>
      </c>
      <c r="BD631">
        <v>5.2211118821044256</v>
      </c>
      <c r="BE631">
        <v>5.1315536613448769</v>
      </c>
      <c r="BF631">
        <v>5.0577867038272109</v>
      </c>
      <c r="BG631">
        <v>5.1987995075540798</v>
      </c>
      <c r="BH631">
        <v>6.0851056039701721</v>
      </c>
      <c r="BI631">
        <v>5.9925826868143037</v>
      </c>
    </row>
    <row r="632" spans="1:62" x14ac:dyDescent="0.3">
      <c r="A632" t="s">
        <v>154</v>
      </c>
      <c r="B632" t="s">
        <v>155</v>
      </c>
      <c r="C632" t="s">
        <v>1415</v>
      </c>
      <c r="D632" t="s">
        <v>1416</v>
      </c>
      <c r="AX632">
        <v>4.2374825167806343</v>
      </c>
      <c r="AY632">
        <v>4.5788076743838468</v>
      </c>
      <c r="AZ632">
        <v>4.5783192216001121</v>
      </c>
      <c r="BA632">
        <v>5.1293813970232085</v>
      </c>
      <c r="BB632">
        <v>5.2924151904515622</v>
      </c>
      <c r="BC632">
        <v>5.0740497039518342</v>
      </c>
      <c r="BD632">
        <v>5.5931801773600167</v>
      </c>
      <c r="BE632">
        <v>5.3619169153254482</v>
      </c>
      <c r="BF632">
        <v>5.7618941684367817</v>
      </c>
      <c r="BG632">
        <v>6.1888276082413682</v>
      </c>
      <c r="BH632">
        <v>4.7955639335030984</v>
      </c>
      <c r="BI632">
        <v>4.9320687137774684</v>
      </c>
      <c r="BJ632">
        <v>4.3740083544781099</v>
      </c>
    </row>
    <row r="633" spans="1:62" x14ac:dyDescent="0.3">
      <c r="A633" t="s">
        <v>154</v>
      </c>
      <c r="B633" t="s">
        <v>155</v>
      </c>
      <c r="C633" t="s">
        <v>1417</v>
      </c>
      <c r="D633" t="s">
        <v>1418</v>
      </c>
      <c r="AX633">
        <v>1189921466.6503096</v>
      </c>
      <c r="AY633">
        <v>1503462789.3429778</v>
      </c>
      <c r="AZ633">
        <v>1676371869.5170512</v>
      </c>
      <c r="BA633">
        <v>2001682722.3187945</v>
      </c>
      <c r="BB633">
        <v>1978608422.8143139</v>
      </c>
      <c r="BC633">
        <v>2240248633.0948262</v>
      </c>
      <c r="BD633">
        <v>2837911187.8076739</v>
      </c>
      <c r="BE633">
        <v>2810518551.3240328</v>
      </c>
      <c r="BF633">
        <v>3045070843.3632355</v>
      </c>
      <c r="BG633">
        <v>3362548758.6384349</v>
      </c>
      <c r="BH633">
        <v>2385781736.8532591</v>
      </c>
      <c r="BI633">
        <v>2389823378.7345996</v>
      </c>
    </row>
    <row r="634" spans="1:62" x14ac:dyDescent="0.3">
      <c r="A634" t="s">
        <v>154</v>
      </c>
      <c r="B634" t="s">
        <v>155</v>
      </c>
      <c r="C634" t="s">
        <v>1419</v>
      </c>
      <c r="D634" t="s">
        <v>1420</v>
      </c>
    </row>
    <row r="635" spans="1:62" x14ac:dyDescent="0.3">
      <c r="A635" t="s">
        <v>154</v>
      </c>
      <c r="B635" t="s">
        <v>155</v>
      </c>
      <c r="C635" t="s">
        <v>1421</v>
      </c>
      <c r="D635" t="s">
        <v>1422</v>
      </c>
      <c r="AX635">
        <v>3.1556306306306299</v>
      </c>
      <c r="AY635">
        <v>3.153378378378378</v>
      </c>
      <c r="AZ635">
        <v>3.1772522522522522</v>
      </c>
      <c r="BA635">
        <v>3.1621621621621627</v>
      </c>
      <c r="BB635">
        <v>3.1767543859649123</v>
      </c>
      <c r="BC635">
        <v>3.1809210526315788</v>
      </c>
      <c r="BD635">
        <v>3.204605263157895</v>
      </c>
      <c r="BE635">
        <v>3.1739316239316242</v>
      </c>
      <c r="BF635">
        <v>3.1709401709401721</v>
      </c>
      <c r="BG635">
        <v>3.1864045614035086</v>
      </c>
      <c r="BH635">
        <v>3.1721498245614037</v>
      </c>
      <c r="BI635">
        <v>3.1368421052631588</v>
      </c>
      <c r="BJ635">
        <v>3.1017094017094022</v>
      </c>
    </row>
    <row r="636" spans="1:62" x14ac:dyDescent="0.3">
      <c r="A636" t="s">
        <v>154</v>
      </c>
      <c r="B636" t="s">
        <v>155</v>
      </c>
      <c r="C636" t="s">
        <v>1423</v>
      </c>
      <c r="D636" t="s">
        <v>1424</v>
      </c>
    </row>
    <row r="637" spans="1:62" x14ac:dyDescent="0.3">
      <c r="A637" t="s">
        <v>154</v>
      </c>
      <c r="B637" t="s">
        <v>155</v>
      </c>
      <c r="C637" t="s">
        <v>1425</v>
      </c>
      <c r="D637" t="s">
        <v>1426</v>
      </c>
    </row>
    <row r="638" spans="1:62" x14ac:dyDescent="0.3">
      <c r="A638" t="s">
        <v>154</v>
      </c>
      <c r="B638" t="s">
        <v>155</v>
      </c>
      <c r="C638" t="s">
        <v>1427</v>
      </c>
      <c r="D638" t="s">
        <v>1428</v>
      </c>
    </row>
    <row r="639" spans="1:62" x14ac:dyDescent="0.3">
      <c r="A639" t="s">
        <v>154</v>
      </c>
      <c r="B639" t="s">
        <v>155</v>
      </c>
      <c r="C639" t="s">
        <v>1429</v>
      </c>
      <c r="D639" t="s">
        <v>1430</v>
      </c>
    </row>
    <row r="640" spans="1:62" x14ac:dyDescent="0.3">
      <c r="A640" t="s">
        <v>154</v>
      </c>
      <c r="B640" t="s">
        <v>155</v>
      </c>
      <c r="C640" t="s">
        <v>1431</v>
      </c>
      <c r="D640" t="s">
        <v>1432</v>
      </c>
    </row>
    <row r="641" spans="1:62" x14ac:dyDescent="0.3">
      <c r="A641" t="s">
        <v>154</v>
      </c>
      <c r="B641" t="s">
        <v>155</v>
      </c>
      <c r="C641" t="s">
        <v>1433</v>
      </c>
      <c r="D641" t="s">
        <v>1434</v>
      </c>
      <c r="AI641">
        <v>56.694200985174355</v>
      </c>
      <c r="AJ641">
        <v>49.103496386319414</v>
      </c>
      <c r="AK641">
        <v>49.461073686161278</v>
      </c>
      <c r="AL641">
        <v>49.255679626349547</v>
      </c>
      <c r="AM641">
        <v>54.034074154649353</v>
      </c>
      <c r="AN641">
        <v>52.923553747322472</v>
      </c>
      <c r="AO641">
        <v>50.639045122281544</v>
      </c>
      <c r="AP641">
        <v>49.465073022924869</v>
      </c>
      <c r="AQ641">
        <v>50.05395202746557</v>
      </c>
      <c r="AR641">
        <v>48.646594630129727</v>
      </c>
      <c r="AS641">
        <v>51.313648835733339</v>
      </c>
      <c r="AT641">
        <v>51.510070158513976</v>
      </c>
      <c r="AU641">
        <v>52.939477045659125</v>
      </c>
      <c r="AV641">
        <v>55.805083051363127</v>
      </c>
      <c r="AW641">
        <v>58.934825810399595</v>
      </c>
      <c r="AX641">
        <v>61.910707414247405</v>
      </c>
      <c r="AY641">
        <v>63.779958754098992</v>
      </c>
      <c r="AZ641">
        <v>67.05288016162919</v>
      </c>
      <c r="BA641">
        <v>69.321504171073258</v>
      </c>
      <c r="BB641">
        <v>72.372514298488795</v>
      </c>
      <c r="BC641">
        <v>71.530731162043594</v>
      </c>
      <c r="BD641">
        <v>71.456719389233399</v>
      </c>
      <c r="BE641">
        <v>70.454177902309965</v>
      </c>
      <c r="BF641">
        <v>69.654469584876523</v>
      </c>
      <c r="BG641">
        <v>71.24902563411689</v>
      </c>
      <c r="BH641">
        <v>71.914696081036965</v>
      </c>
      <c r="BI641">
        <v>71.864926409006841</v>
      </c>
      <c r="BJ641">
        <v>72.09031468347473</v>
      </c>
    </row>
    <row r="642" spans="1:62" x14ac:dyDescent="0.3">
      <c r="A642" t="s">
        <v>154</v>
      </c>
      <c r="B642" t="s">
        <v>155</v>
      </c>
      <c r="C642" t="s">
        <v>1435</v>
      </c>
      <c r="D642" t="s">
        <v>1436</v>
      </c>
      <c r="AX642">
        <v>58.777390530336419</v>
      </c>
      <c r="AY642">
        <v>65.31696408559003</v>
      </c>
      <c r="AZ642">
        <v>67.699600678534452</v>
      </c>
      <c r="BA642">
        <v>66.471378010731073</v>
      </c>
      <c r="BB642">
        <v>72.121159968036963</v>
      </c>
      <c r="BC642">
        <v>70.368792661037745</v>
      </c>
      <c r="BD642">
        <v>72.390084241653341</v>
      </c>
      <c r="BE642">
        <v>71.371151227180505</v>
      </c>
      <c r="BF642">
        <v>70.315751353478689</v>
      </c>
      <c r="BG642">
        <v>71.818439047329761</v>
      </c>
      <c r="BH642">
        <v>71.91506669822023</v>
      </c>
      <c r="BI642">
        <v>71.855604509898896</v>
      </c>
      <c r="BJ642">
        <v>72.061365233025455</v>
      </c>
    </row>
    <row r="643" spans="1:62" x14ac:dyDescent="0.3">
      <c r="A643" t="s">
        <v>154</v>
      </c>
      <c r="B643" t="s">
        <v>155</v>
      </c>
      <c r="C643" t="s">
        <v>1437</v>
      </c>
      <c r="D643" t="s">
        <v>1438</v>
      </c>
      <c r="AC643">
        <v>28.357257282982939</v>
      </c>
      <c r="AD643">
        <v>33.581266575452865</v>
      </c>
      <c r="AE643">
        <v>39.973997728315005</v>
      </c>
      <c r="AF643">
        <v>44.380745369518309</v>
      </c>
      <c r="AG643">
        <v>49.217184107523288</v>
      </c>
      <c r="AH643">
        <v>55.781831682727109</v>
      </c>
      <c r="AI643">
        <v>57.269664866766497</v>
      </c>
      <c r="AJ643">
        <v>53.934844985859421</v>
      </c>
      <c r="AK643">
        <v>50.698312434174646</v>
      </c>
      <c r="AL643">
        <v>51.439515307541498</v>
      </c>
      <c r="AM643">
        <v>55.035058066291235</v>
      </c>
      <c r="AN643">
        <v>54.630227955559739</v>
      </c>
      <c r="AO643">
        <v>54.295427624262075</v>
      </c>
      <c r="AP643">
        <v>54.071783296474962</v>
      </c>
      <c r="AQ643">
        <v>52.420163009123961</v>
      </c>
      <c r="AR643">
        <v>50.117249094037064</v>
      </c>
      <c r="AS643">
        <v>52.512632862292797</v>
      </c>
      <c r="AT643">
        <v>52.795720364236821</v>
      </c>
      <c r="AU643">
        <v>54.060488771610515</v>
      </c>
      <c r="AV643">
        <v>56.623190304697388</v>
      </c>
      <c r="AW643">
        <v>58.6594974824011</v>
      </c>
      <c r="AX643">
        <v>60.417540671912121</v>
      </c>
      <c r="AY643">
        <v>63.066472644859125</v>
      </c>
      <c r="AZ643">
        <v>65.352206805824693</v>
      </c>
      <c r="BA643">
        <v>67.43187956334134</v>
      </c>
      <c r="BB643">
        <v>72.044024396801788</v>
      </c>
      <c r="BC643">
        <v>72.431425240312421</v>
      </c>
      <c r="BD643">
        <v>70.814341150610431</v>
      </c>
      <c r="BE643">
        <v>70.287121171381273</v>
      </c>
      <c r="BF643">
        <v>69.184013078991057</v>
      </c>
      <c r="BG643">
        <v>68.920187615202735</v>
      </c>
      <c r="BH643">
        <v>69.934533362811464</v>
      </c>
      <c r="BI643">
        <v>69.328055709150391</v>
      </c>
      <c r="BJ643">
        <v>69.553651704968047</v>
      </c>
    </row>
    <row r="644" spans="1:62" x14ac:dyDescent="0.3">
      <c r="A644" t="s">
        <v>154</v>
      </c>
      <c r="B644" t="s">
        <v>155</v>
      </c>
      <c r="C644" t="s">
        <v>1439</v>
      </c>
      <c r="D644" t="s">
        <v>1440</v>
      </c>
    </row>
    <row r="645" spans="1:62" x14ac:dyDescent="0.3">
      <c r="A645" t="s">
        <v>154</v>
      </c>
      <c r="B645" t="s">
        <v>155</v>
      </c>
      <c r="C645" t="s">
        <v>1441</v>
      </c>
      <c r="D645" t="s">
        <v>1442</v>
      </c>
    </row>
    <row r="646" spans="1:62" x14ac:dyDescent="0.3">
      <c r="A646" t="s">
        <v>154</v>
      </c>
      <c r="B646" t="s">
        <v>155</v>
      </c>
      <c r="C646" t="s">
        <v>1443</v>
      </c>
      <c r="D646" t="s">
        <v>1444</v>
      </c>
    </row>
    <row r="647" spans="1:62" x14ac:dyDescent="0.3">
      <c r="A647" t="s">
        <v>154</v>
      </c>
      <c r="B647" t="s">
        <v>155</v>
      </c>
      <c r="C647" t="s">
        <v>1445</v>
      </c>
      <c r="D647" t="s">
        <v>1446</v>
      </c>
      <c r="E647">
        <v>22.786008672736138</v>
      </c>
      <c r="F647">
        <v>21.678505035092506</v>
      </c>
      <c r="G647">
        <v>20.209326087419765</v>
      </c>
      <c r="H647">
        <v>21.504962821285861</v>
      </c>
      <c r="I647">
        <v>22.598056842586761</v>
      </c>
      <c r="J647">
        <v>23.46341407533701</v>
      </c>
      <c r="K647">
        <v>21.663212779540974</v>
      </c>
      <c r="L647">
        <v>23.032388399070161</v>
      </c>
      <c r="M647">
        <v>22.178422222749809</v>
      </c>
      <c r="N647">
        <v>21.850493321166329</v>
      </c>
      <c r="O647">
        <v>21.857558654966375</v>
      </c>
      <c r="P647">
        <v>23.303085898479562</v>
      </c>
      <c r="Q647">
        <v>21.435202821494865</v>
      </c>
      <c r="R647">
        <v>22.223159534374453</v>
      </c>
      <c r="S647">
        <v>25.82199191487193</v>
      </c>
      <c r="T647">
        <v>28.352508940026414</v>
      </c>
      <c r="U647">
        <v>28.179942266213207</v>
      </c>
      <c r="V647">
        <v>26.422625431373461</v>
      </c>
      <c r="W647">
        <v>27.293752623191367</v>
      </c>
      <c r="X647">
        <v>26.115297759784035</v>
      </c>
      <c r="Y647">
        <v>27.90723285889824</v>
      </c>
      <c r="Z647">
        <v>26.628327824457337</v>
      </c>
      <c r="AA647">
        <v>23.788068707327096</v>
      </c>
      <c r="AB647">
        <v>20.346533875716151</v>
      </c>
      <c r="AC647">
        <v>20.634317170181944</v>
      </c>
      <c r="AD647">
        <v>20.362627236860188</v>
      </c>
      <c r="AE647">
        <v>19.518098647493417</v>
      </c>
      <c r="AF647">
        <v>20.008082313944104</v>
      </c>
      <c r="AG647">
        <v>20.050267060319555</v>
      </c>
      <c r="AH647">
        <v>20.701546112178651</v>
      </c>
      <c r="AI647">
        <v>20.405912977719957</v>
      </c>
      <c r="AJ647">
        <v>20.575006716307676</v>
      </c>
      <c r="AK647">
        <v>21.462560891352361</v>
      </c>
      <c r="AL647">
        <v>21.654812159986712</v>
      </c>
      <c r="AM647">
        <v>23.104554951711144</v>
      </c>
      <c r="AN647">
        <v>25.184870348777746</v>
      </c>
      <c r="AO647">
        <v>25.618983833787329</v>
      </c>
      <c r="AP647">
        <v>26.853653361182285</v>
      </c>
      <c r="AQ647">
        <v>27.232391863732552</v>
      </c>
      <c r="AR647">
        <v>24.332644105810466</v>
      </c>
      <c r="AS647">
        <v>28.173430486124481</v>
      </c>
      <c r="AT647">
        <v>31.463387806278782</v>
      </c>
      <c r="AU647">
        <v>29.639696142103627</v>
      </c>
      <c r="AV647">
        <v>30.030116205727804</v>
      </c>
      <c r="AW647">
        <v>28.122880872860282</v>
      </c>
      <c r="AX647">
        <v>28.966658799976049</v>
      </c>
      <c r="AY647">
        <v>28.916853046747285</v>
      </c>
      <c r="AZ647">
        <v>31.722943471751652</v>
      </c>
      <c r="BA647">
        <v>33.723788409847351</v>
      </c>
      <c r="BB647">
        <v>31.463600582082915</v>
      </c>
      <c r="BC647">
        <v>30.606171815845553</v>
      </c>
      <c r="BD647">
        <v>32.380505058152558</v>
      </c>
      <c r="BE647">
        <v>31.293103442868691</v>
      </c>
      <c r="BF647">
        <v>31.023498660918332</v>
      </c>
      <c r="BG647">
        <v>30.284592144148572</v>
      </c>
      <c r="BH647">
        <v>29.042464779779888</v>
      </c>
      <c r="BI647">
        <v>27.634051341764433</v>
      </c>
      <c r="BJ647">
        <v>26.516491808289278</v>
      </c>
    </row>
    <row r="648" spans="1:62" x14ac:dyDescent="0.3">
      <c r="A648" t="s">
        <v>154</v>
      </c>
      <c r="B648" t="s">
        <v>155</v>
      </c>
      <c r="C648" t="s">
        <v>1447</v>
      </c>
      <c r="D648" t="s">
        <v>1448</v>
      </c>
      <c r="AA648">
        <v>-18.86195544757129</v>
      </c>
      <c r="AB648">
        <v>-21.488526253245695</v>
      </c>
      <c r="AC648">
        <v>-6.0646735297008263</v>
      </c>
      <c r="AD648">
        <v>-1.8309326584918892</v>
      </c>
      <c r="AE648">
        <v>-9.5675864203959549</v>
      </c>
      <c r="AF648">
        <v>-8.8066648045332556</v>
      </c>
      <c r="AG648">
        <v>9.7522332776136693</v>
      </c>
      <c r="AH648">
        <v>5.8047090398447381</v>
      </c>
      <c r="AI648">
        <v>2.6180701610715005</v>
      </c>
      <c r="AJ648">
        <v>8.4382620128723005</v>
      </c>
      <c r="AK648">
        <v>-4.050552386656932</v>
      </c>
      <c r="AL648">
        <v>8.9339253176755591</v>
      </c>
      <c r="AM648">
        <v>2.9405475032860124</v>
      </c>
      <c r="AN648">
        <v>5.9033111258466135</v>
      </c>
      <c r="AO648">
        <v>14.751587150852075</v>
      </c>
      <c r="AP648">
        <v>14.009301694764261</v>
      </c>
      <c r="AQ648">
        <v>2.3426333591191337</v>
      </c>
      <c r="AR648">
        <v>-10.239756605445066</v>
      </c>
      <c r="AS648">
        <v>5.6202756748794229</v>
      </c>
      <c r="AT648">
        <v>17.061517859086564</v>
      </c>
      <c r="AU648">
        <v>10.997460387584951</v>
      </c>
      <c r="AV648">
        <v>18.792900169793697</v>
      </c>
      <c r="AW648">
        <v>-2.5062670075990496</v>
      </c>
      <c r="AX648">
        <v>13.826881356748856</v>
      </c>
      <c r="AY648">
        <v>16.511579843149192</v>
      </c>
      <c r="AZ648">
        <v>15.434790710312441</v>
      </c>
      <c r="BA648">
        <v>0.56109131762740105</v>
      </c>
      <c r="BB648">
        <v>-7.6257386885145308</v>
      </c>
      <c r="BC648">
        <v>4.2690158155892561</v>
      </c>
      <c r="BD648">
        <v>7.3862048549688808</v>
      </c>
      <c r="BE648">
        <v>1.6115842198545494</v>
      </c>
      <c r="BF648">
        <v>6.3166728236402605</v>
      </c>
      <c r="BG648">
        <v>2.0778745523221858</v>
      </c>
      <c r="BH648">
        <v>-0.77575904707845211</v>
      </c>
      <c r="BI648">
        <v>-2.7980646193309866</v>
      </c>
      <c r="BJ648">
        <v>1.7418512354992544</v>
      </c>
    </row>
    <row r="649" spans="1:62" x14ac:dyDescent="0.3">
      <c r="A649" t="s">
        <v>154</v>
      </c>
      <c r="B649" t="s">
        <v>155</v>
      </c>
      <c r="C649" t="s">
        <v>1449</v>
      </c>
      <c r="D649" t="s">
        <v>1450</v>
      </c>
      <c r="V649">
        <v>45571009089.975273</v>
      </c>
      <c r="W649">
        <v>52890011288.935005</v>
      </c>
      <c r="X649">
        <v>60285519951.146622</v>
      </c>
      <c r="Y649">
        <v>82203576803.558182</v>
      </c>
      <c r="Z649">
        <v>91026998850.148087</v>
      </c>
      <c r="AA649">
        <v>74919981091.750931</v>
      </c>
      <c r="AB649">
        <v>63698872060.744148</v>
      </c>
      <c r="AC649">
        <v>58761738559.286018</v>
      </c>
      <c r="AD649">
        <v>51985324270.570396</v>
      </c>
      <c r="AE649">
        <v>49640116189.785057</v>
      </c>
      <c r="AF649">
        <v>56375974324.860832</v>
      </c>
      <c r="AG649">
        <v>63573651881.378639</v>
      </c>
      <c r="AH649">
        <v>64363101484.329666</v>
      </c>
      <c r="AI649">
        <v>73012760006.837601</v>
      </c>
      <c r="AJ649">
        <v>75950516349.287079</v>
      </c>
      <c r="AK649">
        <v>78491474485.946579</v>
      </c>
      <c r="AL649">
        <v>80079534729.523422</v>
      </c>
      <c r="AM649">
        <v>86351607595.016068</v>
      </c>
      <c r="AN649">
        <v>92095830033.350998</v>
      </c>
      <c r="AO649">
        <v>94682827322.030701</v>
      </c>
      <c r="AP649">
        <v>100309113837.20303</v>
      </c>
      <c r="AQ649">
        <v>101071505321.74228</v>
      </c>
      <c r="AR649">
        <v>107034445179.15977</v>
      </c>
      <c r="AS649">
        <v>103828369981.69118</v>
      </c>
      <c r="AT649">
        <v>109722900394.88779</v>
      </c>
      <c r="AU649">
        <v>114311007110.08508</v>
      </c>
      <c r="AV649">
        <v>144634812036.13272</v>
      </c>
      <c r="AW649">
        <v>176923642435.76645</v>
      </c>
      <c r="AX649">
        <v>221702962847.09875</v>
      </c>
      <c r="AY649">
        <v>257633983558.9335</v>
      </c>
      <c r="AZ649">
        <v>322264889961.68066</v>
      </c>
      <c r="BA649">
        <v>402121900913.19055</v>
      </c>
      <c r="BB649">
        <v>342624531753.37561</v>
      </c>
      <c r="BC649">
        <v>407124161894.92242</v>
      </c>
      <c r="BD649">
        <v>496276312032.37775</v>
      </c>
      <c r="BE649">
        <v>506166256474.57404</v>
      </c>
      <c r="BF649">
        <v>514229998811.87665</v>
      </c>
      <c r="BG649">
        <v>530081536427.27832</v>
      </c>
      <c r="BH649">
        <v>464802109061.05463</v>
      </c>
      <c r="BI649">
        <v>392814145533.32275</v>
      </c>
      <c r="BJ649">
        <v>423720996464.70966</v>
      </c>
    </row>
    <row r="650" spans="1:62" x14ac:dyDescent="0.3">
      <c r="A650" t="s">
        <v>154</v>
      </c>
      <c r="B650" t="s">
        <v>155</v>
      </c>
      <c r="C650" t="s">
        <v>1451</v>
      </c>
      <c r="D650" t="s">
        <v>1452</v>
      </c>
      <c r="Z650">
        <v>202885715408.60248</v>
      </c>
      <c r="AA650">
        <v>164617502158.74561</v>
      </c>
      <c r="AB650">
        <v>129243626989.92625</v>
      </c>
      <c r="AC650">
        <v>121405422955.04292</v>
      </c>
      <c r="AD650">
        <v>119182571416.97884</v>
      </c>
      <c r="AE650">
        <v>107779675898.60925</v>
      </c>
      <c r="AF650">
        <v>98287881114.806427</v>
      </c>
      <c r="AG650">
        <v>107873144564.74594</v>
      </c>
      <c r="AH650">
        <v>114134866738.86053</v>
      </c>
      <c r="AI650">
        <v>117122997628.32936</v>
      </c>
      <c r="AJ650">
        <v>127006143045.53801</v>
      </c>
      <c r="AK650">
        <v>121861692687.20605</v>
      </c>
      <c r="AL650">
        <v>132748725302.73634</v>
      </c>
      <c r="AM650">
        <v>136652264630.26996</v>
      </c>
      <c r="AN650">
        <v>144719272971.91003</v>
      </c>
      <c r="AO650">
        <v>166067662648.44086</v>
      </c>
      <c r="AP650">
        <v>189332582526.30429</v>
      </c>
      <c r="AQ650">
        <v>193767950764.24725</v>
      </c>
      <c r="AR650">
        <v>173926584226.6297</v>
      </c>
      <c r="AS650">
        <v>183701737732.06763</v>
      </c>
      <c r="AT650">
        <v>215044042522.6767</v>
      </c>
      <c r="AU650">
        <v>238693425914.96942</v>
      </c>
      <c r="AV650">
        <v>283550843159.03009</v>
      </c>
      <c r="AW650">
        <v>276444301927.16638</v>
      </c>
      <c r="AX650">
        <v>314667927572.12823</v>
      </c>
      <c r="AY650">
        <v>366624573673.98303</v>
      </c>
      <c r="AZ650">
        <v>423212309313.13757</v>
      </c>
      <c r="BA650">
        <v>425586916835.82404</v>
      </c>
      <c r="BB650">
        <v>393132770665.41846</v>
      </c>
      <c r="BC650">
        <v>409915670821.3894</v>
      </c>
      <c r="BD650">
        <v>440192882000.87714</v>
      </c>
      <c r="BE650">
        <v>447286961024.12622</v>
      </c>
      <c r="BF650">
        <v>475540614934.82361</v>
      </c>
      <c r="BG650">
        <v>485421752358.51068</v>
      </c>
      <c r="BH650">
        <v>481656049198.10278</v>
      </c>
      <c r="BI650">
        <v>468179001698.62323</v>
      </c>
      <c r="BJ650">
        <v>476333983424.05878</v>
      </c>
    </row>
    <row r="651" spans="1:62" x14ac:dyDescent="0.3">
      <c r="A651" t="s">
        <v>154</v>
      </c>
      <c r="B651" t="s">
        <v>155</v>
      </c>
      <c r="C651" t="s">
        <v>1453</v>
      </c>
      <c r="D651" t="s">
        <v>1454</v>
      </c>
    </row>
    <row r="652" spans="1:62" x14ac:dyDescent="0.3">
      <c r="A652" t="s">
        <v>154</v>
      </c>
      <c r="B652" t="s">
        <v>155</v>
      </c>
      <c r="C652" t="s">
        <v>1455</v>
      </c>
      <c r="D652" t="s">
        <v>1456</v>
      </c>
    </row>
    <row r="653" spans="1:62" x14ac:dyDescent="0.3">
      <c r="A653" t="s">
        <v>154</v>
      </c>
      <c r="B653" t="s">
        <v>155</v>
      </c>
      <c r="C653" t="s">
        <v>1457</v>
      </c>
      <c r="D653" t="s">
        <v>1458</v>
      </c>
      <c r="E653">
        <v>6343026336.4855375</v>
      </c>
      <c r="F653">
        <v>6500966752.0428381</v>
      </c>
      <c r="G653">
        <v>6495719588.2283535</v>
      </c>
      <c r="H653">
        <v>7410623484.754858</v>
      </c>
      <c r="I653">
        <v>8503470648.9770975</v>
      </c>
      <c r="J653">
        <v>9573138409.1845531</v>
      </c>
      <c r="K653">
        <v>9505505886.439436</v>
      </c>
      <c r="L653">
        <v>10238664279.196493</v>
      </c>
      <c r="M653">
        <v>10519135660.431917</v>
      </c>
      <c r="N653">
        <v>11685587091.335512</v>
      </c>
      <c r="O653">
        <v>13815702046.248077</v>
      </c>
      <c r="P653">
        <v>15239882420.147696</v>
      </c>
      <c r="Q653">
        <v>15475045814.381479</v>
      </c>
      <c r="R653">
        <v>20782139851.813847</v>
      </c>
      <c r="S653">
        <v>31400642798.203068</v>
      </c>
      <c r="T653">
        <v>38949239024.337479</v>
      </c>
      <c r="U653">
        <v>41534583231.643379</v>
      </c>
      <c r="V653">
        <v>42959624544.017395</v>
      </c>
      <c r="W653">
        <v>49137104698.869049</v>
      </c>
      <c r="X653">
        <v>57991795146.080681</v>
      </c>
      <c r="Y653">
        <v>77592734577.195084</v>
      </c>
      <c r="Z653">
        <v>87586354173.059647</v>
      </c>
      <c r="AA653">
        <v>71584404957.547989</v>
      </c>
      <c r="AB653">
        <v>56550300518.814789</v>
      </c>
      <c r="AC653">
        <v>55626701415.87188</v>
      </c>
      <c r="AD653">
        <v>50402802628.7006</v>
      </c>
      <c r="AE653">
        <v>55397038722.119118</v>
      </c>
      <c r="AF653">
        <v>66222555443.543579</v>
      </c>
      <c r="AG653">
        <v>70983699757.001785</v>
      </c>
      <c r="AH653">
        <v>74194880860.745819</v>
      </c>
      <c r="AI653">
        <v>72564459129.118256</v>
      </c>
      <c r="AJ653">
        <v>74528199200.359894</v>
      </c>
      <c r="AK653">
        <v>77462766059.974182</v>
      </c>
      <c r="AL653">
        <v>72767477924.562866</v>
      </c>
      <c r="AM653">
        <v>78933412729.788422</v>
      </c>
      <c r="AN653">
        <v>97966290447.597549</v>
      </c>
      <c r="AO653">
        <v>103862433273.21967</v>
      </c>
      <c r="AP653">
        <v>111614333191.18658</v>
      </c>
      <c r="AQ653">
        <v>109663266691.43198</v>
      </c>
      <c r="AR653">
        <v>100559625333.31096</v>
      </c>
      <c r="AS653">
        <v>106331701935.62468</v>
      </c>
      <c r="AT653">
        <v>111652286085.72856</v>
      </c>
      <c r="AU653">
        <v>118884638813.33775</v>
      </c>
      <c r="AV653">
        <v>153054341266.19843</v>
      </c>
      <c r="AW653">
        <v>178619373646.11362</v>
      </c>
      <c r="AX653">
        <v>216253858113.22708</v>
      </c>
      <c r="AY653">
        <v>259561332687.27383</v>
      </c>
      <c r="AZ653">
        <v>330326862427.63654</v>
      </c>
      <c r="BA653">
        <v>391368725629.45966</v>
      </c>
      <c r="BB653">
        <v>351834621153.21552</v>
      </c>
      <c r="BC653">
        <v>409915670821.38947</v>
      </c>
      <c r="BD653">
        <v>492280122574.60303</v>
      </c>
      <c r="BE653">
        <v>487745097541.08215</v>
      </c>
      <c r="BF653">
        <v>509026820251.55396</v>
      </c>
      <c r="BG653">
        <v>512910117872.93762</v>
      </c>
      <c r="BH653">
        <v>444035047559.38464</v>
      </c>
      <c r="BI653">
        <v>400136643470.28241</v>
      </c>
      <c r="BJ653">
        <v>433987222248.89221</v>
      </c>
    </row>
    <row r="654" spans="1:62" x14ac:dyDescent="0.3">
      <c r="A654" t="s">
        <v>154</v>
      </c>
      <c r="B654" t="s">
        <v>155</v>
      </c>
      <c r="C654" t="s">
        <v>1459</v>
      </c>
      <c r="D654" t="s">
        <v>1460</v>
      </c>
      <c r="V654">
        <v>50024168065.176888</v>
      </c>
      <c r="W654">
        <v>57366949255.520279</v>
      </c>
      <c r="X654">
        <v>66040861241.069908</v>
      </c>
      <c r="Y654">
        <v>91149367335.93985</v>
      </c>
      <c r="Z654">
        <v>99226753978.983688</v>
      </c>
      <c r="AA654">
        <v>82977839583.166519</v>
      </c>
      <c r="AB654">
        <v>72219022179.255585</v>
      </c>
      <c r="AC654">
        <v>67288759952.774834</v>
      </c>
      <c r="AD654">
        <v>61464846417.055977</v>
      </c>
      <c r="AE654">
        <v>58731774651.344635</v>
      </c>
      <c r="AF654">
        <v>68896551744.311401</v>
      </c>
      <c r="AG654">
        <v>76512524697.755569</v>
      </c>
      <c r="AH654">
        <v>77735279875.884857</v>
      </c>
      <c r="AI654">
        <v>87875783189.481384</v>
      </c>
      <c r="AJ654">
        <v>89683060061.497879</v>
      </c>
      <c r="AK654">
        <v>92192445940.882111</v>
      </c>
      <c r="AL654">
        <v>93091162777.010056</v>
      </c>
      <c r="AM654">
        <v>98457217420.501083</v>
      </c>
      <c r="AN654">
        <v>103713657479.72115</v>
      </c>
      <c r="AO654">
        <v>108042382537.83466</v>
      </c>
      <c r="AP654">
        <v>112952848913.99995</v>
      </c>
      <c r="AQ654">
        <v>112527246251.22325</v>
      </c>
      <c r="AR654">
        <v>122562981319.93954</v>
      </c>
      <c r="AS654">
        <v>122241517909.78143</v>
      </c>
      <c r="AT654">
        <v>127791746217.26558</v>
      </c>
      <c r="AU654">
        <v>131389379775.89122</v>
      </c>
      <c r="AV654">
        <v>165333041670.7229</v>
      </c>
      <c r="AW654">
        <v>200015496048.68631</v>
      </c>
      <c r="AX654">
        <v>250939004437.88968</v>
      </c>
      <c r="AY654">
        <v>298458051712.18121</v>
      </c>
      <c r="AZ654">
        <v>380738216715.50226</v>
      </c>
      <c r="BA654">
        <v>470460266752.5592</v>
      </c>
      <c r="BB654">
        <v>393902743137.51617</v>
      </c>
      <c r="BC654">
        <v>475992491003.50507</v>
      </c>
      <c r="BD654">
        <v>570818915483.49927</v>
      </c>
      <c r="BE654">
        <v>579761398706.19202</v>
      </c>
      <c r="BF654">
        <v>599262953304.61768</v>
      </c>
      <c r="BG654">
        <v>605785193324.29346</v>
      </c>
      <c r="BH654">
        <v>526361158064.07733</v>
      </c>
      <c r="BI654">
        <v>450165253364.16156</v>
      </c>
      <c r="BJ654">
        <v>495278879562.21747</v>
      </c>
    </row>
    <row r="655" spans="1:62" x14ac:dyDescent="0.3">
      <c r="A655" t="s">
        <v>154</v>
      </c>
      <c r="B655" t="s">
        <v>155</v>
      </c>
      <c r="C655" t="s">
        <v>1461</v>
      </c>
      <c r="D655" t="s">
        <v>1462</v>
      </c>
      <c r="AI655">
        <v>0.57441979884815109</v>
      </c>
      <c r="AJ655">
        <v>0.63562702159945605</v>
      </c>
      <c r="AK655">
        <v>0.68953617455389382</v>
      </c>
      <c r="AL655">
        <v>0.74038615423984422</v>
      </c>
      <c r="AM655">
        <v>0.77175946291387099</v>
      </c>
      <c r="AN655">
        <v>0.78047027369641686</v>
      </c>
      <c r="AO655">
        <v>0.76753956186364281</v>
      </c>
      <c r="AP655">
        <v>0.7344352739979445</v>
      </c>
      <c r="AQ655">
        <v>0.68649561784445856</v>
      </c>
      <c r="AR655">
        <v>0.63302943251554666</v>
      </c>
      <c r="AS655">
        <v>0.58260180090944735</v>
      </c>
      <c r="AT655">
        <v>0.53285228234218429</v>
      </c>
      <c r="AU655">
        <v>0.49484935623149873</v>
      </c>
      <c r="AV655">
        <v>0.46550206658634552</v>
      </c>
      <c r="AW655">
        <v>0.43942653282959127</v>
      </c>
      <c r="AX655">
        <v>0.41873529258221881</v>
      </c>
      <c r="AY655">
        <v>0.39834322961406665</v>
      </c>
      <c r="AZ655">
        <v>0.3825046359952467</v>
      </c>
      <c r="BA655">
        <v>0.36588670067237811</v>
      </c>
      <c r="BB655">
        <v>0.3501029169922924</v>
      </c>
      <c r="BC655">
        <v>0.32912139330728279</v>
      </c>
      <c r="BD655">
        <v>0.30947234660370765</v>
      </c>
      <c r="BE655">
        <v>0.29372419548267975</v>
      </c>
      <c r="BF655">
        <v>0.27736418508820815</v>
      </c>
      <c r="BG655">
        <v>0.25974277911741134</v>
      </c>
      <c r="BH655">
        <v>0.24094170207298296</v>
      </c>
      <c r="BI655">
        <v>0.22477538760615823</v>
      </c>
      <c r="BJ655">
        <v>0.20595086934199855</v>
      </c>
    </row>
    <row r="656" spans="1:62" x14ac:dyDescent="0.3">
      <c r="A656" t="s">
        <v>154</v>
      </c>
      <c r="B656" t="s">
        <v>155</v>
      </c>
      <c r="C656" t="s">
        <v>1463</v>
      </c>
      <c r="D656" t="s">
        <v>1464</v>
      </c>
      <c r="AS656">
        <v>313.74124755684568</v>
      </c>
      <c r="BC656">
        <v>261.45459263127879</v>
      </c>
      <c r="BD656">
        <v>247.45779465895419</v>
      </c>
      <c r="BE656">
        <v>240.8888690143167</v>
      </c>
      <c r="BF656">
        <v>233.59956684569593</v>
      </c>
      <c r="BG656">
        <v>222.53390400229827</v>
      </c>
      <c r="BH656">
        <v>214.0800943206666</v>
      </c>
      <c r="BI656">
        <v>210.02243096272349</v>
      </c>
      <c r="BJ656">
        <v>209.53261355971247</v>
      </c>
    </row>
    <row r="657" spans="1:62" x14ac:dyDescent="0.3">
      <c r="A657" t="s">
        <v>154</v>
      </c>
      <c r="B657" t="s">
        <v>155</v>
      </c>
      <c r="C657" t="s">
        <v>1465</v>
      </c>
      <c r="D657" t="s">
        <v>1466</v>
      </c>
    </row>
    <row r="658" spans="1:62" x14ac:dyDescent="0.3">
      <c r="A658" t="s">
        <v>154</v>
      </c>
      <c r="B658" t="s">
        <v>155</v>
      </c>
      <c r="C658" t="s">
        <v>1467</v>
      </c>
      <c r="D658" t="s">
        <v>1468</v>
      </c>
    </row>
    <row r="659" spans="1:62" x14ac:dyDescent="0.3">
      <c r="A659" t="s">
        <v>154</v>
      </c>
      <c r="B659" t="s">
        <v>155</v>
      </c>
      <c r="C659" t="s">
        <v>1469</v>
      </c>
      <c r="D659" t="s">
        <v>1470</v>
      </c>
    </row>
    <row r="660" spans="1:62" x14ac:dyDescent="0.3">
      <c r="A660" t="s">
        <v>154</v>
      </c>
      <c r="B660" t="s">
        <v>155</v>
      </c>
      <c r="C660" t="s">
        <v>1471</v>
      </c>
      <c r="D660" t="s">
        <v>1472</v>
      </c>
    </row>
    <row r="661" spans="1:62" x14ac:dyDescent="0.3">
      <c r="A661" t="s">
        <v>154</v>
      </c>
      <c r="B661" t="s">
        <v>155</v>
      </c>
      <c r="C661" t="s">
        <v>1473</v>
      </c>
      <c r="D661" t="s">
        <v>1474</v>
      </c>
    </row>
    <row r="662" spans="1:62" x14ac:dyDescent="0.3">
      <c r="A662" t="s">
        <v>154</v>
      </c>
      <c r="B662" t="s">
        <v>155</v>
      </c>
      <c r="C662" t="s">
        <v>1475</v>
      </c>
      <c r="D662" t="s">
        <v>1476</v>
      </c>
    </row>
    <row r="663" spans="1:62" x14ac:dyDescent="0.3">
      <c r="A663" t="s">
        <v>154</v>
      </c>
      <c r="B663" t="s">
        <v>155</v>
      </c>
      <c r="C663" t="s">
        <v>1477</v>
      </c>
      <c r="D663" t="s">
        <v>1478</v>
      </c>
    </row>
    <row r="664" spans="1:62" x14ac:dyDescent="0.3">
      <c r="A664" t="s">
        <v>154</v>
      </c>
      <c r="B664" t="s">
        <v>155</v>
      </c>
      <c r="C664" t="s">
        <v>1479</v>
      </c>
      <c r="D664" t="s">
        <v>1480</v>
      </c>
    </row>
    <row r="665" spans="1:62" x14ac:dyDescent="0.3">
      <c r="A665" t="s">
        <v>154</v>
      </c>
      <c r="B665" t="s">
        <v>155</v>
      </c>
      <c r="C665" t="s">
        <v>1481</v>
      </c>
      <c r="D665" t="s">
        <v>1482</v>
      </c>
    </row>
    <row r="666" spans="1:62" x14ac:dyDescent="0.3">
      <c r="A666" t="s">
        <v>154</v>
      </c>
      <c r="B666" t="s">
        <v>155</v>
      </c>
      <c r="C666" t="s">
        <v>1483</v>
      </c>
      <c r="D666" t="s">
        <v>1484</v>
      </c>
    </row>
    <row r="667" spans="1:62" x14ac:dyDescent="0.3">
      <c r="A667" t="s">
        <v>154</v>
      </c>
      <c r="B667" t="s">
        <v>155</v>
      </c>
      <c r="C667" t="s">
        <v>1485</v>
      </c>
      <c r="D667" t="s">
        <v>1486</v>
      </c>
    </row>
    <row r="668" spans="1:62" x14ac:dyDescent="0.3">
      <c r="A668" t="s">
        <v>154</v>
      </c>
      <c r="B668" t="s">
        <v>155</v>
      </c>
      <c r="C668" t="s">
        <v>1487</v>
      </c>
      <c r="D668" t="s">
        <v>1488</v>
      </c>
    </row>
    <row r="669" spans="1:62" x14ac:dyDescent="0.3">
      <c r="A669" t="s">
        <v>154</v>
      </c>
      <c r="B669" t="s">
        <v>155</v>
      </c>
      <c r="C669" t="s">
        <v>1489</v>
      </c>
      <c r="D669" t="s">
        <v>1490</v>
      </c>
      <c r="AI669">
        <v>0</v>
      </c>
      <c r="AO669">
        <v>6.9921002457969075E-2</v>
      </c>
      <c r="AP669">
        <v>0.13110774740172321</v>
      </c>
      <c r="AQ669">
        <v>0.23831211794931098</v>
      </c>
      <c r="AR669">
        <v>0.36612217731739349</v>
      </c>
      <c r="AS669">
        <v>0.50914342077529551</v>
      </c>
      <c r="AT669">
        <v>0.65041009988631793</v>
      </c>
      <c r="AU669">
        <v>0.83491086032009276</v>
      </c>
      <c r="AV669">
        <v>1.1147378028218906</v>
      </c>
      <c r="AW669">
        <v>1.5109190757219138</v>
      </c>
      <c r="AX669">
        <v>2.0420991080335713</v>
      </c>
      <c r="AY669">
        <v>2.7030590387300375</v>
      </c>
      <c r="AZ669">
        <v>3.4220015112678328</v>
      </c>
      <c r="BA669">
        <v>3.8804934175796828</v>
      </c>
      <c r="BB669">
        <v>4.5986760671536224</v>
      </c>
      <c r="BC669">
        <v>6.992578506901582</v>
      </c>
      <c r="BD669">
        <v>8.3828862443921732</v>
      </c>
      <c r="BE669">
        <v>10.26336052211386</v>
      </c>
      <c r="BF669">
        <v>12.323986826133307</v>
      </c>
      <c r="BG669">
        <v>14.686523600913493</v>
      </c>
      <c r="BH669">
        <v>18.067131795926734</v>
      </c>
      <c r="BI669">
        <v>19.850702323473833</v>
      </c>
    </row>
    <row r="670" spans="1:62" x14ac:dyDescent="0.3">
      <c r="A670" t="s">
        <v>154</v>
      </c>
      <c r="B670" t="s">
        <v>155</v>
      </c>
      <c r="C670" t="s">
        <v>1491</v>
      </c>
      <c r="D670" t="s">
        <v>1492</v>
      </c>
    </row>
    <row r="671" spans="1:62" x14ac:dyDescent="0.3">
      <c r="A671" t="s">
        <v>154</v>
      </c>
      <c r="B671" t="s">
        <v>155</v>
      </c>
      <c r="C671" t="s">
        <v>1493</v>
      </c>
      <c r="D671" t="s">
        <v>1494</v>
      </c>
    </row>
    <row r="672" spans="1:62" x14ac:dyDescent="0.3">
      <c r="A672" t="s">
        <v>154</v>
      </c>
      <c r="B672" t="s">
        <v>155</v>
      </c>
      <c r="C672" t="s">
        <v>1495</v>
      </c>
      <c r="D672" t="s">
        <v>1496</v>
      </c>
      <c r="Z672">
        <v>33.542172880095528</v>
      </c>
      <c r="AA672">
        <v>30.769407418346375</v>
      </c>
      <c r="AB672">
        <v>30.967765087784517</v>
      </c>
      <c r="AC672">
        <v>29.666235711977855</v>
      </c>
      <c r="AD672">
        <v>30.776830719055184</v>
      </c>
      <c r="AE672">
        <v>30.378941230135354</v>
      </c>
      <c r="AF672">
        <v>29.752908330166843</v>
      </c>
      <c r="AG672">
        <v>29.312574541206192</v>
      </c>
      <c r="AH672">
        <v>30.017168604506949</v>
      </c>
      <c r="AI672">
        <v>29.519212835698706</v>
      </c>
      <c r="AJ672">
        <v>29.167823766907198</v>
      </c>
      <c r="AK672">
        <v>28.648423572323175</v>
      </c>
      <c r="AL672">
        <v>27.237462204574836</v>
      </c>
      <c r="AM672">
        <v>26.457996310781212</v>
      </c>
      <c r="AN672">
        <v>29.82863897691513</v>
      </c>
      <c r="AO672">
        <v>30.94969069641925</v>
      </c>
      <c r="AP672">
        <v>29.755903344697682</v>
      </c>
      <c r="AQ672">
        <v>27.592362174586555</v>
      </c>
      <c r="AR672">
        <v>29.012670819928527</v>
      </c>
      <c r="AS672">
        <v>30.701212944929033</v>
      </c>
      <c r="AT672">
        <v>28.94579276787902</v>
      </c>
      <c r="AU672">
        <v>27.41523214223168</v>
      </c>
      <c r="AV672">
        <v>27.417578597945582</v>
      </c>
      <c r="AW672">
        <v>28.307336945413262</v>
      </c>
      <c r="AX672">
        <v>28.679827045630628</v>
      </c>
      <c r="AY672">
        <v>28.18596523181974</v>
      </c>
      <c r="AZ672">
        <v>28.350871540772765</v>
      </c>
      <c r="BA672">
        <v>28.984660414100968</v>
      </c>
      <c r="BB672">
        <v>25.793474780374531</v>
      </c>
      <c r="BC672">
        <v>27.582605082919628</v>
      </c>
      <c r="BD672">
        <v>28.916126403403506</v>
      </c>
      <c r="BE672">
        <v>27.476258370643372</v>
      </c>
      <c r="BF672">
        <v>27.13207565170763</v>
      </c>
      <c r="BG672">
        <v>26.342563333536638</v>
      </c>
      <c r="BH672">
        <v>24.475507303107939</v>
      </c>
      <c r="BI672">
        <v>24.160687300154638</v>
      </c>
      <c r="BJ672">
        <v>25.182667691744271</v>
      </c>
    </row>
    <row r="673" spans="1:62" x14ac:dyDescent="0.3">
      <c r="A673" t="s">
        <v>154</v>
      </c>
      <c r="B673" t="s">
        <v>155</v>
      </c>
      <c r="C673" t="s">
        <v>1497</v>
      </c>
      <c r="D673" t="s">
        <v>1498</v>
      </c>
      <c r="AA673">
        <v>-4.3793572919374952</v>
      </c>
      <c r="AB673">
        <v>-6.7194618906514307</v>
      </c>
      <c r="AC673">
        <v>4.1800475332513827</v>
      </c>
      <c r="AD673">
        <v>0.96214749430707514</v>
      </c>
      <c r="AE673">
        <v>-1.5565026417075387</v>
      </c>
      <c r="AF673">
        <v>1.3652951958529371</v>
      </c>
      <c r="AG673">
        <v>3.6584597328419619</v>
      </c>
      <c r="AH673">
        <v>1.1492164390031263</v>
      </c>
      <c r="AI673">
        <v>4.7193858430508726</v>
      </c>
      <c r="AJ673">
        <v>-2.9987952117913039</v>
      </c>
      <c r="AK673">
        <v>0.65514418619790149</v>
      </c>
      <c r="AL673">
        <v>-2.6803255085669093</v>
      </c>
      <c r="AM673">
        <v>-0.93374414335488609</v>
      </c>
      <c r="AN673">
        <v>0.17269010135774465</v>
      </c>
      <c r="AO673">
        <v>3.7910551502901626</v>
      </c>
      <c r="AP673">
        <v>2.5461426513058427</v>
      </c>
      <c r="AQ673">
        <v>0.65225759935039207</v>
      </c>
      <c r="AR673">
        <v>-0.81320145355056184</v>
      </c>
      <c r="AS673">
        <v>5.4966052070722498</v>
      </c>
      <c r="AT673">
        <v>3.1366756188835296</v>
      </c>
      <c r="AU673">
        <v>3.0216523564493372</v>
      </c>
      <c r="AV673">
        <v>5.2465756128495968</v>
      </c>
      <c r="AW673">
        <v>4.464798748973493</v>
      </c>
      <c r="AX673">
        <v>5.6533806388265475</v>
      </c>
      <c r="AY673">
        <v>2.8275896123595174</v>
      </c>
      <c r="AZ673">
        <v>5.1195596232404057</v>
      </c>
      <c r="BA673">
        <v>1.7265404939413145</v>
      </c>
      <c r="BB673">
        <v>-0.80705910130809855</v>
      </c>
      <c r="BC673">
        <v>5.0783992150499557</v>
      </c>
      <c r="BD673">
        <v>4.3615975293468381</v>
      </c>
      <c r="BE673">
        <v>3.7483485857363235</v>
      </c>
      <c r="BF673">
        <v>3.8099884362337235</v>
      </c>
      <c r="BG673">
        <v>3.8236964687620656</v>
      </c>
      <c r="BH673">
        <v>1.7157425747009967</v>
      </c>
      <c r="BI673">
        <v>-0.78683772618781234</v>
      </c>
      <c r="BJ673">
        <v>2.6892540993349314</v>
      </c>
    </row>
    <row r="674" spans="1:62" x14ac:dyDescent="0.3">
      <c r="A674" t="s">
        <v>154</v>
      </c>
      <c r="B674" t="s">
        <v>155</v>
      </c>
      <c r="C674" t="s">
        <v>1499</v>
      </c>
      <c r="D674" t="s">
        <v>1500</v>
      </c>
      <c r="Z674">
        <v>248212517543.21643</v>
      </c>
      <c r="AA674">
        <v>237342404556.68594</v>
      </c>
      <c r="AB674">
        <v>221394272132.14368</v>
      </c>
      <c r="AC674">
        <v>230648657943.16321</v>
      </c>
      <c r="AD674">
        <v>232867838226.21625</v>
      </c>
      <c r="AE674">
        <v>229243244172.53796</v>
      </c>
      <c r="AF674">
        <v>232373091172.04303</v>
      </c>
      <c r="AG674">
        <v>240874367142.53235</v>
      </c>
      <c r="AH674">
        <v>243642534967.07907</v>
      </c>
      <c r="AI674">
        <v>255140966269.96567</v>
      </c>
      <c r="AJ674">
        <v>247489811190.14386</v>
      </c>
      <c r="AK674">
        <v>249111226299.58826</v>
      </c>
      <c r="AL674">
        <v>242434234556.37656</v>
      </c>
      <c r="AM674">
        <v>240170519089.71915</v>
      </c>
      <c r="AN674">
        <v>240585269802.56659</v>
      </c>
      <c r="AO674">
        <v>249705990064.25629</v>
      </c>
      <c r="AP674">
        <v>256063860780.14783</v>
      </c>
      <c r="AQ674">
        <v>257734056771.27634</v>
      </c>
      <c r="AR674">
        <v>255638159675.3175</v>
      </c>
      <c r="AS674">
        <v>269689580071.29468</v>
      </c>
      <c r="AT674">
        <v>278148867376.06036</v>
      </c>
      <c r="AU674">
        <v>286553559181.56622</v>
      </c>
      <c r="AV674">
        <v>301587808335.33881</v>
      </c>
      <c r="AW674">
        <v>315053097028.9516</v>
      </c>
      <c r="AX674">
        <v>332864247818.40973</v>
      </c>
      <c r="AY674">
        <v>342276282712.98169</v>
      </c>
      <c r="AZ674">
        <v>359799321082.68365</v>
      </c>
      <c r="BA674">
        <v>366011402058.10211</v>
      </c>
      <c r="BB674">
        <v>363057473725.96686</v>
      </c>
      <c r="BC674">
        <v>381494981621.84656</v>
      </c>
      <c r="BD674">
        <v>398134257314.84717</v>
      </c>
      <c r="BE674">
        <v>413057717118.24005</v>
      </c>
      <c r="BF674">
        <v>428795168375.41602</v>
      </c>
      <c r="BG674">
        <v>445190994086.80914</v>
      </c>
      <c r="BH674">
        <v>452829325511.09113</v>
      </c>
      <c r="BI674">
        <v>449266293542.72809</v>
      </c>
      <c r="BJ674">
        <v>461348205758.75604</v>
      </c>
    </row>
    <row r="675" spans="1:62" x14ac:dyDescent="0.3">
      <c r="A675" t="s">
        <v>154</v>
      </c>
      <c r="B675" t="s">
        <v>155</v>
      </c>
      <c r="C675" t="s">
        <v>1501</v>
      </c>
      <c r="D675" t="s">
        <v>1502</v>
      </c>
    </row>
    <row r="676" spans="1:62" x14ac:dyDescent="0.3">
      <c r="A676" t="s">
        <v>154</v>
      </c>
      <c r="B676" t="s">
        <v>155</v>
      </c>
      <c r="C676" t="s">
        <v>1503</v>
      </c>
      <c r="D676" t="s">
        <v>1504</v>
      </c>
    </row>
    <row r="677" spans="1:62" x14ac:dyDescent="0.3">
      <c r="A677" t="s">
        <v>154</v>
      </c>
      <c r="B677" t="s">
        <v>155</v>
      </c>
      <c r="C677" t="s">
        <v>1505</v>
      </c>
      <c r="D677" t="s">
        <v>1506</v>
      </c>
      <c r="Z677">
        <v>137096704850.41638</v>
      </c>
      <c r="AA677">
        <v>115080814009.78447</v>
      </c>
      <c r="AB677">
        <v>99348912799.469131</v>
      </c>
      <c r="AC677">
        <v>85815602226.792465</v>
      </c>
      <c r="AD677">
        <v>80806704458.860413</v>
      </c>
      <c r="AE677">
        <v>82150017287.36615</v>
      </c>
      <c r="AF677">
        <v>93455977781.230606</v>
      </c>
      <c r="AG677">
        <v>97099581683.773972</v>
      </c>
      <c r="AH677">
        <v>100826309636.14113</v>
      </c>
      <c r="AI677">
        <v>101853663975.26816</v>
      </c>
      <c r="AJ677">
        <v>102211602839.91158</v>
      </c>
      <c r="AK677">
        <v>101933537355.89021</v>
      </c>
      <c r="AL677">
        <v>90080871262.426315</v>
      </c>
      <c r="AM677">
        <v>89861114857.84111</v>
      </c>
      <c r="AN677">
        <v>104067334636.4169</v>
      </c>
      <c r="AO677">
        <v>109327778863.13498</v>
      </c>
      <c r="AP677">
        <v>110151462849.61934</v>
      </c>
      <c r="AQ677">
        <v>98450429492.714813</v>
      </c>
      <c r="AR677">
        <v>100747579746.52335</v>
      </c>
      <c r="AS677">
        <v>115075399449.38609</v>
      </c>
      <c r="AT677">
        <v>104553852671.33385</v>
      </c>
      <c r="AU677">
        <v>110463576919.91786</v>
      </c>
      <c r="AV677">
        <v>140717763563.27414</v>
      </c>
      <c r="AW677">
        <v>181868334822.10794</v>
      </c>
      <c r="AX677">
        <v>221072124267.75031</v>
      </c>
      <c r="AY677">
        <v>258202194862.66849</v>
      </c>
      <c r="AZ677">
        <v>300858413457.60455</v>
      </c>
      <c r="BA677">
        <v>359272865243.09534</v>
      </c>
      <c r="BB677">
        <v>295892987892.73383</v>
      </c>
      <c r="BC677">
        <v>381494981621.84656</v>
      </c>
      <c r="BD677">
        <v>462841913353.7171</v>
      </c>
      <c r="BE677">
        <v>467509420932.76544</v>
      </c>
      <c r="BF677">
        <v>487749934383.32324</v>
      </c>
      <c r="BG677">
        <v>490323644327.24194</v>
      </c>
      <c r="BH677">
        <v>395365857312.9917</v>
      </c>
      <c r="BI677">
        <v>361517256136.03174</v>
      </c>
      <c r="BJ677">
        <v>412871734354.22083</v>
      </c>
    </row>
    <row r="678" spans="1:62" x14ac:dyDescent="0.3">
      <c r="A678" t="s">
        <v>154</v>
      </c>
      <c r="B678" t="s">
        <v>155</v>
      </c>
      <c r="C678" t="s">
        <v>1507</v>
      </c>
      <c r="D678" t="s">
        <v>1508</v>
      </c>
      <c r="AJ678">
        <v>14842.274749455011</v>
      </c>
      <c r="AK678">
        <v>14473.656321734103</v>
      </c>
      <c r="AL678">
        <v>14022.980544839969</v>
      </c>
      <c r="AM678">
        <v>13406.154408695555</v>
      </c>
      <c r="AN678">
        <v>12964.178601195159</v>
      </c>
      <c r="AO678">
        <v>12828.23739752051</v>
      </c>
      <c r="AP678">
        <v>13062.102228707061</v>
      </c>
      <c r="AQ678">
        <v>12870.387940070312</v>
      </c>
      <c r="AR678">
        <v>12320.425952173831</v>
      </c>
      <c r="AS678">
        <v>12029.743629797711</v>
      </c>
      <c r="AT678">
        <v>11679.494058424983</v>
      </c>
      <c r="AU678">
        <v>12518.50918590567</v>
      </c>
      <c r="AV678">
        <v>12697.627103783241</v>
      </c>
      <c r="AW678">
        <v>12764.708787445574</v>
      </c>
      <c r="AX678">
        <v>12998.412901058186</v>
      </c>
      <c r="AY678">
        <v>12426.790930814415</v>
      </c>
      <c r="AZ678">
        <v>12523.322619327639</v>
      </c>
      <c r="BA678">
        <v>12148.856542029265</v>
      </c>
      <c r="BB678">
        <v>11417.249583744695</v>
      </c>
      <c r="BC678">
        <v>11434.608764361963</v>
      </c>
      <c r="BD678">
        <v>11452.880648235468</v>
      </c>
      <c r="BE678">
        <v>11578.654401939506</v>
      </c>
      <c r="BF678">
        <v>11686.663799563976</v>
      </c>
      <c r="BG678">
        <v>11423.418245940782</v>
      </c>
      <c r="BH678">
        <v>11244.419055418079</v>
      </c>
      <c r="BI678">
        <v>10920.026458314098</v>
      </c>
    </row>
    <row r="679" spans="1:62" x14ac:dyDescent="0.3">
      <c r="A679" t="s">
        <v>154</v>
      </c>
      <c r="B679" t="s">
        <v>155</v>
      </c>
      <c r="C679" t="s">
        <v>1509</v>
      </c>
      <c r="D679" t="s">
        <v>1510</v>
      </c>
      <c r="T679">
        <v>18.311785753990399</v>
      </c>
      <c r="U679">
        <v>11.544880651983551</v>
      </c>
      <c r="V679">
        <v>14.890066502322298</v>
      </c>
      <c r="W679">
        <v>11.459429602131451</v>
      </c>
      <c r="X679">
        <v>13.674621575912351</v>
      </c>
      <c r="Y679">
        <v>13.601982828949151</v>
      </c>
      <c r="Z679">
        <v>12.290327860595902</v>
      </c>
      <c r="AA679">
        <v>12.099841451803549</v>
      </c>
      <c r="AB679">
        <v>11.482653560129549</v>
      </c>
      <c r="AC679">
        <v>11.116931285788549</v>
      </c>
      <c r="AD679">
        <v>9.4069075068727237</v>
      </c>
      <c r="AE679">
        <v>6.8593442279488199</v>
      </c>
      <c r="AF679">
        <v>7.6327900887810802</v>
      </c>
      <c r="AG679">
        <v>8.3516795682122105</v>
      </c>
      <c r="AH679">
        <v>8.0461586348731942</v>
      </c>
      <c r="AI679">
        <v>7.5448610969945307</v>
      </c>
      <c r="AJ679">
        <v>8.9343065693429704</v>
      </c>
      <c r="AK679">
        <v>9.4865425061716593</v>
      </c>
      <c r="AL679">
        <v>9.5248453701969193</v>
      </c>
      <c r="AM679">
        <v>27.447980712694651</v>
      </c>
      <c r="AN679">
        <v>11.425939964662</v>
      </c>
      <c r="AO679">
        <v>7.1916466043334699</v>
      </c>
      <c r="AP679">
        <v>7.6471743331000859</v>
      </c>
      <c r="AQ679">
        <v>6.4357328756078154</v>
      </c>
      <c r="AR679">
        <v>4.3564337451044901</v>
      </c>
      <c r="AS679">
        <v>4.5007885626210307</v>
      </c>
      <c r="AT679">
        <v>5.1870119194406303</v>
      </c>
      <c r="AU679">
        <v>4.7057912374603443</v>
      </c>
      <c r="AV679">
        <v>5.6794180643265602</v>
      </c>
      <c r="AW679">
        <v>4.1366321314474801</v>
      </c>
      <c r="AX679">
        <v>7.1062690007806202</v>
      </c>
      <c r="AY679">
        <v>6.3894386172121305</v>
      </c>
      <c r="AZ679">
        <v>6.54788141133041</v>
      </c>
      <c r="BA679">
        <v>10.4600731354706</v>
      </c>
      <c r="BB679">
        <v>7.3220007487178398</v>
      </c>
      <c r="BC679">
        <v>3.9765528847817002</v>
      </c>
      <c r="BD679">
        <v>5.0461022632020196</v>
      </c>
      <c r="BE679">
        <v>6.5883596163225402</v>
      </c>
      <c r="BF679">
        <v>4.9052087569455001</v>
      </c>
      <c r="BG679">
        <v>4.4038027171436154</v>
      </c>
      <c r="BH679">
        <v>3.8559222706309049</v>
      </c>
      <c r="BI679">
        <v>5.4312533207393603</v>
      </c>
      <c r="BJ679">
        <v>5.3102725500686301</v>
      </c>
    </row>
    <row r="680" spans="1:62" x14ac:dyDescent="0.3">
      <c r="A680" t="s">
        <v>154</v>
      </c>
      <c r="B680" t="s">
        <v>155</v>
      </c>
      <c r="C680" t="s">
        <v>1511</v>
      </c>
      <c r="D680" t="s">
        <v>1512</v>
      </c>
      <c r="F680">
        <v>2.9900634644132396</v>
      </c>
      <c r="G680">
        <v>1.6674389870351689</v>
      </c>
      <c r="H680">
        <v>3.1749164003310284</v>
      </c>
      <c r="I680">
        <v>3.5479775551811201</v>
      </c>
      <c r="J680">
        <v>3.0254854106817959</v>
      </c>
      <c r="K680">
        <v>4.1430789230848717</v>
      </c>
      <c r="L680">
        <v>1.2803753506791438</v>
      </c>
      <c r="M680">
        <v>3.2735249519212317</v>
      </c>
      <c r="N680">
        <v>4.9591249116751897</v>
      </c>
      <c r="O680">
        <v>3.8595520809136872</v>
      </c>
      <c r="P680">
        <v>4.6641800230525519</v>
      </c>
      <c r="Q680">
        <v>5.553683675971314</v>
      </c>
      <c r="R680">
        <v>10.203841476504209</v>
      </c>
      <c r="S680">
        <v>14.160909161626577</v>
      </c>
      <c r="T680">
        <v>11.629144487016418</v>
      </c>
      <c r="U680">
        <v>10.946337651733344</v>
      </c>
      <c r="V680">
        <v>10.938693189258053</v>
      </c>
      <c r="W680">
        <v>9.5640847067965069</v>
      </c>
      <c r="X680">
        <v>11.885315218023827</v>
      </c>
      <c r="Y680">
        <v>14.373773836931868</v>
      </c>
      <c r="Z680">
        <v>10.535164028209664</v>
      </c>
      <c r="AA680">
        <v>11.592553754701356</v>
      </c>
      <c r="AB680">
        <v>10.960140815036844</v>
      </c>
      <c r="AC680">
        <v>11.601232516663863</v>
      </c>
      <c r="AD680">
        <v>9.6181969127853364</v>
      </c>
      <c r="AE680">
        <v>7.7074188079124752</v>
      </c>
      <c r="AF680">
        <v>7.6265215783471092</v>
      </c>
      <c r="AG680">
        <v>7.7851166946242216</v>
      </c>
      <c r="AH680">
        <v>11.512317169791878</v>
      </c>
      <c r="AI680">
        <v>10.236761634026962</v>
      </c>
      <c r="AJ680">
        <v>8.7777504784766052</v>
      </c>
      <c r="AK680">
        <v>6.6392807298194043</v>
      </c>
      <c r="AL680">
        <v>11.605429297264777</v>
      </c>
      <c r="AM680">
        <v>23.831025219740397</v>
      </c>
      <c r="AN680">
        <v>10.628633114489737</v>
      </c>
      <c r="AO680">
        <v>8.6764764829204424</v>
      </c>
      <c r="AP680">
        <v>5.0880576325402842</v>
      </c>
      <c r="AQ680">
        <v>6.9481526105228042</v>
      </c>
      <c r="AR680">
        <v>7.320116705229033</v>
      </c>
      <c r="AS680">
        <v>8.0393328614564581</v>
      </c>
      <c r="AT680">
        <v>5.3055457084128648</v>
      </c>
      <c r="AU680">
        <v>3.7255555199407624</v>
      </c>
      <c r="AV680">
        <v>5.8702012064100657</v>
      </c>
      <c r="AW680">
        <v>8.6828356951984205</v>
      </c>
      <c r="AX680">
        <v>7.03570883456198</v>
      </c>
      <c r="AY680">
        <v>9.3438877576484458</v>
      </c>
      <c r="AZ680">
        <v>5.6267189798010833</v>
      </c>
      <c r="BA680">
        <v>10.532910452832319</v>
      </c>
      <c r="BB680">
        <v>4.5674696061767648</v>
      </c>
      <c r="BC680">
        <v>6.659051159282825</v>
      </c>
      <c r="BD680">
        <v>8.5825590775132525</v>
      </c>
      <c r="BE680">
        <v>5.3864248807593782</v>
      </c>
      <c r="BF680">
        <v>3.9712695565427225</v>
      </c>
      <c r="BG680">
        <v>2.6194084415123697</v>
      </c>
      <c r="BH680">
        <v>2.9234127405005097</v>
      </c>
      <c r="BI680">
        <v>4.6000243711473416</v>
      </c>
      <c r="BJ680">
        <v>4.7228381334608542</v>
      </c>
    </row>
    <row r="681" spans="1:62" x14ac:dyDescent="0.3">
      <c r="A681" t="s">
        <v>154</v>
      </c>
      <c r="B681" t="s">
        <v>155</v>
      </c>
      <c r="C681" t="s">
        <v>1513</v>
      </c>
      <c r="D681" t="s">
        <v>1514</v>
      </c>
    </row>
    <row r="682" spans="1:62" x14ac:dyDescent="0.3">
      <c r="A682" t="s">
        <v>154</v>
      </c>
      <c r="B682" t="s">
        <v>155</v>
      </c>
      <c r="C682" t="s">
        <v>1515</v>
      </c>
      <c r="D682" t="s">
        <v>1516</v>
      </c>
    </row>
    <row r="683" spans="1:62" x14ac:dyDescent="0.3">
      <c r="A683" t="s">
        <v>154</v>
      </c>
      <c r="B683" t="s">
        <v>155</v>
      </c>
      <c r="C683" t="s">
        <v>1517</v>
      </c>
      <c r="D683" t="s">
        <v>1518</v>
      </c>
    </row>
    <row r="684" spans="1:62" x14ac:dyDescent="0.3">
      <c r="A684" t="s">
        <v>154</v>
      </c>
      <c r="B684" t="s">
        <v>155</v>
      </c>
      <c r="C684" t="s">
        <v>1519</v>
      </c>
      <c r="D684" t="s">
        <v>1520</v>
      </c>
    </row>
    <row r="685" spans="1:62" x14ac:dyDescent="0.3">
      <c r="A685" t="s">
        <v>154</v>
      </c>
      <c r="B685" t="s">
        <v>155</v>
      </c>
      <c r="C685" t="s">
        <v>1521</v>
      </c>
      <c r="D685" t="s">
        <v>1522</v>
      </c>
      <c r="BJ685">
        <v>27.373529411764697</v>
      </c>
    </row>
    <row r="686" spans="1:62" x14ac:dyDescent="0.3">
      <c r="A686" t="s">
        <v>154</v>
      </c>
      <c r="B686" t="s">
        <v>155</v>
      </c>
      <c r="C686" t="s">
        <v>1523</v>
      </c>
      <c r="D686" t="s">
        <v>1524</v>
      </c>
      <c r="W686">
        <v>7.4507212627189281</v>
      </c>
      <c r="X686">
        <v>7.287568113699729</v>
      </c>
      <c r="Y686">
        <v>6.6869338763869424</v>
      </c>
      <c r="Z686">
        <v>6.7836521529467282</v>
      </c>
      <c r="AA686">
        <v>6.4110052626830099</v>
      </c>
      <c r="AB686">
        <v>4.2418309741858344</v>
      </c>
      <c r="AC686">
        <v>4.7481751341085801</v>
      </c>
      <c r="AD686">
        <v>7.6085538664529082</v>
      </c>
      <c r="AE686">
        <v>6.6930569137637868</v>
      </c>
      <c r="AF686">
        <v>6.3269702189136128</v>
      </c>
      <c r="AG686">
        <v>5.7629648312639787</v>
      </c>
      <c r="AH686">
        <v>4.7341398988923533</v>
      </c>
      <c r="AI686">
        <v>4.8986135501493511</v>
      </c>
      <c r="AJ686">
        <v>4.840528008252071</v>
      </c>
      <c r="AK686">
        <v>5.2484753875876073</v>
      </c>
      <c r="AL686">
        <v>4.6260787611991887</v>
      </c>
      <c r="AM686">
        <v>4.9092098093495444</v>
      </c>
      <c r="AN686">
        <v>5.3734125686948131</v>
      </c>
      <c r="AO686">
        <v>5.3086610899408537</v>
      </c>
      <c r="AP686">
        <v>5.0650960699832295</v>
      </c>
      <c r="AQ686">
        <v>5.1089412123400582</v>
      </c>
      <c r="AR686">
        <v>5.5131730441495188</v>
      </c>
      <c r="AS686">
        <v>5.8027275835085783</v>
      </c>
      <c r="AT686">
        <v>5.5935559634398189</v>
      </c>
      <c r="AU686">
        <v>3.8602873390919439</v>
      </c>
      <c r="AV686">
        <v>3.4849669158075991</v>
      </c>
      <c r="AW686">
        <v>4.1558637385669641</v>
      </c>
      <c r="AX686">
        <v>5.8873538737655267</v>
      </c>
      <c r="AY686">
        <v>5.1490450921318152</v>
      </c>
      <c r="AZ686">
        <v>5.7425357320875676</v>
      </c>
      <c r="BA686">
        <v>5.2026676883194618</v>
      </c>
      <c r="BB686">
        <v>5.6034208517087585</v>
      </c>
      <c r="BC686">
        <v>4.7811909702930242</v>
      </c>
      <c r="BD686">
        <v>4.3975245058966035</v>
      </c>
      <c r="BE686">
        <v>5.1549737080894262</v>
      </c>
      <c r="BF686">
        <v>4.2829133664286774</v>
      </c>
      <c r="BG686">
        <v>6.2245144607060556</v>
      </c>
      <c r="BH686">
        <v>8.3631780267265565</v>
      </c>
      <c r="BI686">
        <v>8.5517514754652115</v>
      </c>
      <c r="BJ686">
        <v>7.1393772954014736</v>
      </c>
    </row>
    <row r="687" spans="1:62" x14ac:dyDescent="0.3">
      <c r="A687" t="s">
        <v>154</v>
      </c>
      <c r="B687" t="s">
        <v>155</v>
      </c>
      <c r="C687" t="s">
        <v>1525</v>
      </c>
      <c r="D687" t="s">
        <v>1526</v>
      </c>
      <c r="V687">
        <v>8.8224809442884702</v>
      </c>
      <c r="W687">
        <v>8.5530390483882996</v>
      </c>
      <c r="X687">
        <v>8.2357878270866092</v>
      </c>
      <c r="Y687">
        <v>7.8681733747023284</v>
      </c>
      <c r="Z687">
        <v>8.0916364807758132</v>
      </c>
      <c r="AA687">
        <v>7.8809330437854825</v>
      </c>
      <c r="AB687">
        <v>8.5587615397765386</v>
      </c>
      <c r="AC687">
        <v>8.3996507901872111</v>
      </c>
      <c r="AD687">
        <v>8.3282470264371682</v>
      </c>
      <c r="AE687">
        <v>7.9627573883539107</v>
      </c>
      <c r="AF687">
        <v>7.3017644703921318</v>
      </c>
      <c r="AG687">
        <v>6.6411165784163435</v>
      </c>
      <c r="AH687">
        <v>6.5832644595061272</v>
      </c>
      <c r="AI687">
        <v>7.246949798737635</v>
      </c>
      <c r="AJ687">
        <v>6.1398783094666305</v>
      </c>
      <c r="AK687">
        <v>6.5036477792307474</v>
      </c>
      <c r="AL687">
        <v>5.9655899811234905</v>
      </c>
      <c r="AM687">
        <v>6.1921058604869792</v>
      </c>
      <c r="AN687">
        <v>8.0087628346064843</v>
      </c>
      <c r="AO687">
        <v>5.9454148669625893</v>
      </c>
      <c r="AP687">
        <v>6.0661823888057924</v>
      </c>
      <c r="AQ687">
        <v>5.6510334500025863</v>
      </c>
      <c r="AR687">
        <v>5.3268666875967359</v>
      </c>
      <c r="AS687">
        <v>5.122733230737043</v>
      </c>
      <c r="AT687">
        <v>5.2599734921391494</v>
      </c>
      <c r="AU687">
        <v>5.0382630033841815</v>
      </c>
      <c r="AV687">
        <v>6.0438824597285867</v>
      </c>
      <c r="AW687">
        <v>6.2159441124291783</v>
      </c>
      <c r="AX687">
        <v>5.4837363042930782</v>
      </c>
      <c r="AY687">
        <v>5.6737721160074299</v>
      </c>
      <c r="AZ687">
        <v>5.040988861677163</v>
      </c>
      <c r="BA687">
        <v>5.4448903051821125</v>
      </c>
      <c r="BB687">
        <v>4.8000734484451497</v>
      </c>
      <c r="BC687">
        <v>4.9368200095363042</v>
      </c>
      <c r="BD687">
        <v>5.2045577501793074</v>
      </c>
      <c r="BE687">
        <v>5.4864471100596264</v>
      </c>
      <c r="BF687">
        <v>5.2731535602174846</v>
      </c>
      <c r="BG687">
        <v>5.7231548536442851</v>
      </c>
      <c r="BH687">
        <v>5.4751652153998904</v>
      </c>
      <c r="BI687">
        <v>6.048075016944285</v>
      </c>
      <c r="BJ687">
        <v>5.7828668008126316</v>
      </c>
    </row>
    <row r="688" spans="1:62" x14ac:dyDescent="0.3">
      <c r="A688" t="s">
        <v>154</v>
      </c>
      <c r="B688" t="s">
        <v>155</v>
      </c>
      <c r="C688" t="s">
        <v>1527</v>
      </c>
      <c r="D688" t="s">
        <v>1528</v>
      </c>
      <c r="W688">
        <v>6.6410611570026683</v>
      </c>
      <c r="X688">
        <v>6.2454214569408828</v>
      </c>
      <c r="Y688">
        <v>5.6923150187447895</v>
      </c>
      <c r="Z688">
        <v>5.9801304437290792</v>
      </c>
      <c r="AA688">
        <v>5.8889058567461667</v>
      </c>
      <c r="AB688">
        <v>3.7389851091089796</v>
      </c>
      <c r="AC688">
        <v>4.224662511270294</v>
      </c>
      <c r="AD688">
        <v>4.8916450015019306</v>
      </c>
      <c r="AE688">
        <v>5.170887080040905</v>
      </c>
      <c r="AF688">
        <v>4.5813848185160504</v>
      </c>
      <c r="AG688">
        <v>3.308038875797191</v>
      </c>
      <c r="AH688">
        <v>3.245448607209362</v>
      </c>
      <c r="AI688">
        <v>5.0009559395544141</v>
      </c>
      <c r="AJ688">
        <v>3.2940550945256524</v>
      </c>
      <c r="AK688">
        <v>3.6229864151539921</v>
      </c>
      <c r="AL688">
        <v>3.1660606181270703</v>
      </c>
      <c r="AM688">
        <v>3.6374846140396464</v>
      </c>
      <c r="AN688">
        <v>4.7618161828153402</v>
      </c>
      <c r="AO688">
        <v>4.824800103337374</v>
      </c>
      <c r="AP688">
        <v>4.4610634881604412</v>
      </c>
      <c r="AQ688">
        <v>4.8886978789541944</v>
      </c>
      <c r="AR688">
        <v>4.5455104505367903</v>
      </c>
      <c r="AS688">
        <v>4.6228234574965672</v>
      </c>
      <c r="AT688">
        <v>3.8866121813658663</v>
      </c>
      <c r="AU688">
        <v>2.7634352482636544</v>
      </c>
      <c r="AV688">
        <v>3.3574713324243057</v>
      </c>
      <c r="AW688">
        <v>3.6338871170028719</v>
      </c>
      <c r="AX688">
        <v>4.5335766391467605</v>
      </c>
      <c r="AY688">
        <v>4.0663244899136384</v>
      </c>
      <c r="AZ688">
        <v>4.495174586558508</v>
      </c>
      <c r="BA688">
        <v>4.1504102931659075</v>
      </c>
      <c r="BB688">
        <v>4.340420605043219</v>
      </c>
      <c r="BC688">
        <v>4.2834585632972519</v>
      </c>
      <c r="BD688">
        <v>4.2474552346164396</v>
      </c>
      <c r="BE688">
        <v>5.1148955314299211</v>
      </c>
      <c r="BF688">
        <v>4.1751711295730214</v>
      </c>
      <c r="BG688">
        <v>4.1860555411191473</v>
      </c>
      <c r="BH688">
        <v>4.6455144542150721</v>
      </c>
      <c r="BI688">
        <v>4.8100944294779282</v>
      </c>
      <c r="BJ688">
        <v>5.1156894249629303</v>
      </c>
    </row>
    <row r="689" spans="1:62" x14ac:dyDescent="0.3">
      <c r="A689" t="s">
        <v>154</v>
      </c>
      <c r="B689" t="s">
        <v>155</v>
      </c>
      <c r="C689" t="s">
        <v>1529</v>
      </c>
      <c r="D689" t="s">
        <v>1530</v>
      </c>
      <c r="V689">
        <v>6.3942983014500578</v>
      </c>
      <c r="W689">
        <v>6.925375349523641</v>
      </c>
      <c r="X689">
        <v>6.5522909450070417</v>
      </c>
      <c r="Y689">
        <v>5.9773422555606182</v>
      </c>
      <c r="Z689">
        <v>6.4578745645360076</v>
      </c>
      <c r="AA689">
        <v>6.2850594415585945</v>
      </c>
      <c r="AB689">
        <v>7.0005754401464593</v>
      </c>
      <c r="AC689">
        <v>6.8231285986497161</v>
      </c>
      <c r="AD689">
        <v>6.2863563276210037</v>
      </c>
      <c r="AE689">
        <v>6.7210172245659416</v>
      </c>
      <c r="AF689">
        <v>6.3404705235216179</v>
      </c>
      <c r="AG689">
        <v>5.6140644002865541</v>
      </c>
      <c r="AH689">
        <v>5.3987575009997011</v>
      </c>
      <c r="AI689">
        <v>5.6825735113840059</v>
      </c>
      <c r="AJ689">
        <v>4.9692883036937259</v>
      </c>
      <c r="AK689">
        <v>5.4094784157430906</v>
      </c>
      <c r="AL689">
        <v>5.0765988396475725</v>
      </c>
      <c r="AM689">
        <v>5.1609614300086903</v>
      </c>
      <c r="AN689">
        <v>7.242653631265429</v>
      </c>
      <c r="AO689">
        <v>5.516658545442481</v>
      </c>
      <c r="AP689">
        <v>5.8073939831530108</v>
      </c>
      <c r="AQ689">
        <v>5.5814501876779294</v>
      </c>
      <c r="AR689">
        <v>4.9553970858246457</v>
      </c>
      <c r="AS689">
        <v>4.6018750451406092</v>
      </c>
      <c r="AT689">
        <v>4.6240686238821338</v>
      </c>
      <c r="AU689">
        <v>4.3559435214148783</v>
      </c>
      <c r="AV689">
        <v>5.6940073907157087</v>
      </c>
      <c r="AW689">
        <v>5.7475141893124597</v>
      </c>
      <c r="AX689">
        <v>5.1248433478854762</v>
      </c>
      <c r="AY689">
        <v>5.0745024094676756</v>
      </c>
      <c r="AZ689">
        <v>4.4503623236205643</v>
      </c>
      <c r="BA689">
        <v>5.9160895422553423</v>
      </c>
      <c r="BB689">
        <v>4.4444031950696639</v>
      </c>
      <c r="BC689">
        <v>4.8144046975150712</v>
      </c>
      <c r="BD689">
        <v>4.5321211257993586</v>
      </c>
      <c r="BE689">
        <v>4.676265498011329</v>
      </c>
      <c r="BF689">
        <v>4.902454520519278</v>
      </c>
      <c r="BG689">
        <v>4.9414340043970908</v>
      </c>
      <c r="BH689">
        <v>5.2318746456758403</v>
      </c>
      <c r="BI689">
        <v>5.5692608361590619</v>
      </c>
      <c r="BJ689">
        <v>6.0262737509716056</v>
      </c>
    </row>
    <row r="690" spans="1:62" x14ac:dyDescent="0.3">
      <c r="A690" t="s">
        <v>154</v>
      </c>
      <c r="B690" t="s">
        <v>155</v>
      </c>
      <c r="C690" t="s">
        <v>1531</v>
      </c>
      <c r="D690" t="s">
        <v>1532</v>
      </c>
      <c r="BE690">
        <v>14.4</v>
      </c>
      <c r="BG690">
        <v>9.5</v>
      </c>
      <c r="BH690">
        <v>9.4</v>
      </c>
    </row>
    <row r="691" spans="1:62" x14ac:dyDescent="0.3">
      <c r="A691" t="s">
        <v>154</v>
      </c>
      <c r="B691" t="s">
        <v>155</v>
      </c>
      <c r="C691" t="s">
        <v>1533</v>
      </c>
      <c r="D691" t="s">
        <v>1534</v>
      </c>
    </row>
    <row r="692" spans="1:62" x14ac:dyDescent="0.3">
      <c r="A692" t="s">
        <v>154</v>
      </c>
      <c r="B692" t="s">
        <v>155</v>
      </c>
      <c r="C692" t="s">
        <v>1535</v>
      </c>
      <c r="D692" t="s">
        <v>1536</v>
      </c>
    </row>
    <row r="693" spans="1:62" x14ac:dyDescent="0.3">
      <c r="A693" t="s">
        <v>154</v>
      </c>
      <c r="B693" t="s">
        <v>155</v>
      </c>
      <c r="C693" t="s">
        <v>1537</v>
      </c>
      <c r="D693" t="s">
        <v>1538</v>
      </c>
    </row>
    <row r="694" spans="1:62" x14ac:dyDescent="0.3">
      <c r="A694" t="s">
        <v>154</v>
      </c>
      <c r="B694" t="s">
        <v>155</v>
      </c>
      <c r="C694" t="s">
        <v>1539</v>
      </c>
      <c r="D694" t="s">
        <v>1540</v>
      </c>
    </row>
    <row r="695" spans="1:62" x14ac:dyDescent="0.3">
      <c r="A695" t="s">
        <v>154</v>
      </c>
      <c r="B695" t="s">
        <v>155</v>
      </c>
      <c r="C695" t="s">
        <v>1541</v>
      </c>
      <c r="D695" t="s">
        <v>1542</v>
      </c>
    </row>
    <row r="696" spans="1:62" x14ac:dyDescent="0.3">
      <c r="A696" t="s">
        <v>154</v>
      </c>
      <c r="B696" t="s">
        <v>155</v>
      </c>
      <c r="C696" t="s">
        <v>1543</v>
      </c>
      <c r="D696" t="s">
        <v>1544</v>
      </c>
    </row>
    <row r="697" spans="1:62" x14ac:dyDescent="0.3">
      <c r="A697" t="s">
        <v>154</v>
      </c>
      <c r="B697" t="s">
        <v>155</v>
      </c>
      <c r="C697" t="s">
        <v>1545</v>
      </c>
      <c r="D697" t="s">
        <v>1546</v>
      </c>
    </row>
    <row r="698" spans="1:62" x14ac:dyDescent="0.3">
      <c r="A698" t="s">
        <v>154</v>
      </c>
      <c r="B698" t="s">
        <v>155</v>
      </c>
      <c r="C698" t="s">
        <v>1547</v>
      </c>
      <c r="D698" t="s">
        <v>1548</v>
      </c>
    </row>
    <row r="699" spans="1:62" x14ac:dyDescent="0.3">
      <c r="A699" t="s">
        <v>154</v>
      </c>
      <c r="B699" t="s">
        <v>155</v>
      </c>
      <c r="C699" t="s">
        <v>1549</v>
      </c>
      <c r="D699" t="s">
        <v>1550</v>
      </c>
    </row>
    <row r="700" spans="1:62" x14ac:dyDescent="0.3">
      <c r="A700" t="s">
        <v>154</v>
      </c>
      <c r="B700" t="s">
        <v>155</v>
      </c>
      <c r="C700" t="s">
        <v>1551</v>
      </c>
      <c r="D700" t="s">
        <v>1552</v>
      </c>
    </row>
    <row r="701" spans="1:62" x14ac:dyDescent="0.3">
      <c r="A701" t="s">
        <v>154</v>
      </c>
      <c r="B701" t="s">
        <v>155</v>
      </c>
      <c r="C701" t="s">
        <v>1553</v>
      </c>
      <c r="D701" t="s">
        <v>1554</v>
      </c>
    </row>
    <row r="702" spans="1:62" x14ac:dyDescent="0.3">
      <c r="A702" t="s">
        <v>154</v>
      </c>
      <c r="B702" t="s">
        <v>155</v>
      </c>
      <c r="C702" t="s">
        <v>1555</v>
      </c>
      <c r="D702" t="s">
        <v>1556</v>
      </c>
    </row>
    <row r="703" spans="1:62" x14ac:dyDescent="0.3">
      <c r="A703" t="s">
        <v>154</v>
      </c>
      <c r="B703" t="s">
        <v>155</v>
      </c>
      <c r="C703" t="s">
        <v>1557</v>
      </c>
      <c r="D703" t="s">
        <v>1558</v>
      </c>
    </row>
    <row r="704" spans="1:62" x14ac:dyDescent="0.3">
      <c r="A704" t="s">
        <v>154</v>
      </c>
      <c r="B704" t="s">
        <v>155</v>
      </c>
      <c r="C704" t="s">
        <v>1559</v>
      </c>
      <c r="D704" t="s">
        <v>1560</v>
      </c>
    </row>
    <row r="705" spans="1:62" x14ac:dyDescent="0.3">
      <c r="A705" t="s">
        <v>154</v>
      </c>
      <c r="B705" t="s">
        <v>155</v>
      </c>
      <c r="C705" t="s">
        <v>1561</v>
      </c>
      <c r="D705" t="s">
        <v>1562</v>
      </c>
    </row>
    <row r="706" spans="1:62" x14ac:dyDescent="0.3">
      <c r="A706" t="s">
        <v>154</v>
      </c>
      <c r="B706" t="s">
        <v>155</v>
      </c>
      <c r="C706" t="s">
        <v>1563</v>
      </c>
      <c r="D706" t="s">
        <v>1564</v>
      </c>
    </row>
    <row r="707" spans="1:62" x14ac:dyDescent="0.3">
      <c r="A707" t="s">
        <v>154</v>
      </c>
      <c r="B707" t="s">
        <v>155</v>
      </c>
      <c r="C707" t="s">
        <v>1565</v>
      </c>
      <c r="D707" t="s">
        <v>1566</v>
      </c>
      <c r="AM707">
        <v>9.2916666666666856</v>
      </c>
      <c r="AN707">
        <v>10.5</v>
      </c>
      <c r="AO707">
        <v>13</v>
      </c>
      <c r="AP707">
        <v>10.625833333333333</v>
      </c>
      <c r="AQ707">
        <v>12.875</v>
      </c>
      <c r="AR707">
        <v>12.29583333333335</v>
      </c>
      <c r="AS707">
        <v>12.637688750000015</v>
      </c>
      <c r="AT707">
        <v>13.02666666666663</v>
      </c>
      <c r="AU707">
        <v>12.966666666666631</v>
      </c>
      <c r="AV707">
        <v>11.770000000000032</v>
      </c>
      <c r="AW707">
        <v>12.170046573751129</v>
      </c>
      <c r="AX707">
        <v>8</v>
      </c>
      <c r="AY707">
        <v>8.0961609879975498</v>
      </c>
      <c r="AZ707">
        <v>8</v>
      </c>
      <c r="BA707">
        <v>7.8684416666666994</v>
      </c>
      <c r="BB707">
        <v>6.672391865459165</v>
      </c>
      <c r="BC707">
        <v>7.9234504277199598</v>
      </c>
      <c r="BD707">
        <v>7.9597507694833745</v>
      </c>
      <c r="BE707">
        <v>7.2691666666667007</v>
      </c>
      <c r="BF707">
        <v>7.07</v>
      </c>
      <c r="BG707">
        <v>7.2108333333332997</v>
      </c>
      <c r="BH707">
        <v>6.7716666666666701</v>
      </c>
      <c r="BI707">
        <v>7.3100000000000005</v>
      </c>
      <c r="BJ707">
        <v>6.9580936460073595</v>
      </c>
    </row>
    <row r="708" spans="1:62" x14ac:dyDescent="0.3">
      <c r="A708" t="s">
        <v>154</v>
      </c>
      <c r="B708" t="s">
        <v>155</v>
      </c>
      <c r="C708" t="s">
        <v>1567</v>
      </c>
      <c r="D708" t="s">
        <v>1568</v>
      </c>
    </row>
    <row r="709" spans="1:62" x14ac:dyDescent="0.3">
      <c r="A709" t="s">
        <v>154</v>
      </c>
      <c r="B709" t="s">
        <v>155</v>
      </c>
      <c r="C709" t="s">
        <v>1569</v>
      </c>
      <c r="D709" t="s">
        <v>1570</v>
      </c>
    </row>
    <row r="710" spans="1:62" x14ac:dyDescent="0.3">
      <c r="A710" t="s">
        <v>154</v>
      </c>
      <c r="B710" t="s">
        <v>155</v>
      </c>
      <c r="C710" t="s">
        <v>1571</v>
      </c>
      <c r="D710" t="s">
        <v>1572</v>
      </c>
    </row>
    <row r="711" spans="1:62" x14ac:dyDescent="0.3">
      <c r="A711" t="s">
        <v>154</v>
      </c>
      <c r="B711" t="s">
        <v>155</v>
      </c>
      <c r="C711" t="s">
        <v>1573</v>
      </c>
      <c r="D711" t="s">
        <v>1574</v>
      </c>
      <c r="BJ711">
        <v>5471320</v>
      </c>
    </row>
    <row r="712" spans="1:62" x14ac:dyDescent="0.3">
      <c r="A712" t="s">
        <v>154</v>
      </c>
      <c r="B712" t="s">
        <v>155</v>
      </c>
      <c r="C712" t="s">
        <v>1575</v>
      </c>
      <c r="D712" t="s">
        <v>1576</v>
      </c>
      <c r="BB712">
        <v>1118600</v>
      </c>
      <c r="BC712">
        <v>1692350</v>
      </c>
      <c r="BD712">
        <v>603100</v>
      </c>
      <c r="BE712">
        <v>8158720</v>
      </c>
      <c r="BF712">
        <v>1595698</v>
      </c>
      <c r="BG712">
        <v>652057</v>
      </c>
      <c r="BH712">
        <v>1108287</v>
      </c>
      <c r="BI712">
        <v>1075470</v>
      </c>
      <c r="BJ712">
        <v>2559842</v>
      </c>
    </row>
    <row r="713" spans="1:62" x14ac:dyDescent="0.3">
      <c r="A713" t="s">
        <v>154</v>
      </c>
      <c r="B713" t="s">
        <v>155</v>
      </c>
      <c r="C713" t="s">
        <v>1577</v>
      </c>
      <c r="D713" t="s">
        <v>1578</v>
      </c>
      <c r="BI713">
        <v>12199200</v>
      </c>
      <c r="BJ713">
        <v>13729900</v>
      </c>
    </row>
    <row r="714" spans="1:62" x14ac:dyDescent="0.3">
      <c r="A714" t="s">
        <v>154</v>
      </c>
      <c r="B714" t="s">
        <v>155</v>
      </c>
      <c r="C714" t="s">
        <v>1579</v>
      </c>
      <c r="D714" t="s">
        <v>1580</v>
      </c>
      <c r="AI714">
        <v>2.8224071250773899</v>
      </c>
      <c r="AN714">
        <v>2.5627620701871119</v>
      </c>
      <c r="AS714">
        <v>2.0107264204398949</v>
      </c>
      <c r="AX714">
        <v>1.7994488680683884</v>
      </c>
      <c r="BC714">
        <v>1.7256846531040313</v>
      </c>
      <c r="BH714">
        <v>1.8768689202395945</v>
      </c>
    </row>
    <row r="715" spans="1:62" x14ac:dyDescent="0.3">
      <c r="A715" t="s">
        <v>154</v>
      </c>
      <c r="B715" t="s">
        <v>155</v>
      </c>
      <c r="C715" t="s">
        <v>1581</v>
      </c>
      <c r="D715" t="s">
        <v>1582</v>
      </c>
      <c r="E715">
        <v>7897259</v>
      </c>
      <c r="J715">
        <v>8675286</v>
      </c>
      <c r="O715">
        <v>9246797</v>
      </c>
      <c r="T715">
        <v>9902034</v>
      </c>
      <c r="Y715">
        <v>12919321</v>
      </c>
      <c r="AD715">
        <v>12970372</v>
      </c>
      <c r="AI715">
        <v>14495276</v>
      </c>
      <c r="AN715">
        <v>15120927</v>
      </c>
      <c r="AS715">
        <v>13469475</v>
      </c>
      <c r="AX715">
        <v>13680256</v>
      </c>
      <c r="BC715">
        <v>15198834</v>
      </c>
      <c r="BH715">
        <v>18676830</v>
      </c>
    </row>
    <row r="716" spans="1:62" x14ac:dyDescent="0.3">
      <c r="A716" t="s">
        <v>154</v>
      </c>
      <c r="B716" t="s">
        <v>155</v>
      </c>
      <c r="C716" t="s">
        <v>1583</v>
      </c>
      <c r="D716" t="s">
        <v>1584</v>
      </c>
      <c r="AN716">
        <v>7.4163606275857195</v>
      </c>
      <c r="AO716">
        <v>7.5992723301096019</v>
      </c>
      <c r="AP716">
        <v>8.0088100038187076</v>
      </c>
      <c r="AQ716">
        <v>7.8571275673018031</v>
      </c>
      <c r="AR716">
        <v>6.6838222988799512</v>
      </c>
      <c r="AS716">
        <v>7.0640148400840514</v>
      </c>
      <c r="AT716">
        <v>6.6421033445607431</v>
      </c>
      <c r="AU716">
        <v>6.3191904659788323</v>
      </c>
      <c r="AV716">
        <v>7.3313691436343822</v>
      </c>
      <c r="AW716">
        <v>6.3311870416116189</v>
      </c>
      <c r="AX716">
        <v>5.5209065122384784</v>
      </c>
      <c r="AY716">
        <v>6.7555471408186829</v>
      </c>
      <c r="AZ716">
        <v>7.145570574118838</v>
      </c>
      <c r="BA716">
        <v>7.2619804851087766</v>
      </c>
      <c r="BB716">
        <v>6.6593690300662702</v>
      </c>
      <c r="BC716">
        <v>6.6218530302993068</v>
      </c>
      <c r="BD716">
        <v>5.9862624068370778</v>
      </c>
      <c r="BE716">
        <v>5.4172949023010295</v>
      </c>
      <c r="BF716">
        <v>5.1850756950979555</v>
      </c>
      <c r="BG716">
        <v>5.1157468181837942</v>
      </c>
      <c r="BH716">
        <v>5.9722081230878246</v>
      </c>
      <c r="BI716">
        <v>5.5535237429131117</v>
      </c>
      <c r="BJ716">
        <v>6.5539583686395169</v>
      </c>
    </row>
    <row r="717" spans="1:62" x14ac:dyDescent="0.3">
      <c r="A717" t="s">
        <v>154</v>
      </c>
      <c r="B717" t="s">
        <v>155</v>
      </c>
      <c r="C717" t="s">
        <v>1585</v>
      </c>
      <c r="D717" t="s">
        <v>1586</v>
      </c>
      <c r="AX717">
        <v>12083840001.649958</v>
      </c>
      <c r="AY717">
        <v>17465080230.984596</v>
      </c>
      <c r="AZ717">
        <v>22953829271.383499</v>
      </c>
      <c r="BA717">
        <v>29118159455.724846</v>
      </c>
      <c r="BB717">
        <v>22916605987.878429</v>
      </c>
      <c r="BC717">
        <v>27006231139.985409</v>
      </c>
      <c r="BD717">
        <v>29731480700.25515</v>
      </c>
      <c r="BE717">
        <v>27553631638.707584</v>
      </c>
      <c r="BF717">
        <v>26937668280.273514</v>
      </c>
      <c r="BG717">
        <v>27617963790.592419</v>
      </c>
      <c r="BH717">
        <v>28045334231.589478</v>
      </c>
      <c r="BI717">
        <v>22048343827.439667</v>
      </c>
      <c r="BJ717">
        <v>27405125141.538681</v>
      </c>
    </row>
    <row r="718" spans="1:62" x14ac:dyDescent="0.3">
      <c r="A718" t="s">
        <v>154</v>
      </c>
      <c r="B718" t="s">
        <v>155</v>
      </c>
      <c r="C718" t="s">
        <v>1587</v>
      </c>
      <c r="D718" t="s">
        <v>1588</v>
      </c>
      <c r="AX718">
        <v>3493632682.5654249</v>
      </c>
      <c r="AY718">
        <v>4363787712.0000877</v>
      </c>
      <c r="AZ718">
        <v>5978840034.7158499</v>
      </c>
      <c r="BA718">
        <v>6891445884.0972013</v>
      </c>
      <c r="BB718">
        <v>6462444131.58183</v>
      </c>
      <c r="BC718">
        <v>8679410479.6234531</v>
      </c>
      <c r="BD718">
        <v>9960717081.8753166</v>
      </c>
      <c r="BE718">
        <v>10411080622.816074</v>
      </c>
      <c r="BF718">
        <v>10649337647.824879</v>
      </c>
      <c r="BG718">
        <v>11310154286.456957</v>
      </c>
      <c r="BH718">
        <v>11070631969.059452</v>
      </c>
      <c r="BI718">
        <v>10142777559.772343</v>
      </c>
      <c r="BJ718">
        <v>9336900426.8011169</v>
      </c>
    </row>
    <row r="719" spans="1:62" x14ac:dyDescent="0.3">
      <c r="A719" t="s">
        <v>154</v>
      </c>
      <c r="B719" t="s">
        <v>155</v>
      </c>
      <c r="C719" t="s">
        <v>1589</v>
      </c>
      <c r="D719" t="s">
        <v>1590</v>
      </c>
      <c r="AN719">
        <v>4173128631.645319</v>
      </c>
      <c r="AO719">
        <v>4473528614.3820839</v>
      </c>
      <c r="AP719">
        <v>5042157383.8367662</v>
      </c>
      <c r="AQ719">
        <v>4988243873.3992949</v>
      </c>
      <c r="AR719">
        <v>4381524569.9248219</v>
      </c>
      <c r="AS719">
        <v>4521199185.9236689</v>
      </c>
      <c r="AT719">
        <v>4590774371.3843422</v>
      </c>
      <c r="AU719">
        <v>4754615507.9254179</v>
      </c>
      <c r="AV719">
        <v>6649304261.8595247</v>
      </c>
      <c r="AW719">
        <v>7654866176.1666555</v>
      </c>
      <c r="AX719">
        <v>8949946026.3064327</v>
      </c>
      <c r="AY719">
        <v>13545426903.993942</v>
      </c>
      <c r="AZ719">
        <v>17517846221.51926</v>
      </c>
      <c r="BA719">
        <v>22850096621.477966</v>
      </c>
      <c r="BB719">
        <v>17036249446.478745</v>
      </c>
      <c r="BC719">
        <v>19316635338.088585</v>
      </c>
      <c r="BD719">
        <v>20909643029.48954</v>
      </c>
      <c r="BE719">
        <v>18361156126.769581</v>
      </c>
      <c r="BF719">
        <v>17541066504.036297</v>
      </c>
      <c r="BG719">
        <v>17638570953.498905</v>
      </c>
      <c r="BH719">
        <v>17814546903.234161</v>
      </c>
      <c r="BI719">
        <v>12676761441.682022</v>
      </c>
      <c r="BJ719">
        <v>18874523335.66037</v>
      </c>
    </row>
    <row r="720" spans="1:62" x14ac:dyDescent="0.3">
      <c r="A720" t="s">
        <v>154</v>
      </c>
      <c r="B720" t="s">
        <v>155</v>
      </c>
      <c r="C720" t="s">
        <v>1591</v>
      </c>
      <c r="D720" t="s">
        <v>1592</v>
      </c>
      <c r="AN720">
        <v>12957204.980416227</v>
      </c>
      <c r="AO720">
        <v>14740293.689152187</v>
      </c>
      <c r="AP720">
        <v>14690605.970891485</v>
      </c>
      <c r="AQ720">
        <v>16656187.295217508</v>
      </c>
      <c r="AR720">
        <v>17314441.545392964</v>
      </c>
      <c r="AS720">
        <v>17579441.999359291</v>
      </c>
      <c r="AT720">
        <v>18120361.121533908</v>
      </c>
      <c r="AU720">
        <v>19412559.2397759</v>
      </c>
      <c r="AV720">
        <v>20340481.565144584</v>
      </c>
      <c r="AW720">
        <v>21419310.572684653</v>
      </c>
      <c r="AX720">
        <v>23576191.663034305</v>
      </c>
      <c r="AY720">
        <v>27064562.687754594</v>
      </c>
      <c r="AZ720">
        <v>29907497.307494149</v>
      </c>
      <c r="BA720">
        <v>30600593.101676308</v>
      </c>
      <c r="BB720">
        <v>28335331.937397655</v>
      </c>
      <c r="BC720">
        <v>31457313.217508387</v>
      </c>
      <c r="BD720">
        <v>33102237.7045644</v>
      </c>
      <c r="BE720">
        <v>34268204.763343669</v>
      </c>
      <c r="BF720">
        <v>35464566.562681772</v>
      </c>
      <c r="BG720">
        <v>36778822.958914064</v>
      </c>
      <c r="BH720">
        <v>37185088.570270784</v>
      </c>
      <c r="BI720">
        <v>40698322.528229982</v>
      </c>
      <c r="BJ720">
        <v>42364500.553414464</v>
      </c>
    </row>
    <row r="721" spans="1:63" x14ac:dyDescent="0.3">
      <c r="A721" t="s">
        <v>154</v>
      </c>
      <c r="B721" t="s">
        <v>155</v>
      </c>
      <c r="C721" t="s">
        <v>1593</v>
      </c>
      <c r="D721" t="s">
        <v>1594</v>
      </c>
    </row>
    <row r="722" spans="1:63" x14ac:dyDescent="0.3">
      <c r="A722" t="s">
        <v>154</v>
      </c>
      <c r="B722" t="s">
        <v>155</v>
      </c>
      <c r="C722" t="s">
        <v>1595</v>
      </c>
      <c r="D722" t="s">
        <v>1596</v>
      </c>
      <c r="AN722">
        <v>9.085133356212669</v>
      </c>
      <c r="AO722">
        <v>9.1291763831486215</v>
      </c>
      <c r="AP722">
        <v>9.5398816932411208</v>
      </c>
      <c r="AQ722">
        <v>11.028213214842623</v>
      </c>
      <c r="AR722">
        <v>9.706306438567065</v>
      </c>
      <c r="AS722">
        <v>7.4799393722312253</v>
      </c>
      <c r="AT722">
        <v>8.2634063732505787</v>
      </c>
      <c r="AU722">
        <v>8.8933587151327824</v>
      </c>
      <c r="AV722">
        <v>9.9776966636245401</v>
      </c>
      <c r="AW722">
        <v>9.0368362173483696</v>
      </c>
      <c r="AX722">
        <v>7.7409711481240455</v>
      </c>
      <c r="AY722">
        <v>7.5633934746046698</v>
      </c>
      <c r="AZ722">
        <v>7.2843017088941746</v>
      </c>
      <c r="BA722">
        <v>6.0216910040361249</v>
      </c>
      <c r="BB722">
        <v>7.3084267737344017</v>
      </c>
      <c r="BC722">
        <v>6.3467471028445228</v>
      </c>
      <c r="BD722">
        <v>5.7699521852514888</v>
      </c>
      <c r="BE722">
        <v>6.3502602440881724</v>
      </c>
      <c r="BF722">
        <v>6.444513677317218</v>
      </c>
      <c r="BG722">
        <v>6.9999840486280647</v>
      </c>
      <c r="BH722">
        <v>8.3412527200182307</v>
      </c>
      <c r="BI722">
        <v>9.0959495042473097</v>
      </c>
      <c r="BJ722">
        <v>9.2496282100429603</v>
      </c>
    </row>
    <row r="723" spans="1:63" x14ac:dyDescent="0.3">
      <c r="A723" t="s">
        <v>154</v>
      </c>
      <c r="B723" t="s">
        <v>155</v>
      </c>
      <c r="C723" t="s">
        <v>1597</v>
      </c>
      <c r="D723" t="s">
        <v>1598</v>
      </c>
      <c r="AN723">
        <v>7347522918.6965981</v>
      </c>
      <c r="AO723">
        <v>8139782797.5958204</v>
      </c>
      <c r="AP723">
        <v>8642857011.8764191</v>
      </c>
      <c r="AQ723">
        <v>9074678186.6095123</v>
      </c>
      <c r="AR723">
        <v>9448214506.1177597</v>
      </c>
      <c r="AS723">
        <v>8482649034.3313274</v>
      </c>
      <c r="AT723">
        <v>9047475639.4537449</v>
      </c>
      <c r="AU723">
        <v>9977529315.0370846</v>
      </c>
      <c r="AV723">
        <v>14127556897.888897</v>
      </c>
      <c r="AW723">
        <v>16410090685.568789</v>
      </c>
      <c r="AX723">
        <v>19025501651.163757</v>
      </c>
      <c r="AY723">
        <v>21310304988.328651</v>
      </c>
      <c r="AZ723">
        <v>25206435912.10202</v>
      </c>
      <c r="BA723">
        <v>25454707413.523834</v>
      </c>
      <c r="BB723">
        <v>23532054214.850777</v>
      </c>
      <c r="BC723">
        <v>26218393598.756908</v>
      </c>
      <c r="BD723">
        <v>28957814638.267941</v>
      </c>
      <c r="BE723">
        <v>31484477433.029659</v>
      </c>
      <c r="BF723">
        <v>31253216165.440571</v>
      </c>
      <c r="BG723">
        <v>32509463388.827908</v>
      </c>
      <c r="BH723">
        <v>29899612975.739117</v>
      </c>
      <c r="BI723">
        <v>30211887664.115105</v>
      </c>
      <c r="BJ723">
        <v>34409364414.169533</v>
      </c>
    </row>
    <row r="724" spans="1:63" x14ac:dyDescent="0.3">
      <c r="A724" t="s">
        <v>154</v>
      </c>
      <c r="B724" t="s">
        <v>155</v>
      </c>
      <c r="C724" t="s">
        <v>1599</v>
      </c>
      <c r="D724" t="s">
        <v>1600</v>
      </c>
      <c r="AN724">
        <v>1974706555.8110504</v>
      </c>
      <c r="AO724">
        <v>1928157443.2180083</v>
      </c>
      <c r="AP724">
        <v>2008012397.7167561</v>
      </c>
      <c r="AQ724">
        <v>2077964304.0350556</v>
      </c>
      <c r="AR724">
        <v>2224093831.9304943</v>
      </c>
      <c r="AS724">
        <v>2032811612.2224658</v>
      </c>
      <c r="AT724">
        <v>2074666745.7492938</v>
      </c>
      <c r="AU724">
        <v>2325329190.6057768</v>
      </c>
      <c r="AV724">
        <v>2704865949.1936898</v>
      </c>
      <c r="AW724">
        <v>2973130498.0380511</v>
      </c>
      <c r="AX724">
        <v>3225693433.0152702</v>
      </c>
      <c r="AY724">
        <v>3609918598.1697545</v>
      </c>
      <c r="AZ724">
        <v>4486246185.4227352</v>
      </c>
      <c r="BA724">
        <v>4836623073.1927671</v>
      </c>
      <c r="BB724">
        <v>3962895478.1414843</v>
      </c>
      <c r="BC724">
        <v>4909138579.1463652</v>
      </c>
      <c r="BD724">
        <v>5488828748.7354574</v>
      </c>
      <c r="BE724">
        <v>5771263896.8654461</v>
      </c>
      <c r="BF724">
        <v>5902455418.2806301</v>
      </c>
      <c r="BG724">
        <v>5890350921.1398344</v>
      </c>
      <c r="BH724">
        <v>5544677197.2371407</v>
      </c>
      <c r="BI724">
        <v>5279373193.6772661</v>
      </c>
      <c r="BJ724">
        <v>5835946055.426281</v>
      </c>
    </row>
    <row r="725" spans="1:63" x14ac:dyDescent="0.3">
      <c r="A725" t="s">
        <v>154</v>
      </c>
      <c r="B725" t="s">
        <v>155</v>
      </c>
      <c r="C725" t="s">
        <v>1601</v>
      </c>
      <c r="D725" t="s">
        <v>1602</v>
      </c>
      <c r="AN725">
        <v>5382088174.3882799</v>
      </c>
      <c r="AO725">
        <v>6139484351.3357096</v>
      </c>
      <c r="AP725">
        <v>6576838044.7191362</v>
      </c>
      <c r="AQ725">
        <v>7082757094.4037323</v>
      </c>
      <c r="AR725">
        <v>7269180027.9475155</v>
      </c>
      <c r="AS725">
        <v>6515819043.602684</v>
      </c>
      <c r="AT725">
        <v>7020291479.0211964</v>
      </c>
      <c r="AU725">
        <v>7735867134.9760065</v>
      </c>
      <c r="AV725">
        <v>11584565976.224146</v>
      </c>
      <c r="AW725">
        <v>13485909209.506495</v>
      </c>
      <c r="AX725">
        <v>15980335542.026487</v>
      </c>
      <c r="AY725">
        <v>17671454854.042942</v>
      </c>
      <c r="AZ725">
        <v>20745321180.547455</v>
      </c>
      <c r="BA725">
        <v>20763061469.803947</v>
      </c>
      <c r="BB725">
        <v>19838943841.034435</v>
      </c>
      <c r="BC725">
        <v>21673657225.576874</v>
      </c>
      <c r="BD725">
        <v>23876418124.732986</v>
      </c>
      <c r="BE725">
        <v>26142967778.798008</v>
      </c>
      <c r="BF725">
        <v>25790138383.751999</v>
      </c>
      <c r="BG725">
        <v>27057578741.885406</v>
      </c>
      <c r="BH725">
        <v>24763693256.544849</v>
      </c>
      <c r="BI725">
        <v>25325608754.147854</v>
      </c>
      <c r="BJ725">
        <v>29007199323.610012</v>
      </c>
    </row>
    <row r="726" spans="1:63" x14ac:dyDescent="0.3">
      <c r="A726" t="s">
        <v>154</v>
      </c>
      <c r="B726" t="s">
        <v>155</v>
      </c>
      <c r="C726" t="s">
        <v>1603</v>
      </c>
      <c r="D726" t="s">
        <v>1604</v>
      </c>
    </row>
    <row r="727" spans="1:63" x14ac:dyDescent="0.3">
      <c r="A727" t="s">
        <v>154</v>
      </c>
      <c r="B727" t="s">
        <v>155</v>
      </c>
      <c r="C727" t="s">
        <v>1605</v>
      </c>
      <c r="D727" t="s">
        <v>1606</v>
      </c>
    </row>
    <row r="728" spans="1:63" x14ac:dyDescent="0.3">
      <c r="A728" t="s">
        <v>154</v>
      </c>
      <c r="B728" t="s">
        <v>155</v>
      </c>
      <c r="C728" t="s">
        <v>1607</v>
      </c>
      <c r="D728" t="s">
        <v>1608</v>
      </c>
    </row>
    <row r="729" spans="1:63" x14ac:dyDescent="0.3">
      <c r="A729" t="s">
        <v>154</v>
      </c>
      <c r="B729" t="s">
        <v>155</v>
      </c>
      <c r="C729" t="s">
        <v>1609</v>
      </c>
      <c r="D729" t="s">
        <v>1610</v>
      </c>
    </row>
    <row r="730" spans="1:63" x14ac:dyDescent="0.3">
      <c r="A730" t="s">
        <v>154</v>
      </c>
      <c r="B730" t="s">
        <v>155</v>
      </c>
      <c r="C730" t="s">
        <v>1611</v>
      </c>
      <c r="D730" t="s">
        <v>1612</v>
      </c>
      <c r="AI730">
        <v>50.756884131819703</v>
      </c>
      <c r="AJ730">
        <v>50.716466156543802</v>
      </c>
      <c r="AK730">
        <v>50.556141510951463</v>
      </c>
      <c r="AL730">
        <v>50.341091720391717</v>
      </c>
      <c r="AM730">
        <v>50.090903508639087</v>
      </c>
      <c r="AN730">
        <v>49.973682799635164</v>
      </c>
      <c r="AO730">
        <v>50.062739212264653</v>
      </c>
      <c r="AP730">
        <v>50.051141727075503</v>
      </c>
      <c r="AQ730">
        <v>49.977271791310066</v>
      </c>
      <c r="AR730">
        <v>49.890510772173769</v>
      </c>
      <c r="AS730">
        <v>49.731452171131558</v>
      </c>
      <c r="AT730">
        <v>49.704040194367032</v>
      </c>
      <c r="AU730">
        <v>49.648950174258658</v>
      </c>
      <c r="AV730">
        <v>49.550766772271039</v>
      </c>
      <c r="AW730">
        <v>49.517262691835057</v>
      </c>
      <c r="AX730">
        <v>49.094298652341131</v>
      </c>
      <c r="AY730">
        <v>48.831262218772657</v>
      </c>
      <c r="AZ730">
        <v>48.575994589315805</v>
      </c>
      <c r="BA730">
        <v>48.374892745432291</v>
      </c>
      <c r="BB730">
        <v>47.971800469274619</v>
      </c>
      <c r="BC730">
        <v>47.634051778966594</v>
      </c>
      <c r="BD730">
        <v>47.405322675327902</v>
      </c>
      <c r="BE730">
        <v>47.143728159437735</v>
      </c>
      <c r="BF730">
        <v>46.935651683199602</v>
      </c>
      <c r="BG730">
        <v>46.695220099510372</v>
      </c>
      <c r="BH730">
        <v>46.474565856411473</v>
      </c>
      <c r="BI730">
        <v>46.242483088365624</v>
      </c>
      <c r="BJ730">
        <v>46.220710960445352</v>
      </c>
      <c r="BK730">
        <v>46.193808792049694</v>
      </c>
    </row>
    <row r="731" spans="1:63" x14ac:dyDescent="0.3">
      <c r="A731" t="s">
        <v>154</v>
      </c>
      <c r="B731" t="s">
        <v>155</v>
      </c>
      <c r="C731" t="s">
        <v>1613</v>
      </c>
      <c r="D731" t="s">
        <v>1614</v>
      </c>
    </row>
    <row r="732" spans="1:63" x14ac:dyDescent="0.3">
      <c r="A732" t="s">
        <v>154</v>
      </c>
      <c r="B732" t="s">
        <v>155</v>
      </c>
      <c r="C732" t="s">
        <v>1615</v>
      </c>
      <c r="D732" t="s">
        <v>1616</v>
      </c>
      <c r="AI732">
        <v>57.401215769090683</v>
      </c>
      <c r="AJ732">
        <v>57.241234472100494</v>
      </c>
      <c r="AK732">
        <v>56.923445506529319</v>
      </c>
      <c r="AL732">
        <v>56.498114853252602</v>
      </c>
      <c r="AM732">
        <v>56.00904909785308</v>
      </c>
      <c r="AN732">
        <v>55.552554747012458</v>
      </c>
      <c r="AO732">
        <v>55.425063402948531</v>
      </c>
      <c r="AP732">
        <v>55.270825261476453</v>
      </c>
      <c r="AQ732">
        <v>55.06808626960111</v>
      </c>
      <c r="AR732">
        <v>54.825306475001206</v>
      </c>
      <c r="AS732">
        <v>54.571397977543946</v>
      </c>
      <c r="AT732">
        <v>54.565594230815663</v>
      </c>
      <c r="AU732">
        <v>54.511091210699931</v>
      </c>
      <c r="AV732">
        <v>54.419645125902086</v>
      </c>
      <c r="AW732">
        <v>54.457295561402972</v>
      </c>
      <c r="AX732">
        <v>54.145066789415424</v>
      </c>
      <c r="AY732">
        <v>53.987714922639817</v>
      </c>
      <c r="AZ732">
        <v>53.793032257202299</v>
      </c>
      <c r="BA732">
        <v>53.601328091331247</v>
      </c>
      <c r="BB732">
        <v>53.164191801001813</v>
      </c>
      <c r="BC732">
        <v>52.752134063688331</v>
      </c>
      <c r="BD732">
        <v>52.409248727175033</v>
      </c>
      <c r="BE732">
        <v>52.242447257275458</v>
      </c>
      <c r="BF732">
        <v>51.992237937570593</v>
      </c>
      <c r="BG732">
        <v>51.697200224565897</v>
      </c>
      <c r="BH732">
        <v>51.358847258866177</v>
      </c>
      <c r="BI732">
        <v>50.956712396625591</v>
      </c>
      <c r="BJ732">
        <v>50.952175398944973</v>
      </c>
      <c r="BK732">
        <v>50.940018225252395</v>
      </c>
    </row>
    <row r="733" spans="1:63" x14ac:dyDescent="0.3">
      <c r="A733" t="s">
        <v>154</v>
      </c>
      <c r="B733" t="s">
        <v>155</v>
      </c>
      <c r="C733" t="s">
        <v>1617</v>
      </c>
      <c r="D733" t="s">
        <v>1618</v>
      </c>
    </row>
    <row r="734" spans="1:63" x14ac:dyDescent="0.3">
      <c r="A734" t="s">
        <v>154</v>
      </c>
      <c r="B734" t="s">
        <v>155</v>
      </c>
      <c r="C734" t="s">
        <v>1619</v>
      </c>
      <c r="D734" t="s">
        <v>1620</v>
      </c>
      <c r="AI734">
        <v>54.077227194041171</v>
      </c>
      <c r="AJ734">
        <v>53.976878624934486</v>
      </c>
      <c r="AK734">
        <v>53.738309398764429</v>
      </c>
      <c r="AL734">
        <v>53.418780086095033</v>
      </c>
      <c r="AM734">
        <v>53.050366217131177</v>
      </c>
      <c r="AN734">
        <v>52.76489592586374</v>
      </c>
      <c r="AO734">
        <v>52.746637922673038</v>
      </c>
      <c r="AP734">
        <v>52.664475390775301</v>
      </c>
      <c r="AQ734">
        <v>52.526421052372072</v>
      </c>
      <c r="AR734">
        <v>52.361576759240734</v>
      </c>
      <c r="AS734">
        <v>52.155349997538551</v>
      </c>
      <c r="AT734">
        <v>52.138765652972232</v>
      </c>
      <c r="AU734">
        <v>52.084080788768055</v>
      </c>
      <c r="AV734">
        <v>51.989351528328953</v>
      </c>
      <c r="AW734">
        <v>51.991212102921672</v>
      </c>
      <c r="AX734">
        <v>51.62382282696737</v>
      </c>
      <c r="AY734">
        <v>51.413593515143639</v>
      </c>
      <c r="AZ734">
        <v>51.188610327714976</v>
      </c>
      <c r="BA734">
        <v>50.992621814575216</v>
      </c>
      <c r="BB734">
        <v>50.573008737729886</v>
      </c>
      <c r="BC734">
        <v>50.199210396514523</v>
      </c>
      <c r="BD734">
        <v>49.914388699440089</v>
      </c>
      <c r="BE734">
        <v>49.701625705308956</v>
      </c>
      <c r="BF734">
        <v>49.473899156938622</v>
      </c>
      <c r="BG734">
        <v>49.207076789363619</v>
      </c>
      <c r="BH734">
        <v>48.928314471771884</v>
      </c>
      <c r="BI734">
        <v>48.611427738540655</v>
      </c>
      <c r="BJ734">
        <v>48.598977890456062</v>
      </c>
      <c r="BK734">
        <v>48.580279983113783</v>
      </c>
    </row>
    <row r="735" spans="1:63" x14ac:dyDescent="0.3">
      <c r="A735" t="s">
        <v>154</v>
      </c>
      <c r="B735" t="s">
        <v>155</v>
      </c>
      <c r="C735" t="s">
        <v>1621</v>
      </c>
      <c r="D735" t="s">
        <v>1622</v>
      </c>
    </row>
    <row r="736" spans="1:63" x14ac:dyDescent="0.3">
      <c r="A736" t="s">
        <v>154</v>
      </c>
      <c r="B736" t="s">
        <v>155</v>
      </c>
      <c r="C736" t="s">
        <v>1623</v>
      </c>
      <c r="D736" t="s">
        <v>1624</v>
      </c>
      <c r="AI736">
        <v>60.294840794420445</v>
      </c>
      <c r="AJ736">
        <v>60.283162257784547</v>
      </c>
      <c r="AK736">
        <v>60.256659814280958</v>
      </c>
      <c r="AL736">
        <v>60.265397868326303</v>
      </c>
      <c r="AM736">
        <v>60.288978920770617</v>
      </c>
      <c r="AN736">
        <v>60.436393530256225</v>
      </c>
      <c r="AO736">
        <v>60.581487472071252</v>
      </c>
      <c r="AP736">
        <v>60.663862092084372</v>
      </c>
      <c r="AQ736">
        <v>60.730258894175506</v>
      </c>
      <c r="AR736">
        <v>60.792373368361304</v>
      </c>
      <c r="AS736">
        <v>60.921235921775143</v>
      </c>
      <c r="AT736">
        <v>61.040091666877416</v>
      </c>
      <c r="AU736">
        <v>61.154398103340519</v>
      </c>
      <c r="AV736">
        <v>61.276079159006329</v>
      </c>
      <c r="AW736">
        <v>61.423090804292286</v>
      </c>
      <c r="AX736">
        <v>61.542057296209443</v>
      </c>
      <c r="AY736">
        <v>61.663345486181193</v>
      </c>
      <c r="AZ736">
        <v>61.826534492301576</v>
      </c>
      <c r="BA736">
        <v>62.096029958162795</v>
      </c>
      <c r="BB736">
        <v>62.117259012981002</v>
      </c>
      <c r="BC736">
        <v>62.158851266298015</v>
      </c>
      <c r="BD736">
        <v>62.342445974931806</v>
      </c>
      <c r="BE736">
        <v>62.460282573311048</v>
      </c>
      <c r="BF736">
        <v>62.618024638658049</v>
      </c>
      <c r="BG736">
        <v>62.657896441480339</v>
      </c>
      <c r="BH736">
        <v>62.782015889810936</v>
      </c>
      <c r="BI736">
        <v>62.828032144749962</v>
      </c>
      <c r="BJ736">
        <v>62.925454212599298</v>
      </c>
      <c r="BK736">
        <v>63.020244300106455</v>
      </c>
    </row>
    <row r="737" spans="1:63" x14ac:dyDescent="0.3">
      <c r="A737" t="s">
        <v>154</v>
      </c>
      <c r="B737" t="s">
        <v>155</v>
      </c>
      <c r="C737" t="s">
        <v>1625</v>
      </c>
      <c r="D737" t="s">
        <v>1626</v>
      </c>
    </row>
    <row r="738" spans="1:63" x14ac:dyDescent="0.3">
      <c r="A738" t="s">
        <v>154</v>
      </c>
      <c r="B738" t="s">
        <v>155</v>
      </c>
      <c r="C738" t="s">
        <v>1627</v>
      </c>
      <c r="D738" t="s">
        <v>1628</v>
      </c>
      <c r="AI738">
        <v>61.364298010819439</v>
      </c>
      <c r="AJ738">
        <v>61.358402997268669</v>
      </c>
      <c r="AK738">
        <v>61.337463098482836</v>
      </c>
      <c r="AL738">
        <v>61.351989341272635</v>
      </c>
      <c r="AM738">
        <v>61.381490234529295</v>
      </c>
      <c r="AN738">
        <v>61.560963242819</v>
      </c>
      <c r="AO738">
        <v>61.740430670245367</v>
      </c>
      <c r="AP738">
        <v>61.849765409129532</v>
      </c>
      <c r="AQ738">
        <v>61.937565859338093</v>
      </c>
      <c r="AR738">
        <v>62.019705465454884</v>
      </c>
      <c r="AS738">
        <v>62.140414472904098</v>
      </c>
      <c r="AT738">
        <v>62.256847516713862</v>
      </c>
      <c r="AU738">
        <v>62.36574185726802</v>
      </c>
      <c r="AV738">
        <v>62.479597418554945</v>
      </c>
      <c r="AW738">
        <v>62.61952925896167</v>
      </c>
      <c r="AX738">
        <v>62.725965593457317</v>
      </c>
      <c r="AY738">
        <v>62.859152702925194</v>
      </c>
      <c r="AZ738">
        <v>63.036279049707325</v>
      </c>
      <c r="BA738">
        <v>63.325207026624106</v>
      </c>
      <c r="BB738">
        <v>63.351975101819853</v>
      </c>
      <c r="BC738">
        <v>63.397024517577883</v>
      </c>
      <c r="BD738">
        <v>63.604020216692774</v>
      </c>
      <c r="BE738">
        <v>63.750205619674247</v>
      </c>
      <c r="BF738">
        <v>63.92503158303041</v>
      </c>
      <c r="BG738">
        <v>63.982426482091427</v>
      </c>
      <c r="BH738">
        <v>64.118847327617445</v>
      </c>
      <c r="BI738">
        <v>64.183375617732352</v>
      </c>
      <c r="BJ738">
        <v>64.289922703202393</v>
      </c>
      <c r="BK738">
        <v>64.392958422054463</v>
      </c>
    </row>
    <row r="739" spans="1:63" x14ac:dyDescent="0.3">
      <c r="A739" t="s">
        <v>154</v>
      </c>
      <c r="B739" t="s">
        <v>155</v>
      </c>
      <c r="C739" t="s">
        <v>1629</v>
      </c>
      <c r="D739" t="s">
        <v>1630</v>
      </c>
      <c r="AI739">
        <v>76.789244415749508</v>
      </c>
      <c r="AJ739">
        <v>76.734942564036999</v>
      </c>
      <c r="AK739">
        <v>76.635581103950969</v>
      </c>
      <c r="AL739">
        <v>76.448711050018488</v>
      </c>
      <c r="AM739">
        <v>76.223089591915482</v>
      </c>
      <c r="AN739">
        <v>75.976592563334165</v>
      </c>
      <c r="AO739">
        <v>75.806833063000212</v>
      </c>
      <c r="AP739">
        <v>75.646516462596153</v>
      </c>
      <c r="AQ739">
        <v>75.505446441635826</v>
      </c>
      <c r="AR739">
        <v>75.352706458203102</v>
      </c>
      <c r="AS739">
        <v>75.219115606449165</v>
      </c>
      <c r="AT739">
        <v>75.199005397379196</v>
      </c>
      <c r="AU739">
        <v>75.16019756360302</v>
      </c>
      <c r="AV739">
        <v>75.078542526158841</v>
      </c>
      <c r="AW739">
        <v>74.930380097188575</v>
      </c>
      <c r="AX739">
        <v>74.881575749493166</v>
      </c>
      <c r="AY739">
        <v>74.893894249006607</v>
      </c>
      <c r="AZ739">
        <v>74.87563298657777</v>
      </c>
      <c r="BA739">
        <v>74.910353448519032</v>
      </c>
      <c r="BB739">
        <v>74.686697019331646</v>
      </c>
      <c r="BC739">
        <v>74.434538095812655</v>
      </c>
      <c r="BD739">
        <v>74.269865853432634</v>
      </c>
      <c r="BE739">
        <v>74.192096402323216</v>
      </c>
      <c r="BF739">
        <v>74.11840455758113</v>
      </c>
      <c r="BG739">
        <v>73.979746191445741</v>
      </c>
      <c r="BH739">
        <v>73.890297683461867</v>
      </c>
      <c r="BI739">
        <v>73.773953549539328</v>
      </c>
      <c r="BJ739">
        <v>73.796655082828664</v>
      </c>
      <c r="BK739">
        <v>73.817311793234126</v>
      </c>
    </row>
    <row r="740" spans="1:63" x14ac:dyDescent="0.3">
      <c r="A740" t="s">
        <v>154</v>
      </c>
      <c r="B740" t="s">
        <v>155</v>
      </c>
      <c r="C740" t="s">
        <v>1631</v>
      </c>
      <c r="D740" t="s">
        <v>1632</v>
      </c>
    </row>
    <row r="741" spans="1:63" x14ac:dyDescent="0.3">
      <c r="A741" t="s">
        <v>154</v>
      </c>
      <c r="B741" t="s">
        <v>155</v>
      </c>
      <c r="C741" t="s">
        <v>1633</v>
      </c>
      <c r="D741" t="s">
        <v>1634</v>
      </c>
      <c r="AI741">
        <v>77.386131197516875</v>
      </c>
      <c r="AJ741">
        <v>77.322605439483027</v>
      </c>
      <c r="AK741">
        <v>77.206910709535506</v>
      </c>
      <c r="AL741">
        <v>77.011129746178369</v>
      </c>
      <c r="AM741">
        <v>76.774393673369772</v>
      </c>
      <c r="AN741">
        <v>76.535302122085525</v>
      </c>
      <c r="AO741">
        <v>76.385523330349358</v>
      </c>
      <c r="AP741">
        <v>76.243835150199914</v>
      </c>
      <c r="AQ741">
        <v>76.120805674443488</v>
      </c>
      <c r="AR741">
        <v>75.983715386525276</v>
      </c>
      <c r="AS741">
        <v>75.833251753206184</v>
      </c>
      <c r="AT741">
        <v>75.808058416806176</v>
      </c>
      <c r="AU741">
        <v>75.760259537103082</v>
      </c>
      <c r="AV741">
        <v>75.672190104053996</v>
      </c>
      <c r="AW741">
        <v>75.529330198758629</v>
      </c>
      <c r="AX741">
        <v>75.479243333702385</v>
      </c>
      <c r="AY741">
        <v>75.517043789341088</v>
      </c>
      <c r="AZ741">
        <v>75.524329628650136</v>
      </c>
      <c r="BA741">
        <v>75.583898362530974</v>
      </c>
      <c r="BB741">
        <v>75.37923077350861</v>
      </c>
      <c r="BC741">
        <v>75.133410847084718</v>
      </c>
      <c r="BD741">
        <v>75.000287039025523</v>
      </c>
      <c r="BE741">
        <v>74.952137614493779</v>
      </c>
      <c r="BF741">
        <v>74.901484765454597</v>
      </c>
      <c r="BG741">
        <v>74.783849029191899</v>
      </c>
      <c r="BH741">
        <v>74.700154379679276</v>
      </c>
      <c r="BI741">
        <v>74.591094363804459</v>
      </c>
      <c r="BJ741">
        <v>74.625408525937715</v>
      </c>
      <c r="BK741">
        <v>74.655804463598869</v>
      </c>
    </row>
    <row r="742" spans="1:63" x14ac:dyDescent="0.3">
      <c r="A742" t="s">
        <v>154</v>
      </c>
      <c r="B742" t="s">
        <v>155</v>
      </c>
      <c r="C742" t="s">
        <v>1635</v>
      </c>
      <c r="D742" t="s">
        <v>1636</v>
      </c>
      <c r="AI742">
        <v>68.407035193765154</v>
      </c>
      <c r="AJ742">
        <v>68.372539763696238</v>
      </c>
      <c r="AK742">
        <v>68.308473687832617</v>
      </c>
      <c r="AL742">
        <v>68.219673633222968</v>
      </c>
      <c r="AM742">
        <v>68.119806109535645</v>
      </c>
      <c r="AN742">
        <v>68.073644428777925</v>
      </c>
      <c r="AO742">
        <v>68.064869422585247</v>
      </c>
      <c r="AP742">
        <v>68.029266818262897</v>
      </c>
      <c r="AQ742">
        <v>67.995098318054531</v>
      </c>
      <c r="AR742">
        <v>67.952941521284117</v>
      </c>
      <c r="AS742">
        <v>67.954152764309185</v>
      </c>
      <c r="AT742">
        <v>68.005824638285503</v>
      </c>
      <c r="AU742">
        <v>68.046032507446739</v>
      </c>
      <c r="AV742">
        <v>68.06908532207126</v>
      </c>
      <c r="AW742">
        <v>68.07164523481373</v>
      </c>
      <c r="AX742">
        <v>68.108868767365394</v>
      </c>
      <c r="AY742">
        <v>68.176689050451884</v>
      </c>
      <c r="AZ742">
        <v>68.250503766495001</v>
      </c>
      <c r="BA742">
        <v>68.404680337392548</v>
      </c>
      <c r="BB742">
        <v>68.305707827705646</v>
      </c>
      <c r="BC742">
        <v>68.203880162518985</v>
      </c>
      <c r="BD742">
        <v>68.217424163284235</v>
      </c>
      <c r="BE742">
        <v>68.240508540633215</v>
      </c>
      <c r="BF742">
        <v>68.28623940386565</v>
      </c>
      <c r="BG742">
        <v>68.24023320134603</v>
      </c>
      <c r="BH742">
        <v>68.260830212300618</v>
      </c>
      <c r="BI742">
        <v>68.228208393875818</v>
      </c>
      <c r="BJ742">
        <v>68.290187181874458</v>
      </c>
      <c r="BK742">
        <v>68.349954609362342</v>
      </c>
    </row>
    <row r="743" spans="1:63" x14ac:dyDescent="0.3">
      <c r="A743" t="s">
        <v>154</v>
      </c>
      <c r="B743" t="s">
        <v>155</v>
      </c>
      <c r="C743" t="s">
        <v>1637</v>
      </c>
      <c r="D743" t="s">
        <v>1638</v>
      </c>
    </row>
    <row r="744" spans="1:63" x14ac:dyDescent="0.3">
      <c r="A744" t="s">
        <v>154</v>
      </c>
      <c r="B744" t="s">
        <v>155</v>
      </c>
      <c r="C744" t="s">
        <v>1639</v>
      </c>
      <c r="D744" t="s">
        <v>1640</v>
      </c>
      <c r="AI744">
        <v>69.280108164745471</v>
      </c>
      <c r="AJ744">
        <v>69.243541748348846</v>
      </c>
      <c r="AK744">
        <v>69.17337296403926</v>
      </c>
      <c r="AL744">
        <v>69.081885633157157</v>
      </c>
      <c r="AM744">
        <v>68.979080236032999</v>
      </c>
      <c r="AN744">
        <v>68.951697276516867</v>
      </c>
      <c r="AO744">
        <v>68.969723670599052</v>
      </c>
      <c r="AP744">
        <v>68.956737058643043</v>
      </c>
      <c r="AQ744">
        <v>68.942124280503634</v>
      </c>
      <c r="AR744">
        <v>68.917744005200234</v>
      </c>
      <c r="AS744">
        <v>68.906225309953939</v>
      </c>
      <c r="AT744">
        <v>68.953864709339229</v>
      </c>
      <c r="AU744">
        <v>68.986590479939835</v>
      </c>
      <c r="AV744">
        <v>69.001962335139936</v>
      </c>
      <c r="AW744">
        <v>69.003289233250229</v>
      </c>
      <c r="AX744">
        <v>69.033322301709219</v>
      </c>
      <c r="AY744">
        <v>69.119891589072139</v>
      </c>
      <c r="AZ744">
        <v>69.213271629199781</v>
      </c>
      <c r="BA744">
        <v>69.38919258502122</v>
      </c>
      <c r="BB744">
        <v>69.302243245285467</v>
      </c>
      <c r="BC744">
        <v>69.204756634552027</v>
      </c>
      <c r="BD744">
        <v>69.244941631445741</v>
      </c>
      <c r="BE744">
        <v>69.296833550703099</v>
      </c>
      <c r="BF744">
        <v>69.36238712169704</v>
      </c>
      <c r="BG744">
        <v>69.335196163379877</v>
      </c>
      <c r="BH744">
        <v>69.364848583813128</v>
      </c>
      <c r="BI744">
        <v>69.344950453937372</v>
      </c>
      <c r="BJ744">
        <v>69.417130474704635</v>
      </c>
      <c r="BK744">
        <v>69.485839585035208</v>
      </c>
    </row>
    <row r="745" spans="1:63" x14ac:dyDescent="0.3">
      <c r="A745" t="s">
        <v>154</v>
      </c>
      <c r="B745" t="s">
        <v>155</v>
      </c>
      <c r="C745" t="s">
        <v>1641</v>
      </c>
      <c r="D745" t="s">
        <v>1642</v>
      </c>
    </row>
    <row r="746" spans="1:63" x14ac:dyDescent="0.3">
      <c r="A746" t="s">
        <v>154</v>
      </c>
      <c r="B746" t="s">
        <v>155</v>
      </c>
      <c r="C746" t="s">
        <v>1643</v>
      </c>
      <c r="D746" t="s">
        <v>1644</v>
      </c>
    </row>
    <row r="747" spans="1:63" x14ac:dyDescent="0.3">
      <c r="A747" t="s">
        <v>154</v>
      </c>
      <c r="B747" t="s">
        <v>155</v>
      </c>
      <c r="C747" t="s">
        <v>1645</v>
      </c>
      <c r="D747" t="s">
        <v>1646</v>
      </c>
    </row>
    <row r="748" spans="1:63" x14ac:dyDescent="0.3">
      <c r="A748" t="s">
        <v>154</v>
      </c>
      <c r="B748" t="s">
        <v>155</v>
      </c>
      <c r="C748" t="s">
        <v>1647</v>
      </c>
      <c r="D748" t="s">
        <v>1648</v>
      </c>
    </row>
    <row r="749" spans="1:63" x14ac:dyDescent="0.3">
      <c r="A749" t="s">
        <v>154</v>
      </c>
      <c r="B749" t="s">
        <v>155</v>
      </c>
      <c r="C749" t="s">
        <v>1649</v>
      </c>
      <c r="D749" t="s">
        <v>1650</v>
      </c>
    </row>
    <row r="750" spans="1:63" x14ac:dyDescent="0.3">
      <c r="A750" t="s">
        <v>154</v>
      </c>
      <c r="B750" t="s">
        <v>155</v>
      </c>
      <c r="C750" t="s">
        <v>1651</v>
      </c>
      <c r="D750" t="s">
        <v>1652</v>
      </c>
    </row>
    <row r="751" spans="1:63" x14ac:dyDescent="0.3">
      <c r="A751" t="s">
        <v>154</v>
      </c>
      <c r="B751" t="s">
        <v>155</v>
      </c>
      <c r="C751" t="s">
        <v>1653</v>
      </c>
      <c r="D751" t="s">
        <v>1654</v>
      </c>
    </row>
    <row r="752" spans="1:63" x14ac:dyDescent="0.3">
      <c r="A752" t="s">
        <v>154</v>
      </c>
      <c r="B752" t="s">
        <v>155</v>
      </c>
      <c r="C752" t="s">
        <v>1655</v>
      </c>
      <c r="D752" t="s">
        <v>1656</v>
      </c>
    </row>
    <row r="753" spans="1:63" x14ac:dyDescent="0.3">
      <c r="A753" t="s">
        <v>154</v>
      </c>
      <c r="B753" t="s">
        <v>155</v>
      </c>
      <c r="C753" t="s">
        <v>1657</v>
      </c>
      <c r="D753" t="s">
        <v>1658</v>
      </c>
    </row>
    <row r="754" spans="1:63" x14ac:dyDescent="0.3">
      <c r="A754" t="s">
        <v>154</v>
      </c>
      <c r="B754" t="s">
        <v>155</v>
      </c>
      <c r="C754" t="s">
        <v>1659</v>
      </c>
      <c r="D754" t="s">
        <v>1660</v>
      </c>
      <c r="AI754">
        <v>44.792827799364055</v>
      </c>
      <c r="AJ754">
        <v>44.815824773182641</v>
      </c>
      <c r="AK754">
        <v>44.847454337643775</v>
      </c>
      <c r="AL754">
        <v>44.92034676251874</v>
      </c>
      <c r="AM754">
        <v>45.008658923501905</v>
      </c>
      <c r="AN754">
        <v>45.149911862904993</v>
      </c>
      <c r="AO754">
        <v>45.258558881579219</v>
      </c>
      <c r="AP754">
        <v>45.33620958902538</v>
      </c>
      <c r="AQ754">
        <v>45.399963779833321</v>
      </c>
      <c r="AR754">
        <v>45.465700138559598</v>
      </c>
      <c r="AS754">
        <v>45.552346343277726</v>
      </c>
      <c r="AT754">
        <v>45.599761036876615</v>
      </c>
      <c r="AU754">
        <v>45.649942357719752</v>
      </c>
      <c r="AV754">
        <v>45.716946535446546</v>
      </c>
      <c r="AW754">
        <v>45.818120826276449</v>
      </c>
      <c r="AX754">
        <v>45.876892325764551</v>
      </c>
      <c r="AY754">
        <v>45.920200187836009</v>
      </c>
      <c r="AZ754">
        <v>45.992095437849628</v>
      </c>
      <c r="BA754">
        <v>46.087885111716822</v>
      </c>
      <c r="BB754">
        <v>46.166612815058429</v>
      </c>
      <c r="BC754">
        <v>46.25858824758739</v>
      </c>
      <c r="BD754">
        <v>46.375574685308671</v>
      </c>
      <c r="BE754">
        <v>46.432975561667853</v>
      </c>
      <c r="BF754">
        <v>46.502347544268169</v>
      </c>
      <c r="BG754">
        <v>46.546843843941616</v>
      </c>
      <c r="BH754">
        <v>46.60983396449874</v>
      </c>
      <c r="BI754">
        <v>46.654111981334538</v>
      </c>
      <c r="BJ754">
        <v>46.672201681188483</v>
      </c>
      <c r="BK754">
        <v>46.689899527284972</v>
      </c>
    </row>
    <row r="755" spans="1:63" x14ac:dyDescent="0.3">
      <c r="A755" t="s">
        <v>154</v>
      </c>
      <c r="B755" t="s">
        <v>155</v>
      </c>
      <c r="C755" t="s">
        <v>1661</v>
      </c>
      <c r="D755" t="s">
        <v>1662</v>
      </c>
      <c r="AI755">
        <v>191050875</v>
      </c>
      <c r="AJ755">
        <v>196484081</v>
      </c>
      <c r="AK755">
        <v>202185694</v>
      </c>
      <c r="AL755">
        <v>208120415</v>
      </c>
      <c r="AM755">
        <v>214272592</v>
      </c>
      <c r="AN755">
        <v>220808273</v>
      </c>
      <c r="AO755">
        <v>226939989</v>
      </c>
      <c r="AP755">
        <v>233255572</v>
      </c>
      <c r="AQ755">
        <v>239833240</v>
      </c>
      <c r="AR755">
        <v>246644042</v>
      </c>
      <c r="AS755">
        <v>253878151</v>
      </c>
      <c r="AT755">
        <v>260913900</v>
      </c>
      <c r="AU755">
        <v>268296987</v>
      </c>
      <c r="AV755">
        <v>275959921</v>
      </c>
      <c r="AW755">
        <v>283834983</v>
      </c>
      <c r="AX755">
        <v>292138585</v>
      </c>
      <c r="AY755">
        <v>300476997</v>
      </c>
      <c r="AZ755">
        <v>309241670</v>
      </c>
      <c r="BA755">
        <v>318794701</v>
      </c>
      <c r="BB755">
        <v>327600861</v>
      </c>
      <c r="BC755">
        <v>336807799</v>
      </c>
      <c r="BD755">
        <v>346688214</v>
      </c>
      <c r="BE755">
        <v>357132060</v>
      </c>
      <c r="BF755">
        <v>368188797</v>
      </c>
      <c r="BG755">
        <v>379206942</v>
      </c>
      <c r="BH755">
        <v>391031672</v>
      </c>
      <c r="BI755">
        <v>402624189</v>
      </c>
      <c r="BJ755">
        <v>415303937</v>
      </c>
      <c r="BK755">
        <v>428486481</v>
      </c>
    </row>
    <row r="756" spans="1:63" x14ac:dyDescent="0.3">
      <c r="A756" t="s">
        <v>154</v>
      </c>
      <c r="B756" t="s">
        <v>155</v>
      </c>
      <c r="C756" t="s">
        <v>1663</v>
      </c>
      <c r="D756" t="s">
        <v>1664</v>
      </c>
      <c r="AX756">
        <v>13.570454545454549</v>
      </c>
      <c r="AY756">
        <v>13.313333333333336</v>
      </c>
      <c r="AZ756">
        <v>13.308888888888891</v>
      </c>
      <c r="BA756">
        <v>13.228888888888891</v>
      </c>
      <c r="BB756">
        <v>13.237777777777779</v>
      </c>
      <c r="BC756">
        <v>13.393333333333334</v>
      </c>
      <c r="BD756">
        <v>13.686666666666666</v>
      </c>
      <c r="BE756">
        <v>13.747826086956518</v>
      </c>
      <c r="BF756">
        <v>13.597872340425528</v>
      </c>
      <c r="BG756">
        <v>13.912765957446803</v>
      </c>
      <c r="BH756">
        <v>14.480851063829785</v>
      </c>
      <c r="BI756">
        <v>14.065957446808509</v>
      </c>
      <c r="BJ756">
        <v>14.087234042553186</v>
      </c>
      <c r="BK756">
        <v>14.125531914893614</v>
      </c>
    </row>
    <row r="757" spans="1:63" x14ac:dyDescent="0.3">
      <c r="A757" t="s">
        <v>154</v>
      </c>
      <c r="B757" t="s">
        <v>155</v>
      </c>
      <c r="C757" t="s">
        <v>1665</v>
      </c>
      <c r="D757" t="s">
        <v>1666</v>
      </c>
      <c r="F757">
        <v>21242191.000061035</v>
      </c>
      <c r="G757">
        <v>21242191.000061035</v>
      </c>
      <c r="H757">
        <v>21242191.000061035</v>
      </c>
      <c r="I757">
        <v>21242191.000061035</v>
      </c>
      <c r="J757">
        <v>21242191.000061035</v>
      </c>
      <c r="K757">
        <v>21242191.000061035</v>
      </c>
      <c r="L757">
        <v>21242191.000061035</v>
      </c>
      <c r="M757">
        <v>21242191.000061035</v>
      </c>
      <c r="N757">
        <v>21242191.000061035</v>
      </c>
      <c r="O757">
        <v>21242191.000061035</v>
      </c>
      <c r="P757">
        <v>21242191.000061035</v>
      </c>
      <c r="Q757">
        <v>21242191.000061035</v>
      </c>
      <c r="R757">
        <v>21242191.000061035</v>
      </c>
      <c r="S757">
        <v>21241791.000061035</v>
      </c>
      <c r="T757">
        <v>21241391.000061035</v>
      </c>
      <c r="U757">
        <v>21241391.000061035</v>
      </c>
      <c r="V757">
        <v>21241391.000061035</v>
      </c>
      <c r="W757">
        <v>21241391.000061035</v>
      </c>
      <c r="X757">
        <v>21241391.000061035</v>
      </c>
      <c r="Y757">
        <v>21241391.000061035</v>
      </c>
      <c r="Z757">
        <v>21241391.000061035</v>
      </c>
      <c r="AA757">
        <v>21241391.000061035</v>
      </c>
      <c r="AB757">
        <v>21241391.000061035</v>
      </c>
      <c r="AC757">
        <v>21241391.000061035</v>
      </c>
      <c r="AD757">
        <v>21241391.000061035</v>
      </c>
      <c r="AE757">
        <v>21241391.000061035</v>
      </c>
      <c r="AF757">
        <v>21241391.000061035</v>
      </c>
      <c r="AG757">
        <v>21241391.000061035</v>
      </c>
      <c r="AH757">
        <v>21241391.000061035</v>
      </c>
      <c r="AI757">
        <v>21241391.000061035</v>
      </c>
      <c r="AJ757">
        <v>21241391.000061035</v>
      </c>
      <c r="AK757">
        <v>21241391.000061035</v>
      </c>
      <c r="AL757">
        <v>21241391.000061035</v>
      </c>
      <c r="AM757">
        <v>21241391.000061035</v>
      </c>
      <c r="AN757">
        <v>21241391.000061035</v>
      </c>
      <c r="AO757">
        <v>21241391.000061035</v>
      </c>
      <c r="AP757">
        <v>21241391.000061035</v>
      </c>
      <c r="AQ757">
        <v>21241391.000061035</v>
      </c>
      <c r="AR757">
        <v>21241391.000061035</v>
      </c>
      <c r="AS757">
        <v>21241391.000061035</v>
      </c>
      <c r="AT757">
        <v>21241391.000061035</v>
      </c>
      <c r="AU757">
        <v>21241391.000061035</v>
      </c>
      <c r="AV757">
        <v>21241391.000061035</v>
      </c>
      <c r="AW757">
        <v>21241391.000061035</v>
      </c>
      <c r="AX757">
        <v>21241391.000061035</v>
      </c>
      <c r="AY757">
        <v>21241391.000061035</v>
      </c>
      <c r="AZ757">
        <v>21241391.000061035</v>
      </c>
      <c r="BA757">
        <v>21241391.000061035</v>
      </c>
      <c r="BB757">
        <v>21241391.000061035</v>
      </c>
      <c r="BC757">
        <v>21242101.000061035</v>
      </c>
      <c r="BD757">
        <v>21242356.000061035</v>
      </c>
      <c r="BE757">
        <v>21242356.000061035</v>
      </c>
      <c r="BF757">
        <v>21242361.000061035</v>
      </c>
      <c r="BG757">
        <v>21242361.000061035</v>
      </c>
      <c r="BH757">
        <v>21242361.000061035</v>
      </c>
      <c r="BI757">
        <v>21242361.000061035</v>
      </c>
      <c r="BJ757">
        <v>21242361.000061035</v>
      </c>
      <c r="BK757">
        <v>21242361.000061035</v>
      </c>
    </row>
    <row r="758" spans="1:63" x14ac:dyDescent="0.3">
      <c r="A758" t="s">
        <v>154</v>
      </c>
      <c r="B758" t="s">
        <v>155</v>
      </c>
      <c r="C758" t="s">
        <v>1667</v>
      </c>
      <c r="D758" t="s">
        <v>1668</v>
      </c>
      <c r="AI758">
        <v>0.37396813005030011</v>
      </c>
      <c r="AS758">
        <v>0.37396813005030016</v>
      </c>
      <c r="BC758">
        <v>0.37396813005030011</v>
      </c>
    </row>
    <row r="759" spans="1:63" x14ac:dyDescent="0.3">
      <c r="A759" t="s">
        <v>154</v>
      </c>
      <c r="B759" t="s">
        <v>155</v>
      </c>
      <c r="C759" t="s">
        <v>1669</v>
      </c>
      <c r="D759" t="s">
        <v>1670</v>
      </c>
      <c r="F759">
        <v>39610892</v>
      </c>
      <c r="G759">
        <v>40356834</v>
      </c>
      <c r="H759">
        <v>41264271</v>
      </c>
      <c r="I759">
        <v>41393392</v>
      </c>
      <c r="J759">
        <v>42964036</v>
      </c>
      <c r="K759">
        <v>41253379</v>
      </c>
      <c r="L759">
        <v>43829971</v>
      </c>
      <c r="M759">
        <v>43478279</v>
      </c>
      <c r="N759">
        <v>48279270</v>
      </c>
      <c r="O759">
        <v>45788406</v>
      </c>
      <c r="P759">
        <v>46035279</v>
      </c>
      <c r="Q759">
        <v>43173264</v>
      </c>
      <c r="R759">
        <v>45613052</v>
      </c>
      <c r="S759">
        <v>45849666</v>
      </c>
      <c r="T759">
        <v>43807902</v>
      </c>
      <c r="U759">
        <v>46864422</v>
      </c>
      <c r="V759">
        <v>44480171</v>
      </c>
      <c r="W759">
        <v>43190326</v>
      </c>
      <c r="X759">
        <v>42248821</v>
      </c>
      <c r="Y759">
        <v>43378906</v>
      </c>
      <c r="Z759">
        <v>41401648</v>
      </c>
      <c r="AA759">
        <v>42037182</v>
      </c>
      <c r="AB759">
        <v>42785377</v>
      </c>
      <c r="AC759">
        <v>45525833</v>
      </c>
      <c r="AD759">
        <v>48614407</v>
      </c>
      <c r="AE759">
        <v>53537891</v>
      </c>
      <c r="AF759">
        <v>53958752</v>
      </c>
      <c r="AG759">
        <v>56304842</v>
      </c>
      <c r="AH759">
        <v>58404935</v>
      </c>
      <c r="AI759">
        <v>58317598</v>
      </c>
      <c r="AJ759">
        <v>60079674</v>
      </c>
      <c r="AK759">
        <v>60638515</v>
      </c>
      <c r="AL759">
        <v>66937076</v>
      </c>
      <c r="AM759">
        <v>70725853</v>
      </c>
      <c r="AN759">
        <v>70200320</v>
      </c>
      <c r="AO759">
        <v>70965268</v>
      </c>
      <c r="AP759">
        <v>71329823</v>
      </c>
      <c r="AQ759">
        <v>70823833</v>
      </c>
      <c r="AR759">
        <v>70720488</v>
      </c>
      <c r="AS759">
        <v>70624758</v>
      </c>
      <c r="AT759">
        <v>70229945</v>
      </c>
      <c r="AU759">
        <v>72783582</v>
      </c>
      <c r="AV759">
        <v>77471800</v>
      </c>
      <c r="AW759">
        <v>76679254</v>
      </c>
      <c r="AX759">
        <v>81817468</v>
      </c>
      <c r="AY759">
        <v>81737043</v>
      </c>
      <c r="AZ759">
        <v>81422616</v>
      </c>
      <c r="BA759">
        <v>86078578</v>
      </c>
      <c r="BB759">
        <v>80521921</v>
      </c>
      <c r="BC759">
        <v>89374499</v>
      </c>
      <c r="BD759">
        <v>87189817</v>
      </c>
      <c r="BE759">
        <v>94689331</v>
      </c>
      <c r="BF759">
        <v>101610081</v>
      </c>
      <c r="BG759">
        <v>104265711</v>
      </c>
      <c r="BH759">
        <v>98005990</v>
      </c>
      <c r="BI759">
        <v>106126203</v>
      </c>
    </row>
    <row r="760" spans="1:63" x14ac:dyDescent="0.3">
      <c r="A760" t="s">
        <v>154</v>
      </c>
      <c r="B760" t="s">
        <v>155</v>
      </c>
      <c r="C760" t="s">
        <v>1671</v>
      </c>
      <c r="D760" t="s">
        <v>1672</v>
      </c>
    </row>
    <row r="761" spans="1:63" x14ac:dyDescent="0.3">
      <c r="A761" t="s">
        <v>154</v>
      </c>
      <c r="B761" t="s">
        <v>155</v>
      </c>
      <c r="C761" t="s">
        <v>1673</v>
      </c>
      <c r="D761" t="s">
        <v>1674</v>
      </c>
    </row>
    <row r="762" spans="1:63" x14ac:dyDescent="0.3">
      <c r="A762" t="s">
        <v>154</v>
      </c>
      <c r="B762" t="s">
        <v>155</v>
      </c>
      <c r="C762" t="s">
        <v>1675</v>
      </c>
      <c r="D762" t="s">
        <v>1676</v>
      </c>
    </row>
    <row r="763" spans="1:63" x14ac:dyDescent="0.3">
      <c r="A763" t="s">
        <v>154</v>
      </c>
      <c r="B763" t="s">
        <v>155</v>
      </c>
      <c r="C763" t="s">
        <v>1677</v>
      </c>
      <c r="D763" t="s">
        <v>1678</v>
      </c>
    </row>
    <row r="764" spans="1:63" x14ac:dyDescent="0.3">
      <c r="A764" t="s">
        <v>154</v>
      </c>
      <c r="B764" t="s">
        <v>155</v>
      </c>
      <c r="C764" t="s">
        <v>1679</v>
      </c>
      <c r="D764" t="s">
        <v>1680</v>
      </c>
      <c r="AZ764">
        <v>7.8315789473684214</v>
      </c>
      <c r="BC764">
        <v>8.1327272727272728</v>
      </c>
      <c r="BE764">
        <v>9.3181818181818183</v>
      </c>
      <c r="BG764">
        <v>3.6315789473684212</v>
      </c>
      <c r="BI764">
        <v>5.9642857142857144</v>
      </c>
    </row>
    <row r="765" spans="1:63" x14ac:dyDescent="0.3">
      <c r="A765" t="s">
        <v>154</v>
      </c>
      <c r="B765" t="s">
        <v>155</v>
      </c>
      <c r="C765" t="s">
        <v>1681</v>
      </c>
      <c r="D765" t="s">
        <v>1682</v>
      </c>
      <c r="AZ765">
        <v>11.110526315789473</v>
      </c>
      <c r="BC765">
        <v>7.0481818181818179</v>
      </c>
      <c r="BE765">
        <v>12.913043478260869</v>
      </c>
      <c r="BG765">
        <v>4.4705882352941178</v>
      </c>
      <c r="BI765">
        <v>7.9259259259259256</v>
      </c>
    </row>
    <row r="766" spans="1:63" x14ac:dyDescent="0.3">
      <c r="A766" t="s">
        <v>154</v>
      </c>
      <c r="B766" t="s">
        <v>155</v>
      </c>
      <c r="C766" t="s">
        <v>1683</v>
      </c>
      <c r="D766" t="s">
        <v>1684</v>
      </c>
    </row>
    <row r="767" spans="1:63" x14ac:dyDescent="0.3">
      <c r="A767" t="s">
        <v>154</v>
      </c>
      <c r="B767" t="s">
        <v>155</v>
      </c>
      <c r="C767" t="s">
        <v>1685</v>
      </c>
      <c r="D767" t="s">
        <v>1686</v>
      </c>
    </row>
    <row r="768" spans="1:63" x14ac:dyDescent="0.3">
      <c r="A768" t="s">
        <v>154</v>
      </c>
      <c r="B768" t="s">
        <v>155</v>
      </c>
      <c r="C768" t="s">
        <v>1687</v>
      </c>
      <c r="D768" t="s">
        <v>1688</v>
      </c>
      <c r="BG768">
        <v>398.92072700000011</v>
      </c>
    </row>
    <row r="769" spans="1:63" x14ac:dyDescent="0.3">
      <c r="A769" t="s">
        <v>154</v>
      </c>
      <c r="B769" t="s">
        <v>155</v>
      </c>
      <c r="C769" t="s">
        <v>1689</v>
      </c>
      <c r="D769" t="s">
        <v>1690</v>
      </c>
      <c r="E769">
        <v>41.809779540094439</v>
      </c>
      <c r="F769">
        <v>42.25233570376264</v>
      </c>
      <c r="G769">
        <v>42.684349457349157</v>
      </c>
      <c r="H769">
        <v>43.104017541220543</v>
      </c>
      <c r="I769">
        <v>43.512398738535794</v>
      </c>
      <c r="J769">
        <v>43.91395687454812</v>
      </c>
      <c r="K769">
        <v>44.315240128898751</v>
      </c>
      <c r="L769">
        <v>44.722584300394217</v>
      </c>
      <c r="M769">
        <v>45.139638289459043</v>
      </c>
      <c r="N769">
        <v>45.567625626948129</v>
      </c>
      <c r="O769">
        <v>46.004824323404975</v>
      </c>
      <c r="P769">
        <v>46.448510340669372</v>
      </c>
      <c r="Q769">
        <v>46.891249768693235</v>
      </c>
      <c r="R769">
        <v>47.325910063901162</v>
      </c>
      <c r="S769">
        <v>47.746664583750963</v>
      </c>
      <c r="T769">
        <v>48.148827317410273</v>
      </c>
      <c r="U769">
        <v>48.530114805762921</v>
      </c>
      <c r="V769">
        <v>48.891669515449308</v>
      </c>
      <c r="W769">
        <v>49.234693861021178</v>
      </c>
      <c r="X769">
        <v>49.560348350465269</v>
      </c>
      <c r="Y769">
        <v>49.874008567856478</v>
      </c>
      <c r="Z769">
        <v>50.170288095977185</v>
      </c>
      <c r="AA769">
        <v>50.454515951304245</v>
      </c>
      <c r="AB769">
        <v>50.724208565203554</v>
      </c>
      <c r="AC769">
        <v>50.975584886683087</v>
      </c>
      <c r="AD769">
        <v>51.200426814643826</v>
      </c>
      <c r="AE769">
        <v>51.386406790381699</v>
      </c>
      <c r="AF769">
        <v>51.527543891912032</v>
      </c>
      <c r="AG769">
        <v>51.621657912207482</v>
      </c>
      <c r="AH769">
        <v>51.675292423248628</v>
      </c>
      <c r="AI769">
        <v>51.698035048940042</v>
      </c>
      <c r="AJ769">
        <v>51.702707301730307</v>
      </c>
      <c r="AK769">
        <v>51.699094651032546</v>
      </c>
      <c r="AL769">
        <v>51.693782600427809</v>
      </c>
      <c r="AM769">
        <v>51.686828575241535</v>
      </c>
      <c r="AN769">
        <v>51.679383661089112</v>
      </c>
      <c r="AO769">
        <v>51.677086332962915</v>
      </c>
      <c r="AP769">
        <v>51.695025287549669</v>
      </c>
      <c r="AQ769">
        <v>51.750696536090231</v>
      </c>
      <c r="AR769">
        <v>51.862043508457553</v>
      </c>
      <c r="AS769">
        <v>52.050592235087194</v>
      </c>
      <c r="AT769">
        <v>52.334522766564255</v>
      </c>
      <c r="AU769">
        <v>52.720745502499248</v>
      </c>
      <c r="AV769">
        <v>53.208635935290978</v>
      </c>
      <c r="AW769">
        <v>53.791817634773402</v>
      </c>
      <c r="AX769">
        <v>54.462392672518931</v>
      </c>
      <c r="AY769">
        <v>55.207771122347687</v>
      </c>
      <c r="AZ769">
        <v>56.003690193251401</v>
      </c>
      <c r="BA769">
        <v>56.821266998437956</v>
      </c>
      <c r="BB769">
        <v>57.637166723480782</v>
      </c>
      <c r="BC769">
        <v>58.426671970731938</v>
      </c>
      <c r="BD769">
        <v>59.172377392022462</v>
      </c>
      <c r="BE769">
        <v>59.868810994091334</v>
      </c>
      <c r="BF769">
        <v>60.510899374120214</v>
      </c>
      <c r="BG769">
        <v>61.095252724976184</v>
      </c>
      <c r="BH769">
        <v>61.619688623141677</v>
      </c>
      <c r="BI769">
        <v>62.088434610910831</v>
      </c>
    </row>
    <row r="770" spans="1:63" x14ac:dyDescent="0.3">
      <c r="A770" t="s">
        <v>154</v>
      </c>
      <c r="B770" t="s">
        <v>155</v>
      </c>
      <c r="C770" t="s">
        <v>1691</v>
      </c>
      <c r="D770" t="s">
        <v>1692</v>
      </c>
      <c r="E770">
        <v>38.98988745336149</v>
      </c>
      <c r="F770">
        <v>39.426470751082995</v>
      </c>
      <c r="G770">
        <v>39.85493888707343</v>
      </c>
      <c r="H770">
        <v>40.27371228364057</v>
      </c>
      <c r="I770">
        <v>40.682586054379115</v>
      </c>
      <c r="J770">
        <v>41.083604920451712</v>
      </c>
      <c r="K770">
        <v>41.478876944746411</v>
      </c>
      <c r="L770">
        <v>41.871203467565991</v>
      </c>
      <c r="M770">
        <v>42.263428614100633</v>
      </c>
      <c r="N770">
        <v>42.656524457519993</v>
      </c>
      <c r="O770">
        <v>43.051342992450763</v>
      </c>
      <c r="P770">
        <v>43.448881715942555</v>
      </c>
      <c r="Q770">
        <v>43.84693061628635</v>
      </c>
      <c r="R770">
        <v>44.241396856004428</v>
      </c>
      <c r="S770">
        <v>44.628480103320911</v>
      </c>
      <c r="T770">
        <v>45.004510031191344</v>
      </c>
      <c r="U770">
        <v>45.367253671048537</v>
      </c>
      <c r="V770">
        <v>45.715029174786984</v>
      </c>
      <c r="W770">
        <v>46.047142320234613</v>
      </c>
      <c r="X770">
        <v>46.362811887338815</v>
      </c>
      <c r="Y770">
        <v>46.66501792006224</v>
      </c>
      <c r="Z770">
        <v>46.94720965938636</v>
      </c>
      <c r="AA770">
        <v>47.211003559674118</v>
      </c>
      <c r="AB770">
        <v>47.455385212231526</v>
      </c>
      <c r="AC770">
        <v>47.676130720573646</v>
      </c>
      <c r="AD770">
        <v>47.862677494656246</v>
      </c>
      <c r="AE770">
        <v>48.004861861391852</v>
      </c>
      <c r="AF770">
        <v>48.097359253753147</v>
      </c>
      <c r="AG770">
        <v>48.142518465498249</v>
      </c>
      <c r="AH770">
        <v>48.149995596089148</v>
      </c>
      <c r="AI770">
        <v>48.13769388409402</v>
      </c>
      <c r="AJ770">
        <v>48.125850062357749</v>
      </c>
      <c r="AK770">
        <v>48.127822722441785</v>
      </c>
      <c r="AL770">
        <v>48.149653586997147</v>
      </c>
      <c r="AM770">
        <v>48.19163465160922</v>
      </c>
      <c r="AN770">
        <v>48.25147918614983</v>
      </c>
      <c r="AO770">
        <v>48.333136042843059</v>
      </c>
      <c r="AP770">
        <v>48.444953612110901</v>
      </c>
      <c r="AQ770">
        <v>48.597031028566342</v>
      </c>
      <c r="AR770">
        <v>48.801387349728103</v>
      </c>
      <c r="AS770">
        <v>49.07624931339803</v>
      </c>
      <c r="AT770">
        <v>49.4385768540889</v>
      </c>
      <c r="AU770">
        <v>49.89576595505811</v>
      </c>
      <c r="AV770">
        <v>50.44570937173512</v>
      </c>
      <c r="AW770">
        <v>51.078848550214239</v>
      </c>
      <c r="AX770">
        <v>51.778700650359056</v>
      </c>
      <c r="AY770">
        <v>52.525559898711833</v>
      </c>
      <c r="AZ770">
        <v>53.291991048450768</v>
      </c>
      <c r="BA770">
        <v>54.05115036895576</v>
      </c>
      <c r="BB770">
        <v>54.7841512103223</v>
      </c>
      <c r="BC770">
        <v>55.475237854433168</v>
      </c>
      <c r="BD770">
        <v>56.117008051840806</v>
      </c>
      <c r="BE770">
        <v>56.716260848779193</v>
      </c>
      <c r="BF770">
        <v>57.276424385095517</v>
      </c>
      <c r="BG770">
        <v>57.796747274359902</v>
      </c>
      <c r="BH770">
        <v>58.277549166978631</v>
      </c>
      <c r="BI770">
        <v>58.719126855542399</v>
      </c>
    </row>
    <row r="771" spans="1:63" x14ac:dyDescent="0.3">
      <c r="A771" t="s">
        <v>154</v>
      </c>
      <c r="B771" t="s">
        <v>155</v>
      </c>
      <c r="C771" t="s">
        <v>1693</v>
      </c>
      <c r="D771" t="s">
        <v>1694</v>
      </c>
      <c r="E771">
        <v>40.377012452192083</v>
      </c>
      <c r="F771">
        <v>40.816923969585098</v>
      </c>
      <c r="G771">
        <v>41.247488334966171</v>
      </c>
      <c r="H771">
        <v>41.666917792867487</v>
      </c>
      <c r="I771">
        <v>42.076340365258233</v>
      </c>
      <c r="J771">
        <v>42.477839172029334</v>
      </c>
      <c r="K771">
        <v>42.875988307286079</v>
      </c>
      <c r="L771">
        <v>43.275489468498684</v>
      </c>
      <c r="M771">
        <v>43.679348488074815</v>
      </c>
      <c r="N771">
        <v>44.088422715569031</v>
      </c>
      <c r="O771">
        <v>44.502772115037807</v>
      </c>
      <c r="P771">
        <v>44.921571108343755</v>
      </c>
      <c r="Q771">
        <v>45.34005876234113</v>
      </c>
      <c r="R771">
        <v>45.752876447861148</v>
      </c>
      <c r="S771">
        <v>46.155553091098405</v>
      </c>
      <c r="T771">
        <v>46.543911360550375</v>
      </c>
      <c r="U771">
        <v>46.915005899301107</v>
      </c>
      <c r="V771">
        <v>47.269256572229814</v>
      </c>
      <c r="W771">
        <v>47.606594823184352</v>
      </c>
      <c r="X771">
        <v>47.927021309806371</v>
      </c>
      <c r="Y771">
        <v>48.234623365947208</v>
      </c>
      <c r="Z771">
        <v>48.523752740637313</v>
      </c>
      <c r="AA771">
        <v>48.797486026502185</v>
      </c>
      <c r="AB771">
        <v>49.05434357956053</v>
      </c>
      <c r="AC771">
        <v>49.290026601037972</v>
      </c>
      <c r="AD771">
        <v>49.495403203293705</v>
      </c>
      <c r="AE771">
        <v>49.658958909625419</v>
      </c>
      <c r="AF771">
        <v>49.774824159606709</v>
      </c>
      <c r="AG771">
        <v>49.843433357371296</v>
      </c>
      <c r="AH771">
        <v>49.873203868228153</v>
      </c>
      <c r="AI771">
        <v>49.87720413415925</v>
      </c>
      <c r="AJ771">
        <v>49.873209433169194</v>
      </c>
      <c r="AK771">
        <v>49.872092834877904</v>
      </c>
      <c r="AL771">
        <v>49.881000891094239</v>
      </c>
      <c r="AM771">
        <v>49.899321542874155</v>
      </c>
      <c r="AN771">
        <v>49.927230873286739</v>
      </c>
      <c r="AO771">
        <v>49.96907485311538</v>
      </c>
      <c r="AP771">
        <v>50.036737891294926</v>
      </c>
      <c r="AQ771">
        <v>50.143529900134936</v>
      </c>
      <c r="AR771">
        <v>50.304761610885102</v>
      </c>
      <c r="AS771">
        <v>50.539700814537206</v>
      </c>
      <c r="AT771">
        <v>50.866251783704357</v>
      </c>
      <c r="AU771">
        <v>51.291146254775477</v>
      </c>
      <c r="AV771">
        <v>51.813090228639581</v>
      </c>
      <c r="AW771">
        <v>52.424062014006168</v>
      </c>
      <c r="AX771">
        <v>53.111514183823502</v>
      </c>
      <c r="AY771">
        <v>53.859527935286017</v>
      </c>
      <c r="AZ771">
        <v>54.641524255082992</v>
      </c>
      <c r="BA771">
        <v>55.430087563460184</v>
      </c>
      <c r="BB771">
        <v>56.204318544608213</v>
      </c>
      <c r="BC771">
        <v>56.943945265329013</v>
      </c>
      <c r="BD771">
        <v>57.636765909225076</v>
      </c>
      <c r="BE771">
        <v>58.283936276193998</v>
      </c>
      <c r="BF771">
        <v>58.884542372057624</v>
      </c>
      <c r="BG771">
        <v>59.43651461477311</v>
      </c>
      <c r="BH771">
        <v>59.939142967319441</v>
      </c>
      <c r="BI771">
        <v>60.394837988585451</v>
      </c>
    </row>
    <row r="772" spans="1:63" x14ac:dyDescent="0.3">
      <c r="A772" t="s">
        <v>154</v>
      </c>
      <c r="B772" t="s">
        <v>155</v>
      </c>
      <c r="C772" t="s">
        <v>1695</v>
      </c>
      <c r="D772" t="s">
        <v>1696</v>
      </c>
      <c r="AI772">
        <v>6.1408546288189063</v>
      </c>
      <c r="AJ772">
        <v>6.0075435430805113</v>
      </c>
      <c r="AK772">
        <v>5.8812603008256872</v>
      </c>
      <c r="AL772">
        <v>5.7500170752618533</v>
      </c>
      <c r="AM772">
        <v>5.5685635258777655</v>
      </c>
      <c r="AN772">
        <v>5.4405095717418517</v>
      </c>
      <c r="AO772">
        <v>5.3148484101211553</v>
      </c>
      <c r="AP772">
        <v>5.1771441800307016</v>
      </c>
      <c r="AQ772">
        <v>5.0324378568049974</v>
      </c>
      <c r="AR772">
        <v>4.8822454354585325</v>
      </c>
      <c r="AS772">
        <v>4.7177446895038129</v>
      </c>
      <c r="AT772">
        <v>4.5797735289680226</v>
      </c>
      <c r="AU772">
        <v>4.4035605509474376</v>
      </c>
      <c r="AV772">
        <v>4.2190337215651823</v>
      </c>
      <c r="AW772">
        <v>4.0354730326415673</v>
      </c>
      <c r="AX772">
        <v>3.8692370276474333</v>
      </c>
      <c r="AY772">
        <v>3.7088151449151665</v>
      </c>
      <c r="AZ772">
        <v>3.6114744194265316</v>
      </c>
      <c r="BA772">
        <v>3.4526435929213268</v>
      </c>
      <c r="BB772">
        <v>3.4138945755166237</v>
      </c>
      <c r="BC772">
        <v>3.3013575595838516</v>
      </c>
      <c r="BD772">
        <v>3.1551652844483988</v>
      </c>
      <c r="BE772">
        <v>3.0583771775477162</v>
      </c>
      <c r="BF772">
        <v>2.9621439251174291</v>
      </c>
      <c r="BG772">
        <v>2.8685466891773332</v>
      </c>
      <c r="BH772">
        <v>2.7694350671250372</v>
      </c>
    </row>
    <row r="773" spans="1:63" x14ac:dyDescent="0.3">
      <c r="A773" t="s">
        <v>154</v>
      </c>
      <c r="B773" t="s">
        <v>155</v>
      </c>
      <c r="C773" t="s">
        <v>1697</v>
      </c>
      <c r="D773" t="s">
        <v>1698</v>
      </c>
      <c r="AI773">
        <v>16</v>
      </c>
      <c r="AJ773">
        <v>17</v>
      </c>
      <c r="AK773">
        <v>17</v>
      </c>
      <c r="AL773">
        <v>17</v>
      </c>
      <c r="AM773">
        <v>18</v>
      </c>
      <c r="AN773">
        <v>18</v>
      </c>
      <c r="AO773">
        <v>19</v>
      </c>
      <c r="AP773">
        <v>19</v>
      </c>
      <c r="AQ773">
        <v>20</v>
      </c>
      <c r="AR773">
        <v>20</v>
      </c>
      <c r="AS773">
        <v>21</v>
      </c>
      <c r="AT773">
        <v>22</v>
      </c>
      <c r="AU773">
        <v>23</v>
      </c>
      <c r="AV773">
        <v>24</v>
      </c>
      <c r="AW773">
        <v>25</v>
      </c>
      <c r="AX773">
        <v>26</v>
      </c>
      <c r="AY773">
        <v>27</v>
      </c>
      <c r="AZ773">
        <v>28</v>
      </c>
      <c r="BA773">
        <v>29</v>
      </c>
      <c r="BB773">
        <v>29</v>
      </c>
      <c r="BC773">
        <v>30</v>
      </c>
      <c r="BD773">
        <v>32</v>
      </c>
      <c r="BE773">
        <v>33</v>
      </c>
      <c r="BF773">
        <v>34</v>
      </c>
      <c r="BG773">
        <v>35</v>
      </c>
      <c r="BH773">
        <v>36</v>
      </c>
    </row>
    <row r="774" spans="1:63" x14ac:dyDescent="0.3">
      <c r="A774" t="s">
        <v>154</v>
      </c>
      <c r="B774" t="s">
        <v>155</v>
      </c>
      <c r="C774" t="s">
        <v>1699</v>
      </c>
      <c r="D774" t="s">
        <v>1700</v>
      </c>
    </row>
    <row r="775" spans="1:63" x14ac:dyDescent="0.3">
      <c r="A775" t="s">
        <v>154</v>
      </c>
      <c r="B775" t="s">
        <v>155</v>
      </c>
      <c r="C775" t="s">
        <v>1701</v>
      </c>
      <c r="D775" t="s">
        <v>1702</v>
      </c>
      <c r="AM775">
        <v>947</v>
      </c>
      <c r="AN775">
        <v>989</v>
      </c>
      <c r="AO775">
        <v>987</v>
      </c>
      <c r="AP775">
        <v>1004</v>
      </c>
    </row>
    <row r="776" spans="1:63" x14ac:dyDescent="0.3">
      <c r="A776" t="s">
        <v>154</v>
      </c>
      <c r="B776" t="s">
        <v>155</v>
      </c>
      <c r="C776" t="s">
        <v>1703</v>
      </c>
      <c r="D776" t="s">
        <v>1704</v>
      </c>
      <c r="AC776">
        <v>37.956440000000001</v>
      </c>
      <c r="AD776">
        <v>38.404240000000001</v>
      </c>
      <c r="AE776">
        <v>38.846699999999998</v>
      </c>
      <c r="AF776">
        <v>39.589660000000002</v>
      </c>
      <c r="AG776">
        <v>40.299599999999998</v>
      </c>
      <c r="AH776">
        <v>40.851390000000002</v>
      </c>
      <c r="AI776">
        <v>41.687750000000001</v>
      </c>
      <c r="AJ776">
        <v>42.461190000000002</v>
      </c>
      <c r="AK776">
        <v>42.702739999999999</v>
      </c>
      <c r="AL776">
        <v>43.400260000000003</v>
      </c>
      <c r="AM776">
        <v>44.298299999999998</v>
      </c>
      <c r="AN776">
        <v>44.807519999999997</v>
      </c>
      <c r="AO776">
        <v>45.629269999999998</v>
      </c>
      <c r="AP776">
        <v>46.751130000000003</v>
      </c>
      <c r="AQ776">
        <v>47.443890000000003</v>
      </c>
      <c r="AR776">
        <v>48.364800000000002</v>
      </c>
      <c r="AS776">
        <v>46.986829999999998</v>
      </c>
      <c r="AT776">
        <v>47.960560000000001</v>
      </c>
      <c r="AU776">
        <v>48.004530000000003</v>
      </c>
      <c r="AV776">
        <v>48.744289999999999</v>
      </c>
      <c r="AW776">
        <v>50.287880000000001</v>
      </c>
      <c r="AX776">
        <v>49.56174</v>
      </c>
      <c r="AY776">
        <v>49.181609999999999</v>
      </c>
      <c r="AZ776">
        <v>49.20675</v>
      </c>
      <c r="BA776">
        <v>48.906759999999998</v>
      </c>
      <c r="BB776">
        <v>50.07649</v>
      </c>
      <c r="BC776">
        <v>50.669649999999997</v>
      </c>
      <c r="BD776">
        <v>52.615070000000003</v>
      </c>
      <c r="BE776">
        <v>53.813670000000002</v>
      </c>
      <c r="BF776">
        <v>54.359969999999997</v>
      </c>
      <c r="BG776">
        <v>55.319479999999999</v>
      </c>
      <c r="BH776">
        <v>56.103079999999999</v>
      </c>
      <c r="BI776">
        <v>57.109090000000002</v>
      </c>
    </row>
    <row r="777" spans="1:63" x14ac:dyDescent="0.3">
      <c r="A777" t="s">
        <v>154</v>
      </c>
      <c r="B777" t="s">
        <v>155</v>
      </c>
      <c r="C777" t="s">
        <v>1705</v>
      </c>
      <c r="D777" t="s">
        <v>1706</v>
      </c>
      <c r="AC777">
        <v>60.334710000000001</v>
      </c>
      <c r="AD777">
        <v>60.678959999999996</v>
      </c>
      <c r="AE777">
        <v>60.958170000000003</v>
      </c>
      <c r="AF777">
        <v>61.522190000000002</v>
      </c>
      <c r="AG777">
        <v>61.910679999999999</v>
      </c>
      <c r="AH777">
        <v>62.440730000000002</v>
      </c>
      <c r="AI777">
        <v>62.953000000000003</v>
      </c>
      <c r="AJ777">
        <v>63.011029999999998</v>
      </c>
      <c r="AK777">
        <v>63.647680000000001</v>
      </c>
      <c r="AL777">
        <v>64.094260000000006</v>
      </c>
      <c r="AM777">
        <v>64.683139999999995</v>
      </c>
      <c r="AN777">
        <v>64.722620000000006</v>
      </c>
      <c r="AO777">
        <v>65.115690000000001</v>
      </c>
      <c r="AP777">
        <v>65.752809999999997</v>
      </c>
      <c r="AQ777">
        <v>66.341300000000004</v>
      </c>
      <c r="AR777">
        <v>67.032169999999994</v>
      </c>
      <c r="AS777">
        <v>65.969880000000003</v>
      </c>
      <c r="AT777">
        <v>66.676689999999994</v>
      </c>
      <c r="AU777">
        <v>67.733410000000006</v>
      </c>
      <c r="AV777">
        <v>67.827010000000001</v>
      </c>
      <c r="AW777">
        <v>69.947050000000004</v>
      </c>
      <c r="AX777">
        <v>68.672690000000003</v>
      </c>
      <c r="AY777">
        <v>68.092129999999997</v>
      </c>
      <c r="AZ777">
        <v>67.166309999999996</v>
      </c>
      <c r="BA777">
        <v>66.469679999999997</v>
      </c>
      <c r="BB777">
        <v>67.752930000000006</v>
      </c>
      <c r="BC777">
        <v>67.931619999999995</v>
      </c>
      <c r="BD777">
        <v>69.099500000000006</v>
      </c>
      <c r="BE777">
        <v>70.060900000000004</v>
      </c>
      <c r="BF777">
        <v>70.401399999999995</v>
      </c>
      <c r="BG777">
        <v>70.967259999999996</v>
      </c>
      <c r="BH777">
        <v>71.285169999999994</v>
      </c>
      <c r="BI777">
        <v>71.726209999999995</v>
      </c>
    </row>
    <row r="778" spans="1:63" x14ac:dyDescent="0.3">
      <c r="A778" t="s">
        <v>154</v>
      </c>
      <c r="B778" t="s">
        <v>155</v>
      </c>
      <c r="C778" t="s">
        <v>1707</v>
      </c>
      <c r="D778" t="s">
        <v>1708</v>
      </c>
      <c r="AC778">
        <v>49.0381</v>
      </c>
      <c r="AD778">
        <v>49.431840000000001</v>
      </c>
      <c r="AE778">
        <v>49.789630000000002</v>
      </c>
      <c r="AF778">
        <v>50.43524</v>
      </c>
      <c r="AG778">
        <v>50.951390000000004</v>
      </c>
      <c r="AH778">
        <v>51.542990000000003</v>
      </c>
      <c r="AI778">
        <v>52.230150000000002</v>
      </c>
      <c r="AJ778">
        <v>52.607370000000003</v>
      </c>
      <c r="AK778">
        <v>53.080260000000003</v>
      </c>
      <c r="AL778">
        <v>53.643219999999999</v>
      </c>
      <c r="AM778">
        <v>54.370600000000003</v>
      </c>
      <c r="AN778">
        <v>54.649349999999998</v>
      </c>
      <c r="AO778">
        <v>55.244010000000003</v>
      </c>
      <c r="AP778">
        <v>56.141120000000001</v>
      </c>
      <c r="AQ778">
        <v>56.76999</v>
      </c>
      <c r="AR778">
        <v>57.590910000000001</v>
      </c>
      <c r="AS778">
        <v>56.247300000000003</v>
      </c>
      <c r="AT778">
        <v>57.186439999999997</v>
      </c>
      <c r="AU778">
        <v>57.685040000000001</v>
      </c>
      <c r="AV778">
        <v>58.093519999999998</v>
      </c>
      <c r="AW778">
        <v>59.977460000000001</v>
      </c>
      <c r="AX778">
        <v>59.015259999999998</v>
      </c>
      <c r="AY778">
        <v>58.51361</v>
      </c>
      <c r="AZ778">
        <v>58.064729999999997</v>
      </c>
      <c r="BA778">
        <v>57.550840000000001</v>
      </c>
      <c r="BB778">
        <v>58.819769999999998</v>
      </c>
      <c r="BC778">
        <v>59.181919999999998</v>
      </c>
      <c r="BD778">
        <v>60.762590000000003</v>
      </c>
      <c r="BE778">
        <v>61.811889999999998</v>
      </c>
      <c r="BF778">
        <v>62.319980000000001</v>
      </c>
      <c r="BG778">
        <v>63.046759999999999</v>
      </c>
      <c r="BH778">
        <v>63.620220000000003</v>
      </c>
      <c r="BI778">
        <v>64.350269999999995</v>
      </c>
    </row>
    <row r="779" spans="1:63" x14ac:dyDescent="0.3">
      <c r="A779" t="s">
        <v>154</v>
      </c>
      <c r="B779" t="s">
        <v>155</v>
      </c>
      <c r="C779" t="s">
        <v>1709</v>
      </c>
      <c r="D779" t="s">
        <v>1710</v>
      </c>
      <c r="AD779">
        <v>0.76375999999999999</v>
      </c>
      <c r="AE779">
        <v>0.76888000000000001</v>
      </c>
      <c r="AF779">
        <v>0.77656999999999998</v>
      </c>
      <c r="AG779">
        <v>0.78373000000000004</v>
      </c>
      <c r="AH779">
        <v>0.79042999999999997</v>
      </c>
      <c r="AI779">
        <v>0.79930999999999996</v>
      </c>
      <c r="AJ779">
        <v>0.80532999999999999</v>
      </c>
      <c r="AK779">
        <v>0.81215000000000004</v>
      </c>
      <c r="AL779">
        <v>0.82033999999999996</v>
      </c>
      <c r="AM779">
        <v>0.82901999999999998</v>
      </c>
      <c r="AN779">
        <v>0.83559000000000005</v>
      </c>
      <c r="AO779">
        <v>0.84543000000000001</v>
      </c>
      <c r="AP779">
        <v>0.85468</v>
      </c>
      <c r="AQ779">
        <v>0.85482999999999998</v>
      </c>
      <c r="AR779">
        <v>0.85834999999999995</v>
      </c>
      <c r="AS779">
        <v>0.83548999999999995</v>
      </c>
      <c r="AT779">
        <v>0.84706000000000004</v>
      </c>
      <c r="AU779">
        <v>0.82469000000000003</v>
      </c>
      <c r="AV779">
        <v>0.83289000000000002</v>
      </c>
      <c r="AW779">
        <v>0.83933999999999997</v>
      </c>
      <c r="AX779">
        <v>0.84018000000000004</v>
      </c>
      <c r="AY779">
        <v>0.83477999999999997</v>
      </c>
      <c r="AZ779">
        <v>0.83784999999999998</v>
      </c>
      <c r="BA779">
        <v>0.83950999999999998</v>
      </c>
      <c r="BB779">
        <v>0.84431</v>
      </c>
      <c r="BC779">
        <v>0.85270000000000001</v>
      </c>
      <c r="BD779">
        <v>0.87399000000000004</v>
      </c>
      <c r="BE779">
        <v>0.87829000000000002</v>
      </c>
      <c r="BF779">
        <v>0.88217999999999996</v>
      </c>
      <c r="BG779">
        <v>0.89093999999999995</v>
      </c>
      <c r="BH779">
        <v>0.89763000000000004</v>
      </c>
      <c r="BI779">
        <v>0.90759000000000001</v>
      </c>
    </row>
    <row r="780" spans="1:63" x14ac:dyDescent="0.3">
      <c r="A780" t="s">
        <v>154</v>
      </c>
      <c r="B780" t="s">
        <v>155</v>
      </c>
      <c r="C780" t="s">
        <v>1711</v>
      </c>
      <c r="D780" t="s">
        <v>1712</v>
      </c>
      <c r="AD780">
        <v>54.685130000000001</v>
      </c>
      <c r="AE780">
        <v>55.1708</v>
      </c>
      <c r="AF780">
        <v>56.06165</v>
      </c>
      <c r="AG780">
        <v>56.658189999999998</v>
      </c>
      <c r="AH780">
        <v>57.415469999999999</v>
      </c>
      <c r="AI780">
        <v>58.245710000000003</v>
      </c>
      <c r="AJ780">
        <v>58.694989999999997</v>
      </c>
      <c r="AK780">
        <v>59.060200000000002</v>
      </c>
      <c r="AL780">
        <v>59.717350000000003</v>
      </c>
      <c r="AM780">
        <v>60.385660000000001</v>
      </c>
      <c r="AN780">
        <v>60.748649999999998</v>
      </c>
      <c r="AO780">
        <v>61.487839999999998</v>
      </c>
      <c r="AP780">
        <v>62.273690000000002</v>
      </c>
      <c r="AQ780">
        <v>62.251040000000003</v>
      </c>
      <c r="AR780">
        <v>63.026060000000001</v>
      </c>
      <c r="AS780">
        <v>60.513069999999999</v>
      </c>
      <c r="AT780">
        <v>61.351570000000002</v>
      </c>
      <c r="AU780">
        <v>61.613309999999998</v>
      </c>
      <c r="AV780">
        <v>62.316130000000001</v>
      </c>
      <c r="AW780">
        <v>63.95393</v>
      </c>
      <c r="AX780">
        <v>62.944780000000002</v>
      </c>
      <c r="AY780">
        <v>62.255139999999997</v>
      </c>
      <c r="AZ780">
        <v>62.430230000000002</v>
      </c>
      <c r="BA780">
        <v>62.254860000000001</v>
      </c>
      <c r="BB780">
        <v>63.150039999999997</v>
      </c>
      <c r="BC780">
        <v>64.074129999999997</v>
      </c>
      <c r="BD780">
        <v>66.674729999999997</v>
      </c>
      <c r="BE780">
        <v>68.070920000000001</v>
      </c>
      <c r="BF780">
        <v>68.685640000000006</v>
      </c>
      <c r="BG780">
        <v>69.845200000000006</v>
      </c>
      <c r="BH780">
        <v>70.671570000000003</v>
      </c>
      <c r="BI780">
        <v>71.639300000000006</v>
      </c>
    </row>
    <row r="781" spans="1:63" x14ac:dyDescent="0.3">
      <c r="A781" t="s">
        <v>154</v>
      </c>
      <c r="B781" t="s">
        <v>155</v>
      </c>
      <c r="C781" t="s">
        <v>1713</v>
      </c>
      <c r="D781" t="s">
        <v>1714</v>
      </c>
      <c r="AD781">
        <v>71.599800000000002</v>
      </c>
      <c r="AE781">
        <v>71.754859999999994</v>
      </c>
      <c r="AF781">
        <v>72.191540000000003</v>
      </c>
      <c r="AG781">
        <v>72.293099999999995</v>
      </c>
      <c r="AH781">
        <v>72.638440000000003</v>
      </c>
      <c r="AI781">
        <v>72.869950000000003</v>
      </c>
      <c r="AJ781">
        <v>72.883430000000004</v>
      </c>
      <c r="AK781">
        <v>72.721080000000001</v>
      </c>
      <c r="AL781">
        <v>72.796239999999997</v>
      </c>
      <c r="AM781">
        <v>72.840220000000002</v>
      </c>
      <c r="AN781">
        <v>72.701909999999998</v>
      </c>
      <c r="AO781">
        <v>72.729349999999997</v>
      </c>
      <c r="AP781">
        <v>72.862340000000003</v>
      </c>
      <c r="AQ781">
        <v>72.822720000000004</v>
      </c>
      <c r="AR781">
        <v>73.427419999999998</v>
      </c>
      <c r="AS781">
        <v>72.427930000000003</v>
      </c>
      <c r="AT781">
        <v>72.428439999999995</v>
      </c>
      <c r="AU781">
        <v>74.711190000000002</v>
      </c>
      <c r="AV781">
        <v>74.819270000000003</v>
      </c>
      <c r="AW781">
        <v>76.195369999999997</v>
      </c>
      <c r="AX781">
        <v>74.917879999999997</v>
      </c>
      <c r="AY781">
        <v>74.577129999999997</v>
      </c>
      <c r="AZ781">
        <v>74.512789999999995</v>
      </c>
      <c r="BA781">
        <v>74.156109999999998</v>
      </c>
      <c r="BB781">
        <v>74.79504</v>
      </c>
      <c r="BC781">
        <v>75.143069999999994</v>
      </c>
      <c r="BD781">
        <v>76.287710000000004</v>
      </c>
      <c r="BE781">
        <v>77.504300000000001</v>
      </c>
      <c r="BF781">
        <v>77.858890000000002</v>
      </c>
      <c r="BG781">
        <v>78.395099999999999</v>
      </c>
      <c r="BH781">
        <v>78.730990000000006</v>
      </c>
      <c r="BI781">
        <v>78.933800000000005</v>
      </c>
    </row>
    <row r="782" spans="1:63" x14ac:dyDescent="0.3">
      <c r="A782" t="s">
        <v>154</v>
      </c>
      <c r="B782" t="s">
        <v>155</v>
      </c>
      <c r="C782" t="s">
        <v>1715</v>
      </c>
      <c r="D782" t="s">
        <v>1716</v>
      </c>
      <c r="AD782">
        <v>63.187950000000001</v>
      </c>
      <c r="AE782">
        <v>63.504959999999997</v>
      </c>
      <c r="AF782">
        <v>64.153300000000002</v>
      </c>
      <c r="AG782">
        <v>64.473420000000004</v>
      </c>
      <c r="AH782">
        <v>65.097650000000002</v>
      </c>
      <c r="AI782">
        <v>65.660560000000004</v>
      </c>
      <c r="AJ782">
        <v>65.738659999999996</v>
      </c>
      <c r="AK782">
        <v>65.984800000000007</v>
      </c>
      <c r="AL782">
        <v>66.330500000000001</v>
      </c>
      <c r="AM782">
        <v>66.654949999999999</v>
      </c>
      <c r="AN782">
        <v>66.758790000000005</v>
      </c>
      <c r="AO782">
        <v>67.121889999999993</v>
      </c>
      <c r="AP782">
        <v>67.584339999999997</v>
      </c>
      <c r="AQ782">
        <v>67.545249999999996</v>
      </c>
      <c r="AR782">
        <v>68.25</v>
      </c>
      <c r="AS782">
        <v>66.39349</v>
      </c>
      <c r="AT782">
        <v>66.875150000000005</v>
      </c>
      <c r="AU782">
        <v>68.103970000000004</v>
      </c>
      <c r="AV782">
        <v>68.495940000000004</v>
      </c>
      <c r="AW782">
        <v>70.052019999999999</v>
      </c>
      <c r="AX782">
        <v>68.952290000000005</v>
      </c>
      <c r="AY782">
        <v>68.425560000000004</v>
      </c>
      <c r="AZ782">
        <v>68.449920000000006</v>
      </c>
      <c r="BA782">
        <v>68.151790000000005</v>
      </c>
      <c r="BB782">
        <v>69.001540000000006</v>
      </c>
      <c r="BC782">
        <v>69.638909999999996</v>
      </c>
      <c r="BD782">
        <v>71.516750000000002</v>
      </c>
      <c r="BE782">
        <v>72.797150000000002</v>
      </c>
      <c r="BF782">
        <v>73.326310000000007</v>
      </c>
      <c r="BG782">
        <v>74.147490000000005</v>
      </c>
      <c r="BH782">
        <v>74.745670000000004</v>
      </c>
      <c r="BI782">
        <v>75.305319999999995</v>
      </c>
    </row>
    <row r="783" spans="1:63" x14ac:dyDescent="0.3">
      <c r="A783" t="s">
        <v>154</v>
      </c>
      <c r="B783" t="s">
        <v>155</v>
      </c>
      <c r="C783" t="s">
        <v>1717</v>
      </c>
      <c r="D783" t="s">
        <v>1718</v>
      </c>
      <c r="F783">
        <v>34.787043327453453</v>
      </c>
      <c r="G783">
        <v>35.143813688033632</v>
      </c>
      <c r="H783">
        <v>35.728188215057074</v>
      </c>
      <c r="I783">
        <v>36.890691925569676</v>
      </c>
      <c r="J783">
        <v>38.237996673610667</v>
      </c>
      <c r="K783">
        <v>39.430740890055553</v>
      </c>
      <c r="L783">
        <v>40.230651576565606</v>
      </c>
      <c r="M783">
        <v>41.495139604921903</v>
      </c>
      <c r="N783">
        <v>42.864843339685358</v>
      </c>
      <c r="O783">
        <v>43.696764782725275</v>
      </c>
      <c r="P783">
        <v>43.704222162971639</v>
      </c>
      <c r="Q783">
        <v>44.678914907261444</v>
      </c>
      <c r="R783">
        <v>44.760312044159804</v>
      </c>
      <c r="S783">
        <v>44.767979298424855</v>
      </c>
      <c r="T783">
        <v>45.95557799389583</v>
      </c>
      <c r="U783">
        <v>47.877422877624568</v>
      </c>
      <c r="V783">
        <v>49.673305151546479</v>
      </c>
      <c r="W783">
        <v>52.205451342953701</v>
      </c>
      <c r="X783">
        <v>53.961383480395853</v>
      </c>
      <c r="Y783">
        <v>55.320442214585881</v>
      </c>
      <c r="Z783">
        <v>55.631610703688999</v>
      </c>
      <c r="AA783">
        <v>57.667870522900635</v>
      </c>
      <c r="AB783">
        <v>58.604613805364103</v>
      </c>
      <c r="AC783">
        <v>58.165534921584026</v>
      </c>
      <c r="AD783">
        <v>60.30531793436176</v>
      </c>
      <c r="AE783">
        <v>60.454983004819425</v>
      </c>
      <c r="AF783">
        <v>60.857141440525304</v>
      </c>
      <c r="AG783">
        <v>62.11911981336128</v>
      </c>
      <c r="AH783">
        <v>63.713463856768122</v>
      </c>
      <c r="AI783">
        <v>66.569582161718614</v>
      </c>
      <c r="AJ783">
        <v>69.968415260723646</v>
      </c>
      <c r="AK783">
        <v>70.342968070457388</v>
      </c>
      <c r="AL783">
        <v>70.576213999879073</v>
      </c>
      <c r="AM783">
        <v>71.698606288519201</v>
      </c>
      <c r="AN783">
        <v>73.370283123131983</v>
      </c>
      <c r="AO783">
        <v>75.039238817291718</v>
      </c>
      <c r="AP783">
        <v>76.528475952750028</v>
      </c>
      <c r="AQ783">
        <v>79.266786008271538</v>
      </c>
      <c r="AR783">
        <v>83.305889493466395</v>
      </c>
      <c r="AS783">
        <v>85.885691375512963</v>
      </c>
      <c r="AT783">
        <v>87.877309418154127</v>
      </c>
      <c r="AU783">
        <v>93.021748728911348</v>
      </c>
      <c r="AV783">
        <v>95.917315011492576</v>
      </c>
      <c r="AW783">
        <v>99.294769954517264</v>
      </c>
      <c r="AX783">
        <v>103.64150216368265</v>
      </c>
      <c r="AY783">
        <v>105.73340506711061</v>
      </c>
      <c r="AZ783">
        <v>109.63626799535142</v>
      </c>
      <c r="BA783">
        <v>115.20420726053133</v>
      </c>
      <c r="BB783">
        <v>116.96336234753225</v>
      </c>
      <c r="BC783">
        <v>121.60300939538084</v>
      </c>
      <c r="BD783">
        <v>122.40619394644465</v>
      </c>
      <c r="BE783">
        <v>113.34258969398758</v>
      </c>
      <c r="BF783">
        <v>113.95762503466285</v>
      </c>
      <c r="BG783">
        <v>112.70066545225251</v>
      </c>
    </row>
    <row r="784" spans="1:63" x14ac:dyDescent="0.3">
      <c r="A784" t="s">
        <v>154</v>
      </c>
      <c r="B784" t="s">
        <v>155</v>
      </c>
      <c r="C784" t="s">
        <v>1719</v>
      </c>
      <c r="D784" t="s">
        <v>1720</v>
      </c>
      <c r="AZ784">
        <v>2.3061961538461535</v>
      </c>
      <c r="BC784">
        <v>2.4879405555555554</v>
      </c>
      <c r="BE784">
        <v>2.4084810789473687</v>
      </c>
      <c r="BG784">
        <v>2.4780800238095231</v>
      </c>
      <c r="BI784">
        <v>2.3916691000000005</v>
      </c>
      <c r="BK784">
        <v>2.5041026666666664</v>
      </c>
    </row>
    <row r="785" spans="1:63" x14ac:dyDescent="0.3">
      <c r="A785" t="s">
        <v>154</v>
      </c>
      <c r="B785" t="s">
        <v>155</v>
      </c>
      <c r="C785" t="s">
        <v>1721</v>
      </c>
      <c r="D785" t="s">
        <v>1722</v>
      </c>
      <c r="AZ785">
        <v>2.3282958974358983</v>
      </c>
      <c r="BC785">
        <v>2.2829940555555552</v>
      </c>
      <c r="BE785">
        <v>2.4298446052631575</v>
      </c>
      <c r="BG785">
        <v>2.4091984047619053</v>
      </c>
      <c r="BI785">
        <v>2.4214352749999999</v>
      </c>
      <c r="BK785">
        <v>2.3897387435897439</v>
      </c>
    </row>
    <row r="786" spans="1:63" x14ac:dyDescent="0.3">
      <c r="A786" t="s">
        <v>154</v>
      </c>
      <c r="B786" t="s">
        <v>155</v>
      </c>
      <c r="C786" t="s">
        <v>1723</v>
      </c>
      <c r="D786" t="s">
        <v>1724</v>
      </c>
      <c r="AZ786">
        <v>2.3609315384615379</v>
      </c>
      <c r="BC786">
        <v>2.505223611111111</v>
      </c>
      <c r="BE786">
        <v>2.4709053947368429</v>
      </c>
      <c r="BG786">
        <v>2.479871738095238</v>
      </c>
      <c r="BI786">
        <v>2.4874351999999997</v>
      </c>
      <c r="BK786">
        <v>2.5215206410256412</v>
      </c>
    </row>
    <row r="787" spans="1:63" x14ac:dyDescent="0.3">
      <c r="A787" t="s">
        <v>154</v>
      </c>
      <c r="B787" t="s">
        <v>155</v>
      </c>
      <c r="C787" t="s">
        <v>1725</v>
      </c>
      <c r="D787" t="s">
        <v>1726</v>
      </c>
      <c r="AZ787">
        <v>2.2093774358974354</v>
      </c>
      <c r="BC787">
        <v>2.1813174444444439</v>
      </c>
      <c r="BE787">
        <v>2.2705317894736834</v>
      </c>
      <c r="BG787">
        <v>2.2765823571428569</v>
      </c>
      <c r="BI787">
        <v>2.3571337250000002</v>
      </c>
      <c r="BK787">
        <v>2.2654861025641031</v>
      </c>
    </row>
    <row r="788" spans="1:63" x14ac:dyDescent="0.3">
      <c r="A788" t="s">
        <v>154</v>
      </c>
      <c r="B788" t="s">
        <v>155</v>
      </c>
      <c r="C788" t="s">
        <v>1727</v>
      </c>
      <c r="D788" t="s">
        <v>1728</v>
      </c>
      <c r="AZ788">
        <v>2.771893589743589</v>
      </c>
      <c r="BC788">
        <v>2.9427362222222211</v>
      </c>
      <c r="BE788">
        <v>2.8545641052631581</v>
      </c>
      <c r="BG788">
        <v>2.8367525000000002</v>
      </c>
      <c r="BI788">
        <v>2.8377638749999998</v>
      </c>
      <c r="BK788">
        <v>2.7720835897435898</v>
      </c>
    </row>
    <row r="789" spans="1:63" x14ac:dyDescent="0.3">
      <c r="A789" t="s">
        <v>154</v>
      </c>
      <c r="B789" t="s">
        <v>155</v>
      </c>
      <c r="C789" t="s">
        <v>1729</v>
      </c>
      <c r="D789" t="s">
        <v>1730</v>
      </c>
      <c r="AZ789">
        <v>2.3477660385261427</v>
      </c>
      <c r="BC789">
        <v>2.4214013333333337</v>
      </c>
      <c r="BE789">
        <v>2.4597059473684202</v>
      </c>
      <c r="BG789">
        <v>2.461205904761905</v>
      </c>
      <c r="BI789">
        <v>2.4700158499999989</v>
      </c>
      <c r="BK789">
        <v>2.4489756410256405</v>
      </c>
    </row>
    <row r="790" spans="1:63" x14ac:dyDescent="0.3">
      <c r="A790" t="s">
        <v>154</v>
      </c>
      <c r="B790" t="s">
        <v>155</v>
      </c>
      <c r="C790" t="s">
        <v>1731</v>
      </c>
      <c r="D790" t="s">
        <v>1732</v>
      </c>
      <c r="AZ790">
        <v>2.1140674358974358</v>
      </c>
      <c r="BC790">
        <v>2.0528709444444444</v>
      </c>
      <c r="BE790">
        <v>2.2910071052631582</v>
      </c>
      <c r="BG790">
        <v>2.2696642619047616</v>
      </c>
      <c r="BI790">
        <v>2.2900270750000002</v>
      </c>
      <c r="BK790">
        <v>2.2030061025641023</v>
      </c>
    </row>
    <row r="791" spans="1:63" x14ac:dyDescent="0.3">
      <c r="A791" t="s">
        <v>154</v>
      </c>
      <c r="B791" t="s">
        <v>155</v>
      </c>
      <c r="C791" t="s">
        <v>1733</v>
      </c>
      <c r="D791" t="s">
        <v>1734</v>
      </c>
      <c r="BJ791">
        <v>7.8588235294117661</v>
      </c>
    </row>
    <row r="792" spans="1:63" x14ac:dyDescent="0.3">
      <c r="A792" t="s">
        <v>154</v>
      </c>
      <c r="B792" t="s">
        <v>155</v>
      </c>
      <c r="C792" t="s">
        <v>1735</v>
      </c>
      <c r="D792" t="s">
        <v>1736</v>
      </c>
      <c r="AS792">
        <v>14.051531707009921</v>
      </c>
    </row>
    <row r="793" spans="1:63" x14ac:dyDescent="0.3">
      <c r="A793" t="s">
        <v>154</v>
      </c>
      <c r="B793" t="s">
        <v>155</v>
      </c>
      <c r="C793" t="s">
        <v>1737</v>
      </c>
      <c r="D793" t="s">
        <v>1738</v>
      </c>
      <c r="U793">
        <v>18.764479999999999</v>
      </c>
      <c r="V793">
        <v>18.92465</v>
      </c>
      <c r="W793">
        <v>19.012640000000001</v>
      </c>
      <c r="X793">
        <v>19.122900000000001</v>
      </c>
      <c r="Y793">
        <v>19.250990000000002</v>
      </c>
      <c r="Z793">
        <v>19.317440000000001</v>
      </c>
      <c r="AA793">
        <v>19.43252</v>
      </c>
      <c r="AB793">
        <v>19.522770000000001</v>
      </c>
      <c r="AC793">
        <v>19.644829999999999</v>
      </c>
      <c r="AD793">
        <v>19.775130000000001</v>
      </c>
      <c r="AE793">
        <v>19.832709999999999</v>
      </c>
      <c r="AF793">
        <v>19.88569</v>
      </c>
      <c r="AG793">
        <v>20.03623</v>
      </c>
      <c r="AH793">
        <v>20.327739999999999</v>
      </c>
      <c r="AI793">
        <v>20.53764</v>
      </c>
      <c r="AJ793">
        <v>20.98855</v>
      </c>
      <c r="AK793">
        <v>21.28172</v>
      </c>
      <c r="AL793">
        <v>21.758099999999999</v>
      </c>
      <c r="AM793">
        <v>21.988289999999999</v>
      </c>
      <c r="AN793">
        <v>22.67193</v>
      </c>
      <c r="AO793">
        <v>22.986940000000001</v>
      </c>
      <c r="AP793">
        <v>23.260280000000002</v>
      </c>
      <c r="AQ793">
        <v>23.685829999999999</v>
      </c>
      <c r="AR793">
        <v>23.995940000000001</v>
      </c>
      <c r="AS793">
        <v>24.364660000000001</v>
      </c>
      <c r="AT793">
        <v>25.453289999999999</v>
      </c>
      <c r="AU793">
        <v>27.564710000000002</v>
      </c>
      <c r="AV793">
        <v>28.08991</v>
      </c>
      <c r="AW793">
        <v>28.592690000000001</v>
      </c>
      <c r="AX793">
        <v>29.581389999999999</v>
      </c>
      <c r="AY793">
        <v>30.800139999999999</v>
      </c>
      <c r="AZ793">
        <v>32.111899999999999</v>
      </c>
      <c r="BA793">
        <v>33.80265</v>
      </c>
      <c r="BB793">
        <v>35.08925</v>
      </c>
      <c r="BC793">
        <v>36.411799999999999</v>
      </c>
      <c r="BD793">
        <v>37.139969999999998</v>
      </c>
      <c r="BE793">
        <v>37.879980000000003</v>
      </c>
      <c r="BF793">
        <v>38.780430000000003</v>
      </c>
      <c r="BG793">
        <v>39.221420000000002</v>
      </c>
      <c r="BH793">
        <v>40.032310000000003</v>
      </c>
      <c r="BI793">
        <v>40.285150000000002</v>
      </c>
      <c r="BJ793">
        <v>40.72128</v>
      </c>
    </row>
    <row r="794" spans="1:63" x14ac:dyDescent="0.3">
      <c r="A794" t="s">
        <v>154</v>
      </c>
      <c r="B794" t="s">
        <v>155</v>
      </c>
      <c r="C794" t="s">
        <v>1739</v>
      </c>
      <c r="D794" t="s">
        <v>1740</v>
      </c>
      <c r="U794">
        <v>25.60641</v>
      </c>
      <c r="V794">
        <v>25.897099999999998</v>
      </c>
      <c r="W794">
        <v>26.08858</v>
      </c>
      <c r="X794">
        <v>26.159839999999999</v>
      </c>
      <c r="Y794">
        <v>26.471489999999999</v>
      </c>
      <c r="Z794">
        <v>26.551400000000001</v>
      </c>
      <c r="AA794">
        <v>26.708819999999999</v>
      </c>
      <c r="AB794">
        <v>26.73621</v>
      </c>
      <c r="AC794">
        <v>26.836130000000001</v>
      </c>
      <c r="AD794">
        <v>26.857320000000001</v>
      </c>
      <c r="AE794">
        <v>26.769929999999999</v>
      </c>
      <c r="AF794">
        <v>26.639510000000001</v>
      </c>
      <c r="AG794">
        <v>26.702539999999999</v>
      </c>
      <c r="AH794">
        <v>26.762029999999999</v>
      </c>
      <c r="AI794">
        <v>26.9861</v>
      </c>
      <c r="AJ794">
        <v>27.224229999999999</v>
      </c>
      <c r="AK794">
        <v>27.245629999999998</v>
      </c>
      <c r="AL794">
        <v>27.83511</v>
      </c>
      <c r="AM794">
        <v>28.013549999999999</v>
      </c>
      <c r="AN794">
        <v>28.926970000000001</v>
      </c>
      <c r="AO794">
        <v>29.115459999999999</v>
      </c>
      <c r="AP794">
        <v>29.33821</v>
      </c>
      <c r="AQ794">
        <v>29.77899</v>
      </c>
      <c r="AR794">
        <v>29.764890000000001</v>
      </c>
      <c r="AS794">
        <v>29.963090000000001</v>
      </c>
      <c r="AT794">
        <v>31.456119999999999</v>
      </c>
      <c r="AU794">
        <v>34.114339999999999</v>
      </c>
      <c r="AV794">
        <v>34.885269999999998</v>
      </c>
      <c r="AW794">
        <v>35.681780000000003</v>
      </c>
      <c r="AX794">
        <v>36.838529999999999</v>
      </c>
      <c r="AY794">
        <v>38.147210000000001</v>
      </c>
      <c r="AZ794">
        <v>39.626069999999999</v>
      </c>
      <c r="BA794">
        <v>41.667059999999999</v>
      </c>
      <c r="BB794">
        <v>42.586089999999999</v>
      </c>
      <c r="BC794">
        <v>43.5077</v>
      </c>
      <c r="BD794">
        <v>43.890009999999997</v>
      </c>
      <c r="BE794">
        <v>44.035939999999997</v>
      </c>
      <c r="BF794">
        <v>44.460929999999998</v>
      </c>
      <c r="BG794">
        <v>45.291179999999997</v>
      </c>
      <c r="BH794">
        <v>45.6877</v>
      </c>
      <c r="BI794">
        <v>45.637430000000002</v>
      </c>
      <c r="BJ794">
        <v>45.56841</v>
      </c>
    </row>
    <row r="795" spans="1:63" x14ac:dyDescent="0.3">
      <c r="A795" t="s">
        <v>154</v>
      </c>
      <c r="B795" t="s">
        <v>155</v>
      </c>
      <c r="C795" t="s">
        <v>1741</v>
      </c>
      <c r="D795" t="s">
        <v>1742</v>
      </c>
      <c r="Q795">
        <v>21.764199999999999</v>
      </c>
      <c r="R795">
        <v>21.89798</v>
      </c>
      <c r="S795">
        <v>21.999089999999999</v>
      </c>
      <c r="T795">
        <v>22.102049999999998</v>
      </c>
      <c r="U795">
        <v>22.201989999999999</v>
      </c>
      <c r="V795">
        <v>22.426269999999999</v>
      </c>
      <c r="W795">
        <v>22.564879999999999</v>
      </c>
      <c r="X795">
        <v>22.654910000000001</v>
      </c>
      <c r="Y795">
        <v>22.874890000000001</v>
      </c>
      <c r="Z795">
        <v>22.948049999999999</v>
      </c>
      <c r="AA795">
        <v>23.084479999999999</v>
      </c>
      <c r="AB795">
        <v>23.1435</v>
      </c>
      <c r="AC795">
        <v>23.254760000000001</v>
      </c>
      <c r="AD795">
        <v>23.330349999999999</v>
      </c>
      <c r="AE795">
        <v>23.315860000000001</v>
      </c>
      <c r="AF795">
        <v>23.276630000000001</v>
      </c>
      <c r="AG795">
        <v>23.38381</v>
      </c>
      <c r="AH795">
        <v>23.558209999999999</v>
      </c>
      <c r="AI795">
        <v>23.774229999999999</v>
      </c>
      <c r="AJ795">
        <v>24.117069999999998</v>
      </c>
      <c r="AK795">
        <v>24.273129999999998</v>
      </c>
      <c r="AL795">
        <v>24.805569999999999</v>
      </c>
      <c r="AM795">
        <v>25.009910000000001</v>
      </c>
      <c r="AN795">
        <v>25.815259999999999</v>
      </c>
      <c r="AO795">
        <v>26.070889999999999</v>
      </c>
      <c r="AP795">
        <v>26.32009</v>
      </c>
      <c r="AQ795">
        <v>26.74418</v>
      </c>
      <c r="AR795">
        <v>26.891449999999999</v>
      </c>
      <c r="AS795">
        <v>27.187660000000001</v>
      </c>
      <c r="AT795">
        <v>28.48049</v>
      </c>
      <c r="AU795">
        <v>30.86232</v>
      </c>
      <c r="AV795">
        <v>31.501539999999999</v>
      </c>
      <c r="AW795">
        <v>32.152450000000002</v>
      </c>
      <c r="AX795">
        <v>33.225819999999999</v>
      </c>
      <c r="AY795">
        <v>34.489919999999998</v>
      </c>
      <c r="AZ795">
        <v>35.885460000000002</v>
      </c>
      <c r="BA795">
        <v>37.752090000000003</v>
      </c>
      <c r="BB795">
        <v>38.854790000000001</v>
      </c>
      <c r="BC795">
        <v>39.978110000000001</v>
      </c>
      <c r="BD795">
        <v>40.534289999999999</v>
      </c>
      <c r="BE795">
        <v>40.976840000000003</v>
      </c>
      <c r="BF795">
        <v>41.639650000000003</v>
      </c>
      <c r="BG795">
        <v>42.277880000000003</v>
      </c>
      <c r="BH795">
        <v>42.880650000000003</v>
      </c>
      <c r="BI795">
        <v>42.980060000000002</v>
      </c>
      <c r="BJ795">
        <v>43.159970000000001</v>
      </c>
    </row>
    <row r="796" spans="1:63" x14ac:dyDescent="0.3">
      <c r="A796" t="s">
        <v>154</v>
      </c>
      <c r="B796" t="s">
        <v>155</v>
      </c>
      <c r="C796" t="s">
        <v>1743</v>
      </c>
      <c r="D796" t="s">
        <v>1744</v>
      </c>
    </row>
    <row r="797" spans="1:63" x14ac:dyDescent="0.3">
      <c r="A797" t="s">
        <v>154</v>
      </c>
      <c r="B797" t="s">
        <v>155</v>
      </c>
      <c r="C797" t="s">
        <v>1745</v>
      </c>
      <c r="D797" t="s">
        <v>1746</v>
      </c>
    </row>
    <row r="798" spans="1:63" x14ac:dyDescent="0.3">
      <c r="A798" t="s">
        <v>154</v>
      </c>
      <c r="B798" t="s">
        <v>155</v>
      </c>
      <c r="C798" t="s">
        <v>1747</v>
      </c>
      <c r="D798" t="s">
        <v>1748</v>
      </c>
      <c r="BK798">
        <v>967</v>
      </c>
    </row>
    <row r="799" spans="1:63" x14ac:dyDescent="0.3">
      <c r="A799" t="s">
        <v>154</v>
      </c>
      <c r="B799" t="s">
        <v>155</v>
      </c>
      <c r="C799" t="s">
        <v>1749</v>
      </c>
      <c r="D799" t="s">
        <v>1750</v>
      </c>
      <c r="S799">
        <v>12.044648680163096</v>
      </c>
      <c r="T799">
        <v>11.486703102920981</v>
      </c>
      <c r="U799">
        <v>13.447444134715015</v>
      </c>
      <c r="V799">
        <v>16.074292607793399</v>
      </c>
      <c r="W799">
        <v>14.095876020395774</v>
      </c>
      <c r="X799">
        <v>14.738318116324244</v>
      </c>
      <c r="Z799">
        <v>9.0947622909644643</v>
      </c>
      <c r="AO799">
        <v>23.805583640398019</v>
      </c>
      <c r="AP799">
        <v>25.844702267696334</v>
      </c>
      <c r="AQ799">
        <v>24.937227802743859</v>
      </c>
      <c r="AR799">
        <v>25.166215739417915</v>
      </c>
      <c r="AS799">
        <v>25.528919291315148</v>
      </c>
      <c r="AT799">
        <v>25.58292009178912</v>
      </c>
      <c r="AU799">
        <v>30.998819753601609</v>
      </c>
      <c r="AV799">
        <v>27.444924356634854</v>
      </c>
      <c r="AY799">
        <v>25.615148967345569</v>
      </c>
      <c r="AZ799">
        <v>22.099588739548526</v>
      </c>
      <c r="BA799">
        <v>26.359870283777099</v>
      </c>
      <c r="BB799">
        <v>21.425197660423571</v>
      </c>
      <c r="BC799">
        <v>22.589279262437284</v>
      </c>
      <c r="BD799">
        <v>20.327477629001571</v>
      </c>
      <c r="BE799">
        <v>21.305617974916998</v>
      </c>
      <c r="BF799">
        <v>21.836822963435036</v>
      </c>
      <c r="BG799">
        <v>23.913154183604231</v>
      </c>
    </row>
    <row r="800" spans="1:63" x14ac:dyDescent="0.3">
      <c r="A800" t="s">
        <v>154</v>
      </c>
      <c r="B800" t="s">
        <v>155</v>
      </c>
      <c r="C800" t="s">
        <v>1751</v>
      </c>
      <c r="D800" t="s">
        <v>1752</v>
      </c>
      <c r="S800">
        <v>76.719639781940359</v>
      </c>
      <c r="T800">
        <v>80.260057890041779</v>
      </c>
      <c r="U800">
        <v>78.798387499090722</v>
      </c>
      <c r="V800">
        <v>78.652306595310023</v>
      </c>
      <c r="W800">
        <v>79.602379036214955</v>
      </c>
      <c r="X800">
        <v>78.740460879086896</v>
      </c>
      <c r="Z800">
        <v>66.478417414502331</v>
      </c>
      <c r="AO800">
        <v>69.624324570027397</v>
      </c>
      <c r="AP800">
        <v>68.504438805516884</v>
      </c>
      <c r="AQ800">
        <v>71.151139269004872</v>
      </c>
      <c r="AR800">
        <v>69.166764218243671</v>
      </c>
      <c r="AS800">
        <v>66.907143591056396</v>
      </c>
      <c r="AT800">
        <v>66.410017657061047</v>
      </c>
      <c r="AU800">
        <v>68.525416184858997</v>
      </c>
      <c r="AV800">
        <v>66.095759440532518</v>
      </c>
      <c r="AW800">
        <v>66.052622068801881</v>
      </c>
      <c r="AX800">
        <v>65.781926284102298</v>
      </c>
      <c r="AY800">
        <v>65.276550313226821</v>
      </c>
      <c r="AZ800">
        <v>67.55257356336557</v>
      </c>
      <c r="BA800">
        <v>65.412914470350188</v>
      </c>
      <c r="BB800">
        <v>68.371538718502975</v>
      </c>
      <c r="BC800">
        <v>67.816738058150122</v>
      </c>
      <c r="BD800">
        <v>61.813363526509114</v>
      </c>
      <c r="BE800">
        <v>64.068767878053833</v>
      </c>
      <c r="BF800">
        <v>62.421056970241189</v>
      </c>
      <c r="BG800">
        <v>61.801342142712031</v>
      </c>
      <c r="BI800">
        <v>64.410139073529066</v>
      </c>
      <c r="BJ800">
        <v>62.519901466796327</v>
      </c>
    </row>
    <row r="801" spans="1:62" x14ac:dyDescent="0.3">
      <c r="A801" t="s">
        <v>154</v>
      </c>
      <c r="B801" t="s">
        <v>155</v>
      </c>
      <c r="C801" t="s">
        <v>1753</v>
      </c>
      <c r="D801" t="s">
        <v>1754</v>
      </c>
      <c r="Z801">
        <v>16.664783764064943</v>
      </c>
      <c r="AA801">
        <v>16.519427135576699</v>
      </c>
      <c r="AB801">
        <v>16.679371952844452</v>
      </c>
      <c r="AC801">
        <v>15.761877897203245</v>
      </c>
      <c r="AD801">
        <v>16.369064957638866</v>
      </c>
      <c r="AE801">
        <v>16.584410542600533</v>
      </c>
      <c r="AF801">
        <v>16.194845314731236</v>
      </c>
      <c r="AG801">
        <v>16.870369804994205</v>
      </c>
      <c r="AH801">
        <v>16.41581733611277</v>
      </c>
      <c r="AI801">
        <v>16.095721500596731</v>
      </c>
      <c r="AJ801">
        <v>15.865635894897348</v>
      </c>
      <c r="AK801">
        <v>15.425671232340338</v>
      </c>
      <c r="AL801">
        <v>15.093366747201026</v>
      </c>
      <c r="AM801">
        <v>15.302493442426705</v>
      </c>
      <c r="AN801">
        <v>14.235140089860273</v>
      </c>
      <c r="AO801">
        <v>13.97718681017213</v>
      </c>
      <c r="AP801">
        <v>14.066387148464445</v>
      </c>
      <c r="AQ801">
        <v>13.731302027229194</v>
      </c>
      <c r="AR801">
        <v>13.005533151856193</v>
      </c>
      <c r="AS801">
        <v>12.58491839703326</v>
      </c>
      <c r="AT801">
        <v>12.798495716556188</v>
      </c>
      <c r="AU801">
        <v>12.333423944712036</v>
      </c>
      <c r="AV801">
        <v>12.19263784349787</v>
      </c>
      <c r="AW801">
        <v>11.704932310874845</v>
      </c>
      <c r="AX801">
        <v>11.323147111348133</v>
      </c>
      <c r="AY801">
        <v>10.591824076493626</v>
      </c>
      <c r="AZ801">
        <v>10.458155269036407</v>
      </c>
      <c r="BA801">
        <v>10.232393217059633</v>
      </c>
      <c r="BB801">
        <v>10.111534138429473</v>
      </c>
      <c r="BC801">
        <v>9.4503487660290215</v>
      </c>
      <c r="BD801">
        <v>9.3750868779000189</v>
      </c>
      <c r="BE801">
        <v>9.5115989670359848</v>
      </c>
      <c r="BF801">
        <v>9.9487718759661927</v>
      </c>
      <c r="BG801">
        <v>10.190118221463923</v>
      </c>
      <c r="BH801">
        <v>10.192205425230625</v>
      </c>
      <c r="BI801">
        <v>10.088398065773369</v>
      </c>
      <c r="BJ801">
        <v>10.104728519816103</v>
      </c>
    </row>
    <row r="802" spans="1:62" x14ac:dyDescent="0.3">
      <c r="A802" t="s">
        <v>154</v>
      </c>
      <c r="B802" t="s">
        <v>155</v>
      </c>
      <c r="C802" t="s">
        <v>1755</v>
      </c>
      <c r="D802" t="s">
        <v>1756</v>
      </c>
      <c r="AA802">
        <v>-6.7133330402001263</v>
      </c>
      <c r="AB802">
        <v>-10.815047686502382</v>
      </c>
      <c r="AC802">
        <v>1.8491269385099542</v>
      </c>
      <c r="AD802">
        <v>1.8110840733351949</v>
      </c>
      <c r="AE802">
        <v>-1.283167580326662</v>
      </c>
      <c r="AF802">
        <v>6.6940275982442898</v>
      </c>
      <c r="AG802">
        <v>7.2178859248082148</v>
      </c>
      <c r="AH802">
        <v>-4.2945958077206257</v>
      </c>
      <c r="AI802">
        <v>-0.95777810724597146</v>
      </c>
      <c r="AJ802">
        <v>-2.1152764104695763</v>
      </c>
      <c r="AK802">
        <v>0.33073537690941635</v>
      </c>
      <c r="AL802">
        <v>-8.0362114603213115</v>
      </c>
      <c r="AM802">
        <v>-3.4805597406324722</v>
      </c>
      <c r="AN802">
        <v>-7.1484568247797142E-3</v>
      </c>
      <c r="AO802">
        <v>2.7112645610773711</v>
      </c>
      <c r="AP802">
        <v>0.89697915735280276</v>
      </c>
      <c r="AQ802">
        <v>-1.3429190839537455</v>
      </c>
      <c r="AR802">
        <v>2.5288781120252963</v>
      </c>
      <c r="AS802">
        <v>3.796392241172498</v>
      </c>
      <c r="AT802">
        <v>2.005197494667371</v>
      </c>
      <c r="AU802">
        <v>6.4736732742209284</v>
      </c>
      <c r="AV802">
        <v>-2.7537557586508399</v>
      </c>
      <c r="AW802">
        <v>3.1013392126979795</v>
      </c>
      <c r="AX802">
        <v>6.7064437206878722</v>
      </c>
      <c r="AY802">
        <v>4.1950357133037244</v>
      </c>
      <c r="AZ802">
        <v>5.4178066954883093</v>
      </c>
      <c r="BA802">
        <v>3.5505618260113181</v>
      </c>
      <c r="BB802">
        <v>-2.8915493322933372</v>
      </c>
      <c r="BC802">
        <v>4.7140674687655206</v>
      </c>
      <c r="BD802">
        <v>7.0805899707292497</v>
      </c>
      <c r="BE802">
        <v>5.4000135559173543</v>
      </c>
      <c r="BF802">
        <v>7.7100076698367559</v>
      </c>
      <c r="BG802">
        <v>5.0531547116630122</v>
      </c>
      <c r="BH802">
        <v>1.4153558767241492</v>
      </c>
      <c r="BI802">
        <v>1.1923779515589814</v>
      </c>
      <c r="BJ802">
        <v>1.5540968438510845</v>
      </c>
    </row>
    <row r="803" spans="1:62" x14ac:dyDescent="0.3">
      <c r="A803" t="s">
        <v>154</v>
      </c>
      <c r="B803" t="s">
        <v>155</v>
      </c>
      <c r="C803" t="s">
        <v>1757</v>
      </c>
      <c r="D803" t="s">
        <v>1758</v>
      </c>
      <c r="Z803">
        <v>108734302844.85789</v>
      </c>
      <c r="AA803">
        <v>101434606965.94278</v>
      </c>
      <c r="AB803">
        <v>90464405851.959808</v>
      </c>
      <c r="AC803">
        <v>92137207550.331375</v>
      </c>
      <c r="AD803">
        <v>93805889841.89122</v>
      </c>
      <c r="AE803">
        <v>92602203075.003128</v>
      </c>
      <c r="AF803">
        <v>98801020105.426056</v>
      </c>
      <c r="AG803">
        <v>105932365029.18253</v>
      </c>
      <c r="AH803">
        <v>101382998121.61995</v>
      </c>
      <c r="AI803">
        <v>100411973961.14148</v>
      </c>
      <c r="AJ803">
        <v>98287983162.654602</v>
      </c>
      <c r="AK803">
        <v>98613056294.224274</v>
      </c>
      <c r="AL803">
        <v>90688302562.934708</v>
      </c>
      <c r="AM803">
        <v>87531842014.466232</v>
      </c>
      <c r="AN803">
        <v>87525584838.531891</v>
      </c>
      <c r="AO803">
        <v>89898635002.13472</v>
      </c>
      <c r="AP803">
        <v>90705007020.848541</v>
      </c>
      <c r="AQ803">
        <v>89486912171.463989</v>
      </c>
      <c r="AR803">
        <v>91749927106.495422</v>
      </c>
      <c r="AS803">
        <v>95233114220.447845</v>
      </c>
      <c r="AT803">
        <v>97142726240.889969</v>
      </c>
      <c r="AU803">
        <v>103431428947.39606</v>
      </c>
      <c r="AV803">
        <v>100583180016.50229</v>
      </c>
      <c r="AW803">
        <v>103702605619.73267</v>
      </c>
      <c r="AX803">
        <v>110657362502.50694</v>
      </c>
      <c r="AY803">
        <v>115299478378.88708</v>
      </c>
      <c r="AZ803">
        <v>121546181238.36151</v>
      </c>
      <c r="BA803">
        <v>125861753550.38531</v>
      </c>
      <c r="BB803">
        <v>122222398855.98645</v>
      </c>
      <c r="BC803">
        <v>127984045200.00136</v>
      </c>
      <c r="BD803">
        <v>137046070668.56624</v>
      </c>
      <c r="BE803">
        <v>144446577062.52087</v>
      </c>
      <c r="BF803">
        <v>155583419232.85791</v>
      </c>
      <c r="BG803">
        <v>163445290112.3895</v>
      </c>
      <c r="BH803">
        <v>165758622631.22403</v>
      </c>
      <c r="BI803">
        <v>167735091900.28659</v>
      </c>
      <c r="BJ803">
        <v>170341857669.53964</v>
      </c>
    </row>
    <row r="804" spans="1:62" x14ac:dyDescent="0.3">
      <c r="A804" t="s">
        <v>154</v>
      </c>
      <c r="B804" t="s">
        <v>155</v>
      </c>
      <c r="C804" t="s">
        <v>1759</v>
      </c>
      <c r="D804" t="s">
        <v>1760</v>
      </c>
    </row>
    <row r="805" spans="1:62" x14ac:dyDescent="0.3">
      <c r="A805" t="s">
        <v>154</v>
      </c>
      <c r="B805" t="s">
        <v>155</v>
      </c>
      <c r="C805" t="s">
        <v>1761</v>
      </c>
      <c r="D805" t="s">
        <v>1762</v>
      </c>
    </row>
    <row r="806" spans="1:62" x14ac:dyDescent="0.3">
      <c r="A806" t="s">
        <v>154</v>
      </c>
      <c r="B806" t="s">
        <v>155</v>
      </c>
      <c r="C806" t="s">
        <v>1763</v>
      </c>
      <c r="D806" t="s">
        <v>1764</v>
      </c>
      <c r="Z806">
        <v>68287794670.392685</v>
      </c>
      <c r="AA806">
        <v>61131919895.952087</v>
      </c>
      <c r="AB806">
        <v>52706530357.091423</v>
      </c>
      <c r="AC806">
        <v>43660388924.602211</v>
      </c>
      <c r="AD806">
        <v>41239372336.348824</v>
      </c>
      <c r="AE806">
        <v>41631174954.059273</v>
      </c>
      <c r="AF806">
        <v>47778469732.852097</v>
      </c>
      <c r="AG806">
        <v>52026285245.268768</v>
      </c>
      <c r="AH806">
        <v>52997764039.748306</v>
      </c>
      <c r="AI806">
        <v>52416623854.698158</v>
      </c>
      <c r="AJ806">
        <v>53688479949.644508</v>
      </c>
      <c r="AK806">
        <v>52679451473.059181</v>
      </c>
      <c r="AL806">
        <v>47710103057.838882</v>
      </c>
      <c r="AM806">
        <v>48388151297.081551</v>
      </c>
      <c r="AN806">
        <v>55345527082.127655</v>
      </c>
      <c r="AO806">
        <v>55238101099.993675</v>
      </c>
      <c r="AP806">
        <v>57556885061.396133</v>
      </c>
      <c r="AQ806">
        <v>53114611562.499977</v>
      </c>
      <c r="AR806">
        <v>51737755957.862099</v>
      </c>
      <c r="AS806">
        <v>53306749652.388084</v>
      </c>
      <c r="AT806">
        <v>51118508024.130913</v>
      </c>
      <c r="AU806">
        <v>52484596858.147568</v>
      </c>
      <c r="AV806">
        <v>67115344848.004097</v>
      </c>
      <c r="AW806">
        <v>80834209451.98645</v>
      </c>
      <c r="AX806">
        <v>91128859389.74469</v>
      </c>
      <c r="AY806">
        <v>97943623016.614532</v>
      </c>
      <c r="AZ806">
        <v>110162784728.03856</v>
      </c>
      <c r="BA806">
        <v>120202915457.42632</v>
      </c>
      <c r="BB806">
        <v>114571833728.65878</v>
      </c>
      <c r="BC806">
        <v>127984045200.00137</v>
      </c>
      <c r="BD806">
        <v>143978279206.5658</v>
      </c>
      <c r="BE806">
        <v>149595452839.76407</v>
      </c>
      <c r="BF806">
        <v>166988264370.99341</v>
      </c>
      <c r="BG806">
        <v>178264238334.11432</v>
      </c>
      <c r="BH806">
        <v>160153326172.2428</v>
      </c>
      <c r="BI806">
        <v>145896136746.24976</v>
      </c>
      <c r="BJ806">
        <v>156550089770.03854</v>
      </c>
    </row>
    <row r="807" spans="1:62" x14ac:dyDescent="0.3">
      <c r="A807" t="s">
        <v>154</v>
      </c>
      <c r="B807" t="s">
        <v>155</v>
      </c>
      <c r="C807" t="s">
        <v>1765</v>
      </c>
      <c r="D807" t="s">
        <v>1766</v>
      </c>
    </row>
    <row r="808" spans="1:62" x14ac:dyDescent="0.3">
      <c r="A808" t="s">
        <v>154</v>
      </c>
      <c r="B808" t="s">
        <v>155</v>
      </c>
      <c r="C808" t="s">
        <v>1767</v>
      </c>
      <c r="D808" t="s">
        <v>1768</v>
      </c>
      <c r="AM808">
        <v>131.71351942059613</v>
      </c>
      <c r="AN808">
        <v>122.1780113254371</v>
      </c>
      <c r="AO808">
        <v>108.0605344677096</v>
      </c>
      <c r="AP808">
        <v>98.437729073336627</v>
      </c>
    </row>
    <row r="809" spans="1:62" x14ac:dyDescent="0.3">
      <c r="A809" t="s">
        <v>154</v>
      </c>
      <c r="B809" t="s">
        <v>155</v>
      </c>
      <c r="C809" t="s">
        <v>1769</v>
      </c>
      <c r="D809" t="s">
        <v>1770</v>
      </c>
      <c r="AM809">
        <v>271253827179.60001</v>
      </c>
      <c r="AN809">
        <v>293673140275.59998</v>
      </c>
      <c r="AO809">
        <v>264351517786.70001</v>
      </c>
      <c r="AP809">
        <v>250928458354.39999</v>
      </c>
    </row>
    <row r="810" spans="1:62" x14ac:dyDescent="0.3">
      <c r="A810" t="s">
        <v>154</v>
      </c>
      <c r="B810" t="s">
        <v>155</v>
      </c>
      <c r="C810" t="s">
        <v>1771</v>
      </c>
      <c r="D810" t="s">
        <v>1772</v>
      </c>
      <c r="AI810">
        <v>987</v>
      </c>
      <c r="AJ810">
        <v>975</v>
      </c>
      <c r="AK810">
        <v>965</v>
      </c>
      <c r="AL810">
        <v>956</v>
      </c>
      <c r="AM810">
        <v>944</v>
      </c>
      <c r="AN810">
        <v>928</v>
      </c>
      <c r="AO810">
        <v>916</v>
      </c>
      <c r="AP810">
        <v>901</v>
      </c>
      <c r="AQ810">
        <v>884</v>
      </c>
      <c r="AR810">
        <v>867</v>
      </c>
      <c r="AS810">
        <v>846</v>
      </c>
      <c r="AT810">
        <v>827</v>
      </c>
      <c r="AU810">
        <v>801</v>
      </c>
      <c r="AV810">
        <v>773</v>
      </c>
      <c r="AW810">
        <v>744</v>
      </c>
      <c r="AX810">
        <v>717</v>
      </c>
      <c r="AY810">
        <v>689</v>
      </c>
      <c r="AZ810">
        <v>673</v>
      </c>
      <c r="BA810">
        <v>646</v>
      </c>
      <c r="BB810">
        <v>642</v>
      </c>
      <c r="BC810">
        <v>625</v>
      </c>
      <c r="BD810">
        <v>601</v>
      </c>
      <c r="BE810">
        <v>587</v>
      </c>
      <c r="BF810">
        <v>573</v>
      </c>
      <c r="BG810">
        <v>560</v>
      </c>
      <c r="BH810">
        <v>547</v>
      </c>
    </row>
    <row r="811" spans="1:62" x14ac:dyDescent="0.3">
      <c r="A811" t="s">
        <v>154</v>
      </c>
      <c r="B811" t="s">
        <v>155</v>
      </c>
      <c r="C811" t="s">
        <v>1773</v>
      </c>
      <c r="D811" t="s">
        <v>1774</v>
      </c>
    </row>
    <row r="812" spans="1:62" x14ac:dyDescent="0.3">
      <c r="A812" t="s">
        <v>154</v>
      </c>
      <c r="B812" t="s">
        <v>155</v>
      </c>
      <c r="C812" t="s">
        <v>1775</v>
      </c>
      <c r="D812" t="s">
        <v>1776</v>
      </c>
    </row>
    <row r="813" spans="1:62" x14ac:dyDescent="0.3">
      <c r="A813" t="s">
        <v>154</v>
      </c>
      <c r="B813" t="s">
        <v>155</v>
      </c>
      <c r="C813" t="s">
        <v>1777</v>
      </c>
      <c r="D813" t="s">
        <v>1778</v>
      </c>
    </row>
    <row r="814" spans="1:62" x14ac:dyDescent="0.3">
      <c r="A814" t="s">
        <v>154</v>
      </c>
      <c r="B814" t="s">
        <v>155</v>
      </c>
      <c r="C814" t="s">
        <v>1779</v>
      </c>
      <c r="D814" t="s">
        <v>1780</v>
      </c>
      <c r="E814">
        <v>5877767750.9636316</v>
      </c>
      <c r="F814">
        <v>5948651569.4999857</v>
      </c>
      <c r="G814">
        <v>6165588082.8209143</v>
      </c>
      <c r="H814">
        <v>6908883647.6653366</v>
      </c>
      <c r="I814">
        <v>7658715038.0624371</v>
      </c>
      <c r="J814">
        <v>8026596379.5452166</v>
      </c>
      <c r="K814">
        <v>8588478005.9018354</v>
      </c>
      <c r="L814">
        <v>8794449281.1179085</v>
      </c>
      <c r="M814">
        <v>9511744227.0642796</v>
      </c>
      <c r="N814">
        <v>10733192272.006081</v>
      </c>
      <c r="O814">
        <v>11726520924.478142</v>
      </c>
      <c r="P814">
        <v>12777460943.900042</v>
      </c>
      <c r="Q814">
        <v>14156486343.719828</v>
      </c>
      <c r="R814">
        <v>20308421777.06303</v>
      </c>
      <c r="S814">
        <v>32649345483.87746</v>
      </c>
      <c r="T814">
        <v>30209460336.277977</v>
      </c>
      <c r="U814">
        <v>33547444950.837032</v>
      </c>
      <c r="V814">
        <v>39789340979.263466</v>
      </c>
      <c r="W814">
        <v>40581824393.070076</v>
      </c>
      <c r="X814">
        <v>58414423731.688728</v>
      </c>
      <c r="Y814">
        <v>79795568290.158768</v>
      </c>
      <c r="Z814">
        <v>63277282504.446968</v>
      </c>
      <c r="AA814">
        <v>52875776718.880875</v>
      </c>
      <c r="AB814">
        <v>51224564647.616951</v>
      </c>
      <c r="AC814">
        <v>52590128333.18618</v>
      </c>
      <c r="AD814">
        <v>52157545705.929115</v>
      </c>
      <c r="AE814">
        <v>46773381889.237785</v>
      </c>
      <c r="AF814">
        <v>54365669378.079819</v>
      </c>
      <c r="AG814">
        <v>55721985454.04023</v>
      </c>
      <c r="AH814">
        <v>62127496376.416901</v>
      </c>
      <c r="AI814">
        <v>70126555386.585602</v>
      </c>
      <c r="AJ814">
        <v>65733755870.203461</v>
      </c>
      <c r="AK814">
        <v>66244778777.186913</v>
      </c>
      <c r="AL814">
        <v>64693825142.718178</v>
      </c>
      <c r="AM814">
        <v>66659408045.426376</v>
      </c>
      <c r="AN814">
        <v>78653257224.018051</v>
      </c>
      <c r="AO814">
        <v>88460498230.613831</v>
      </c>
      <c r="AP814">
        <v>89616156187.54509</v>
      </c>
      <c r="AQ814">
        <v>74933584580.536041</v>
      </c>
      <c r="AR814">
        <v>81354963596.984436</v>
      </c>
      <c r="AS814">
        <v>96919262122.562729</v>
      </c>
      <c r="AT814">
        <v>92203630925.374939</v>
      </c>
      <c r="AU814">
        <v>98261511429.173172</v>
      </c>
      <c r="AV814">
        <v>120234348918.8163</v>
      </c>
      <c r="AW814">
        <v>162689047502.36548</v>
      </c>
      <c r="AX814">
        <v>204147105303.15219</v>
      </c>
      <c r="AY814">
        <v>240710339137.6456</v>
      </c>
      <c r="AZ814">
        <v>286851920745.6615</v>
      </c>
      <c r="BA814">
        <v>364095439510.85504</v>
      </c>
      <c r="BB814">
        <v>266365943130.4624</v>
      </c>
      <c r="BC814">
        <v>364169432031.54047</v>
      </c>
      <c r="BD814">
        <v>459747434169.19971</v>
      </c>
      <c r="BE814">
        <v>450289456475.50073</v>
      </c>
      <c r="BF814">
        <v>434173767998.27661</v>
      </c>
      <c r="BG814">
        <v>412458149666.68256</v>
      </c>
      <c r="BH814">
        <v>294216962645.28772</v>
      </c>
      <c r="BI814">
        <v>260757483819.5687</v>
      </c>
      <c r="BJ814">
        <v>308629685034.18738</v>
      </c>
    </row>
    <row r="815" spans="1:62" x14ac:dyDescent="0.3">
      <c r="A815" t="s">
        <v>154</v>
      </c>
      <c r="B815" t="s">
        <v>155</v>
      </c>
      <c r="C815" t="s">
        <v>1781</v>
      </c>
      <c r="D815" t="s">
        <v>1782</v>
      </c>
      <c r="E815">
        <v>3360340000</v>
      </c>
      <c r="F815">
        <v>3692250000</v>
      </c>
      <c r="G815">
        <v>3859681000</v>
      </c>
      <c r="H815">
        <v>4663788000</v>
      </c>
      <c r="I815">
        <v>6099949000</v>
      </c>
      <c r="J815">
        <v>6234624000</v>
      </c>
      <c r="K815">
        <v>6954702000</v>
      </c>
      <c r="L815">
        <v>6863846000</v>
      </c>
      <c r="M815">
        <v>7720580000</v>
      </c>
      <c r="N815">
        <v>8883174636</v>
      </c>
      <c r="O815">
        <v>9702832455</v>
      </c>
      <c r="P815">
        <v>9115018545</v>
      </c>
      <c r="Q815">
        <v>11612966000</v>
      </c>
      <c r="R815">
        <v>16330415000</v>
      </c>
      <c r="S815">
        <v>26859708182</v>
      </c>
      <c r="T815">
        <v>24186633727</v>
      </c>
      <c r="U815">
        <v>28463103182</v>
      </c>
      <c r="V815">
        <v>34107081182</v>
      </c>
      <c r="W815">
        <v>32819252182</v>
      </c>
      <c r="X815">
        <v>46346772925.099998</v>
      </c>
      <c r="Y815">
        <v>33715224112.599998</v>
      </c>
      <c r="Z815">
        <v>51531644125.870003</v>
      </c>
      <c r="AA815">
        <v>43671995512.639999</v>
      </c>
      <c r="AB815">
        <v>38860885063.613991</v>
      </c>
      <c r="AC815">
        <v>42735893198.410004</v>
      </c>
      <c r="AD815">
        <v>44405864975.109009</v>
      </c>
      <c r="AE815">
        <v>37692595350.557999</v>
      </c>
      <c r="AF815">
        <v>39298082000.016998</v>
      </c>
      <c r="AG815">
        <v>42598921948.851997</v>
      </c>
      <c r="AH815">
        <v>45637306110.63501</v>
      </c>
      <c r="AI815">
        <v>53356360488.531006</v>
      </c>
      <c r="AJ815">
        <v>48397204499.774994</v>
      </c>
      <c r="AK815">
        <v>55590173602.363991</v>
      </c>
      <c r="AL815">
        <v>51271687232.029999</v>
      </c>
      <c r="AM815">
        <v>56122451100.026009</v>
      </c>
      <c r="AN815">
        <v>66054270089.420982</v>
      </c>
      <c r="AO815">
        <v>77921974512.348999</v>
      </c>
      <c r="AP815">
        <v>80145215327.421997</v>
      </c>
      <c r="AQ815">
        <v>69531685589.361023</v>
      </c>
      <c r="AR815">
        <v>69810284758.492004</v>
      </c>
      <c r="AS815">
        <v>95449300820</v>
      </c>
      <c r="AT815">
        <v>93210462335</v>
      </c>
      <c r="AU815">
        <v>99125479725</v>
      </c>
      <c r="AV815">
        <v>120798857479</v>
      </c>
      <c r="AW815">
        <v>151299041066</v>
      </c>
      <c r="AX815">
        <v>191976070800</v>
      </c>
      <c r="AY815">
        <v>222351600387</v>
      </c>
      <c r="AZ815">
        <v>256103536693</v>
      </c>
      <c r="BA815">
        <v>348094518453</v>
      </c>
      <c r="BB815">
        <v>247201070673</v>
      </c>
      <c r="BC815">
        <v>348485975837</v>
      </c>
      <c r="BD815">
        <v>452238832190</v>
      </c>
      <c r="BE815">
        <v>429204325498</v>
      </c>
      <c r="BF815">
        <v>416423484142</v>
      </c>
      <c r="BG815">
        <v>408914968051</v>
      </c>
      <c r="BH815">
        <v>302421269541</v>
      </c>
      <c r="BI815">
        <v>260644780565</v>
      </c>
      <c r="BJ815">
        <v>320190094100</v>
      </c>
    </row>
    <row r="816" spans="1:62" x14ac:dyDescent="0.3">
      <c r="A816" t="s">
        <v>154</v>
      </c>
      <c r="B816" t="s">
        <v>155</v>
      </c>
      <c r="C816" t="s">
        <v>1783</v>
      </c>
      <c r="D816" t="s">
        <v>1784</v>
      </c>
      <c r="E816">
        <v>7.0576191694888015</v>
      </c>
      <c r="F816">
        <v>6.51093506669375</v>
      </c>
      <c r="G816">
        <v>5.977177906671562</v>
      </c>
      <c r="H816">
        <v>9.0256675474957255</v>
      </c>
      <c r="I816">
        <v>8.3890537445477005</v>
      </c>
      <c r="J816">
        <v>8.5175786061837879</v>
      </c>
      <c r="K816">
        <v>9.6154227744049994</v>
      </c>
      <c r="L816">
        <v>9.404843873245408</v>
      </c>
      <c r="M816">
        <v>11.509472086294036</v>
      </c>
      <c r="N816">
        <v>9.3223091240823805</v>
      </c>
      <c r="O816">
        <v>10.109274843188043</v>
      </c>
      <c r="P816">
        <v>7.828749837721805</v>
      </c>
      <c r="Q816">
        <v>8.3394026986731902</v>
      </c>
      <c r="R816">
        <v>9.4956619289834343</v>
      </c>
      <c r="S816">
        <v>10.283034281180113</v>
      </c>
      <c r="T816">
        <v>12.277161151264993</v>
      </c>
      <c r="U816">
        <v>13.64647408732427</v>
      </c>
      <c r="V816">
        <v>13.137594437558514</v>
      </c>
      <c r="W816">
        <v>9.8241726603031836</v>
      </c>
      <c r="X816">
        <v>11.178095441042583</v>
      </c>
      <c r="Y816">
        <v>10.704431407118689</v>
      </c>
      <c r="Z816">
        <v>14.069054937342962</v>
      </c>
      <c r="AA816">
        <v>10.215553816620362</v>
      </c>
      <c r="AB816">
        <v>9.1716705317719338</v>
      </c>
      <c r="AC816">
        <v>9.4865869139063967</v>
      </c>
      <c r="AD816">
        <v>7.2462691753601147</v>
      </c>
      <c r="AE816">
        <v>9.5280033488185119</v>
      </c>
      <c r="AF816">
        <v>9.9002042031005821</v>
      </c>
      <c r="AG816">
        <v>10.203024793028783</v>
      </c>
      <c r="AH816">
        <v>8.6777219967452393</v>
      </c>
      <c r="AI816">
        <v>7.0993080260600872</v>
      </c>
      <c r="AJ816">
        <v>8.2046221210490593</v>
      </c>
      <c r="AK816">
        <v>8.4457215638865719</v>
      </c>
      <c r="AL816">
        <v>6.7481291522375475</v>
      </c>
      <c r="AM816">
        <v>7.7604651052146689</v>
      </c>
      <c r="AN816">
        <v>7.1590179709924042</v>
      </c>
      <c r="AO816">
        <v>6.7487411725844844</v>
      </c>
      <c r="AP816">
        <v>3.0731276733539312</v>
      </c>
      <c r="AQ816">
        <v>12.758033724805529</v>
      </c>
      <c r="AR816">
        <v>6.8312880087922041</v>
      </c>
      <c r="AS816">
        <v>2.3061878747033862</v>
      </c>
      <c r="AT816">
        <v>9.984500777983401</v>
      </c>
      <c r="AU816">
        <v>8.0510972598977748</v>
      </c>
      <c r="AV816">
        <v>5.0542299442371696</v>
      </c>
      <c r="AW816">
        <v>4.7254909837010644</v>
      </c>
      <c r="AX816">
        <v>3.4690617503772767</v>
      </c>
      <c r="AY816">
        <v>1.1020685444741547</v>
      </c>
      <c r="AZ816">
        <v>0.86687832728421754</v>
      </c>
      <c r="BA816">
        <v>0.87859475110147123</v>
      </c>
      <c r="BB816">
        <v>0.88315263524400733</v>
      </c>
      <c r="BC816">
        <v>3.2604076507556403</v>
      </c>
      <c r="BD816">
        <v>3.1719817036793607</v>
      </c>
      <c r="BE816">
        <v>3.0639406633988546</v>
      </c>
      <c r="BF816">
        <v>2.6097525461110065</v>
      </c>
      <c r="BG816">
        <v>2.3699241331736576</v>
      </c>
      <c r="BH816">
        <v>2.9612109477590511</v>
      </c>
      <c r="BI816">
        <v>2.4441145662655326</v>
      </c>
      <c r="BJ816">
        <v>2.8227767318676706</v>
      </c>
    </row>
    <row r="817" spans="1:62" x14ac:dyDescent="0.3">
      <c r="A817" t="s">
        <v>154</v>
      </c>
      <c r="B817" t="s">
        <v>155</v>
      </c>
      <c r="C817" t="s">
        <v>1785</v>
      </c>
      <c r="D817" t="s">
        <v>1786</v>
      </c>
      <c r="E817">
        <v>2.20572918216609</v>
      </c>
      <c r="F817">
        <v>2.0041979822601395</v>
      </c>
      <c r="G817">
        <v>1.9509384324766736</v>
      </c>
      <c r="H817">
        <v>1.8052064116121918</v>
      </c>
      <c r="I817">
        <v>1.5360784163933172</v>
      </c>
      <c r="J817">
        <v>1.4515710971503655</v>
      </c>
      <c r="K817">
        <v>1.4990865172943428</v>
      </c>
      <c r="L817">
        <v>1.3885363978154521</v>
      </c>
      <c r="M817">
        <v>1.0286144305220593</v>
      </c>
      <c r="N817">
        <v>1.1363617640804873</v>
      </c>
      <c r="O817">
        <v>1.1696172280241648</v>
      </c>
      <c r="P817">
        <v>1.3953345171169917</v>
      </c>
      <c r="Q817">
        <v>1.3676178850433214</v>
      </c>
      <c r="R817">
        <v>1.4684929929827257</v>
      </c>
      <c r="S817">
        <v>1.2134011203383521</v>
      </c>
      <c r="T817">
        <v>1.609641111674821</v>
      </c>
      <c r="U817">
        <v>1.0062395451706163</v>
      </c>
      <c r="V817">
        <v>1.0628496706171178</v>
      </c>
      <c r="W817">
        <v>1.3166966681739489</v>
      </c>
      <c r="X817">
        <v>0.96447989625514041</v>
      </c>
      <c r="Y817">
        <v>2.0788250375353963</v>
      </c>
      <c r="Z817">
        <v>1.7033538216470321</v>
      </c>
      <c r="AA817">
        <v>1.982147580228381</v>
      </c>
      <c r="AB817">
        <v>1.5805948458305088</v>
      </c>
      <c r="AC817">
        <v>1.3621268800415016</v>
      </c>
      <c r="AD817">
        <v>1.1757375424740262</v>
      </c>
      <c r="AE817">
        <v>1.3705437589661056</v>
      </c>
      <c r="AF817">
        <v>1.2482873902911955</v>
      </c>
      <c r="AG817">
        <v>1.1873695919782092</v>
      </c>
      <c r="AH817">
        <v>1.1351491837496948</v>
      </c>
      <c r="AI817">
        <v>1.46846017483356</v>
      </c>
      <c r="AJ817">
        <v>1.1635231839815279</v>
      </c>
      <c r="AK817">
        <v>1.8717421870150759</v>
      </c>
      <c r="AL817">
        <v>1.8049090783213448</v>
      </c>
      <c r="AM817">
        <v>1.8681814725128956</v>
      </c>
      <c r="AN817">
        <v>1.9266725811052388</v>
      </c>
      <c r="AO817">
        <v>2.1894369728273264</v>
      </c>
      <c r="AP817">
        <v>2.0665945351161445</v>
      </c>
      <c r="AQ817">
        <v>2.2363349840960605</v>
      </c>
      <c r="AR817">
        <v>2.0380828550172905</v>
      </c>
      <c r="AS817">
        <v>2.7531735543623439</v>
      </c>
      <c r="AT817">
        <v>2.8093510324931916</v>
      </c>
      <c r="AU817">
        <v>2.9325821908399345</v>
      </c>
      <c r="AV817">
        <v>2.3991389012133819</v>
      </c>
      <c r="AW817">
        <v>1.8802403676564223</v>
      </c>
      <c r="AX817">
        <v>1.9677586358851553</v>
      </c>
      <c r="AY817">
        <v>2.3922831752691969</v>
      </c>
      <c r="AZ817">
        <v>2.3722250463423826</v>
      </c>
      <c r="BA817">
        <v>2.1813227550221312</v>
      </c>
      <c r="BB817">
        <v>2.5724689325524701</v>
      </c>
      <c r="BC817">
        <v>2.67552227277034</v>
      </c>
      <c r="BD817">
        <v>2.3809612436103618</v>
      </c>
      <c r="BE817">
        <v>3.180336411139828</v>
      </c>
      <c r="BF817">
        <v>3.1550943244881369</v>
      </c>
      <c r="BG817">
        <v>3.6126076561613099</v>
      </c>
      <c r="BH817">
        <v>4.7379995483609401</v>
      </c>
      <c r="BI817">
        <v>5.5139563469662223</v>
      </c>
      <c r="BJ817">
        <v>5.1078193870957733</v>
      </c>
    </row>
    <row r="818" spans="1:62" x14ac:dyDescent="0.3">
      <c r="A818" t="s">
        <v>154</v>
      </c>
      <c r="B818" t="s">
        <v>155</v>
      </c>
      <c r="C818" t="s">
        <v>1787</v>
      </c>
      <c r="D818" t="s">
        <v>1788</v>
      </c>
      <c r="E818">
        <v>84.177196355130732</v>
      </c>
      <c r="F818">
        <v>85.336854221680554</v>
      </c>
      <c r="G818">
        <v>85.084492733985002</v>
      </c>
      <c r="H818">
        <v>82.420834737771102</v>
      </c>
      <c r="I818">
        <v>79.243170721591284</v>
      </c>
      <c r="J818">
        <v>78.007927984109386</v>
      </c>
      <c r="K818">
        <v>80.410677553114425</v>
      </c>
      <c r="L818">
        <v>81.462069516128423</v>
      </c>
      <c r="M818">
        <v>78.709747195158911</v>
      </c>
      <c r="N818">
        <v>79.703161202154718</v>
      </c>
      <c r="O818">
        <v>78.57940488368456</v>
      </c>
      <c r="P818">
        <v>80.060111386202337</v>
      </c>
      <c r="Q818">
        <v>78.528732453018463</v>
      </c>
      <c r="R818">
        <v>77.917615688272463</v>
      </c>
      <c r="S818">
        <v>80.162263320601554</v>
      </c>
      <c r="T818">
        <v>79.318520371786988</v>
      </c>
      <c r="U818">
        <v>79.46153255103637</v>
      </c>
      <c r="V818">
        <v>79.129271883409558</v>
      </c>
      <c r="W818">
        <v>83.166264266587788</v>
      </c>
      <c r="X818">
        <v>82.035815746993862</v>
      </c>
      <c r="Y818">
        <v>78.800126880239233</v>
      </c>
      <c r="Z818">
        <v>74.631457599623445</v>
      </c>
      <c r="AA818">
        <v>79.799764204000979</v>
      </c>
      <c r="AB818">
        <v>81.057920506544335</v>
      </c>
      <c r="AC818">
        <v>81.345026557580297</v>
      </c>
      <c r="AD818">
        <v>82.910491238528977</v>
      </c>
      <c r="AE818">
        <v>80.195335987376552</v>
      </c>
      <c r="AF818">
        <v>79.436036463886879</v>
      </c>
      <c r="AG818">
        <v>78.696197104385746</v>
      </c>
      <c r="AH818">
        <v>79.196778560123164</v>
      </c>
      <c r="AI818">
        <v>80.326965405537706</v>
      </c>
      <c r="AJ818">
        <v>78.311393144260094</v>
      </c>
      <c r="AK818">
        <v>77.236333834328022</v>
      </c>
      <c r="AL818">
        <v>75.798813247070115</v>
      </c>
      <c r="AM818">
        <v>72.883865192031877</v>
      </c>
      <c r="AN818">
        <v>72.099412070579277</v>
      </c>
      <c r="AO818">
        <v>71.304335032164516</v>
      </c>
      <c r="AP818">
        <v>73.796933378704608</v>
      </c>
      <c r="AQ818">
        <v>65.388878706719979</v>
      </c>
      <c r="AR818">
        <v>66.622775096397774</v>
      </c>
      <c r="AS818">
        <v>66.94447559600259</v>
      </c>
      <c r="AT818">
        <v>62.636437849828418</v>
      </c>
      <c r="AU818">
        <v>61.716058798120486</v>
      </c>
      <c r="AV818">
        <v>64.589385989485677</v>
      </c>
      <c r="AW818">
        <v>61.783539547499757</v>
      </c>
      <c r="AX818">
        <v>63.732810946248406</v>
      </c>
      <c r="AY818">
        <v>65.601189284054357</v>
      </c>
      <c r="AZ818">
        <v>65.033363161107943</v>
      </c>
      <c r="BA818">
        <v>61.047266327950588</v>
      </c>
      <c r="BB818">
        <v>56.458813616798743</v>
      </c>
      <c r="BC818">
        <v>52.789978569768238</v>
      </c>
      <c r="BD818">
        <v>52.718729813726931</v>
      </c>
      <c r="BE818">
        <v>48.588635097754107</v>
      </c>
      <c r="BF818">
        <v>46.276345339901049</v>
      </c>
      <c r="BG818">
        <v>44.191336726383277</v>
      </c>
      <c r="BH818">
        <v>44.276910900887039</v>
      </c>
      <c r="BI818">
        <v>44.927905379174419</v>
      </c>
      <c r="BJ818">
        <v>45.005732044912754</v>
      </c>
    </row>
    <row r="819" spans="1:62" x14ac:dyDescent="0.3">
      <c r="A819" t="s">
        <v>154</v>
      </c>
      <c r="B819" t="s">
        <v>155</v>
      </c>
      <c r="C819" t="s">
        <v>1789</v>
      </c>
      <c r="D819" t="s">
        <v>1790</v>
      </c>
      <c r="E819">
        <v>1.0683442746864902</v>
      </c>
      <c r="F819">
        <v>0.8991807163653599</v>
      </c>
      <c r="G819">
        <v>0.65808547390315408</v>
      </c>
      <c r="H819">
        <v>0.98417852612511547</v>
      </c>
      <c r="I819">
        <v>0.89261402021557879</v>
      </c>
      <c r="J819">
        <v>1.021713578878213</v>
      </c>
      <c r="K819">
        <v>0.71880865635939539</v>
      </c>
      <c r="L819">
        <v>0.71910121526619331</v>
      </c>
      <c r="M819">
        <v>0.69168378541508535</v>
      </c>
      <c r="N819">
        <v>0.72174647721290164</v>
      </c>
      <c r="O819">
        <v>1.0508580919322903</v>
      </c>
      <c r="P819">
        <v>1.4925257620526322</v>
      </c>
      <c r="Q819">
        <v>1.3139278974897541</v>
      </c>
      <c r="R819">
        <v>1.450042757639656</v>
      </c>
      <c r="S819">
        <v>0.67807884868255641</v>
      </c>
      <c r="T819">
        <v>0.78161765764436753</v>
      </c>
      <c r="U819">
        <v>0.67517234073595678</v>
      </c>
      <c r="V819">
        <v>0.75148324370619835</v>
      </c>
      <c r="W819">
        <v>0.74810967245213389</v>
      </c>
      <c r="X819">
        <v>0.65831476216650031</v>
      </c>
      <c r="Y819">
        <v>0.7666212859273438</v>
      </c>
      <c r="Z819">
        <v>0.75168980379191641</v>
      </c>
      <c r="AA819">
        <v>0.59915958040027328</v>
      </c>
      <c r="AB819">
        <v>0.70516944470323972</v>
      </c>
      <c r="AC819">
        <v>0.77803685247932008</v>
      </c>
      <c r="AD819">
        <v>0.88474243906621242</v>
      </c>
      <c r="AE819">
        <v>0.85052086548872674</v>
      </c>
      <c r="AF819">
        <v>0.88990357613841342</v>
      </c>
      <c r="AG819">
        <v>1.0400139681465332</v>
      </c>
      <c r="AH819">
        <v>1.0594277778945205</v>
      </c>
      <c r="AI819">
        <v>1.0617031883133896</v>
      </c>
      <c r="AJ819">
        <v>1.3893457510445513</v>
      </c>
      <c r="AK819">
        <v>1.1281455982765789</v>
      </c>
      <c r="AL819">
        <v>2.327687518984662</v>
      </c>
      <c r="AM819">
        <v>2.720418822959497</v>
      </c>
      <c r="AN819">
        <v>3.711846511122606</v>
      </c>
      <c r="AO819">
        <v>3.7391995170858658</v>
      </c>
      <c r="AP819">
        <v>4.6113255748991842</v>
      </c>
      <c r="AQ819">
        <v>2.3449392565507843</v>
      </c>
      <c r="AR819">
        <v>3.9959595315752785</v>
      </c>
      <c r="AS819">
        <v>6.1121217671377384</v>
      </c>
      <c r="AT819">
        <v>5.1850089946236082</v>
      </c>
      <c r="AU819">
        <v>6.2951382533649571</v>
      </c>
      <c r="AV819">
        <v>8.2466014893657302</v>
      </c>
      <c r="AW819">
        <v>10.401539662194544</v>
      </c>
      <c r="AX819">
        <v>10.886517206497592</v>
      </c>
      <c r="AY819">
        <v>11.347097714649561</v>
      </c>
      <c r="AZ819">
        <v>11.366938939580715</v>
      </c>
      <c r="BA819">
        <v>12.654652494318922</v>
      </c>
      <c r="BB819">
        <v>13.876926370346329</v>
      </c>
      <c r="BC819">
        <v>13.547059974396705</v>
      </c>
      <c r="BD819">
        <v>13.810454979629025</v>
      </c>
      <c r="BE819">
        <v>16.10481849054014</v>
      </c>
      <c r="BF819">
        <v>18.051376860476736</v>
      </c>
      <c r="BG819">
        <v>18.055691312036199</v>
      </c>
      <c r="BH819">
        <v>15.214679113289675</v>
      </c>
      <c r="BI819">
        <v>15.924916306025475</v>
      </c>
      <c r="BJ819">
        <v>18.079198875815568</v>
      </c>
    </row>
    <row r="820" spans="1:62" x14ac:dyDescent="0.3">
      <c r="A820" t="s">
        <v>154</v>
      </c>
      <c r="B820" t="s">
        <v>155</v>
      </c>
      <c r="C820" t="s">
        <v>1791</v>
      </c>
      <c r="D820" t="s">
        <v>1792</v>
      </c>
      <c r="E820">
        <v>0.10118023771404083</v>
      </c>
      <c r="F820">
        <v>6.5001015640869381E-2</v>
      </c>
      <c r="G820">
        <v>0.16063503693699038</v>
      </c>
      <c r="H820">
        <v>0.17796692302480299</v>
      </c>
      <c r="I820">
        <v>0.1000008360725639</v>
      </c>
      <c r="J820">
        <v>0.13312751498727107</v>
      </c>
      <c r="K820">
        <v>0.1524148698247603</v>
      </c>
      <c r="L820">
        <v>0.19088423603909527</v>
      </c>
      <c r="M820">
        <v>5.9593968328804307E-2</v>
      </c>
      <c r="N820">
        <v>0.13913944627306774</v>
      </c>
      <c r="O820">
        <v>8.921106326575233E-2</v>
      </c>
      <c r="P820">
        <v>0.16074569599243749</v>
      </c>
      <c r="Q820">
        <v>6.5469923876467051E-2</v>
      </c>
      <c r="R820">
        <v>8.5919433155862854E-2</v>
      </c>
      <c r="S820">
        <v>4.3138964584004728E-2</v>
      </c>
      <c r="T820">
        <v>0.18665681429492464</v>
      </c>
      <c r="U820">
        <v>9.3384055245280248E-2</v>
      </c>
      <c r="V820">
        <v>0.14785199510597041</v>
      </c>
      <c r="W820">
        <v>6.3563300846450718E-2</v>
      </c>
      <c r="X820">
        <v>0.2252403485783466</v>
      </c>
      <c r="Y820">
        <v>0.1739154982454548</v>
      </c>
      <c r="Z820">
        <v>0.56392508687777254</v>
      </c>
      <c r="AA820">
        <v>0.22564951398799235</v>
      </c>
      <c r="AB820">
        <v>0.31045750923294102</v>
      </c>
      <c r="AC820">
        <v>0.31934464821991265</v>
      </c>
      <c r="AD820">
        <v>0.4460868884221767</v>
      </c>
      <c r="AE820">
        <v>0.69592204464826468</v>
      </c>
      <c r="AF820">
        <v>0.78886111167226181</v>
      </c>
      <c r="AG820">
        <v>0.91182533558664558</v>
      </c>
      <c r="AH820">
        <v>1.1951633752683735</v>
      </c>
      <c r="AI820">
        <v>0.63067246766550566</v>
      </c>
      <c r="AJ820">
        <v>0.48475396163747814</v>
      </c>
      <c r="AK820">
        <v>0.4126131588077771</v>
      </c>
      <c r="AL820">
        <v>0.22357228505612814</v>
      </c>
      <c r="AM820">
        <v>0.73222307245513718</v>
      </c>
      <c r="AN820">
        <v>0.85381650913872242</v>
      </c>
      <c r="AO820">
        <v>0.86284863564987235</v>
      </c>
      <c r="AP820">
        <v>0.77063787932596783</v>
      </c>
      <c r="AQ820">
        <v>0.66829489583663026</v>
      </c>
      <c r="AR820">
        <v>0.88266785001296055</v>
      </c>
      <c r="AS820">
        <v>0.50545601576466326</v>
      </c>
      <c r="AT820">
        <v>0.3348111555099712</v>
      </c>
      <c r="AU820">
        <v>0.59021726464587865</v>
      </c>
      <c r="AV820">
        <v>0.51772941404576045</v>
      </c>
      <c r="AW820">
        <v>0.535546367836224</v>
      </c>
      <c r="AX820">
        <v>0.46032683412957942</v>
      </c>
      <c r="AY820">
        <v>0.46209223239756453</v>
      </c>
      <c r="AZ820">
        <v>0.54560639811663814</v>
      </c>
      <c r="BA820">
        <v>0.5626859482604758</v>
      </c>
      <c r="BB820">
        <v>0.50070332083524827</v>
      </c>
      <c r="BC820">
        <v>0.44560277878336563</v>
      </c>
      <c r="BD820">
        <v>0.45095325651804902</v>
      </c>
      <c r="BE820">
        <v>0.55413350465198952</v>
      </c>
      <c r="BF820">
        <v>0.53992096858622707</v>
      </c>
      <c r="BG820">
        <v>0.60472838859045841</v>
      </c>
      <c r="BH820">
        <v>0.76252638397424766</v>
      </c>
      <c r="BI820">
        <v>0.86650540367785023</v>
      </c>
      <c r="BJ820">
        <v>0.80350058212497344</v>
      </c>
    </row>
    <row r="821" spans="1:62" x14ac:dyDescent="0.3">
      <c r="A821" t="s">
        <v>154</v>
      </c>
      <c r="B821" t="s">
        <v>155</v>
      </c>
      <c r="C821" t="s">
        <v>1793</v>
      </c>
      <c r="D821" t="s">
        <v>1794</v>
      </c>
      <c r="E821">
        <v>0.18658826190206945</v>
      </c>
      <c r="F821">
        <v>0.1814611686640937</v>
      </c>
      <c r="G821">
        <v>0.23810257894370029</v>
      </c>
      <c r="H821">
        <v>0.21463239752750338</v>
      </c>
      <c r="I821">
        <v>0.18623106521054519</v>
      </c>
      <c r="J821">
        <v>0.11938169807834441</v>
      </c>
      <c r="K821">
        <v>0.13685705009359136</v>
      </c>
      <c r="L821">
        <v>0.31657178788684942</v>
      </c>
      <c r="M821">
        <v>0.38538555393506707</v>
      </c>
      <c r="N821">
        <v>0.55161585815749126</v>
      </c>
      <c r="O821">
        <v>0.45945346584880303</v>
      </c>
      <c r="P821">
        <v>0.64347647468225755</v>
      </c>
      <c r="Q821">
        <v>0.76563558353654015</v>
      </c>
      <c r="R821">
        <v>0.73996282396987467</v>
      </c>
      <c r="S821">
        <v>0.51005394054061137</v>
      </c>
      <c r="T821">
        <v>0.7403014492261426</v>
      </c>
      <c r="U821">
        <v>0.64906134379905223</v>
      </c>
      <c r="V821">
        <v>1.0677636062044427</v>
      </c>
      <c r="W821">
        <v>0.9667496329304387</v>
      </c>
      <c r="X821">
        <v>1.1740647604297596</v>
      </c>
      <c r="Y821">
        <v>2.3451308514497269</v>
      </c>
      <c r="Z821">
        <v>2.4306994510605455</v>
      </c>
      <c r="AA821">
        <v>1.6427123110792592</v>
      </c>
      <c r="AB821">
        <v>1.1595376870656002</v>
      </c>
      <c r="AC821">
        <v>0.74399033424733996</v>
      </c>
      <c r="AD821">
        <v>1.9315709413052304</v>
      </c>
      <c r="AE821">
        <v>0.95179540600851442</v>
      </c>
      <c r="AF821">
        <v>0.93972241163600567</v>
      </c>
      <c r="AG821">
        <v>1.3841997761365608</v>
      </c>
      <c r="AH821">
        <v>0.8585071711763459</v>
      </c>
      <c r="AI821">
        <v>0.665375921851174</v>
      </c>
      <c r="AJ821">
        <v>1.1038293919545159</v>
      </c>
      <c r="AK821">
        <v>0.47191345857302669</v>
      </c>
      <c r="AL821">
        <v>1.0817942509770919</v>
      </c>
      <c r="AM821">
        <v>1.7004137998562201</v>
      </c>
      <c r="AN821">
        <v>1.5243442297510985</v>
      </c>
      <c r="AO821">
        <v>1.6608725885589088</v>
      </c>
      <c r="AP821">
        <v>1.6735162689582268</v>
      </c>
      <c r="AQ821">
        <v>1.9448726718113591</v>
      </c>
      <c r="AR821">
        <v>2.3083920214149649</v>
      </c>
      <c r="AS821">
        <v>2.7841426591604446</v>
      </c>
      <c r="AT821">
        <v>3.212019942825445</v>
      </c>
      <c r="AU821">
        <v>3.1969070654603584</v>
      </c>
      <c r="AV821">
        <v>2.77797859353378</v>
      </c>
      <c r="AW821">
        <v>3.8033581967580243</v>
      </c>
      <c r="AX821">
        <v>2.7096597416140051</v>
      </c>
      <c r="AY821">
        <v>3.3372981238204069</v>
      </c>
      <c r="AZ821">
        <v>2.2028866347764899</v>
      </c>
      <c r="BA821">
        <v>3.6676027662652704</v>
      </c>
      <c r="BB821">
        <v>2.953216882161898</v>
      </c>
      <c r="BC821">
        <v>2.8518969267356091</v>
      </c>
      <c r="BD821">
        <v>3.0026200205414963</v>
      </c>
      <c r="BE821">
        <v>2.7655608922923847</v>
      </c>
      <c r="BF821">
        <v>3.3526524136278621</v>
      </c>
      <c r="BG821">
        <v>3.4678791108060838</v>
      </c>
      <c r="BH821">
        <v>2.3433805144579005</v>
      </c>
      <c r="BI821">
        <v>1.2169501242742065</v>
      </c>
      <c r="BJ821">
        <v>0.85773838092013599</v>
      </c>
    </row>
    <row r="822" spans="1:62" x14ac:dyDescent="0.3">
      <c r="A822" t="s">
        <v>154</v>
      </c>
      <c r="B822" t="s">
        <v>155</v>
      </c>
      <c r="C822" t="s">
        <v>1795</v>
      </c>
      <c r="D822" t="s">
        <v>1796</v>
      </c>
      <c r="E822">
        <v>1.8039841206544578</v>
      </c>
      <c r="F822">
        <v>1.5600243753808651</v>
      </c>
      <c r="G822">
        <v>1.5778506047520506</v>
      </c>
      <c r="H822">
        <v>1.1726733719457232</v>
      </c>
      <c r="I822">
        <v>1.0012214856222568</v>
      </c>
      <c r="J822">
        <v>0.98001098382195939</v>
      </c>
      <c r="K822">
        <v>0.90236792316910197</v>
      </c>
      <c r="L822">
        <v>0.85371962016630321</v>
      </c>
      <c r="M822">
        <v>0.63427877180211845</v>
      </c>
      <c r="N822">
        <v>0.68647755446423486</v>
      </c>
      <c r="O822">
        <v>0.66358973318992553</v>
      </c>
      <c r="P822">
        <v>0.71010277906132335</v>
      </c>
      <c r="Q822">
        <v>0.72175359852082577</v>
      </c>
      <c r="R822">
        <v>0.98388191604438702</v>
      </c>
      <c r="S822">
        <v>0.91744109180284905</v>
      </c>
      <c r="T822">
        <v>1.123389071281486</v>
      </c>
      <c r="U822">
        <v>0.87653127069354697</v>
      </c>
      <c r="V822">
        <v>1.1128715411751999</v>
      </c>
      <c r="W822">
        <v>0.62079111026101441</v>
      </c>
      <c r="X822">
        <v>0.56872850209352799</v>
      </c>
      <c r="Y822">
        <v>1.0303787961002231</v>
      </c>
      <c r="Z822">
        <v>0.90084320394334538</v>
      </c>
      <c r="AA822">
        <v>0.81230595558718066</v>
      </c>
      <c r="AB822">
        <v>0.7406261013855916</v>
      </c>
      <c r="AC822">
        <v>0.76092238543147084</v>
      </c>
      <c r="AD822">
        <v>0.63716599538279683</v>
      </c>
      <c r="AE822">
        <v>0.70426790436043041</v>
      </c>
      <c r="AF822">
        <v>0.51683769737644902</v>
      </c>
      <c r="AG822">
        <v>0.55187451564128032</v>
      </c>
      <c r="AH822">
        <v>0.6470658036538437</v>
      </c>
      <c r="AI822">
        <v>1.0531477916293792</v>
      </c>
      <c r="AJ822">
        <v>0.76050136965680137</v>
      </c>
      <c r="AK822">
        <v>0.7299291796392523</v>
      </c>
      <c r="AL822">
        <v>0.99572614240412471</v>
      </c>
      <c r="AM822">
        <v>1.0024131773254319</v>
      </c>
      <c r="AN822">
        <v>0.90751877715779838</v>
      </c>
      <c r="AO822">
        <v>1.2116085020002723</v>
      </c>
      <c r="AP822">
        <v>1.1693930712051956</v>
      </c>
      <c r="AQ822">
        <v>1.1031057401103501</v>
      </c>
      <c r="AR822">
        <v>0.97476126722895484</v>
      </c>
      <c r="AS822">
        <v>0.7324091847653621</v>
      </c>
      <c r="AT822">
        <v>0.95015752718506241</v>
      </c>
      <c r="AU822">
        <v>0.78480205004627035</v>
      </c>
      <c r="AV822">
        <v>0.76564559409080968</v>
      </c>
      <c r="AW822">
        <v>0.6315143871818728</v>
      </c>
      <c r="AX822">
        <v>0.70085575009070344</v>
      </c>
      <c r="AY822">
        <v>0.78751468392955948</v>
      </c>
      <c r="AZ822">
        <v>0.79426876343312858</v>
      </c>
      <c r="BA822">
        <v>0.6637278769191397</v>
      </c>
      <c r="BB822">
        <v>0.8228551512589265</v>
      </c>
      <c r="BC822">
        <v>0.61788870121050687</v>
      </c>
      <c r="BD822">
        <v>0.47914711315405584</v>
      </c>
      <c r="BE822">
        <v>0.52245856268996271</v>
      </c>
      <c r="BF822">
        <v>0.48151040523839794</v>
      </c>
      <c r="BG822">
        <v>0.52401394554301395</v>
      </c>
      <c r="BH822">
        <v>0.80069340217874974</v>
      </c>
      <c r="BI822">
        <v>0.87353525171865154</v>
      </c>
      <c r="BJ822">
        <v>0.81673509305483538</v>
      </c>
    </row>
    <row r="823" spans="1:62" x14ac:dyDescent="0.3">
      <c r="A823" t="s">
        <v>154</v>
      </c>
      <c r="B823" t="s">
        <v>155</v>
      </c>
      <c r="C823" t="s">
        <v>1797</v>
      </c>
      <c r="D823" t="s">
        <v>1798</v>
      </c>
      <c r="E823">
        <v>2.2200134510198373</v>
      </c>
      <c r="F823">
        <v>1.9446137179226757</v>
      </c>
      <c r="G823">
        <v>2.0856645924883432</v>
      </c>
      <c r="H823">
        <v>1.3808517882888329</v>
      </c>
      <c r="I823">
        <v>1.516406120772485</v>
      </c>
      <c r="J823">
        <v>1.0955432115874191</v>
      </c>
      <c r="K823">
        <v>1.0280814332519208</v>
      </c>
      <c r="L823">
        <v>1.0885005287123284</v>
      </c>
      <c r="M823">
        <v>0.89788591012592323</v>
      </c>
      <c r="N823">
        <v>0.9958601921602479</v>
      </c>
      <c r="O823">
        <v>1.152797397242082</v>
      </c>
      <c r="P823">
        <v>1.2514840143970327</v>
      </c>
      <c r="Q823">
        <v>1.3960946755548926</v>
      </c>
      <c r="R823">
        <v>0.7846463179288462</v>
      </c>
      <c r="S823">
        <v>0.47689646935867069</v>
      </c>
      <c r="T823">
        <v>0.32312061646163448</v>
      </c>
      <c r="U823">
        <v>0.4664354380163242</v>
      </c>
      <c r="V823">
        <v>0.4178633734135403</v>
      </c>
      <c r="W823">
        <v>0.40382090141800298</v>
      </c>
      <c r="X823">
        <v>0.40587291871215897</v>
      </c>
      <c r="Y823">
        <v>0.54146162395455011</v>
      </c>
      <c r="Z823">
        <v>0.50565930921732405</v>
      </c>
      <c r="AA823">
        <v>0.45086100987346944</v>
      </c>
      <c r="AB823">
        <v>0.53819848933044745</v>
      </c>
      <c r="AC823">
        <v>0.51249354486330856</v>
      </c>
      <c r="AD823">
        <v>0.44237420151294293</v>
      </c>
      <c r="AE823">
        <v>0.83269957816155671</v>
      </c>
      <c r="AF823">
        <v>0.63529464493210797</v>
      </c>
      <c r="AG823">
        <v>0.67182501318786059</v>
      </c>
      <c r="AH823">
        <v>0.7953751790631044</v>
      </c>
      <c r="AI823">
        <v>1.001287832888843</v>
      </c>
      <c r="AJ823">
        <v>1.2156988124738453</v>
      </c>
      <c r="AK823">
        <v>1.8570608305065319</v>
      </c>
      <c r="AL823">
        <v>2.3708937007664792</v>
      </c>
      <c r="AM823">
        <v>2.0409949249976256</v>
      </c>
      <c r="AN823">
        <v>2.1901294277363559</v>
      </c>
      <c r="AO823">
        <v>2.9297833041380601</v>
      </c>
      <c r="AP823">
        <v>2.9089416366530347</v>
      </c>
      <c r="AQ823">
        <v>3.2445788236730824</v>
      </c>
      <c r="AR823">
        <v>5.2443782137287043</v>
      </c>
      <c r="AS823">
        <v>6.8686926972504985</v>
      </c>
      <c r="AT823">
        <v>5.1824292724124277</v>
      </c>
      <c r="AU823">
        <v>5.1020711324986232</v>
      </c>
      <c r="AV823">
        <v>4.3596118580140697</v>
      </c>
      <c r="AW823">
        <v>4.577745929651126</v>
      </c>
      <c r="AX823">
        <v>4.9195932027586844</v>
      </c>
      <c r="AY823">
        <v>4.3384149429148851</v>
      </c>
      <c r="AZ823">
        <v>4.6025943917869299</v>
      </c>
      <c r="BA823">
        <v>7.1504633588077366</v>
      </c>
      <c r="BB823">
        <v>7.3740435510140339</v>
      </c>
      <c r="BC823">
        <v>8.5403531107721751</v>
      </c>
      <c r="BD823">
        <v>8.5929058952800155</v>
      </c>
      <c r="BE823">
        <v>9.1028844853014093</v>
      </c>
      <c r="BF823">
        <v>9.2429701485987703</v>
      </c>
      <c r="BG823">
        <v>11.02679757038787</v>
      </c>
      <c r="BH823">
        <v>11.680153816102917</v>
      </c>
      <c r="BI823">
        <v>10.435025642962083</v>
      </c>
      <c r="BJ823">
        <v>11.111772547806625</v>
      </c>
    </row>
    <row r="824" spans="1:62" x14ac:dyDescent="0.3">
      <c r="A824" t="s">
        <v>154</v>
      </c>
      <c r="B824" t="s">
        <v>155</v>
      </c>
      <c r="C824" t="s">
        <v>1799</v>
      </c>
      <c r="D824" t="s">
        <v>1800</v>
      </c>
      <c r="E824">
        <v>3.3850741294035722</v>
      </c>
      <c r="F824">
        <v>3.501929717651838</v>
      </c>
      <c r="G824">
        <v>4.2179910723191893</v>
      </c>
      <c r="H824">
        <v>4.6231947078211961</v>
      </c>
      <c r="I824">
        <v>8.6713020059675898</v>
      </c>
      <c r="J824">
        <v>10.124716422353618</v>
      </c>
      <c r="K824">
        <v>7.0353697397818049</v>
      </c>
      <c r="L824">
        <v>5.9643092225554017</v>
      </c>
      <c r="M824">
        <v>7.1119527289400537</v>
      </c>
      <c r="N824">
        <v>7.8796901454949619</v>
      </c>
      <c r="O824">
        <v>7.8954105216485466</v>
      </c>
      <c r="P824">
        <v>7.8528040498901701</v>
      </c>
      <c r="Q824">
        <v>8.8689831693298675</v>
      </c>
      <c r="R824">
        <v>8.5422691340054744</v>
      </c>
      <c r="S824">
        <v>6.9290930832496409</v>
      </c>
      <c r="T824">
        <v>5.2492328680394538</v>
      </c>
      <c r="U824">
        <v>4.131408913149194</v>
      </c>
      <c r="V824">
        <v>4.2352999194265673</v>
      </c>
      <c r="W824">
        <v>4.2065284552009841</v>
      </c>
      <c r="X824">
        <v>3.7538675199832632</v>
      </c>
      <c r="Y824">
        <v>5.6379336569647833</v>
      </c>
      <c r="Z824">
        <v>6.1466706081426858</v>
      </c>
      <c r="AA824">
        <v>6.2539936084504806</v>
      </c>
      <c r="AB824">
        <v>6.3164197299659444</v>
      </c>
      <c r="AC824">
        <v>6.0535987632719692</v>
      </c>
      <c r="AD824">
        <v>5.5012991204215194</v>
      </c>
      <c r="AE824">
        <v>6.2414548651374471</v>
      </c>
      <c r="AF824">
        <v>6.8931398912573094</v>
      </c>
      <c r="AG824">
        <v>6.5410394938866023</v>
      </c>
      <c r="AH824">
        <v>7.5699601360753928</v>
      </c>
      <c r="AI824">
        <v>8.1615393660539031</v>
      </c>
      <c r="AJ824">
        <v>8.5298554479236657</v>
      </c>
      <c r="AK824">
        <v>9.7182823759822643</v>
      </c>
      <c r="AL824">
        <v>10.453383702503869</v>
      </c>
      <c r="AM824">
        <v>11.15920590515954</v>
      </c>
      <c r="AN824">
        <v>11.553914503521748</v>
      </c>
      <c r="AO824">
        <v>11.542611247818028</v>
      </c>
      <c r="AP824">
        <v>11.996124516899846</v>
      </c>
      <c r="AQ824">
        <v>12.547296180492259</v>
      </c>
      <c r="AR824">
        <v>13.139778010849149</v>
      </c>
      <c r="AS824">
        <v>13.746514205215318</v>
      </c>
      <c r="AT824">
        <v>12.51463447963167</v>
      </c>
      <c r="AU824">
        <v>14.263708175965654</v>
      </c>
      <c r="AV824">
        <v>13.688817117227</v>
      </c>
      <c r="AW824">
        <v>13.541264925177392</v>
      </c>
      <c r="AX824">
        <v>13.121174568283747</v>
      </c>
      <c r="AY824">
        <v>13.024324473759515</v>
      </c>
      <c r="AZ824">
        <v>14.587463383913949</v>
      </c>
      <c r="BA824">
        <v>13.375006476376402</v>
      </c>
      <c r="BB824">
        <v>17.130288472340819</v>
      </c>
      <c r="BC824">
        <v>17.946812287577764</v>
      </c>
      <c r="BD824">
        <v>17.773207217471079</v>
      </c>
      <c r="BE824">
        <v>19.297568303371154</v>
      </c>
      <c r="BF824">
        <v>19.445471317459951</v>
      </c>
      <c r="BG824">
        <v>19.759628813079445</v>
      </c>
      <c r="BH824">
        <v>21.960444921350419</v>
      </c>
      <c r="BI824">
        <v>23.311047325901782</v>
      </c>
      <c r="BJ824">
        <v>20.502545743497443</v>
      </c>
    </row>
    <row r="825" spans="1:62" x14ac:dyDescent="0.3">
      <c r="A825" t="s">
        <v>154</v>
      </c>
      <c r="B825" t="s">
        <v>155</v>
      </c>
      <c r="C825" t="s">
        <v>1801</v>
      </c>
      <c r="D825" t="s">
        <v>1802</v>
      </c>
      <c r="E825">
        <v>5.3801103459768953</v>
      </c>
      <c r="F825">
        <v>4.6502809939738636</v>
      </c>
      <c r="G825">
        <v>4.720338287024239</v>
      </c>
      <c r="H825">
        <v>3.930303006911978</v>
      </c>
      <c r="I825">
        <v>3.69647352789343</v>
      </c>
      <c r="J825">
        <v>3.3497769873532071</v>
      </c>
      <c r="K825">
        <v>2.9385299326987697</v>
      </c>
      <c r="L825">
        <v>3.1687773880707697</v>
      </c>
      <c r="M825">
        <v>2.6688279896069984</v>
      </c>
      <c r="N825">
        <v>3.0948395282679435</v>
      </c>
      <c r="O825">
        <v>3.4169403783650103</v>
      </c>
      <c r="P825">
        <v>4.2594318166579219</v>
      </c>
      <c r="Q825">
        <v>4.2654649983475368</v>
      </c>
      <c r="R825">
        <v>4.0481273745951958</v>
      </c>
      <c r="S825">
        <v>2.625981619832626</v>
      </c>
      <c r="T825">
        <v>3.1559125119090203</v>
      </c>
      <c r="U825">
        <v>2.7612871125627358</v>
      </c>
      <c r="V825">
        <v>3.4990065365951666</v>
      </c>
      <c r="W825">
        <v>2.8039487155186027</v>
      </c>
      <c r="X825">
        <v>3.0330843509912122</v>
      </c>
      <c r="Y825">
        <v>4.8589910652468937</v>
      </c>
      <c r="Z825">
        <v>5.1533990214510617</v>
      </c>
      <c r="AA825">
        <v>3.7311463303084422</v>
      </c>
      <c r="AB825">
        <v>3.454246559876549</v>
      </c>
      <c r="AC825">
        <v>3.1150217605846473</v>
      </c>
      <c r="AD825">
        <v>4.3421656611676083</v>
      </c>
      <c r="AE825">
        <v>4.0354711027652082</v>
      </c>
      <c r="AF825">
        <v>3.7706194417552381</v>
      </c>
      <c r="AG825">
        <v>4.5597831969743101</v>
      </c>
      <c r="AH825">
        <v>4.5558566912530303</v>
      </c>
      <c r="AI825">
        <v>4.4125032606820227</v>
      </c>
      <c r="AJ825">
        <v>4.9551058960487921</v>
      </c>
      <c r="AK825">
        <v>4.6027998782886321</v>
      </c>
      <c r="AL825">
        <v>7.000444038167247</v>
      </c>
      <c r="AM825">
        <v>8.1994918662282785</v>
      </c>
      <c r="AN825">
        <v>9.188874003209536</v>
      </c>
      <c r="AO825">
        <v>10.407411153485393</v>
      </c>
      <c r="AP825">
        <v>11.135724240526852</v>
      </c>
      <c r="AQ825">
        <v>9.3081144965439773</v>
      </c>
      <c r="AR825">
        <v>13.408759648408505</v>
      </c>
      <c r="AS825">
        <v>17.008040818040641</v>
      </c>
      <c r="AT825">
        <v>14.87045254124369</v>
      </c>
      <c r="AU825">
        <v>15.972521141813822</v>
      </c>
      <c r="AV825">
        <v>16.668465594138901</v>
      </c>
      <c r="AW825">
        <v>19.951750943240839</v>
      </c>
      <c r="AX825">
        <v>19.679316193192971</v>
      </c>
      <c r="AY825">
        <v>20.2735826648161</v>
      </c>
      <c r="AZ825">
        <v>19.513747651562969</v>
      </c>
      <c r="BA825">
        <v>24.700934679213983</v>
      </c>
      <c r="BB825">
        <v>25.5312320707895</v>
      </c>
      <c r="BC825">
        <v>26.004100998998791</v>
      </c>
      <c r="BD825">
        <v>26.391540045560724</v>
      </c>
      <c r="BE825">
        <v>29.051382539615396</v>
      </c>
      <c r="BF825">
        <v>31.670067231133515</v>
      </c>
      <c r="BG825">
        <v>33.680652741433242</v>
      </c>
      <c r="BH825">
        <v>30.803492944920187</v>
      </c>
      <c r="BI825">
        <v>29.325541119339004</v>
      </c>
      <c r="BJ825">
        <v>31.678025027945424</v>
      </c>
    </row>
    <row r="826" spans="1:62" x14ac:dyDescent="0.3">
      <c r="A826" t="s">
        <v>154</v>
      </c>
      <c r="B826" t="s">
        <v>155</v>
      </c>
      <c r="C826" t="s">
        <v>1803</v>
      </c>
      <c r="D826" t="s">
        <v>1804</v>
      </c>
      <c r="E826">
        <v>3.3850741294035722</v>
      </c>
      <c r="F826">
        <v>3.501929717651838</v>
      </c>
      <c r="G826">
        <v>4.2179910723191893</v>
      </c>
      <c r="H826">
        <v>4.6231947078211961</v>
      </c>
      <c r="I826">
        <v>8.6713020059675898</v>
      </c>
      <c r="J826">
        <v>10.124716422353618</v>
      </c>
      <c r="K826">
        <v>7.0353697397818049</v>
      </c>
      <c r="L826">
        <v>5.9643092225554017</v>
      </c>
      <c r="M826">
        <v>7.1119527289400537</v>
      </c>
      <c r="N826">
        <v>7.8796901454949619</v>
      </c>
      <c r="O826">
        <v>7.8943798947623893</v>
      </c>
      <c r="P826">
        <v>7.851706959417931</v>
      </c>
      <c r="Q826">
        <v>8.8663998499608105</v>
      </c>
      <c r="R826">
        <v>8.5385950081489046</v>
      </c>
      <c r="S826">
        <v>6.9287207783857081</v>
      </c>
      <c r="T826">
        <v>5.2484059650389892</v>
      </c>
      <c r="U826">
        <v>4.1307062490766189</v>
      </c>
      <c r="V826">
        <v>4.234127142436753</v>
      </c>
      <c r="W826">
        <v>4.2056143575904228</v>
      </c>
      <c r="X826">
        <v>3.7530044609723445</v>
      </c>
      <c r="Y826">
        <v>5.636450647395189</v>
      </c>
      <c r="Z826">
        <v>6.1460884415825285</v>
      </c>
      <c r="AA826">
        <v>6.253535649070213</v>
      </c>
      <c r="AB826">
        <v>6.3161624018072153</v>
      </c>
      <c r="AC826">
        <v>6.0533647679286737</v>
      </c>
      <c r="AD826">
        <v>5.5010739249432739</v>
      </c>
      <c r="AE826">
        <v>6.2411895610397314</v>
      </c>
      <c r="AF826">
        <v>6.8931398912573076</v>
      </c>
      <c r="AG826">
        <v>6.5409949056111749</v>
      </c>
      <c r="AH826">
        <v>7.5696427518785496</v>
      </c>
      <c r="AI826">
        <v>8.161223307720169</v>
      </c>
      <c r="AJ826">
        <v>8.5288788386420684</v>
      </c>
      <c r="AK826">
        <v>9.7151447234967954</v>
      </c>
      <c r="AL826">
        <v>10.452613562525103</v>
      </c>
      <c r="AM826">
        <v>11.15617783652517</v>
      </c>
      <c r="AN826">
        <v>11.552695955218798</v>
      </c>
      <c r="AO826">
        <v>11.539512641765617</v>
      </c>
      <c r="AP826">
        <v>11.994214707414597</v>
      </c>
      <c r="AQ826">
        <v>12.544973071930485</v>
      </c>
      <c r="AR826">
        <v>13.137177246401505</v>
      </c>
      <c r="AS826">
        <v>13.741295711253382</v>
      </c>
      <c r="AT826">
        <v>12.508608830944492</v>
      </c>
      <c r="AU826">
        <v>14.260322800167916</v>
      </c>
      <c r="AV826">
        <v>13.68791847213825</v>
      </c>
      <c r="AW826">
        <v>13.539218525558343</v>
      </c>
      <c r="AX826">
        <v>13.118811110181342</v>
      </c>
      <c r="AY826">
        <v>13.023159506655393</v>
      </c>
      <c r="AZ826">
        <v>14.58601086004488</v>
      </c>
      <c r="BA826">
        <v>13.37320424173396</v>
      </c>
      <c r="BB826">
        <v>17.126801677167748</v>
      </c>
      <c r="BC826">
        <v>17.945512780477337</v>
      </c>
      <c r="BD826">
        <v>17.717748437032995</v>
      </c>
      <c r="BE826">
        <v>19.296041699231644</v>
      </c>
      <c r="BF826">
        <v>19.443834882854436</v>
      </c>
      <c r="BG826">
        <v>19.758086399009827</v>
      </c>
      <c r="BH826">
        <v>21.958385206433721</v>
      </c>
      <c r="BI826">
        <v>23.302438935221041</v>
      </c>
      <c r="BJ826">
        <v>20.493466195274156</v>
      </c>
    </row>
    <row r="827" spans="1:62" x14ac:dyDescent="0.3">
      <c r="A827" t="s">
        <v>154</v>
      </c>
      <c r="B827" t="s">
        <v>155</v>
      </c>
      <c r="C827" t="s">
        <v>1805</v>
      </c>
      <c r="D827" t="s">
        <v>1806</v>
      </c>
      <c r="E827">
        <v>5646785064.683218</v>
      </c>
      <c r="F827">
        <v>5710190837.4758682</v>
      </c>
      <c r="G827">
        <v>5573370974.1816368</v>
      </c>
      <c r="H827">
        <v>6053317656.181922</v>
      </c>
      <c r="I827">
        <v>7127678760.8591805</v>
      </c>
      <c r="J827">
        <v>7913018834.0725098</v>
      </c>
      <c r="K827">
        <v>7777345468.1489677</v>
      </c>
      <c r="L827">
        <v>8303840142.6312714</v>
      </c>
      <c r="M827">
        <v>8587358374.8033009</v>
      </c>
      <c r="N827">
        <v>9420667597.9130058</v>
      </c>
      <c r="O827">
        <v>11250123432.610401</v>
      </c>
      <c r="P827">
        <v>13155082544.400934</v>
      </c>
      <c r="Q827">
        <v>12930292562.944246</v>
      </c>
      <c r="R827">
        <v>16579416107.539797</v>
      </c>
      <c r="S827">
        <v>23805249406.714775</v>
      </c>
      <c r="T827">
        <v>29036386474.531498</v>
      </c>
      <c r="U827">
        <v>29890074385.406475</v>
      </c>
      <c r="V827">
        <v>34813213663.441261</v>
      </c>
      <c r="W827">
        <v>41531759439.626961</v>
      </c>
      <c r="X827">
        <v>42435319905.790367</v>
      </c>
      <c r="Y827">
        <v>67527469890.529816</v>
      </c>
      <c r="Z827">
        <v>74493568976.440262</v>
      </c>
      <c r="AA827">
        <v>61946628199.047943</v>
      </c>
      <c r="AB827">
        <v>53046068713.401237</v>
      </c>
      <c r="AC827">
        <v>48392134696.304855</v>
      </c>
      <c r="AD827">
        <v>43682055390.561775</v>
      </c>
      <c r="AE827">
        <v>42732689600.71759</v>
      </c>
      <c r="AF827">
        <v>48123658134.230637</v>
      </c>
      <c r="AG827">
        <v>53831081931.02507</v>
      </c>
      <c r="AH827">
        <v>54664073849.856094</v>
      </c>
      <c r="AI827">
        <v>58353329725.659195</v>
      </c>
      <c r="AJ827">
        <v>60454184344.475685</v>
      </c>
      <c r="AK827">
        <v>63167645311.83345</v>
      </c>
      <c r="AL827">
        <v>61595531977.853142</v>
      </c>
      <c r="AM827">
        <v>64707489709.691628</v>
      </c>
      <c r="AN827">
        <v>79466948330.259003</v>
      </c>
      <c r="AO827">
        <v>80916120062.810867</v>
      </c>
      <c r="AP827">
        <v>87725816013.868851</v>
      </c>
      <c r="AQ827">
        <v>84003335114.349594</v>
      </c>
      <c r="AR827">
        <v>80825801568.110962</v>
      </c>
      <c r="AS827">
        <v>82818572203.213806</v>
      </c>
      <c r="AT827">
        <v>87226367485.961227</v>
      </c>
      <c r="AU827">
        <v>86024435103.223465</v>
      </c>
      <c r="AV827">
        <v>111563234700.71414</v>
      </c>
      <c r="AW827">
        <v>142688656827.85422</v>
      </c>
      <c r="AX827">
        <v>175366241314.63486</v>
      </c>
      <c r="AY827">
        <v>211091739065.17078</v>
      </c>
      <c r="AZ827">
        <v>254773834159.89502</v>
      </c>
      <c r="BA827">
        <v>320677552452.81671</v>
      </c>
      <c r="BB827">
        <v>264871108747.5127</v>
      </c>
      <c r="BC827">
        <v>313753092399.84119</v>
      </c>
      <c r="BD827">
        <v>388329150132.27881</v>
      </c>
      <c r="BE827">
        <v>409003413231.39362</v>
      </c>
      <c r="BF827">
        <v>426875974531.93665</v>
      </c>
      <c r="BG827">
        <v>432929611878.23718</v>
      </c>
      <c r="BH827">
        <v>371370057982.99963</v>
      </c>
      <c r="BI827">
        <v>323175387389.79144</v>
      </c>
      <c r="BJ827">
        <v>351797067573.15491</v>
      </c>
    </row>
    <row r="828" spans="1:62" x14ac:dyDescent="0.3">
      <c r="A828" t="s">
        <v>154</v>
      </c>
      <c r="B828" t="s">
        <v>155</v>
      </c>
      <c r="C828" t="s">
        <v>1807</v>
      </c>
      <c r="D828" t="s">
        <v>1808</v>
      </c>
      <c r="E828">
        <v>2582520000</v>
      </c>
      <c r="F828">
        <v>2809800000</v>
      </c>
      <c r="G828">
        <v>2906600000</v>
      </c>
      <c r="H828">
        <v>3395109000</v>
      </c>
      <c r="I828">
        <v>4340427272.6999998</v>
      </c>
      <c r="J828">
        <v>4762387000</v>
      </c>
      <c r="K828">
        <v>4807403000</v>
      </c>
      <c r="L828">
        <v>4769300363.6000004</v>
      </c>
      <c r="M828">
        <v>5143093636.3999996</v>
      </c>
      <c r="N828">
        <v>5691018727.3000002</v>
      </c>
      <c r="O828">
        <v>6802435363.6000004</v>
      </c>
      <c r="P828">
        <v>7366583818.1999998</v>
      </c>
      <c r="Q828">
        <v>8293584818.1999998</v>
      </c>
      <c r="R828">
        <v>10195202545.5</v>
      </c>
      <c r="S828">
        <v>14481303272.700001</v>
      </c>
      <c r="T828">
        <v>18380267272.700001</v>
      </c>
      <c r="U828">
        <v>19652867181.799999</v>
      </c>
      <c r="V828">
        <v>25403681363.599998</v>
      </c>
      <c r="W828">
        <v>28484056363.599998</v>
      </c>
      <c r="X828">
        <v>27230620104.300003</v>
      </c>
      <c r="Y828">
        <v>21655916339.5</v>
      </c>
      <c r="Z828">
        <v>43947006170</v>
      </c>
      <c r="AA828">
        <v>36044856019.559998</v>
      </c>
      <c r="AB828">
        <v>30316597726.07</v>
      </c>
      <c r="AC828">
        <v>25172665951.492996</v>
      </c>
      <c r="AD828">
        <v>26584908212.079998</v>
      </c>
      <c r="AE828">
        <v>25057408528.639999</v>
      </c>
      <c r="AF828">
        <v>27872660784.050003</v>
      </c>
      <c r="AG828">
        <v>28538875028.069992</v>
      </c>
      <c r="AH828">
        <v>30298572157.569996</v>
      </c>
      <c r="AI828">
        <v>38410094734.050003</v>
      </c>
      <c r="AJ828">
        <v>37589153157.680008</v>
      </c>
      <c r="AK828">
        <v>46442225500.849998</v>
      </c>
      <c r="AL828">
        <v>40790272907.180008</v>
      </c>
      <c r="AM828">
        <v>39899523920.630005</v>
      </c>
      <c r="AN828">
        <v>46548822284.769997</v>
      </c>
      <c r="AO828">
        <v>49256283231.570007</v>
      </c>
      <c r="AP828">
        <v>48313123365.580002</v>
      </c>
      <c r="AQ828">
        <v>81569524938.22998</v>
      </c>
      <c r="AR828">
        <v>75426408728.230011</v>
      </c>
      <c r="AS828">
        <v>76073682189</v>
      </c>
      <c r="AT828">
        <v>79791778898</v>
      </c>
      <c r="AU828">
        <v>84324808303</v>
      </c>
      <c r="AV828">
        <v>109035422890</v>
      </c>
      <c r="AW828">
        <v>136072219964</v>
      </c>
      <c r="AX828">
        <v>164599427975</v>
      </c>
      <c r="AY828">
        <v>198280625822</v>
      </c>
      <c r="AZ828">
        <v>251194803300</v>
      </c>
      <c r="BA828">
        <v>303928932954</v>
      </c>
      <c r="BB828">
        <v>260938662131</v>
      </c>
      <c r="BC828">
        <v>296265728569</v>
      </c>
      <c r="BD828">
        <v>368373666385</v>
      </c>
      <c r="BE828">
        <v>384635116863</v>
      </c>
      <c r="BF828">
        <v>409753098614</v>
      </c>
      <c r="BG828">
        <v>410402684756</v>
      </c>
      <c r="BH828">
        <v>357701381236</v>
      </c>
      <c r="BI828">
        <v>305454647695</v>
      </c>
      <c r="BJ828">
        <v>333064133014</v>
      </c>
    </row>
    <row r="829" spans="1:62" x14ac:dyDescent="0.3">
      <c r="A829" t="s">
        <v>154</v>
      </c>
      <c r="B829" t="s">
        <v>155</v>
      </c>
      <c r="C829" t="s">
        <v>1809</v>
      </c>
      <c r="D829" t="s">
        <v>1810</v>
      </c>
      <c r="E829">
        <v>8.3333333333333321</v>
      </c>
      <c r="F829">
        <v>9.9757989892519028</v>
      </c>
      <c r="G829">
        <v>8.5598293538842629</v>
      </c>
      <c r="H829">
        <v>9.472538289639596</v>
      </c>
      <c r="I829">
        <v>9.9494038075619233</v>
      </c>
      <c r="J829">
        <v>9.2505291989080263</v>
      </c>
      <c r="K829">
        <v>9.0157201299745413</v>
      </c>
      <c r="L829">
        <v>8.6551669550005865</v>
      </c>
      <c r="M829">
        <v>8.8754168660151986</v>
      </c>
      <c r="N829">
        <v>9.0107976512394199</v>
      </c>
      <c r="O829">
        <v>8.9830662107351156</v>
      </c>
      <c r="P829">
        <v>6.2760927972100324</v>
      </c>
      <c r="Q829">
        <v>8.5460774490611211</v>
      </c>
      <c r="R829">
        <v>8.1430224927448247</v>
      </c>
      <c r="S829">
        <v>8.603036582363174</v>
      </c>
      <c r="T829">
        <v>7.9433546665261536</v>
      </c>
      <c r="U829">
        <v>6.8690236312074662</v>
      </c>
      <c r="V829">
        <v>7.4459677005615026</v>
      </c>
      <c r="W829">
        <v>7.867876134252529</v>
      </c>
      <c r="X829">
        <v>8.1029418572436143</v>
      </c>
      <c r="Y829">
        <v>8.1009780324545009</v>
      </c>
      <c r="Z829">
        <v>7.6813600760400575</v>
      </c>
      <c r="AA829">
        <v>8.7752579108833988</v>
      </c>
      <c r="AB829">
        <v>9.4152825496652888</v>
      </c>
      <c r="AC829">
        <v>10.460919586078836</v>
      </c>
      <c r="AD829">
        <v>9.5799235725232617</v>
      </c>
      <c r="AE829">
        <v>10.785684700682392</v>
      </c>
      <c r="AF829">
        <v>9.1445006550224068</v>
      </c>
      <c r="AG829">
        <v>8.6879943042951382</v>
      </c>
      <c r="AH829">
        <v>8.1789740038706071</v>
      </c>
      <c r="AI829">
        <v>8.6907047276134026</v>
      </c>
      <c r="AJ829">
        <v>8.0600796554117604</v>
      </c>
      <c r="AK829">
        <v>6.4348366389566554</v>
      </c>
      <c r="AL829">
        <v>5.9758445717256068</v>
      </c>
      <c r="AM829">
        <v>5.6864199931676813</v>
      </c>
      <c r="AN829">
        <v>5.62363173010095</v>
      </c>
      <c r="AO829">
        <v>7.7931800289423609</v>
      </c>
      <c r="AP829">
        <v>3.5507838734522816</v>
      </c>
      <c r="AQ829">
        <v>2.6035224747727055</v>
      </c>
      <c r="AR829">
        <v>2.8985819872440768</v>
      </c>
      <c r="AS829">
        <v>1.8101892998668612</v>
      </c>
      <c r="AT829">
        <v>2.0667976848944969</v>
      </c>
      <c r="AU829">
        <v>2.3684584918634748</v>
      </c>
      <c r="AV829">
        <v>3.8415924008711846</v>
      </c>
      <c r="AW829">
        <v>4.325228503332335</v>
      </c>
      <c r="AX829">
        <v>4.117903711080622</v>
      </c>
      <c r="AY829">
        <v>4.4287986325417705</v>
      </c>
      <c r="AZ829">
        <v>3.8159144114746093</v>
      </c>
      <c r="BA829">
        <v>3.5697684154479936</v>
      </c>
      <c r="BB829">
        <v>3.7241965650614479</v>
      </c>
      <c r="BC829">
        <v>4.112591058659123</v>
      </c>
      <c r="BD829">
        <v>4.2927374196376347</v>
      </c>
      <c r="BE829">
        <v>3.0544752454791149</v>
      </c>
      <c r="BF829">
        <v>3.3095598129386934</v>
      </c>
      <c r="BG829">
        <v>3.6075720169331924</v>
      </c>
      <c r="BH829">
        <v>3.623678485448206</v>
      </c>
      <c r="BI829">
        <v>3.9804048076362006</v>
      </c>
      <c r="BJ829">
        <v>3.1112914321412148</v>
      </c>
    </row>
    <row r="830" spans="1:62" x14ac:dyDescent="0.3">
      <c r="A830" t="s">
        <v>154</v>
      </c>
      <c r="B830" t="s">
        <v>155</v>
      </c>
      <c r="C830" t="s">
        <v>1811</v>
      </c>
      <c r="D830" t="s">
        <v>1812</v>
      </c>
      <c r="E830">
        <v>2.0545823459256849</v>
      </c>
      <c r="F830">
        <v>2.0926756352765321</v>
      </c>
      <c r="G830">
        <v>2.1365168925892797</v>
      </c>
      <c r="H830">
        <v>1.9410275192931949</v>
      </c>
      <c r="I830">
        <v>2.2543235165586193</v>
      </c>
      <c r="J830">
        <v>1.8280118772371921</v>
      </c>
      <c r="K830">
        <v>1.6455246210895988</v>
      </c>
      <c r="L830">
        <v>1.6724522811725724</v>
      </c>
      <c r="M830">
        <v>2.0662855377135676</v>
      </c>
      <c r="N830">
        <v>2.257389418334308</v>
      </c>
      <c r="O830">
        <v>2.0550647977265699</v>
      </c>
      <c r="P830">
        <v>1.987708080595854</v>
      </c>
      <c r="Q830">
        <v>1.7825990434423602</v>
      </c>
      <c r="R830">
        <v>1.8308201072889612</v>
      </c>
      <c r="S830">
        <v>4.2467869039879025</v>
      </c>
      <c r="T830">
        <v>4.0422643966939704</v>
      </c>
      <c r="U830">
        <v>3.3998828179203371</v>
      </c>
      <c r="V830">
        <v>2.6978541531930409</v>
      </c>
      <c r="W830">
        <v>2.0307692386185772</v>
      </c>
      <c r="X830">
        <v>3.8126859754250857</v>
      </c>
      <c r="Y830">
        <v>9.633881925046353</v>
      </c>
      <c r="Z830">
        <v>4.8768653554475563</v>
      </c>
      <c r="AA830">
        <v>6.2452458189144684</v>
      </c>
      <c r="AB830">
        <v>4.8114107549455003</v>
      </c>
      <c r="AC830">
        <v>4.8159790939037617</v>
      </c>
      <c r="AD830">
        <v>4.3982220156644223</v>
      </c>
      <c r="AE830">
        <v>4.207537852580697</v>
      </c>
      <c r="AF830">
        <v>3.7904512309157186</v>
      </c>
      <c r="AG830">
        <v>3.4013306612442915</v>
      </c>
      <c r="AH830">
        <v>3.4515813575509173</v>
      </c>
      <c r="AI830">
        <v>3.6292828271879678</v>
      </c>
      <c r="AJ830">
        <v>4.111260520460335</v>
      </c>
      <c r="AK830">
        <v>4.2050980177061641</v>
      </c>
      <c r="AL830">
        <v>4.4456629790346938</v>
      </c>
      <c r="AM830">
        <v>3.9594572119125822</v>
      </c>
      <c r="AN830">
        <v>4.153155747560616</v>
      </c>
      <c r="AO830">
        <v>4.4893322372446782</v>
      </c>
      <c r="AP830">
        <v>4.2890050550091958</v>
      </c>
      <c r="AQ830">
        <v>4.7455215492380871</v>
      </c>
      <c r="AR830">
        <v>4.7774748020157451</v>
      </c>
      <c r="AS830">
        <v>8.3055608249676816</v>
      </c>
      <c r="AT830">
        <v>7.7685085476335587</v>
      </c>
      <c r="AU830">
        <v>6.8438685864106299</v>
      </c>
      <c r="AV830">
        <v>7.0053658109859418</v>
      </c>
      <c r="AW830">
        <v>6.6891200918218887</v>
      </c>
      <c r="AX830">
        <v>5.9801549477407896</v>
      </c>
      <c r="AY830">
        <v>8.8653790521018294</v>
      </c>
      <c r="AZ830">
        <v>6.9659039275992862</v>
      </c>
      <c r="BA830">
        <v>8.4230424281042708</v>
      </c>
      <c r="BB830">
        <v>7.2440805684480196</v>
      </c>
      <c r="BC830">
        <v>7.4231963704428248</v>
      </c>
      <c r="BD830">
        <v>8.1194089880301803</v>
      </c>
      <c r="BE830">
        <v>8.9599488278848778</v>
      </c>
      <c r="BF830">
        <v>8.4327907454216895</v>
      </c>
      <c r="BG830">
        <v>8.4512838066888207</v>
      </c>
      <c r="BH830">
        <v>9.0281526468844024</v>
      </c>
      <c r="BI830">
        <v>8.2363093391594902</v>
      </c>
      <c r="BJ830">
        <v>8.9749324760656553</v>
      </c>
    </row>
    <row r="831" spans="1:62" x14ac:dyDescent="0.3">
      <c r="A831" t="s">
        <v>154</v>
      </c>
      <c r="B831" t="s">
        <v>155</v>
      </c>
      <c r="C831" t="s">
        <v>1813</v>
      </c>
      <c r="D831" t="s">
        <v>1814</v>
      </c>
      <c r="E831">
        <v>80.32309527128541</v>
      </c>
      <c r="F831">
        <v>79.083920563741188</v>
      </c>
      <c r="G831">
        <v>78.916947636413681</v>
      </c>
      <c r="H831">
        <v>77.9213568695438</v>
      </c>
      <c r="I831">
        <v>73.248701950662237</v>
      </c>
      <c r="J831">
        <v>72.939305436538433</v>
      </c>
      <c r="K831">
        <v>74.56425017831873</v>
      </c>
      <c r="L831">
        <v>75.40451330593713</v>
      </c>
      <c r="M831">
        <v>72.802109023643524</v>
      </c>
      <c r="N831">
        <v>73.014526269248194</v>
      </c>
      <c r="O831">
        <v>74.489348995886502</v>
      </c>
      <c r="P831">
        <v>76.453036291513286</v>
      </c>
      <c r="Q831">
        <v>75.103543611290391</v>
      </c>
      <c r="R831">
        <v>74.460929162750645</v>
      </c>
      <c r="S831">
        <v>72.49597499830152</v>
      </c>
      <c r="T831">
        <v>77.06963802219849</v>
      </c>
      <c r="U831">
        <v>79.593076169074237</v>
      </c>
      <c r="V831">
        <v>79.973350677018189</v>
      </c>
      <c r="W831">
        <v>80.810833824747178</v>
      </c>
      <c r="X831">
        <v>78.550892833718024</v>
      </c>
      <c r="Y831">
        <v>72.900830678486329</v>
      </c>
      <c r="Z831">
        <v>77.928099839086812</v>
      </c>
      <c r="AA831">
        <v>75.283307820106401</v>
      </c>
      <c r="AB831">
        <v>75.023922238597549</v>
      </c>
      <c r="AC831">
        <v>72.191427665832649</v>
      </c>
      <c r="AD831">
        <v>73.12923841976523</v>
      </c>
      <c r="AE831">
        <v>71.921676450889976</v>
      </c>
      <c r="AF831">
        <v>73.867367929066148</v>
      </c>
      <c r="AG831">
        <v>73.66656832833452</v>
      </c>
      <c r="AH831">
        <v>71.821740071207529</v>
      </c>
      <c r="AI831">
        <v>71.060978418869453</v>
      </c>
      <c r="AJ831">
        <v>72.554983511046458</v>
      </c>
      <c r="AK831">
        <v>72.536773848627931</v>
      </c>
      <c r="AL831">
        <v>70.532672478487925</v>
      </c>
      <c r="AM831">
        <v>67.675638414934042</v>
      </c>
      <c r="AN831">
        <v>66.835695008618501</v>
      </c>
      <c r="AO831">
        <v>62.874833170648813</v>
      </c>
      <c r="AP831">
        <v>65.560649114078089</v>
      </c>
      <c r="AQ831">
        <v>72.389258918949324</v>
      </c>
      <c r="AR831">
        <v>70.735791166653655</v>
      </c>
      <c r="AS831">
        <v>64.663189207519324</v>
      </c>
      <c r="AT831">
        <v>64.184271168421944</v>
      </c>
      <c r="AU831">
        <v>62.560352869634919</v>
      </c>
      <c r="AV831">
        <v>61.121397418922783</v>
      </c>
      <c r="AW831">
        <v>59.202660914412185</v>
      </c>
      <c r="AX831">
        <v>57.297715528710356</v>
      </c>
      <c r="AY831">
        <v>57.270498505457354</v>
      </c>
      <c r="AZ831">
        <v>56.700763293218969</v>
      </c>
      <c r="BA831">
        <v>53.719656285803843</v>
      </c>
      <c r="BB831">
        <v>51.284151132735467</v>
      </c>
      <c r="BC831">
        <v>51.368614281538697</v>
      </c>
      <c r="BD831">
        <v>50.669939319690869</v>
      </c>
      <c r="BE831">
        <v>50.215485752902588</v>
      </c>
      <c r="BF831">
        <v>49.640170491452722</v>
      </c>
      <c r="BG831">
        <v>47.781356574844658</v>
      </c>
      <c r="BH831">
        <v>45.801947734137322</v>
      </c>
      <c r="BI831">
        <v>44.647930667984525</v>
      </c>
      <c r="BJ831">
        <v>45.902111856209302</v>
      </c>
    </row>
    <row r="832" spans="1:62" x14ac:dyDescent="0.3">
      <c r="A832" t="s">
        <v>154</v>
      </c>
      <c r="B832" t="s">
        <v>155</v>
      </c>
      <c r="C832" t="s">
        <v>1815</v>
      </c>
      <c r="D832" t="s">
        <v>1816</v>
      </c>
      <c r="E832">
        <v>1.2127689233771666</v>
      </c>
      <c r="F832">
        <v>0.87906612570289688</v>
      </c>
      <c r="G832">
        <v>1.2075965045069841</v>
      </c>
      <c r="H832">
        <v>1.3873486830614274</v>
      </c>
      <c r="I832">
        <v>1.3953821052477786</v>
      </c>
      <c r="J832">
        <v>2.3564233650058259</v>
      </c>
      <c r="K832">
        <v>2.3933712235067457</v>
      </c>
      <c r="L832">
        <v>2.6811994380026172</v>
      </c>
      <c r="M832">
        <v>2.1564063935190303</v>
      </c>
      <c r="N832">
        <v>2.0060891478510459</v>
      </c>
      <c r="O832">
        <v>2.0010600748982319</v>
      </c>
      <c r="P832">
        <v>3.0269970210170221</v>
      </c>
      <c r="Q832">
        <v>3.0185280225884696</v>
      </c>
      <c r="R832">
        <v>3.425548779509493</v>
      </c>
      <c r="S832">
        <v>3.5647293824594586</v>
      </c>
      <c r="T832">
        <v>2.5771056647966533</v>
      </c>
      <c r="U832">
        <v>2.3489341520654405</v>
      </c>
      <c r="V832">
        <v>2.1649067004425824</v>
      </c>
      <c r="W832">
        <v>2.2118807644291478</v>
      </c>
      <c r="X832">
        <v>2.8468296371992112</v>
      </c>
      <c r="Y832">
        <v>2.5830911970610595</v>
      </c>
      <c r="Z832">
        <v>2.7691770643554441</v>
      </c>
      <c r="AA832">
        <v>2.8145166418775567</v>
      </c>
      <c r="AB832">
        <v>2.6033139794375839</v>
      </c>
      <c r="AC832">
        <v>3.1687387431137388</v>
      </c>
      <c r="AD832">
        <v>2.9606238094489186</v>
      </c>
      <c r="AE832">
        <v>3.7272069132408032</v>
      </c>
      <c r="AF832">
        <v>3.0513240496199638</v>
      </c>
      <c r="AG832">
        <v>3.6719848666207802</v>
      </c>
      <c r="AH832">
        <v>3.7186541679711422</v>
      </c>
      <c r="AI832">
        <v>3.4313310379045845</v>
      </c>
      <c r="AJ832">
        <v>3.6407091874343647</v>
      </c>
      <c r="AK832">
        <v>4.2393035064774667</v>
      </c>
      <c r="AL832">
        <v>4.9656308076410705</v>
      </c>
      <c r="AM832">
        <v>4.5093161849905297</v>
      </c>
      <c r="AN832">
        <v>4.6931103289019758</v>
      </c>
      <c r="AO832">
        <v>4.845143554935766</v>
      </c>
      <c r="AP832">
        <v>5.369344334620493</v>
      </c>
      <c r="AQ832">
        <v>6.0256220775695857</v>
      </c>
      <c r="AR832">
        <v>7.0477948487870199</v>
      </c>
      <c r="AS832">
        <v>7.0116247755012422</v>
      </c>
      <c r="AT832">
        <v>7.5622073744131599</v>
      </c>
      <c r="AU832">
        <v>8.3123296193139762</v>
      </c>
      <c r="AV832">
        <v>9.2367463518350554</v>
      </c>
      <c r="AW832">
        <v>10.041343265080032</v>
      </c>
      <c r="AX832">
        <v>11.382104391544742</v>
      </c>
      <c r="AY832">
        <v>11.450367720939944</v>
      </c>
      <c r="AZ832">
        <v>12.377492482146426</v>
      </c>
      <c r="BA832">
        <v>13.314681949390042</v>
      </c>
      <c r="BB832">
        <v>15.779765712651853</v>
      </c>
      <c r="BC832">
        <v>15.18452125809168</v>
      </c>
      <c r="BD832">
        <v>15.063035302856671</v>
      </c>
      <c r="BE832">
        <v>16.112706505962223</v>
      </c>
      <c r="BF832">
        <v>16.57566819597918</v>
      </c>
      <c r="BG832">
        <v>18.811640501304321</v>
      </c>
      <c r="BH832">
        <v>20.876228165507726</v>
      </c>
      <c r="BI832">
        <v>20.855464222174536</v>
      </c>
      <c r="BJ832">
        <v>20.787655479279639</v>
      </c>
    </row>
    <row r="833" spans="1:63" x14ac:dyDescent="0.3">
      <c r="A833" t="s">
        <v>154</v>
      </c>
      <c r="B833" t="s">
        <v>155</v>
      </c>
      <c r="C833" t="s">
        <v>1817</v>
      </c>
      <c r="D833" t="s">
        <v>1818</v>
      </c>
      <c r="E833">
        <v>6.9699363412480841E-2</v>
      </c>
      <c r="F833">
        <v>0.17083066410420669</v>
      </c>
      <c r="G833">
        <v>0.16514140232574143</v>
      </c>
      <c r="H833">
        <v>0.27392345871664209</v>
      </c>
      <c r="I833">
        <v>0.22808814381634876</v>
      </c>
      <c r="J833">
        <v>0.28416422268916824</v>
      </c>
      <c r="K833">
        <v>0.19923438912860023</v>
      </c>
      <c r="L833">
        <v>0.17700709446673943</v>
      </c>
      <c r="M833">
        <v>0.2173594492015693</v>
      </c>
      <c r="N833">
        <v>0.18730949049054274</v>
      </c>
      <c r="O833">
        <v>0.28020713276807302</v>
      </c>
      <c r="P833">
        <v>0.32921143588647589</v>
      </c>
      <c r="Q833">
        <v>0.32083834171958336</v>
      </c>
      <c r="R833">
        <v>0.33259671830259968</v>
      </c>
      <c r="S833">
        <v>0.28188384551026768</v>
      </c>
      <c r="T833">
        <v>0.29991353375363805</v>
      </c>
      <c r="U833">
        <v>0.29052480748607368</v>
      </c>
      <c r="V833">
        <v>0.25217676486044399</v>
      </c>
      <c r="W833">
        <v>0.26300327117651084</v>
      </c>
      <c r="X833">
        <v>0.28259518849750137</v>
      </c>
      <c r="Y833">
        <v>0.28312073321781961</v>
      </c>
      <c r="Z833">
        <v>0.39300156827080629</v>
      </c>
      <c r="AA833">
        <v>0.45998799941032742</v>
      </c>
      <c r="AB833">
        <v>0.60549329473577407</v>
      </c>
      <c r="AC833">
        <v>0.48913384516335917</v>
      </c>
      <c r="AD833">
        <v>0.55723066446671998</v>
      </c>
      <c r="AE833">
        <v>0.87274058532302001</v>
      </c>
      <c r="AF833">
        <v>0.67895789143955998</v>
      </c>
      <c r="AG833">
        <v>0.60446125165314468</v>
      </c>
      <c r="AH833">
        <v>0.47722810856106573</v>
      </c>
      <c r="AI833">
        <v>0.23164966448542046</v>
      </c>
      <c r="AJ833">
        <v>0.2198381623659596</v>
      </c>
      <c r="AK833">
        <v>0.34541838008181197</v>
      </c>
      <c r="AL833">
        <v>0.85592228874482412</v>
      </c>
      <c r="AM833">
        <v>1.3208696354891825</v>
      </c>
      <c r="AN833">
        <v>0.86033821893094364</v>
      </c>
      <c r="AO833">
        <v>1.256891739031617</v>
      </c>
      <c r="AP833">
        <v>1.1727702364022634</v>
      </c>
      <c r="AQ833">
        <v>1.1033526239261189</v>
      </c>
      <c r="AR833">
        <v>1.4351768971583745</v>
      </c>
      <c r="AS833">
        <v>1.3205741251016545</v>
      </c>
      <c r="AT833">
        <v>1.1743261648519112</v>
      </c>
      <c r="AU833">
        <v>1.307744953344611</v>
      </c>
      <c r="AV833">
        <v>1.2153465615819927</v>
      </c>
      <c r="AW833">
        <v>1.1868006117833958</v>
      </c>
      <c r="AX833">
        <v>1.425389527694074</v>
      </c>
      <c r="AY833">
        <v>1.5392276448329476</v>
      </c>
      <c r="AZ833">
        <v>1.7216575730012327</v>
      </c>
      <c r="BA833">
        <v>2.000623850089418</v>
      </c>
      <c r="BB833">
        <v>2.1602505941300763</v>
      </c>
      <c r="BC833">
        <v>1.730033981911032</v>
      </c>
      <c r="BD833">
        <v>1.9520324600197332</v>
      </c>
      <c r="BE833">
        <v>1.9556965771482859</v>
      </c>
      <c r="BF833">
        <v>2.0259751140577129</v>
      </c>
      <c r="BG833">
        <v>2.1665265509377272</v>
      </c>
      <c r="BH833">
        <v>2.3475346133650565</v>
      </c>
      <c r="BI833">
        <v>2.6587828334860655</v>
      </c>
      <c r="BJ833">
        <v>3.0682141894187236</v>
      </c>
    </row>
    <row r="834" spans="1:63" x14ac:dyDescent="0.3">
      <c r="A834" t="s">
        <v>154</v>
      </c>
      <c r="B834" t="s">
        <v>155</v>
      </c>
      <c r="C834" t="s">
        <v>1819</v>
      </c>
      <c r="D834" t="s">
        <v>1820</v>
      </c>
      <c r="E834">
        <v>0.55527159518609726</v>
      </c>
      <c r="F834">
        <v>0.6477329347284505</v>
      </c>
      <c r="G834">
        <v>0.8566710245647835</v>
      </c>
      <c r="H834">
        <v>0.88656947391085228</v>
      </c>
      <c r="I834">
        <v>0.64048993920146424</v>
      </c>
      <c r="J834">
        <v>0.54447486103082343</v>
      </c>
      <c r="K834">
        <v>0.38621684098462306</v>
      </c>
      <c r="L834">
        <v>0.45128212440270471</v>
      </c>
      <c r="M834">
        <v>0.53706974736968849</v>
      </c>
      <c r="N834">
        <v>0.30357721862272952</v>
      </c>
      <c r="O834">
        <v>0.40683691505479991</v>
      </c>
      <c r="P834">
        <v>0.46044162422009804</v>
      </c>
      <c r="Q834">
        <v>0.36016885033070706</v>
      </c>
      <c r="R834">
        <v>0.80861115889204682</v>
      </c>
      <c r="S834">
        <v>0.84860456055603806</v>
      </c>
      <c r="T834">
        <v>0.82122161246627523</v>
      </c>
      <c r="U834">
        <v>0.879200883106942</v>
      </c>
      <c r="V834">
        <v>0.95478752999039218</v>
      </c>
      <c r="W834">
        <v>1.2575698647636735</v>
      </c>
      <c r="X834">
        <v>1.6447454060607596</v>
      </c>
      <c r="Y834">
        <v>2.0824870013374972</v>
      </c>
      <c r="Z834">
        <v>2.3202136845467032</v>
      </c>
      <c r="AA834">
        <v>2.4301758287393929</v>
      </c>
      <c r="AB834">
        <v>1.8166732611978293</v>
      </c>
      <c r="AC834">
        <v>2.0297582117506519</v>
      </c>
      <c r="AD834">
        <v>2.9385365219479125</v>
      </c>
      <c r="AE834">
        <v>1.2709314774036382</v>
      </c>
      <c r="AF834">
        <v>1.5518981333711588</v>
      </c>
      <c r="AG834">
        <v>1.8917020795240487</v>
      </c>
      <c r="AH834">
        <v>1.4279059081032839</v>
      </c>
      <c r="AI834">
        <v>1.5282704231300248</v>
      </c>
      <c r="AJ834">
        <v>1.5014629194212152</v>
      </c>
      <c r="AK834">
        <v>1.7697951099430196</v>
      </c>
      <c r="AL834">
        <v>1.5851998751930818</v>
      </c>
      <c r="AM834">
        <v>2.145036065987016</v>
      </c>
      <c r="AN834">
        <v>1.8298835900677977</v>
      </c>
      <c r="AO834">
        <v>1.6945799630188547</v>
      </c>
      <c r="AP834">
        <v>1.7282807982158452</v>
      </c>
      <c r="AQ834">
        <v>2.1657963483804838</v>
      </c>
      <c r="AR834">
        <v>1.3743428658060621</v>
      </c>
      <c r="AS834">
        <v>1.3554472405295233</v>
      </c>
      <c r="AT834">
        <v>1.995150994233446</v>
      </c>
      <c r="AU834">
        <v>1.6559553091214336</v>
      </c>
      <c r="AV834">
        <v>1.7710125790479245</v>
      </c>
      <c r="AW834">
        <v>1.9845610439180328</v>
      </c>
      <c r="AX834">
        <v>2.2645482131117349</v>
      </c>
      <c r="AY834">
        <v>2.283711733422209</v>
      </c>
      <c r="AZ834">
        <v>2.7607736557024545</v>
      </c>
      <c r="BA834">
        <v>3.2634534404466153</v>
      </c>
      <c r="BB834">
        <v>2.3466138371346199</v>
      </c>
      <c r="BC834">
        <v>1.9076538148028548</v>
      </c>
      <c r="BD834">
        <v>1.9500664709545887</v>
      </c>
      <c r="BE834">
        <v>2.2503640451745333</v>
      </c>
      <c r="BF834">
        <v>1.8643485522964611</v>
      </c>
      <c r="BG834">
        <v>1.7090758709753924</v>
      </c>
      <c r="BH834">
        <v>1.6316211566847081</v>
      </c>
      <c r="BI834">
        <v>1.8701437477238645</v>
      </c>
      <c r="BJ834">
        <v>1.9178221822316439</v>
      </c>
    </row>
    <row r="835" spans="1:63" x14ac:dyDescent="0.3">
      <c r="A835" t="s">
        <v>154</v>
      </c>
      <c r="B835" t="s">
        <v>155</v>
      </c>
      <c r="C835" t="s">
        <v>1821</v>
      </c>
      <c r="D835" t="s">
        <v>1822</v>
      </c>
      <c r="E835">
        <v>3.2201105896566142</v>
      </c>
      <c r="F835">
        <v>2.8400597907324365</v>
      </c>
      <c r="G835">
        <v>3.6021468382302344</v>
      </c>
      <c r="H835">
        <v>2.7333437600972457</v>
      </c>
      <c r="I835">
        <v>2.4251697047217293</v>
      </c>
      <c r="J835">
        <v>2.4092330169723715</v>
      </c>
      <c r="K835">
        <v>2.522942220571065</v>
      </c>
      <c r="L835">
        <v>2.6319088082942899</v>
      </c>
      <c r="M835">
        <v>3.1743151406878791</v>
      </c>
      <c r="N835">
        <v>3.7640632674535888</v>
      </c>
      <c r="O835">
        <v>2.7568054536872366</v>
      </c>
      <c r="P835">
        <v>2.7428774126540079</v>
      </c>
      <c r="Q835">
        <v>2.9048278750607253</v>
      </c>
      <c r="R835">
        <v>2.9599973705774962</v>
      </c>
      <c r="S835">
        <v>4.5961772300573411</v>
      </c>
      <c r="T835">
        <v>3.5138310878314205</v>
      </c>
      <c r="U835">
        <v>3.05795214086762</v>
      </c>
      <c r="V835">
        <v>2.4114250155509298</v>
      </c>
      <c r="W835">
        <v>1.6600613766026329</v>
      </c>
      <c r="X835">
        <v>1.9077659348539266</v>
      </c>
      <c r="Y835">
        <v>2.4680980822535346</v>
      </c>
      <c r="Z835">
        <v>0.99241756238449375</v>
      </c>
      <c r="AA835">
        <v>1.5825475282807224</v>
      </c>
      <c r="AB835">
        <v>1.6138793079102098</v>
      </c>
      <c r="AC835">
        <v>1.7591131452871185</v>
      </c>
      <c r="AD835">
        <v>1.3588249935621646</v>
      </c>
      <c r="AE835">
        <v>1.2612720621113631</v>
      </c>
      <c r="AF835">
        <v>0.78589534870559752</v>
      </c>
      <c r="AG835">
        <v>0.833014815903378</v>
      </c>
      <c r="AH835">
        <v>1.0111029087271497</v>
      </c>
      <c r="AI835">
        <v>1.5683967079894414</v>
      </c>
      <c r="AJ835">
        <v>1.7602474420799124</v>
      </c>
      <c r="AK835">
        <v>1.7053791145122139</v>
      </c>
      <c r="AL835">
        <v>1.6948752891053882</v>
      </c>
      <c r="AM835">
        <v>1.6595842047706268</v>
      </c>
      <c r="AN835">
        <v>1.7002099060650671</v>
      </c>
      <c r="AO835">
        <v>1.6104174489727741</v>
      </c>
      <c r="AP835">
        <v>1.5998075656474795</v>
      </c>
      <c r="AQ835">
        <v>2.2042936779775828</v>
      </c>
      <c r="AR835">
        <v>1.7250657987258575</v>
      </c>
      <c r="AS835">
        <v>2.876717141892783</v>
      </c>
      <c r="AT835">
        <v>2.598122019124407</v>
      </c>
      <c r="AU835">
        <v>2.4131516121425984</v>
      </c>
      <c r="AV835">
        <v>2.2297542803614654</v>
      </c>
      <c r="AW835">
        <v>2.8326806493050269</v>
      </c>
      <c r="AX835">
        <v>2.5640399616947693</v>
      </c>
      <c r="AY835">
        <v>2.5548997442381092</v>
      </c>
      <c r="AZ835">
        <v>2.4166310227167029</v>
      </c>
      <c r="BA835">
        <v>2.7773324270110122</v>
      </c>
      <c r="BB835">
        <v>2.5249888430455218</v>
      </c>
      <c r="BC835">
        <v>2.5949597691011625</v>
      </c>
      <c r="BD835">
        <v>2.3197066972396256</v>
      </c>
      <c r="BE835">
        <v>1.5128055148621657</v>
      </c>
      <c r="BF835">
        <v>1.1344454335362963</v>
      </c>
      <c r="BG835">
        <v>1.2288663615829984</v>
      </c>
      <c r="BH835">
        <v>1.3499063513020715</v>
      </c>
      <c r="BI835">
        <v>1.3937272168308494</v>
      </c>
      <c r="BJ835">
        <v>1.5163125375579594</v>
      </c>
    </row>
    <row r="836" spans="1:63" x14ac:dyDescent="0.3">
      <c r="A836" t="s">
        <v>154</v>
      </c>
      <c r="B836" t="s">
        <v>155</v>
      </c>
      <c r="C836" t="s">
        <v>1823</v>
      </c>
      <c r="D836" t="s">
        <v>1824</v>
      </c>
      <c r="E836">
        <v>2.7581586977061168</v>
      </c>
      <c r="F836">
        <v>3.0785109260445584</v>
      </c>
      <c r="G836">
        <v>2.9381407830454829</v>
      </c>
      <c r="H836">
        <v>2.3345053133787457</v>
      </c>
      <c r="I836">
        <v>2.0351138451088926</v>
      </c>
      <c r="J836">
        <v>2.1605971963219286</v>
      </c>
      <c r="K836">
        <v>2.3090429489684974</v>
      </c>
      <c r="L836">
        <v>1.9865692517315792</v>
      </c>
      <c r="M836">
        <v>1.76786592716292</v>
      </c>
      <c r="N836">
        <v>1.7362588829232688</v>
      </c>
      <c r="O836">
        <v>1.7020147690836338</v>
      </c>
      <c r="P836">
        <v>2.1892372907134896</v>
      </c>
      <c r="Q836">
        <v>1.339117168464699</v>
      </c>
      <c r="R836">
        <v>1.3906986626449176</v>
      </c>
      <c r="S836">
        <v>1.268154317800982</v>
      </c>
      <c r="T836">
        <v>1.1709924685058359</v>
      </c>
      <c r="U836">
        <v>1.3659825041781122</v>
      </c>
      <c r="V836">
        <v>1.4463887920053806</v>
      </c>
      <c r="W836">
        <v>1.4013874811399933</v>
      </c>
      <c r="X836">
        <v>1.3567136548143326</v>
      </c>
      <c r="Y836">
        <v>2.0842141724161558</v>
      </c>
      <c r="Z836">
        <v>1.4978478564618183</v>
      </c>
      <c r="AA836">
        <v>1.2329141576042557</v>
      </c>
      <c r="AB836">
        <v>1.3842666729885909</v>
      </c>
      <c r="AC836">
        <v>1.2062980357362281</v>
      </c>
      <c r="AD836">
        <v>1.1767771492493826</v>
      </c>
      <c r="AE836">
        <v>1.4395736236114063</v>
      </c>
      <c r="AF836">
        <v>1.6225748104118249</v>
      </c>
      <c r="AG836">
        <v>1.8651926495839448</v>
      </c>
      <c r="AH836">
        <v>1.6061975789891321</v>
      </c>
      <c r="AI836">
        <v>1.5060162445011827</v>
      </c>
      <c r="AJ836">
        <v>1.6548209252990471</v>
      </c>
      <c r="AK836">
        <v>1.813846301019411</v>
      </c>
      <c r="AL836">
        <v>1.7777566071277568</v>
      </c>
      <c r="AM836">
        <v>2.3120059442000342</v>
      </c>
      <c r="AN836">
        <v>3.1190600775636299</v>
      </c>
      <c r="AO836">
        <v>3.0242811850612066</v>
      </c>
      <c r="AP836">
        <v>3.2259233757174641</v>
      </c>
      <c r="AQ836">
        <v>2.7942958956865085</v>
      </c>
      <c r="AR836">
        <v>2.7541544437147794</v>
      </c>
      <c r="AS836">
        <v>2.3314955908055999</v>
      </c>
      <c r="AT836">
        <v>2.5853139063825363</v>
      </c>
      <c r="AU836">
        <v>2.7294640252601869</v>
      </c>
      <c r="AV836">
        <v>2.7505475436414848</v>
      </c>
      <c r="AW836">
        <v>2.5922086910415625</v>
      </c>
      <c r="AX836">
        <v>3.1026886203855288</v>
      </c>
      <c r="AY836">
        <v>3.6272282363363462</v>
      </c>
      <c r="AZ836">
        <v>3.8900001399829915</v>
      </c>
      <c r="BA836">
        <v>4.3555239115729529</v>
      </c>
      <c r="BB836">
        <v>4.5434429827988048</v>
      </c>
      <c r="BC836">
        <v>4.5709163987376513</v>
      </c>
      <c r="BD836">
        <v>5.1126823721748265</v>
      </c>
      <c r="BE836">
        <v>5.6133049319805677</v>
      </c>
      <c r="BF836">
        <v>6.2797372717954199</v>
      </c>
      <c r="BG836">
        <v>6.2268148097504357</v>
      </c>
      <c r="BH836">
        <v>6.0712914068038648</v>
      </c>
      <c r="BI836">
        <v>6.3704975441820801</v>
      </c>
      <c r="BJ836">
        <v>6.2235346476435831</v>
      </c>
    </row>
    <row r="837" spans="1:63" x14ac:dyDescent="0.3">
      <c r="A837" t="s">
        <v>154</v>
      </c>
      <c r="B837" t="s">
        <v>155</v>
      </c>
      <c r="C837" t="s">
        <v>1825</v>
      </c>
      <c r="D837" t="s">
        <v>1826</v>
      </c>
      <c r="E837">
        <v>3.5275622260427797</v>
      </c>
      <c r="F837">
        <v>3.3240800056943556</v>
      </c>
      <c r="G837">
        <v>3.7535264570288307</v>
      </c>
      <c r="H837">
        <v>4.9904141516516853</v>
      </c>
      <c r="I837">
        <v>10.07765050367964</v>
      </c>
      <c r="J837">
        <v>10.055272702533415</v>
      </c>
      <c r="K837">
        <v>8.6092220685471972</v>
      </c>
      <c r="L837">
        <v>8.0123530221643513</v>
      </c>
      <c r="M837">
        <v>10.469457452400196</v>
      </c>
      <c r="N837">
        <v>9.977378072171204</v>
      </c>
      <c r="O837">
        <v>9.3806604478864042</v>
      </c>
      <c r="P837">
        <v>8.5221061267855891</v>
      </c>
      <c r="Q837">
        <v>8.4068986814843019</v>
      </c>
      <c r="R837">
        <v>8.478595654577985</v>
      </c>
      <c r="S837">
        <v>8.3414390829512133</v>
      </c>
      <c r="T837">
        <v>6.6039429439215303</v>
      </c>
      <c r="U837">
        <v>5.5953057120141168</v>
      </c>
      <c r="V837">
        <v>5.3509968195705921</v>
      </c>
      <c r="W837">
        <v>4.527387282888343</v>
      </c>
      <c r="X837">
        <v>5.3075154876126218</v>
      </c>
      <c r="Y837">
        <v>9.4971801027731111</v>
      </c>
      <c r="Z837">
        <v>6.417882348853861</v>
      </c>
      <c r="AA837">
        <v>7.4212921130979534</v>
      </c>
      <c r="AB837">
        <v>7.5371686954671597</v>
      </c>
      <c r="AC837">
        <v>8.6946107670374246</v>
      </c>
      <c r="AD837">
        <v>8.2988448690364152</v>
      </c>
      <c r="AE837">
        <v>8.7209141867374012</v>
      </c>
      <c r="AF837">
        <v>9.2974811823633043</v>
      </c>
      <c r="AG837">
        <v>8.7790817040850762</v>
      </c>
      <c r="AH837">
        <v>11.758197252570106</v>
      </c>
      <c r="AI837">
        <v>11.982652775506471</v>
      </c>
      <c r="AJ837">
        <v>10.607858196941281</v>
      </c>
      <c r="AK837">
        <v>11.154647100381492</v>
      </c>
      <c r="AL837">
        <v>12.612098081974324</v>
      </c>
      <c r="AM837">
        <v>14.691129556460867</v>
      </c>
      <c r="AN837">
        <v>15.338071139751138</v>
      </c>
      <c r="AO837">
        <v>16.900672909388597</v>
      </c>
      <c r="AP837">
        <v>17.792440701866081</v>
      </c>
      <c r="AQ837">
        <v>10.713857982737709</v>
      </c>
      <c r="AR837">
        <v>12.029091991910185</v>
      </c>
      <c r="AS837">
        <v>18.63076261878301</v>
      </c>
      <c r="AT837">
        <v>17.833810687678099</v>
      </c>
      <c r="AU837">
        <v>18.652543119318807</v>
      </c>
      <c r="AV837">
        <v>17.833602863738111</v>
      </c>
      <c r="AW837">
        <v>17.834516321127435</v>
      </c>
      <c r="AX837">
        <v>17.845610045778169</v>
      </c>
      <c r="AY837">
        <v>16.845267782231318</v>
      </c>
      <c r="AZ837">
        <v>16.316767421756612</v>
      </c>
      <c r="BA837">
        <v>16.998959720238126</v>
      </c>
      <c r="BB837">
        <v>17.636590332442214</v>
      </c>
      <c r="BC837">
        <v>18.530709437157803</v>
      </c>
      <c r="BD837">
        <v>18.63979995742605</v>
      </c>
      <c r="BE837">
        <v>19.285161426490518</v>
      </c>
      <c r="BF837">
        <v>19.170095127943515</v>
      </c>
      <c r="BG837">
        <v>18.468147313671274</v>
      </c>
      <c r="BH837">
        <v>18.297792086751048</v>
      </c>
      <c r="BI837">
        <v>18.223048959981874</v>
      </c>
      <c r="BJ837">
        <v>17.473057675517936</v>
      </c>
    </row>
    <row r="838" spans="1:63" x14ac:dyDescent="0.3">
      <c r="A838" t="s">
        <v>154</v>
      </c>
      <c r="B838" t="s">
        <v>155</v>
      </c>
      <c r="C838" t="s">
        <v>1827</v>
      </c>
      <c r="D838" t="s">
        <v>1828</v>
      </c>
      <c r="E838">
        <v>7.816009169338475</v>
      </c>
      <c r="F838">
        <v>7.6162004413125484</v>
      </c>
      <c r="G838">
        <v>8.7696965526732278</v>
      </c>
      <c r="H838">
        <v>7.6156906891649143</v>
      </c>
      <c r="I838">
        <v>6.7242437380962139</v>
      </c>
      <c r="J838">
        <v>7.7548926620201168</v>
      </c>
      <c r="K838">
        <v>7.8108076231595307</v>
      </c>
      <c r="L838">
        <v>7.92796671689793</v>
      </c>
      <c r="M838">
        <v>7.8530166579410876</v>
      </c>
      <c r="N838">
        <v>7.9972980073411746</v>
      </c>
      <c r="O838">
        <v>7.1689752716650705</v>
      </c>
      <c r="P838">
        <v>8.7894892243948135</v>
      </c>
      <c r="Q838">
        <v>7.990504555684379</v>
      </c>
      <c r="R838">
        <v>8.9802273132990411</v>
      </c>
      <c r="S838">
        <v>10.621007893203197</v>
      </c>
      <c r="T838">
        <v>8.436926478568628</v>
      </c>
      <c r="U838">
        <v>7.9934776484536822</v>
      </c>
      <c r="V838">
        <v>7.2706237512294773</v>
      </c>
      <c r="W838">
        <v>6.8398933987453638</v>
      </c>
      <c r="X838">
        <v>8.1025484764448006</v>
      </c>
      <c r="Y838">
        <v>9.5711998578791277</v>
      </c>
      <c r="Z838">
        <v>8.0079274878199715</v>
      </c>
      <c r="AA838">
        <v>8.5625892667890398</v>
      </c>
      <c r="AB838">
        <v>8.0665073174649748</v>
      </c>
      <c r="AC838">
        <v>8.7011099926924373</v>
      </c>
      <c r="AD838">
        <v>9.0469115152349442</v>
      </c>
      <c r="AE838">
        <v>8.6350491924519979</v>
      </c>
      <c r="AF838">
        <v>7.7541533204515627</v>
      </c>
      <c r="AG838">
        <v>8.9227963449667413</v>
      </c>
      <c r="AH838">
        <v>8.3214127026243343</v>
      </c>
      <c r="AI838">
        <v>8.3525947938830356</v>
      </c>
      <c r="AJ838">
        <v>8.8536803488484832</v>
      </c>
      <c r="AK838">
        <v>9.9445269504393856</v>
      </c>
      <c r="AL838">
        <v>10.971409628836442</v>
      </c>
      <c r="AM838">
        <v>12.035595681408875</v>
      </c>
      <c r="AN838">
        <v>12.304708541404899</v>
      </c>
      <c r="AO838">
        <v>12.533678488021893</v>
      </c>
      <c r="AP838">
        <v>13.220409597840302</v>
      </c>
      <c r="AQ838">
        <v>14.369775734530812</v>
      </c>
      <c r="AR838">
        <v>14.418153453677137</v>
      </c>
      <c r="AS838">
        <v>14.963129502157772</v>
      </c>
      <c r="AT838">
        <v>15.971804910241744</v>
      </c>
      <c r="AU838">
        <v>16.5018774308971</v>
      </c>
      <c r="AV838">
        <v>17.257443063235687</v>
      </c>
      <c r="AW838">
        <v>18.689932578985172</v>
      </c>
      <c r="AX838">
        <v>20.777192210044799</v>
      </c>
      <c r="AY838">
        <v>21.495312605207157</v>
      </c>
      <c r="AZ838">
        <v>23.199828589367954</v>
      </c>
      <c r="BA838">
        <v>25.75354651208762</v>
      </c>
      <c r="BB838">
        <v>27.403871743659408</v>
      </c>
      <c r="BC838">
        <v>26.026907713371049</v>
      </c>
      <c r="BD838">
        <v>26.432459622462545</v>
      </c>
      <c r="BE838">
        <v>27.471976003594236</v>
      </c>
      <c r="BF838">
        <v>27.902865540183519</v>
      </c>
      <c r="BG838">
        <v>30.169421294749419</v>
      </c>
      <c r="BH838">
        <v>32.318539301845256</v>
      </c>
      <c r="BI838">
        <v>33.19364322596283</v>
      </c>
      <c r="BJ838">
        <v>33.549997820780959</v>
      </c>
    </row>
    <row r="839" spans="1:63" x14ac:dyDescent="0.3">
      <c r="A839" t="s">
        <v>154</v>
      </c>
      <c r="B839" t="s">
        <v>155</v>
      </c>
      <c r="C839" t="s">
        <v>1829</v>
      </c>
      <c r="D839" t="s">
        <v>1830</v>
      </c>
      <c r="E839">
        <v>3.5275622260427797</v>
      </c>
      <c r="F839">
        <v>3.3240800056943556</v>
      </c>
      <c r="G839">
        <v>3.7535264570288307</v>
      </c>
      <c r="H839">
        <v>4.9904141516516853</v>
      </c>
      <c r="I839">
        <v>10.07765050367964</v>
      </c>
      <c r="J839">
        <v>10.055272702533415</v>
      </c>
      <c r="K839">
        <v>8.6092220685471972</v>
      </c>
      <c r="L839">
        <v>8.0123530221643513</v>
      </c>
      <c r="M839">
        <v>10.469457452400196</v>
      </c>
      <c r="N839">
        <v>9.977378072171204</v>
      </c>
      <c r="O839">
        <v>9.3586095217133103</v>
      </c>
      <c r="P839">
        <v>8.4813816868818694</v>
      </c>
      <c r="Q839">
        <v>8.3598743839641081</v>
      </c>
      <c r="R839">
        <v>8.4158210312054962</v>
      </c>
      <c r="S839">
        <v>8.2799805261321033</v>
      </c>
      <c r="T839">
        <v>6.5500808327067253</v>
      </c>
      <c r="U839">
        <v>5.5444225512646224</v>
      </c>
      <c r="V839">
        <v>5.3100578711908435</v>
      </c>
      <c r="W839">
        <v>4.4813966422549374</v>
      </c>
      <c r="X839">
        <v>5.2436168325935526</v>
      </c>
      <c r="Y839">
        <v>9.4269914311800491</v>
      </c>
      <c r="Z839">
        <v>6.3826125970531526</v>
      </c>
      <c r="AA839">
        <v>7.3788450022211665</v>
      </c>
      <c r="AB839">
        <v>7.4942878942721727</v>
      </c>
      <c r="AC839">
        <v>8.6465427553960819</v>
      </c>
      <c r="AD839">
        <v>8.2439264924765698</v>
      </c>
      <c r="AE839">
        <v>8.6575896559756345</v>
      </c>
      <c r="AF839">
        <v>9.2339780954598503</v>
      </c>
      <c r="AG839">
        <v>8.7226410224036304</v>
      </c>
      <c r="AH839">
        <v>11.677873222297547</v>
      </c>
      <c r="AI839">
        <v>11.895722059634098</v>
      </c>
      <c r="AJ839">
        <v>10.531256484693294</v>
      </c>
      <c r="AK839">
        <v>11.08386256197603</v>
      </c>
      <c r="AL839">
        <v>12.520073320950001</v>
      </c>
      <c r="AM839">
        <v>14.602345910489381</v>
      </c>
      <c r="AN839">
        <v>15.235964719875659</v>
      </c>
      <c r="AO839">
        <v>16.798308312386915</v>
      </c>
      <c r="AP839">
        <v>17.668157414629306</v>
      </c>
      <c r="AQ839">
        <v>10.637442871747172</v>
      </c>
      <c r="AR839">
        <v>11.947473392425138</v>
      </c>
      <c r="AS839">
        <v>18.563491990456043</v>
      </c>
      <c r="AT839">
        <v>17.777126236441813</v>
      </c>
      <c r="AU839">
        <v>18.569311207604514</v>
      </c>
      <c r="AV839">
        <v>17.779567116970348</v>
      </c>
      <c r="AW839">
        <v>17.78217800327031</v>
      </c>
      <c r="AX839">
        <v>17.80718855016422</v>
      </c>
      <c r="AY839">
        <v>16.805390256793721</v>
      </c>
      <c r="AZ839">
        <v>16.283493705938461</v>
      </c>
      <c r="BA839">
        <v>16.95702878666054</v>
      </c>
      <c r="BB839">
        <v>17.587780558543681</v>
      </c>
      <c r="BC839">
        <v>18.491886946431134</v>
      </c>
      <c r="BD839">
        <v>18.604863638208947</v>
      </c>
      <c r="BE839">
        <v>19.258062998024059</v>
      </c>
      <c r="BF839">
        <v>19.147404155425065</v>
      </c>
      <c r="BG839">
        <v>18.441650113472729</v>
      </c>
      <c r="BH839">
        <v>18.255834478569216</v>
      </c>
      <c r="BI839">
        <v>18.178021298416439</v>
      </c>
      <c r="BJ839">
        <v>17.436598890868527</v>
      </c>
    </row>
    <row r="840" spans="1:63" x14ac:dyDescent="0.3">
      <c r="A840" t="s">
        <v>154</v>
      </c>
      <c r="B840" t="s">
        <v>155</v>
      </c>
      <c r="C840" t="s">
        <v>1831</v>
      </c>
      <c r="D840" t="s">
        <v>1832</v>
      </c>
      <c r="E840">
        <v>36.695654605181936</v>
      </c>
      <c r="F840">
        <v>35.626251345769361</v>
      </c>
      <c r="G840">
        <v>32.901881445558324</v>
      </c>
      <c r="H840">
        <v>31.908041579839082</v>
      </c>
      <c r="I840">
        <v>37.197340821202069</v>
      </c>
      <c r="J840">
        <v>36.133334177561835</v>
      </c>
      <c r="K840">
        <v>34.007530608782453</v>
      </c>
      <c r="L840">
        <v>35.993332528787043</v>
      </c>
      <c r="M840">
        <v>35.504207702290664</v>
      </c>
      <c r="N840">
        <v>34.780471587813004</v>
      </c>
      <c r="O840">
        <v>33.594357976272825</v>
      </c>
      <c r="P840">
        <v>37.463151731217515</v>
      </c>
      <c r="Q840">
        <v>34.523776499549747</v>
      </c>
      <c r="R840">
        <v>36.776959472465876</v>
      </c>
      <c r="S840">
        <v>43.833304645514851</v>
      </c>
      <c r="T840">
        <v>42.386532438154468</v>
      </c>
      <c r="U840">
        <v>42.621784563809157</v>
      </c>
      <c r="V840">
        <v>45.425034467717701</v>
      </c>
      <c r="W840">
        <v>44.89898186185011</v>
      </c>
      <c r="X840">
        <v>46.061847888379837</v>
      </c>
      <c r="Y840">
        <v>54.370068473905881</v>
      </c>
      <c r="Z840">
        <v>35.585323079780345</v>
      </c>
      <c r="AA840">
        <v>32.115677129175516</v>
      </c>
      <c r="AB840">
        <v>33.824080114737349</v>
      </c>
      <c r="AC840">
        <v>36.085142553405454</v>
      </c>
      <c r="AD840">
        <v>35.785592703036343</v>
      </c>
      <c r="AE840">
        <v>32.131575155288921</v>
      </c>
      <c r="AF840">
        <v>32.432157913483863</v>
      </c>
      <c r="AG840">
        <v>33.191132139476622</v>
      </c>
      <c r="AH840">
        <v>34.699940079516871</v>
      </c>
      <c r="AI840">
        <v>37.444080383285112</v>
      </c>
      <c r="AJ840">
        <v>36.36672782643307</v>
      </c>
      <c r="AK840">
        <v>37.803174319398046</v>
      </c>
      <c r="AL840">
        <v>39.576728854351174</v>
      </c>
      <c r="AM840">
        <v>41.8290984770439</v>
      </c>
      <c r="AN840">
        <v>43.796459048930593</v>
      </c>
      <c r="AO840">
        <v>45.495796408652488</v>
      </c>
      <c r="AP840">
        <v>45.886602060383154</v>
      </c>
      <c r="AQ840">
        <v>42.99199183783675</v>
      </c>
      <c r="AR840">
        <v>43.452479510582059</v>
      </c>
      <c r="AS840">
        <v>45.345635305967221</v>
      </c>
      <c r="AT840">
        <v>47.498574761699665</v>
      </c>
      <c r="AU840">
        <v>44.701974728875058</v>
      </c>
      <c r="AV840">
        <v>44.830998825358613</v>
      </c>
      <c r="AW840">
        <v>47.327955349282966</v>
      </c>
      <c r="AX840">
        <v>49.381364130209043</v>
      </c>
      <c r="AY840">
        <v>49.331257688214521</v>
      </c>
      <c r="AZ840">
        <v>50.964794640956136</v>
      </c>
      <c r="BA840">
        <v>56.212665318455592</v>
      </c>
      <c r="BB840">
        <v>45.867582705407422</v>
      </c>
      <c r="BC840">
        <v>49.083498271724615</v>
      </c>
      <c r="BD840">
        <v>54.175276995369494</v>
      </c>
      <c r="BE840">
        <v>51.909208480751545</v>
      </c>
      <c r="BF840">
        <v>48.93306289036606</v>
      </c>
      <c r="BG840">
        <v>45.716924264471949</v>
      </c>
      <c r="BH840">
        <v>39.454143660849788</v>
      </c>
      <c r="BI840">
        <v>37.181115500110913</v>
      </c>
      <c r="BJ840">
        <v>38.852894550818426</v>
      </c>
    </row>
    <row r="841" spans="1:63" x14ac:dyDescent="0.3">
      <c r="A841" t="s">
        <v>154</v>
      </c>
      <c r="B841" t="s">
        <v>155</v>
      </c>
      <c r="C841" t="s">
        <v>1833</v>
      </c>
      <c r="D841" t="s">
        <v>1834</v>
      </c>
      <c r="AJ841">
        <v>-11.3516327176886</v>
      </c>
      <c r="AK841">
        <v>12.3822573834462</v>
      </c>
      <c r="AL841">
        <v>-11.2223517096448</v>
      </c>
      <c r="AM841">
        <v>-5.56580972546449</v>
      </c>
      <c r="AN841">
        <v>-0.21745745994535801</v>
      </c>
      <c r="AO841">
        <v>-3.34049726794035</v>
      </c>
      <c r="AP841">
        <v>-3.9010827304045899</v>
      </c>
      <c r="AQ841">
        <v>-1.94193248216518</v>
      </c>
      <c r="AR841">
        <v>-3.9216826486010299</v>
      </c>
      <c r="AS841">
        <v>0.76803926146122903</v>
      </c>
      <c r="AT841">
        <v>3.6022244314744398</v>
      </c>
      <c r="AU841">
        <v>1.4123369524521301</v>
      </c>
      <c r="AV841">
        <v>1.04460076341037</v>
      </c>
      <c r="AW841">
        <v>3.8192441801963901</v>
      </c>
      <c r="AX841">
        <v>7.0232950684722804</v>
      </c>
      <c r="AY841">
        <v>27.7172303336955</v>
      </c>
      <c r="AZ841">
        <v>65.066312133540094</v>
      </c>
      <c r="BA841">
        <v>34.477800982423702</v>
      </c>
      <c r="BB841">
        <v>32.353645052201202</v>
      </c>
      <c r="BC841">
        <v>30.876313973229902</v>
      </c>
      <c r="BD841">
        <v>31.9147486435138</v>
      </c>
      <c r="BE841">
        <v>32.953173941969801</v>
      </c>
    </row>
    <row r="842" spans="1:63" x14ac:dyDescent="0.3">
      <c r="A842" t="s">
        <v>154</v>
      </c>
      <c r="B842" t="s">
        <v>155</v>
      </c>
      <c r="C842" t="s">
        <v>1835</v>
      </c>
      <c r="D842" t="s">
        <v>1836</v>
      </c>
      <c r="O842">
        <v>528461.25370999996</v>
      </c>
      <c r="P842">
        <v>410386.04841999995</v>
      </c>
      <c r="Q842">
        <v>427373.23494000005</v>
      </c>
      <c r="R842">
        <v>457924.63290000003</v>
      </c>
      <c r="S842">
        <v>416763.71929999994</v>
      </c>
      <c r="T842">
        <v>449188.12730000011</v>
      </c>
      <c r="U842">
        <v>440839.33159999992</v>
      </c>
      <c r="V842">
        <v>485817.53409999999</v>
      </c>
      <c r="W842">
        <v>480375.46800000011</v>
      </c>
      <c r="X842">
        <v>573162.62419999985</v>
      </c>
      <c r="Y842">
        <v>553508.07589999994</v>
      </c>
      <c r="Z842">
        <v>494563.26549999998</v>
      </c>
      <c r="AA842">
        <v>542150.97010000004</v>
      </c>
      <c r="AB842">
        <v>533795.49829999998</v>
      </c>
      <c r="AC842">
        <v>485630.09880000009</v>
      </c>
      <c r="AD842">
        <v>481742.66559999995</v>
      </c>
      <c r="AE842">
        <v>482815.17759999994</v>
      </c>
      <c r="AF842">
        <v>548779.99219999986</v>
      </c>
      <c r="AG842">
        <v>480854.55849999993</v>
      </c>
      <c r="AH842">
        <v>527745.80109999981</v>
      </c>
      <c r="AI842">
        <v>640216.62000000011</v>
      </c>
      <c r="AJ842">
        <v>567541.5806999997</v>
      </c>
      <c r="AK842">
        <v>719489.88970000017</v>
      </c>
      <c r="AL842">
        <v>568369.2592000002</v>
      </c>
      <c r="AM842">
        <v>604583.38109999988</v>
      </c>
      <c r="AN842">
        <v>638824.42119999963</v>
      </c>
      <c r="AO842">
        <v>618830.20129999996</v>
      </c>
      <c r="AP842">
        <v>615241.23999999976</v>
      </c>
      <c r="AQ842">
        <v>627784.04549999989</v>
      </c>
      <c r="AR842">
        <v>615109.35589999962</v>
      </c>
      <c r="AS842">
        <v>645133.73499999999</v>
      </c>
      <c r="AT842">
        <v>663278.65949999995</v>
      </c>
      <c r="AU842">
        <v>649258.63590000011</v>
      </c>
      <c r="AV842">
        <v>646904.32770000014</v>
      </c>
      <c r="AW842">
        <v>664668.0560000001</v>
      </c>
      <c r="AX842">
        <v>685180.92229999998</v>
      </c>
      <c r="AY842">
        <v>817666.93519999995</v>
      </c>
      <c r="AZ842">
        <v>1056781.9642999994</v>
      </c>
      <c r="BA842">
        <v>860949.23209999967</v>
      </c>
      <c r="BB842">
        <v>847350.03279999993</v>
      </c>
      <c r="BC842">
        <v>837891.91369999957</v>
      </c>
      <c r="BD842">
        <v>844540.14504699991</v>
      </c>
      <c r="BE842">
        <v>851188.31639399996</v>
      </c>
    </row>
    <row r="843" spans="1:63" x14ac:dyDescent="0.3">
      <c r="A843" t="s">
        <v>154</v>
      </c>
      <c r="B843" t="s">
        <v>155</v>
      </c>
      <c r="C843" t="s">
        <v>1837</v>
      </c>
      <c r="D843" t="s">
        <v>1838</v>
      </c>
      <c r="N843">
        <v>0</v>
      </c>
      <c r="O843">
        <v>64442.836893737956</v>
      </c>
      <c r="P843">
        <v>70199.546088371382</v>
      </c>
      <c r="Q843">
        <v>76021.206688249018</v>
      </c>
      <c r="R843">
        <v>83402.846929121617</v>
      </c>
      <c r="S843">
        <v>92259.890390231274</v>
      </c>
      <c r="T843">
        <v>83453.833420968251</v>
      </c>
      <c r="U843">
        <v>88822.546390807227</v>
      </c>
      <c r="V843">
        <v>85802.795716521898</v>
      </c>
      <c r="W843">
        <v>87022.938144842978</v>
      </c>
      <c r="X843">
        <v>102364.72687320797</v>
      </c>
      <c r="Y843">
        <v>98381.291211310468</v>
      </c>
      <c r="Z843">
        <v>91512.353677030798</v>
      </c>
      <c r="AA843">
        <v>90461.52148014163</v>
      </c>
      <c r="AB843">
        <v>94730.696856378156</v>
      </c>
      <c r="AC843">
        <v>100205.70660741994</v>
      </c>
      <c r="AD843">
        <v>103416.05370175514</v>
      </c>
      <c r="AE843">
        <v>105331.0982723014</v>
      </c>
      <c r="AF843">
        <v>103869.66770813939</v>
      </c>
      <c r="AG843">
        <v>106642.03363097002</v>
      </c>
      <c r="AH843">
        <v>112694.06973690914</v>
      </c>
      <c r="AI843">
        <v>117858.78437919229</v>
      </c>
      <c r="AJ843">
        <v>122671.03164784178</v>
      </c>
      <c r="AK843">
        <v>127615.21972161667</v>
      </c>
      <c r="AL843">
        <v>132834.80708277473</v>
      </c>
      <c r="AM843">
        <v>133297.00814764973</v>
      </c>
      <c r="AN843">
        <v>140661.82464977933</v>
      </c>
      <c r="AO843">
        <v>151102.04040215662</v>
      </c>
      <c r="AP843">
        <v>150679.46948651582</v>
      </c>
      <c r="AQ843">
        <v>151016.7355535714</v>
      </c>
      <c r="AR843">
        <v>150295.60679143705</v>
      </c>
      <c r="AS843">
        <v>157063.86243902112</v>
      </c>
      <c r="AT843">
        <v>160277.7125668636</v>
      </c>
      <c r="AU843">
        <v>154988.35739942349</v>
      </c>
      <c r="AV843">
        <v>163998.90552952688</v>
      </c>
      <c r="AW843">
        <v>168099.06444913583</v>
      </c>
      <c r="AX843">
        <v>170546.2825239388</v>
      </c>
      <c r="AY843">
        <v>171297.62230223458</v>
      </c>
      <c r="AZ843">
        <v>173821.03863563263</v>
      </c>
      <c r="BA843">
        <v>176655.48297072685</v>
      </c>
    </row>
    <row r="844" spans="1:63" x14ac:dyDescent="0.3">
      <c r="A844" t="s">
        <v>154</v>
      </c>
      <c r="B844" t="s">
        <v>155</v>
      </c>
      <c r="C844" t="s">
        <v>1839</v>
      </c>
      <c r="D844" t="s">
        <v>1840</v>
      </c>
      <c r="AW844">
        <v>38.571428571428569</v>
      </c>
      <c r="AX844">
        <v>40.238095238095241</v>
      </c>
      <c r="AY844">
        <v>42.142857142857146</v>
      </c>
      <c r="AZ844">
        <v>41.666666666666664</v>
      </c>
      <c r="BA844">
        <v>38.333333333333336</v>
      </c>
      <c r="BB844">
        <v>38.333333333333336</v>
      </c>
      <c r="BC844">
        <v>40</v>
      </c>
      <c r="BD844">
        <v>40.952380952380949</v>
      </c>
      <c r="BE844">
        <v>42.61904761904762</v>
      </c>
      <c r="BF844">
        <v>43.255813953488371</v>
      </c>
      <c r="BG844">
        <v>44.418604651162788</v>
      </c>
      <c r="BH844">
        <v>44.883720930232556</v>
      </c>
      <c r="BI844">
        <v>42.325581395348834</v>
      </c>
      <c r="BJ844">
        <v>43.953488372093027</v>
      </c>
      <c r="BK844">
        <v>49.302325581395351</v>
      </c>
    </row>
    <row r="845" spans="1:63" x14ac:dyDescent="0.3">
      <c r="A845" t="s">
        <v>154</v>
      </c>
      <c r="B845" t="s">
        <v>155</v>
      </c>
      <c r="C845" t="s">
        <v>1841</v>
      </c>
      <c r="D845" t="s">
        <v>1842</v>
      </c>
      <c r="I845">
        <v>1.8122752339978065</v>
      </c>
      <c r="J845">
        <v>2.0647521273028615</v>
      </c>
      <c r="K845">
        <v>1.7714505005261274</v>
      </c>
      <c r="L845">
        <v>3.0060061390606201</v>
      </c>
      <c r="M845">
        <v>3.1293423748242892</v>
      </c>
      <c r="N845">
        <v>3.4085820386533867</v>
      </c>
      <c r="O845">
        <v>2.8003580990852996</v>
      </c>
      <c r="P845">
        <v>2.4631429707956229</v>
      </c>
      <c r="Q845">
        <v>2.7044647095295802</v>
      </c>
      <c r="R845">
        <v>2.7570689231006975</v>
      </c>
      <c r="S845">
        <v>2.7988298891910421</v>
      </c>
      <c r="T845">
        <v>3.9760471281771563</v>
      </c>
      <c r="U845">
        <v>3.8475429777089714</v>
      </c>
      <c r="V845">
        <v>3.9917854132328712</v>
      </c>
      <c r="W845">
        <v>3.6285676714801176</v>
      </c>
      <c r="X845">
        <v>3.3028268838198334</v>
      </c>
      <c r="Y845">
        <v>3.0704204149651195</v>
      </c>
      <c r="Z845">
        <v>3.0378340243407789</v>
      </c>
      <c r="AA845">
        <v>2.8603007310707054</v>
      </c>
      <c r="AB845">
        <v>3.002167056450634</v>
      </c>
      <c r="AC845">
        <v>2.914560625827415</v>
      </c>
      <c r="AD845">
        <v>2.6332453839094008</v>
      </c>
      <c r="AE845">
        <v>2.8020119884978918</v>
      </c>
      <c r="AF845">
        <v>3.5195665304726869</v>
      </c>
      <c r="AG845">
        <v>3.8877762976131254</v>
      </c>
      <c r="AH845">
        <v>3.9402321092770656</v>
      </c>
      <c r="AI845">
        <v>3.6551765739519748</v>
      </c>
      <c r="AJ845">
        <v>2.8547369221931649</v>
      </c>
      <c r="AK845">
        <v>2.4038043012771579</v>
      </c>
      <c r="AL845">
        <v>2.6773961199796337</v>
      </c>
      <c r="AM845">
        <v>2.2372743738727463</v>
      </c>
      <c r="AN845">
        <v>1.8444872293003549</v>
      </c>
      <c r="AO845">
        <v>1.5304901268498519</v>
      </c>
      <c r="AP845">
        <v>1.5365893992238338</v>
      </c>
      <c r="AQ845">
        <v>1.6047196613001686</v>
      </c>
      <c r="AR845">
        <v>1.9700274655754464</v>
      </c>
      <c r="AS845">
        <v>1.7707995285475555</v>
      </c>
      <c r="AT845">
        <v>1.7897250107748079</v>
      </c>
      <c r="AU845">
        <v>1.8933316202301691</v>
      </c>
      <c r="AV845">
        <v>1.555420715493685</v>
      </c>
      <c r="AW845">
        <v>1.5340933645488748</v>
      </c>
      <c r="AX845">
        <v>1.4302680185067684</v>
      </c>
      <c r="AY845">
        <v>1.3953758207987845</v>
      </c>
      <c r="AZ845">
        <v>1.3871726608835029</v>
      </c>
      <c r="BA845">
        <v>1.5272965546464192</v>
      </c>
      <c r="BB845">
        <v>1.6704826891555642</v>
      </c>
      <c r="BC845">
        <v>1.2894655882229358</v>
      </c>
      <c r="BD845">
        <v>1.2900234665661392</v>
      </c>
      <c r="BE845">
        <v>1.2663049242525235</v>
      </c>
      <c r="BF845">
        <v>1.3665003077934603</v>
      </c>
      <c r="BG845">
        <v>1.3658401504714384</v>
      </c>
      <c r="BH845">
        <v>1.2780601662780031</v>
      </c>
      <c r="BI845">
        <v>1.2582072979974137</v>
      </c>
      <c r="BJ845">
        <v>1.2666803163181219</v>
      </c>
    </row>
    <row r="846" spans="1:63" x14ac:dyDescent="0.3">
      <c r="A846" t="s">
        <v>154</v>
      </c>
      <c r="B846" t="s">
        <v>155</v>
      </c>
      <c r="C846" t="s">
        <v>1843</v>
      </c>
      <c r="D846" t="s">
        <v>1844</v>
      </c>
      <c r="AS846">
        <v>7.3805889752078118</v>
      </c>
      <c r="AT846">
        <v>7.3670107469104833</v>
      </c>
      <c r="AU846">
        <v>7.5426059285122689</v>
      </c>
      <c r="AV846">
        <v>6.9929330806549137</v>
      </c>
      <c r="AW846">
        <v>6.8745347018242775</v>
      </c>
      <c r="AX846">
        <v>6.2824989412538681</v>
      </c>
      <c r="AY846">
        <v>6.4226273121307651</v>
      </c>
      <c r="AZ846">
        <v>5.7071340827690147</v>
      </c>
      <c r="BA846">
        <v>5.8146589469809209</v>
      </c>
      <c r="BB846">
        <v>6.271565728706114</v>
      </c>
      <c r="BC846">
        <v>4.979548565082184</v>
      </c>
      <c r="BD846">
        <v>5.1741430671330813</v>
      </c>
      <c r="BE846">
        <v>5.2562511766309674</v>
      </c>
      <c r="BF846">
        <v>5.7858186250637589</v>
      </c>
      <c r="BG846">
        <v>5.7024843009987958</v>
      </c>
      <c r="BH846">
        <v>5.98860751928488</v>
      </c>
      <c r="BI846">
        <v>5.9116155132357857</v>
      </c>
      <c r="BJ846">
        <v>5.8666510679379487</v>
      </c>
    </row>
    <row r="847" spans="1:63" x14ac:dyDescent="0.3">
      <c r="A847" t="s">
        <v>154</v>
      </c>
      <c r="B847" t="s">
        <v>155</v>
      </c>
      <c r="C847" t="s">
        <v>1845</v>
      </c>
      <c r="D847" t="s">
        <v>1846</v>
      </c>
    </row>
    <row r="848" spans="1:63" x14ac:dyDescent="0.3">
      <c r="A848" t="s">
        <v>154</v>
      </c>
      <c r="B848" t="s">
        <v>155</v>
      </c>
      <c r="C848" t="s">
        <v>1847</v>
      </c>
      <c r="D848" t="s">
        <v>1848</v>
      </c>
      <c r="H848">
        <v>422263764.81676376</v>
      </c>
      <c r="I848">
        <v>545722182.09566867</v>
      </c>
      <c r="J848">
        <v>669309717.93973303</v>
      </c>
      <c r="K848">
        <v>713517382.40565109</v>
      </c>
      <c r="L848">
        <v>878292920.55913889</v>
      </c>
      <c r="M848">
        <v>1119925401.8967872</v>
      </c>
      <c r="N848">
        <v>1540387742.968807</v>
      </c>
      <c r="O848">
        <v>1613808372.2964609</v>
      </c>
      <c r="P848">
        <v>1728970667.3202958</v>
      </c>
      <c r="Q848">
        <v>2052076755.2033608</v>
      </c>
      <c r="R848">
        <v>2566938497.0401363</v>
      </c>
      <c r="S848">
        <v>3481515504.6662192</v>
      </c>
      <c r="T848">
        <v>5684992345.0477877</v>
      </c>
      <c r="U848">
        <v>5683281395.7168474</v>
      </c>
      <c r="V848">
        <v>7054371327.131773</v>
      </c>
      <c r="W848">
        <v>7968045685.2275162</v>
      </c>
      <c r="X848">
        <v>8809036420.0087605</v>
      </c>
      <c r="Y848">
        <v>9508375818.9575195</v>
      </c>
      <c r="Z848">
        <v>8817673939.5385532</v>
      </c>
      <c r="AA848">
        <v>8090192008.5970736</v>
      </c>
      <c r="AB848">
        <v>8226206243.2501545</v>
      </c>
      <c r="AC848">
        <v>7892706990.5971603</v>
      </c>
      <c r="AD848">
        <v>7051444555.236558</v>
      </c>
      <c r="AE848">
        <v>7141827481.2642746</v>
      </c>
      <c r="AF848">
        <v>8287085111.2367601</v>
      </c>
      <c r="AG848">
        <v>9344609676.4021778</v>
      </c>
      <c r="AH848">
        <v>9272704413.2901306</v>
      </c>
      <c r="AI848">
        <v>10679109457.28758</v>
      </c>
      <c r="AJ848">
        <v>9358910887.8194313</v>
      </c>
      <c r="AK848">
        <v>7432157156.4535065</v>
      </c>
      <c r="AL848">
        <v>8352668434.5699215</v>
      </c>
      <c r="AM848">
        <v>6511374769.4850121</v>
      </c>
      <c r="AN848">
        <v>6199196373.8164902</v>
      </c>
      <c r="AO848">
        <v>5721158561.8602009</v>
      </c>
      <c r="AP848">
        <v>6104899535.5661583</v>
      </c>
      <c r="AQ848">
        <v>6063777422.3020334</v>
      </c>
      <c r="AR848">
        <v>6740075385.4302254</v>
      </c>
      <c r="AS848">
        <v>6361034224.1162043</v>
      </c>
      <c r="AT848">
        <v>5757859510.1258345</v>
      </c>
      <c r="AU848">
        <v>6573025593.4941473</v>
      </c>
      <c r="AV848">
        <v>7439582728.5296659</v>
      </c>
      <c r="AW848">
        <v>9320664304.5972729</v>
      </c>
      <c r="AX848">
        <v>10408940608.199945</v>
      </c>
      <c r="AY848">
        <v>12512552728.907436</v>
      </c>
      <c r="AZ848">
        <v>14179425609.919626</v>
      </c>
      <c r="BA848">
        <v>17967409599.986797</v>
      </c>
      <c r="BB848">
        <v>17839926569.897373</v>
      </c>
      <c r="BC848">
        <v>16597353231.640472</v>
      </c>
      <c r="BD848">
        <v>18267540818.314632</v>
      </c>
      <c r="BE848">
        <v>18838965576.212677</v>
      </c>
      <c r="BF848">
        <v>21885738095.752884</v>
      </c>
      <c r="BG848">
        <v>23417029310.668625</v>
      </c>
      <c r="BH848">
        <v>20457799424.515007</v>
      </c>
      <c r="BI848">
        <v>19403453520.761314</v>
      </c>
      <c r="BJ848">
        <v>21525457708.138</v>
      </c>
    </row>
    <row r="849" spans="1:62" x14ac:dyDescent="0.3">
      <c r="A849" t="s">
        <v>154</v>
      </c>
      <c r="B849" t="s">
        <v>155</v>
      </c>
      <c r="C849" t="s">
        <v>1849</v>
      </c>
      <c r="D849" t="s">
        <v>1850</v>
      </c>
      <c r="O849">
        <v>2.420685761037471</v>
      </c>
      <c r="P849">
        <v>1.633579271973576</v>
      </c>
      <c r="Q849">
        <v>1.447405347637394</v>
      </c>
      <c r="R849">
        <v>2.3511437616936286</v>
      </c>
      <c r="S849">
        <v>2.7441558142968216</v>
      </c>
      <c r="T849">
        <v>1.1028015391646175</v>
      </c>
      <c r="U849">
        <v>1.1019427335372407</v>
      </c>
      <c r="V849">
        <v>0.89196762807818852</v>
      </c>
      <c r="W849">
        <v>0.63743154504366051</v>
      </c>
      <c r="X849">
        <v>1.9192495177088542</v>
      </c>
      <c r="Y849">
        <v>4.2019999844865925</v>
      </c>
      <c r="Z849">
        <v>1.7525409353274586</v>
      </c>
      <c r="AA849">
        <v>1.2843635341781958</v>
      </c>
      <c r="AB849">
        <v>1.9375429750574276</v>
      </c>
      <c r="AC849">
        <v>0.57167873761552213</v>
      </c>
      <c r="AD849">
        <v>1.2784102481360151</v>
      </c>
      <c r="AE849">
        <v>1.2883391663815189</v>
      </c>
      <c r="AF849">
        <v>1.5387634809132069</v>
      </c>
      <c r="AG849">
        <v>2.0691450346420348</v>
      </c>
      <c r="AH849">
        <v>1.7722874668574347</v>
      </c>
      <c r="AI849">
        <v>1.3013761606827627</v>
      </c>
      <c r="AJ849">
        <v>1.0636010020218025</v>
      </c>
      <c r="AK849">
        <v>0.79340441696282615</v>
      </c>
      <c r="AL849">
        <v>0.64667362200735223</v>
      </c>
      <c r="AM849">
        <v>0.93223071255469736</v>
      </c>
      <c r="AN849">
        <v>0.62240076225655405</v>
      </c>
      <c r="AO849">
        <v>0.59287467904989621</v>
      </c>
      <c r="AP849">
        <v>0.39430867238255779</v>
      </c>
      <c r="AQ849">
        <v>0.26848411525361354</v>
      </c>
      <c r="AR849">
        <v>0.20287689551980145</v>
      </c>
      <c r="AS849">
        <v>0.2914254224572087</v>
      </c>
      <c r="AT849">
        <v>0.26478002092276892</v>
      </c>
      <c r="AU849">
        <v>0.36613032559289849</v>
      </c>
      <c r="AV849">
        <v>0.49629379621333281</v>
      </c>
      <c r="AW849">
        <v>0.64294780124472817</v>
      </c>
      <c r="AX849">
        <v>0.89652820038294534</v>
      </c>
      <c r="AY849">
        <v>1.44037969523429</v>
      </c>
      <c r="AZ849">
        <v>1.7857436925838359</v>
      </c>
      <c r="BA849">
        <v>1.9054527691362348</v>
      </c>
      <c r="BB849">
        <v>1.6855903657500673</v>
      </c>
      <c r="BC849">
        <v>2.3138322099606166</v>
      </c>
      <c r="BD849">
        <v>2.7184412381556826</v>
      </c>
      <c r="BE849">
        <v>2.5977133659284375</v>
      </c>
      <c r="BF849">
        <v>2.5091884132863238</v>
      </c>
      <c r="BG849">
        <v>2.0701368401676166</v>
      </c>
      <c r="BH849">
        <v>1.7553445770047453</v>
      </c>
      <c r="BI849">
        <v>1.9948208279877915</v>
      </c>
    </row>
    <row r="850" spans="1:62" x14ac:dyDescent="0.3">
      <c r="A850" t="s">
        <v>154</v>
      </c>
      <c r="B850" t="s">
        <v>155</v>
      </c>
      <c r="C850" t="s">
        <v>1851</v>
      </c>
      <c r="D850" t="s">
        <v>1852</v>
      </c>
      <c r="E850">
        <v>0</v>
      </c>
      <c r="J850">
        <v>0</v>
      </c>
      <c r="O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3980</v>
      </c>
      <c r="AI850">
        <v>7880</v>
      </c>
      <c r="AJ850">
        <v>9600</v>
      </c>
      <c r="AK850">
        <v>17406</v>
      </c>
      <c r="AL850">
        <v>59142</v>
      </c>
      <c r="AM850">
        <v>372608</v>
      </c>
      <c r="AN850">
        <v>601706</v>
      </c>
      <c r="AO850">
        <v>1083260</v>
      </c>
      <c r="AP850">
        <v>2087517</v>
      </c>
      <c r="AQ850">
        <v>3872303</v>
      </c>
      <c r="AR850">
        <v>6466858</v>
      </c>
      <c r="AS850">
        <v>11445272</v>
      </c>
      <c r="AT850">
        <v>17046727</v>
      </c>
      <c r="AU850">
        <v>25098099</v>
      </c>
      <c r="AV850">
        <v>35687622</v>
      </c>
      <c r="AW850">
        <v>54212996</v>
      </c>
      <c r="AX850">
        <v>90368334</v>
      </c>
      <c r="AY850">
        <v>135233899</v>
      </c>
      <c r="AZ850">
        <v>184823777</v>
      </c>
      <c r="BA850">
        <v>261134046</v>
      </c>
      <c r="BB850">
        <v>316759711</v>
      </c>
      <c r="BC850">
        <v>387953418</v>
      </c>
      <c r="BD850">
        <v>471725434</v>
      </c>
      <c r="BE850">
        <v>544447403</v>
      </c>
      <c r="BF850">
        <v>618078177</v>
      </c>
      <c r="BG850">
        <v>680980483</v>
      </c>
      <c r="BH850">
        <v>751999700</v>
      </c>
      <c r="BI850">
        <v>752087695</v>
      </c>
      <c r="BJ850">
        <v>726950742</v>
      </c>
    </row>
    <row r="851" spans="1:62" x14ac:dyDescent="0.3">
      <c r="A851" t="s">
        <v>154</v>
      </c>
      <c r="B851" t="s">
        <v>155</v>
      </c>
      <c r="C851" t="s">
        <v>1853</v>
      </c>
      <c r="D851" t="s">
        <v>1854</v>
      </c>
      <c r="E851">
        <v>0</v>
      </c>
      <c r="J851">
        <v>0</v>
      </c>
      <c r="O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8.0841636509096653E-4</v>
      </c>
      <c r="AI851">
        <v>1.5560611613393942E-3</v>
      </c>
      <c r="AJ851">
        <v>1.8429893271528211E-3</v>
      </c>
      <c r="AK851">
        <v>3.4922341468239253E-3</v>
      </c>
      <c r="AL851">
        <v>1.1548229174188152E-2</v>
      </c>
      <c r="AM851">
        <v>7.082109293717298E-2</v>
      </c>
      <c r="AN851">
        <v>0.10338276298529177</v>
      </c>
      <c r="AO851">
        <v>0.18120662963070966</v>
      </c>
      <c r="AP851">
        <v>0.34174615418299198</v>
      </c>
      <c r="AQ851">
        <v>0.61456556428357623</v>
      </c>
      <c r="AR851">
        <v>0.99986371281587738</v>
      </c>
      <c r="AS851">
        <v>1.7238224250921452</v>
      </c>
      <c r="AT851">
        <v>2.5008381690345081</v>
      </c>
      <c r="AU851">
        <v>3.5861586908683454</v>
      </c>
      <c r="AV851">
        <v>4.9660100784466437</v>
      </c>
      <c r="AW851">
        <v>7.4004808648890572</v>
      </c>
      <c r="AX851">
        <v>12.012067808712249</v>
      </c>
      <c r="AY851">
        <v>17.727765636901772</v>
      </c>
      <c r="AZ851">
        <v>23.108665666932854</v>
      </c>
      <c r="BA851">
        <v>31.779679429553124</v>
      </c>
      <c r="BB851">
        <v>37.518177029106553</v>
      </c>
      <c r="BC851">
        <v>44.204789936877525</v>
      </c>
      <c r="BD851">
        <v>52.29812941174044</v>
      </c>
      <c r="BE851">
        <v>58.729570730494707</v>
      </c>
      <c r="BF851">
        <v>64.874192078000007</v>
      </c>
      <c r="BG851">
        <v>69.557638979701423</v>
      </c>
      <c r="BH851">
        <v>74.762815147723458</v>
      </c>
      <c r="BI851">
        <v>72.791301022918972</v>
      </c>
      <c r="BJ851">
        <v>74.677544423265147</v>
      </c>
    </row>
    <row r="852" spans="1:62" x14ac:dyDescent="0.3">
      <c r="A852" t="s">
        <v>154</v>
      </c>
      <c r="B852" t="s">
        <v>155</v>
      </c>
      <c r="C852" t="s">
        <v>1855</v>
      </c>
      <c r="D852" t="s">
        <v>1856</v>
      </c>
      <c r="AS852">
        <v>26.834410730718982</v>
      </c>
      <c r="AX852">
        <v>27.267090429570217</v>
      </c>
      <c r="BC852">
        <v>27.369097751372021</v>
      </c>
      <c r="BH852">
        <v>27.236569946719762</v>
      </c>
    </row>
    <row r="853" spans="1:62" x14ac:dyDescent="0.3">
      <c r="A853" t="s">
        <v>154</v>
      </c>
      <c r="B853" t="s">
        <v>155</v>
      </c>
      <c r="C853" t="s">
        <v>1857</v>
      </c>
      <c r="D853" t="s">
        <v>1858</v>
      </c>
      <c r="AS853">
        <v>24.401676809287672</v>
      </c>
      <c r="AX853">
        <v>23.254126789557979</v>
      </c>
      <c r="BC853">
        <v>21.831524005016792</v>
      </c>
      <c r="BH853">
        <v>21.109430821427928</v>
      </c>
      <c r="BI853">
        <v>21.008860212439313</v>
      </c>
    </row>
    <row r="854" spans="1:62" x14ac:dyDescent="0.3">
      <c r="A854" t="s">
        <v>154</v>
      </c>
      <c r="B854" t="s">
        <v>155</v>
      </c>
      <c r="C854" t="s">
        <v>1859</v>
      </c>
      <c r="D854" t="s">
        <v>1860</v>
      </c>
      <c r="AS854">
        <v>24.383005504558771</v>
      </c>
      <c r="AX854">
        <v>23.183013294257655</v>
      </c>
      <c r="BC854">
        <v>21.523950929667986</v>
      </c>
      <c r="BH854">
        <v>20.674093171171783</v>
      </c>
      <c r="BI854">
        <v>20.554460937060924</v>
      </c>
    </row>
    <row r="855" spans="1:62" x14ac:dyDescent="0.3">
      <c r="A855" t="s">
        <v>154</v>
      </c>
      <c r="B855" t="s">
        <v>155</v>
      </c>
      <c r="C855" t="s">
        <v>1861</v>
      </c>
      <c r="D855" t="s">
        <v>1862</v>
      </c>
      <c r="AS855">
        <v>24.392178676163592</v>
      </c>
      <c r="AX855">
        <v>23.32188780237005</v>
      </c>
      <c r="BC855">
        <v>22.203926046777333</v>
      </c>
      <c r="BH855">
        <v>21.624896624449125</v>
      </c>
      <c r="BI855">
        <v>21.55187621222543</v>
      </c>
    </row>
    <row r="856" spans="1:62" x14ac:dyDescent="0.3">
      <c r="A856" t="s">
        <v>154</v>
      </c>
      <c r="B856" t="s">
        <v>155</v>
      </c>
      <c r="C856" t="s">
        <v>1863</v>
      </c>
      <c r="D856" t="s">
        <v>1864</v>
      </c>
      <c r="BI856">
        <v>186.69158398107373</v>
      </c>
    </row>
    <row r="857" spans="1:62" x14ac:dyDescent="0.3">
      <c r="A857" t="s">
        <v>154</v>
      </c>
      <c r="B857" t="s">
        <v>155</v>
      </c>
      <c r="C857" t="s">
        <v>1865</v>
      </c>
      <c r="D857" t="s">
        <v>1866</v>
      </c>
      <c r="BI857">
        <v>181.16029486920274</v>
      </c>
    </row>
    <row r="858" spans="1:62" x14ac:dyDescent="0.3">
      <c r="A858" t="s">
        <v>154</v>
      </c>
      <c r="B858" t="s">
        <v>155</v>
      </c>
      <c r="C858" t="s">
        <v>1867</v>
      </c>
      <c r="D858" t="s">
        <v>1868</v>
      </c>
      <c r="BI858">
        <v>192.94998197725971</v>
      </c>
    </row>
    <row r="859" spans="1:62" x14ac:dyDescent="0.3">
      <c r="A859" t="s">
        <v>154</v>
      </c>
      <c r="B859" t="s">
        <v>155</v>
      </c>
      <c r="C859" t="s">
        <v>1869</v>
      </c>
      <c r="D859" t="s">
        <v>1870</v>
      </c>
      <c r="AS859">
        <v>3.8228109660144196</v>
      </c>
      <c r="AX859">
        <v>3.4375801512203199</v>
      </c>
      <c r="BC859">
        <v>3.2290976600805341</v>
      </c>
      <c r="BH859">
        <v>2.9556775853972246</v>
      </c>
      <c r="BI859">
        <v>2.8809041663165007</v>
      </c>
    </row>
    <row r="860" spans="1:62" x14ac:dyDescent="0.3">
      <c r="A860" t="s">
        <v>154</v>
      </c>
      <c r="B860" t="s">
        <v>155</v>
      </c>
      <c r="C860" t="s">
        <v>1871</v>
      </c>
      <c r="D860" t="s">
        <v>1872</v>
      </c>
      <c r="AS860">
        <v>2.6101764296982974</v>
      </c>
      <c r="AX860">
        <v>2.4243522404688114</v>
      </c>
      <c r="BC860">
        <v>2.3807824344451243</v>
      </c>
      <c r="BH860">
        <v>2.2145828145455577</v>
      </c>
      <c r="BI860">
        <v>2.1641126781714579</v>
      </c>
    </row>
    <row r="861" spans="1:62" x14ac:dyDescent="0.3">
      <c r="A861" t="s">
        <v>154</v>
      </c>
      <c r="B861" t="s">
        <v>155</v>
      </c>
      <c r="C861" t="s">
        <v>1873</v>
      </c>
      <c r="D861" t="s">
        <v>1874</v>
      </c>
      <c r="AS861">
        <v>5.0189773590186304</v>
      </c>
      <c r="AX861">
        <v>4.4431949040342236</v>
      </c>
      <c r="BC861">
        <v>4.1090203346209249</v>
      </c>
      <c r="BH861">
        <v>3.6974547505864717</v>
      </c>
      <c r="BI861">
        <v>3.587998257589903</v>
      </c>
    </row>
    <row r="862" spans="1:62" x14ac:dyDescent="0.3">
      <c r="A862" t="s">
        <v>154</v>
      </c>
      <c r="B862" t="s">
        <v>155</v>
      </c>
      <c r="C862" t="s">
        <v>1875</v>
      </c>
      <c r="D862" t="s">
        <v>1876</v>
      </c>
      <c r="BI862">
        <v>47.053448629504551</v>
      </c>
    </row>
    <row r="863" spans="1:62" x14ac:dyDescent="0.3">
      <c r="A863" t="s">
        <v>154</v>
      </c>
      <c r="B863" t="s">
        <v>155</v>
      </c>
      <c r="C863" t="s">
        <v>1877</v>
      </c>
      <c r="D863" t="s">
        <v>1878</v>
      </c>
      <c r="E863">
        <v>420.96175669897912</v>
      </c>
      <c r="F863">
        <v>416.01056954685367</v>
      </c>
      <c r="G863">
        <v>411.0847014586347</v>
      </c>
      <c r="H863">
        <v>406.8479810160942</v>
      </c>
      <c r="I863">
        <v>402.61727498525772</v>
      </c>
      <c r="J863">
        <v>398.38527356915142</v>
      </c>
      <c r="K863">
        <v>394.09204660053899</v>
      </c>
      <c r="L863">
        <v>389.8083732706155</v>
      </c>
      <c r="M863">
        <v>385.31694993209942</v>
      </c>
      <c r="N863">
        <v>380.84393560694053</v>
      </c>
      <c r="O863">
        <v>376.38930088409302</v>
      </c>
      <c r="P863">
        <v>371.8802394973772</v>
      </c>
      <c r="Q863">
        <v>367.39546522298195</v>
      </c>
      <c r="R863">
        <v>363.2678119161933</v>
      </c>
      <c r="S863">
        <v>359.16929893228536</v>
      </c>
      <c r="T863">
        <v>355.09675683847962</v>
      </c>
      <c r="U863">
        <v>351.02474404409946</v>
      </c>
      <c r="V863">
        <v>346.98128946059637</v>
      </c>
      <c r="W863">
        <v>344.14348838535693</v>
      </c>
      <c r="X863">
        <v>341.30575861896654</v>
      </c>
      <c r="Y863">
        <v>338.4646950601807</v>
      </c>
      <c r="Z863">
        <v>335.54190825673231</v>
      </c>
      <c r="AA863">
        <v>332.63488191458555</v>
      </c>
      <c r="AB863">
        <v>330.83283957520575</v>
      </c>
      <c r="AC863">
        <v>329.04362391987644</v>
      </c>
      <c r="AD863">
        <v>327.27231430313515</v>
      </c>
      <c r="AE863">
        <v>325.47718043412618</v>
      </c>
      <c r="AF863">
        <v>323.71003845491839</v>
      </c>
      <c r="AG863">
        <v>326.14166202287623</v>
      </c>
      <c r="AH863">
        <v>328.62075102952809</v>
      </c>
      <c r="AI863">
        <v>331.09792424144916</v>
      </c>
      <c r="AJ863">
        <v>333.39538709763713</v>
      </c>
      <c r="AK863">
        <v>335.57960755426961</v>
      </c>
      <c r="AL863">
        <v>341.21235323817524</v>
      </c>
      <c r="AM863">
        <v>346.98773956497826</v>
      </c>
      <c r="AN863">
        <v>352.90945708662269</v>
      </c>
      <c r="AO863">
        <v>358.92343038855557</v>
      </c>
      <c r="AP863">
        <v>365.00460331406373</v>
      </c>
      <c r="AQ863">
        <v>368.18046695911977</v>
      </c>
      <c r="AR863">
        <v>371.33013711907017</v>
      </c>
      <c r="AS863">
        <v>374.42667979520905</v>
      </c>
      <c r="AT863">
        <v>377.40640084058992</v>
      </c>
      <c r="AU863">
        <v>380.2978000250763</v>
      </c>
      <c r="AV863">
        <v>371.69767268180345</v>
      </c>
      <c r="AW863">
        <v>363.05036966006361</v>
      </c>
      <c r="AX863">
        <v>354.36073149875187</v>
      </c>
      <c r="AY863">
        <v>345.64375380539616</v>
      </c>
      <c r="AZ863">
        <v>336.87026458236977</v>
      </c>
      <c r="BA863">
        <v>325.24738363423455</v>
      </c>
      <c r="BB863">
        <v>313.67114995679788</v>
      </c>
      <c r="BC863">
        <v>302.13896798758151</v>
      </c>
      <c r="BD863">
        <v>290.6352710613948</v>
      </c>
      <c r="BE863">
        <v>279.14837302886542</v>
      </c>
      <c r="BF863">
        <v>272.65913009368637</v>
      </c>
      <c r="BG863">
        <v>266.20689906493794</v>
      </c>
      <c r="BH863">
        <v>259.79230710424446</v>
      </c>
      <c r="BI863">
        <v>253.3893244860395</v>
      </c>
    </row>
    <row r="864" spans="1:62" x14ac:dyDescent="0.3">
      <c r="A864" t="s">
        <v>154</v>
      </c>
      <c r="B864" t="s">
        <v>155</v>
      </c>
      <c r="C864" t="s">
        <v>1879</v>
      </c>
      <c r="D864" t="s">
        <v>1880</v>
      </c>
      <c r="E864">
        <v>480.08544794733058</v>
      </c>
      <c r="F864">
        <v>474.98145638693893</v>
      </c>
      <c r="G864">
        <v>469.89994826391427</v>
      </c>
      <c r="H864">
        <v>465.40149508596511</v>
      </c>
      <c r="I864">
        <v>460.91528995430536</v>
      </c>
      <c r="J864">
        <v>456.43506850984011</v>
      </c>
      <c r="K864">
        <v>451.89782464392027</v>
      </c>
      <c r="L864">
        <v>447.37753080060099</v>
      </c>
      <c r="M864">
        <v>443.44387458420613</v>
      </c>
      <c r="N864">
        <v>439.53900983106217</v>
      </c>
      <c r="O864">
        <v>435.66045820346216</v>
      </c>
      <c r="P864">
        <v>431.74600564784345</v>
      </c>
      <c r="Q864">
        <v>427.85956246759173</v>
      </c>
      <c r="R864">
        <v>424.03411656658534</v>
      </c>
      <c r="S864">
        <v>420.24024468420447</v>
      </c>
      <c r="T864">
        <v>416.47607517813691</v>
      </c>
      <c r="U864">
        <v>412.73380082862468</v>
      </c>
      <c r="V864">
        <v>409.01596987224946</v>
      </c>
      <c r="W864">
        <v>406.3692739052106</v>
      </c>
      <c r="X864">
        <v>403.709750829249</v>
      </c>
      <c r="Y864">
        <v>401.03227538899631</v>
      </c>
      <c r="Z864">
        <v>398.28597576023697</v>
      </c>
      <c r="AA864">
        <v>395.5444249106456</v>
      </c>
      <c r="AB864">
        <v>394.63797793922697</v>
      </c>
      <c r="AC864">
        <v>393.75637514018604</v>
      </c>
      <c r="AD864">
        <v>392.90812417414816</v>
      </c>
      <c r="AE864">
        <v>392.04571866112082</v>
      </c>
      <c r="AF864">
        <v>391.23420774581842</v>
      </c>
      <c r="AG864">
        <v>394.55692895546855</v>
      </c>
      <c r="AH864">
        <v>397.93965137217424</v>
      </c>
      <c r="AI864">
        <v>401.31900963982696</v>
      </c>
      <c r="AJ864">
        <v>404.50696005806316</v>
      </c>
      <c r="AK864">
        <v>407.53826832054011</v>
      </c>
      <c r="AL864">
        <v>411.53047073561987</v>
      </c>
      <c r="AM864">
        <v>415.66871526223719</v>
      </c>
      <c r="AN864">
        <v>419.94894544910744</v>
      </c>
      <c r="AO864">
        <v>424.29370850821539</v>
      </c>
      <c r="AP864">
        <v>428.67460141307777</v>
      </c>
      <c r="AQ864">
        <v>429.86338586137254</v>
      </c>
      <c r="AR864">
        <v>431.03469961839767</v>
      </c>
      <c r="AS864">
        <v>432.16530594793107</v>
      </c>
      <c r="AT864">
        <v>433.19652830068691</v>
      </c>
      <c r="AU864">
        <v>434.14472714951796</v>
      </c>
      <c r="AV864">
        <v>424.50126687820807</v>
      </c>
      <c r="AW864">
        <v>414.81521513897417</v>
      </c>
      <c r="AX864">
        <v>405.09253541633723</v>
      </c>
      <c r="AY864">
        <v>395.3649701115433</v>
      </c>
      <c r="AZ864">
        <v>385.58055329102029</v>
      </c>
      <c r="BA864">
        <v>375.89192046905004</v>
      </c>
      <c r="BB864">
        <v>366.23468221508682</v>
      </c>
      <c r="BC864">
        <v>356.6056523586883</v>
      </c>
      <c r="BD864">
        <v>346.99465095794727</v>
      </c>
      <c r="BE864">
        <v>337.39475050560264</v>
      </c>
      <c r="BF864">
        <v>330.57249995778324</v>
      </c>
      <c r="BG864">
        <v>323.78408200146339</v>
      </c>
      <c r="BH864">
        <v>317.03224221350058</v>
      </c>
      <c r="BI864">
        <v>310.29499743323646</v>
      </c>
    </row>
    <row r="865" spans="1:62" x14ac:dyDescent="0.3">
      <c r="A865" t="s">
        <v>154</v>
      </c>
      <c r="B865" t="s">
        <v>155</v>
      </c>
      <c r="C865" t="s">
        <v>1881</v>
      </c>
      <c r="D865" t="s">
        <v>1882</v>
      </c>
      <c r="AI865">
        <v>107.75367412137743</v>
      </c>
      <c r="AJ865">
        <v>106.89030119858005</v>
      </c>
      <c r="AK865">
        <v>105.99662534845636</v>
      </c>
      <c r="AL865">
        <v>105.08121410695175</v>
      </c>
      <c r="AM865">
        <v>104.20394526224825</v>
      </c>
      <c r="AN865">
        <v>102.8560683188129</v>
      </c>
      <c r="AO865">
        <v>101.33844984768764</v>
      </c>
      <c r="AP865">
        <v>99.687266625213226</v>
      </c>
      <c r="AQ865">
        <v>97.745447677675998</v>
      </c>
      <c r="AR865">
        <v>95.456128978211538</v>
      </c>
      <c r="AS865">
        <v>92.957670026330959</v>
      </c>
      <c r="AT865">
        <v>90.195996687639962</v>
      </c>
      <c r="AU865">
        <v>87.296354537216274</v>
      </c>
      <c r="AV865">
        <v>84.315640772489445</v>
      </c>
      <c r="AW865">
        <v>81.306485529478721</v>
      </c>
      <c r="AX865">
        <v>78.339640174089936</v>
      </c>
      <c r="AY865">
        <v>75.520051085330635</v>
      </c>
      <c r="AZ865">
        <v>72.751682191355627</v>
      </c>
      <c r="BA865">
        <v>70.066230828514804</v>
      </c>
      <c r="BB865">
        <v>67.527001934170258</v>
      </c>
      <c r="BC865">
        <v>65.117074747140904</v>
      </c>
      <c r="BD865">
        <v>62.790776704854785</v>
      </c>
      <c r="BE865">
        <v>60.583026949859409</v>
      </c>
      <c r="BF865">
        <v>58.558360000242899</v>
      </c>
      <c r="BG865">
        <v>56.648434354907451</v>
      </c>
      <c r="BH865">
        <v>54.840069823903924</v>
      </c>
      <c r="BI865">
        <v>53.137963785402377</v>
      </c>
      <c r="BJ865">
        <v>51.544805418423216</v>
      </c>
    </row>
    <row r="866" spans="1:62" x14ac:dyDescent="0.3">
      <c r="A866" t="s">
        <v>154</v>
      </c>
      <c r="B866" t="s">
        <v>155</v>
      </c>
      <c r="C866" t="s">
        <v>1883</v>
      </c>
      <c r="D866" t="s">
        <v>1884</v>
      </c>
      <c r="AI866">
        <v>99.18252545926741</v>
      </c>
      <c r="AS866">
        <v>85.061008863816426</v>
      </c>
      <c r="BC866">
        <v>58.86059355814843</v>
      </c>
      <c r="BH866">
        <v>49.385146423643548</v>
      </c>
      <c r="BJ866">
        <v>46.389548465869403</v>
      </c>
    </row>
    <row r="867" spans="1:62" x14ac:dyDescent="0.3">
      <c r="A867" t="s">
        <v>154</v>
      </c>
      <c r="B867" t="s">
        <v>155</v>
      </c>
      <c r="C867" t="s">
        <v>1885</v>
      </c>
      <c r="D867" t="s">
        <v>1886</v>
      </c>
      <c r="AI867">
        <v>115.91803107177296</v>
      </c>
      <c r="AS867">
        <v>100.45555307354246</v>
      </c>
      <c r="BC867">
        <v>71.042754249901563</v>
      </c>
      <c r="BH867">
        <v>60.008760989188808</v>
      </c>
      <c r="BJ867">
        <v>56.447543935860757</v>
      </c>
    </row>
    <row r="868" spans="1:62" x14ac:dyDescent="0.3">
      <c r="A868" t="s">
        <v>154</v>
      </c>
      <c r="B868" t="s">
        <v>155</v>
      </c>
      <c r="C868" t="s">
        <v>1887</v>
      </c>
      <c r="D868" t="s">
        <v>1888</v>
      </c>
      <c r="AI868">
        <v>45.727114294644807</v>
      </c>
      <c r="AJ868">
        <v>45.35632940754769</v>
      </c>
      <c r="AK868">
        <v>44.996024070798626</v>
      </c>
      <c r="AL868">
        <v>44.659317683105265</v>
      </c>
      <c r="AM868">
        <v>44.309814291770174</v>
      </c>
      <c r="AN868">
        <v>43.910741694118691</v>
      </c>
      <c r="AO868">
        <v>43.445728456978912</v>
      </c>
      <c r="AP868">
        <v>42.90545798237779</v>
      </c>
      <c r="AQ868">
        <v>42.240040491588886</v>
      </c>
      <c r="AR868">
        <v>41.50152100121133</v>
      </c>
      <c r="AS868">
        <v>40.678755947563921</v>
      </c>
      <c r="AT868">
        <v>39.776008082560608</v>
      </c>
      <c r="AU868">
        <v>38.86316468479469</v>
      </c>
      <c r="AV868">
        <v>37.961535099983912</v>
      </c>
      <c r="AW868">
        <v>37.059817450939683</v>
      </c>
      <c r="AX868">
        <v>36.164468051208253</v>
      </c>
      <c r="AY868">
        <v>35.294418009836072</v>
      </c>
      <c r="AZ868">
        <v>34.480027857715449</v>
      </c>
      <c r="BA868">
        <v>33.671672536042429</v>
      </c>
      <c r="BB868">
        <v>32.880052031719288</v>
      </c>
      <c r="BC868">
        <v>32.099908861196234</v>
      </c>
      <c r="BD868">
        <v>31.31471807407193</v>
      </c>
      <c r="BE868">
        <v>30.572886918671049</v>
      </c>
      <c r="BF868">
        <v>29.843235886231366</v>
      </c>
      <c r="BG868">
        <v>29.130590243892669</v>
      </c>
      <c r="BH868">
        <v>28.473624215208446</v>
      </c>
      <c r="BI868">
        <v>27.840162741587683</v>
      </c>
      <c r="BJ868">
        <v>27.24729582922981</v>
      </c>
    </row>
    <row r="869" spans="1:62" x14ac:dyDescent="0.3">
      <c r="A869" t="s">
        <v>154</v>
      </c>
      <c r="B869" t="s">
        <v>155</v>
      </c>
      <c r="C869" t="s">
        <v>1889</v>
      </c>
      <c r="D869" t="s">
        <v>1890</v>
      </c>
      <c r="AI869">
        <v>180.20852635092837</v>
      </c>
      <c r="AJ869">
        <v>178.65200389001902</v>
      </c>
      <c r="AK869">
        <v>177.08377535364255</v>
      </c>
      <c r="AL869">
        <v>175.54761693044202</v>
      </c>
      <c r="AM869">
        <v>174.79085368754875</v>
      </c>
      <c r="AN869">
        <v>172.03918496027859</v>
      </c>
      <c r="AO869">
        <v>168.81171838527297</v>
      </c>
      <c r="AP869">
        <v>166.01615960706539</v>
      </c>
      <c r="AQ869">
        <v>162.66162602665747</v>
      </c>
      <c r="AR869">
        <v>158.22769670905495</v>
      </c>
      <c r="AS869">
        <v>153.57375311814027</v>
      </c>
      <c r="AT869">
        <v>148.42071367514743</v>
      </c>
      <c r="AU869">
        <v>142.96727608101671</v>
      </c>
      <c r="AV869">
        <v>137.35363885136852</v>
      </c>
      <c r="AW869">
        <v>131.71949341703558</v>
      </c>
      <c r="AX869">
        <v>126.13375543371529</v>
      </c>
      <c r="AY869">
        <v>120.78184778706414</v>
      </c>
      <c r="AZ869">
        <v>115.48966679804802</v>
      </c>
      <c r="BA869">
        <v>110.36039393203851</v>
      </c>
      <c r="BB869">
        <v>105.40021951514954</v>
      </c>
      <c r="BC869">
        <v>100.84681924608641</v>
      </c>
      <c r="BD869">
        <v>96.289641050653685</v>
      </c>
      <c r="BE869">
        <v>92.025263070625343</v>
      </c>
      <c r="BF869">
        <v>88.171777599172017</v>
      </c>
      <c r="BG869">
        <v>84.680919806978551</v>
      </c>
      <c r="BH869">
        <v>81.338109583433877</v>
      </c>
      <c r="BI869">
        <v>78.256281328209468</v>
      </c>
      <c r="BJ869">
        <v>75.458016000601887</v>
      </c>
    </row>
    <row r="870" spans="1:62" x14ac:dyDescent="0.3">
      <c r="A870" t="s">
        <v>154</v>
      </c>
      <c r="B870" t="s">
        <v>155</v>
      </c>
      <c r="C870" t="s">
        <v>1891</v>
      </c>
      <c r="D870" t="s">
        <v>1892</v>
      </c>
      <c r="AI870">
        <v>170.84412643788082</v>
      </c>
      <c r="AS870">
        <v>145.14189034725277</v>
      </c>
      <c r="BC870">
        <v>94.1841538289965</v>
      </c>
      <c r="BH870">
        <v>75.479268157872824</v>
      </c>
      <c r="BJ870">
        <v>69.859550937885018</v>
      </c>
    </row>
    <row r="871" spans="1:62" x14ac:dyDescent="0.3">
      <c r="A871" t="s">
        <v>154</v>
      </c>
      <c r="B871" t="s">
        <v>155</v>
      </c>
      <c r="C871" t="s">
        <v>1893</v>
      </c>
      <c r="D871" t="s">
        <v>1894</v>
      </c>
      <c r="AI871">
        <v>189.08501933850621</v>
      </c>
      <c r="AS871">
        <v>161.59705528575395</v>
      </c>
      <c r="BC871">
        <v>107.15565666506522</v>
      </c>
      <c r="BH871">
        <v>86.918489570529474</v>
      </c>
      <c r="BJ871">
        <v>80.726035744511762</v>
      </c>
    </row>
    <row r="872" spans="1:62" x14ac:dyDescent="0.3">
      <c r="A872" t="s">
        <v>154</v>
      </c>
      <c r="B872" t="s">
        <v>155</v>
      </c>
      <c r="C872" t="s">
        <v>1895</v>
      </c>
      <c r="D872" t="s">
        <v>1896</v>
      </c>
    </row>
    <row r="873" spans="1:62" x14ac:dyDescent="0.3">
      <c r="A873" t="s">
        <v>154</v>
      </c>
      <c r="B873" t="s">
        <v>155</v>
      </c>
      <c r="C873" t="s">
        <v>1897</v>
      </c>
      <c r="D873" t="s">
        <v>1898</v>
      </c>
    </row>
    <row r="874" spans="1:62" x14ac:dyDescent="0.3">
      <c r="A874" t="s">
        <v>154</v>
      </c>
      <c r="B874" t="s">
        <v>155</v>
      </c>
      <c r="C874" t="s">
        <v>1899</v>
      </c>
      <c r="D874" t="s">
        <v>1900</v>
      </c>
    </row>
    <row r="875" spans="1:62" x14ac:dyDescent="0.3">
      <c r="A875" t="s">
        <v>154</v>
      </c>
      <c r="B875" t="s">
        <v>155</v>
      </c>
      <c r="C875" t="s">
        <v>1901</v>
      </c>
      <c r="D875" t="s">
        <v>1902</v>
      </c>
    </row>
    <row r="876" spans="1:62" x14ac:dyDescent="0.3">
      <c r="A876" t="s">
        <v>154</v>
      </c>
      <c r="B876" t="s">
        <v>155</v>
      </c>
      <c r="C876" t="s">
        <v>1903</v>
      </c>
      <c r="D876" t="s">
        <v>1904</v>
      </c>
      <c r="P876">
        <v>1.1431956410744421E-5</v>
      </c>
      <c r="Q876">
        <v>2.4416372990361668E-5</v>
      </c>
      <c r="R876">
        <v>4.4790978800821295E-5</v>
      </c>
      <c r="S876">
        <v>3.2790464690622792E-4</v>
      </c>
      <c r="T876">
        <v>1.127235426226478E-3</v>
      </c>
      <c r="U876">
        <v>1.3783528344648772E-3</v>
      </c>
      <c r="V876">
        <v>1.5311884966248443E-3</v>
      </c>
      <c r="W876">
        <v>1.5665946078380474E-3</v>
      </c>
      <c r="X876">
        <v>3.5956599758664941E-3</v>
      </c>
      <c r="Y876">
        <v>5.928563557076473E-3</v>
      </c>
      <c r="Z876">
        <v>9.7659447771980736E-3</v>
      </c>
      <c r="AA876">
        <v>3.4317218195632319E-3</v>
      </c>
      <c r="AB876">
        <v>1.7027429853565389E-2</v>
      </c>
      <c r="AC876">
        <v>1.8087305490044128E-2</v>
      </c>
      <c r="AD876">
        <v>2.1035942547232397E-2</v>
      </c>
      <c r="AE876">
        <v>1.5658413783103522E-2</v>
      </c>
      <c r="AF876">
        <v>7.7892820586582178E-3</v>
      </c>
      <c r="AG876">
        <v>6.4942028863024352E-3</v>
      </c>
      <c r="AH876">
        <v>7.6788646728097156E-3</v>
      </c>
      <c r="AI876">
        <v>1.055603262712111E-2</v>
      </c>
      <c r="AJ876">
        <v>2.7467103806705001E-2</v>
      </c>
      <c r="AK876">
        <v>1.738006776825534E-2</v>
      </c>
      <c r="AL876">
        <v>2.6456273136727181E-2</v>
      </c>
      <c r="AM876">
        <v>2.4728560951240396E-2</v>
      </c>
      <c r="AN876">
        <v>1.8221929827981809E-2</v>
      </c>
      <c r="AO876">
        <v>2.0416678936430895E-2</v>
      </c>
      <c r="AP876">
        <v>2.2571583835850274E-2</v>
      </c>
      <c r="AQ876">
        <v>1.304488018708375E-2</v>
      </c>
      <c r="AR876">
        <v>1.5438659939562033E-2</v>
      </c>
      <c r="AS876">
        <v>6.8514871273402E-2</v>
      </c>
      <c r="AT876">
        <v>0.11980797252995941</v>
      </c>
      <c r="AU876">
        <v>8.5599413794762366E-2</v>
      </c>
      <c r="AV876">
        <v>9.2545325321784458E-2</v>
      </c>
      <c r="AW876">
        <v>0.1027281213457658</v>
      </c>
      <c r="AX876">
        <v>0.14137883812750704</v>
      </c>
      <c r="AY876">
        <v>0.21476334636411532</v>
      </c>
      <c r="AZ876">
        <v>0.24739478464830819</v>
      </c>
      <c r="BA876">
        <v>0.29544114374687003</v>
      </c>
      <c r="BB876">
        <v>0.18197445316971742</v>
      </c>
      <c r="BC876">
        <v>0.10380450987034047</v>
      </c>
      <c r="BD876">
        <v>0.17966403728747965</v>
      </c>
      <c r="BE876">
        <v>0.25594474566698305</v>
      </c>
      <c r="BF876">
        <v>0.18068755284914484</v>
      </c>
      <c r="BG876">
        <v>0.18508133815781516</v>
      </c>
      <c r="BH876">
        <v>0.13027117936920543</v>
      </c>
      <c r="BI876">
        <v>0.10568291843948512</v>
      </c>
    </row>
    <row r="877" spans="1:62" x14ac:dyDescent="0.3">
      <c r="A877" t="s">
        <v>154</v>
      </c>
      <c r="B877" t="s">
        <v>155</v>
      </c>
      <c r="C877" t="s">
        <v>1905</v>
      </c>
      <c r="D877" t="s">
        <v>1906</v>
      </c>
      <c r="AV877">
        <v>0.37507481880093069</v>
      </c>
      <c r="AW877">
        <v>1.4661344449400111</v>
      </c>
      <c r="AX877">
        <v>1.1475739238733129</v>
      </c>
      <c r="AY877">
        <v>3.4650593259988698</v>
      </c>
      <c r="BA877">
        <v>2.2524454673982262</v>
      </c>
      <c r="BB877">
        <v>0.6791157416009489</v>
      </c>
      <c r="BC877">
        <v>1.7046412909381232</v>
      </c>
      <c r="BD877">
        <v>1.7068062799392461</v>
      </c>
      <c r="BE877">
        <v>0.80452159716559568</v>
      </c>
      <c r="BF877">
        <v>0.29722554204862445</v>
      </c>
    </row>
    <row r="878" spans="1:62" x14ac:dyDescent="0.3">
      <c r="A878" t="s">
        <v>154</v>
      </c>
      <c r="B878" t="s">
        <v>155</v>
      </c>
      <c r="C878" t="s">
        <v>1907</v>
      </c>
      <c r="D878" t="s">
        <v>1908</v>
      </c>
    </row>
    <row r="879" spans="1:62" x14ac:dyDescent="0.3">
      <c r="A879" t="s">
        <v>154</v>
      </c>
      <c r="B879" t="s">
        <v>155</v>
      </c>
      <c r="C879" t="s">
        <v>1909</v>
      </c>
      <c r="D879" t="s">
        <v>1910</v>
      </c>
    </row>
    <row r="880" spans="1:62" x14ac:dyDescent="0.3">
      <c r="A880" t="s">
        <v>154</v>
      </c>
      <c r="B880" t="s">
        <v>155</v>
      </c>
      <c r="C880" t="s">
        <v>1911</v>
      </c>
      <c r="D880" t="s">
        <v>1912</v>
      </c>
      <c r="J880">
        <v>650000</v>
      </c>
      <c r="K880">
        <v>900000</v>
      </c>
      <c r="L880">
        <v>890000</v>
      </c>
      <c r="M880">
        <v>1130000</v>
      </c>
      <c r="N880">
        <v>860000</v>
      </c>
      <c r="O880">
        <v>1450000</v>
      </c>
      <c r="P880">
        <v>1280000</v>
      </c>
      <c r="Q880">
        <v>1390000</v>
      </c>
      <c r="R880">
        <v>1920000</v>
      </c>
      <c r="S880">
        <v>4520000</v>
      </c>
      <c r="T880">
        <v>8490000</v>
      </c>
      <c r="U880">
        <v>2820000</v>
      </c>
      <c r="V880">
        <v>8970000</v>
      </c>
      <c r="W880">
        <v>11080000</v>
      </c>
      <c r="X880">
        <v>14210000</v>
      </c>
      <c r="Y880">
        <v>20900000</v>
      </c>
      <c r="Z880">
        <v>35960000</v>
      </c>
      <c r="AA880">
        <v>51460000</v>
      </c>
      <c r="AB880">
        <v>47960000</v>
      </c>
      <c r="AC880">
        <v>43310000</v>
      </c>
      <c r="AD880">
        <v>33100000</v>
      </c>
      <c r="AE880">
        <v>25430000</v>
      </c>
      <c r="AF880">
        <v>30350000</v>
      </c>
      <c r="AG880">
        <v>37160000</v>
      </c>
      <c r="AH880">
        <v>61620000</v>
      </c>
      <c r="AI880">
        <v>64640000</v>
      </c>
      <c r="AJ880">
        <v>43770000</v>
      </c>
      <c r="AK880">
        <v>59030000</v>
      </c>
      <c r="AL880">
        <v>44370000</v>
      </c>
      <c r="AM880">
        <v>61730000</v>
      </c>
      <c r="AN880">
        <v>55630000</v>
      </c>
      <c r="AO880">
        <v>53420000</v>
      </c>
      <c r="AP880">
        <v>43880000</v>
      </c>
      <c r="AQ880">
        <v>32350000</v>
      </c>
      <c r="AR880">
        <v>30560000</v>
      </c>
      <c r="AS880">
        <v>32360000</v>
      </c>
      <c r="AT880">
        <v>21040000</v>
      </c>
      <c r="AU880">
        <v>24510000</v>
      </c>
      <c r="AV880">
        <v>26230000</v>
      </c>
      <c r="AW880">
        <v>29000000</v>
      </c>
      <c r="AX880">
        <v>28770000</v>
      </c>
      <c r="AY880">
        <v>34160000</v>
      </c>
      <c r="AZ880">
        <v>51630000</v>
      </c>
      <c r="BA880">
        <v>54750000</v>
      </c>
      <c r="BB880">
        <v>82110000</v>
      </c>
      <c r="BC880">
        <v>123700000</v>
      </c>
      <c r="BD880">
        <v>280690000</v>
      </c>
      <c r="BE880">
        <v>276070000</v>
      </c>
      <c r="BF880">
        <v>265060000</v>
      </c>
      <c r="BG880">
        <v>125440000</v>
      </c>
      <c r="BH880">
        <v>88550000</v>
      </c>
      <c r="BI880">
        <v>65430000</v>
      </c>
      <c r="BJ880">
        <v>135400000</v>
      </c>
    </row>
    <row r="881" spans="1:62" x14ac:dyDescent="0.3">
      <c r="A881" t="s">
        <v>154</v>
      </c>
      <c r="B881" t="s">
        <v>155</v>
      </c>
      <c r="C881" t="s">
        <v>1913</v>
      </c>
      <c r="D881" t="s">
        <v>1914</v>
      </c>
      <c r="G881">
        <v>30000</v>
      </c>
      <c r="H881">
        <v>50000</v>
      </c>
      <c r="I881">
        <v>110000</v>
      </c>
      <c r="J881">
        <v>2640000</v>
      </c>
      <c r="K881">
        <v>2160000</v>
      </c>
      <c r="L881">
        <v>1290000</v>
      </c>
      <c r="M881">
        <v>40000</v>
      </c>
      <c r="N881">
        <v>140000</v>
      </c>
      <c r="O881">
        <v>1070000</v>
      </c>
      <c r="P881">
        <v>1350000</v>
      </c>
      <c r="Q881">
        <v>490000</v>
      </c>
      <c r="R881">
        <v>730000</v>
      </c>
      <c r="S881">
        <v>3600000</v>
      </c>
      <c r="T881">
        <v>2620000</v>
      </c>
      <c r="U881">
        <v>2470000</v>
      </c>
      <c r="V881">
        <v>30090000</v>
      </c>
      <c r="W881">
        <v>5930000</v>
      </c>
      <c r="X881">
        <v>10620000</v>
      </c>
      <c r="Y881">
        <v>9270000</v>
      </c>
      <c r="Z881">
        <v>21210000</v>
      </c>
      <c r="AA881">
        <v>13870000</v>
      </c>
      <c r="AB881">
        <v>8050000</v>
      </c>
      <c r="AC881">
        <v>12770000</v>
      </c>
      <c r="AD881">
        <v>15040000</v>
      </c>
      <c r="AE881">
        <v>12400000</v>
      </c>
      <c r="AF881">
        <v>29290000</v>
      </c>
      <c r="AG881">
        <v>38290000</v>
      </c>
      <c r="AH881">
        <v>39490000</v>
      </c>
      <c r="AI881">
        <v>64360000</v>
      </c>
      <c r="AJ881">
        <v>59200000</v>
      </c>
      <c r="AK881">
        <v>72190000</v>
      </c>
      <c r="AL881">
        <v>66140000</v>
      </c>
      <c r="AM881">
        <v>68320000</v>
      </c>
      <c r="AN881">
        <v>75710000</v>
      </c>
      <c r="AO881">
        <v>92410000</v>
      </c>
      <c r="AP881">
        <v>62310000</v>
      </c>
      <c r="AQ881">
        <v>76340000</v>
      </c>
      <c r="AR881">
        <v>54180000</v>
      </c>
      <c r="AS881">
        <v>61610000</v>
      </c>
      <c r="AT881">
        <v>191710000</v>
      </c>
      <c r="AU881">
        <v>119150000</v>
      </c>
      <c r="AV881">
        <v>67030000</v>
      </c>
      <c r="AW881">
        <v>122000000</v>
      </c>
      <c r="AX881">
        <v>123260000</v>
      </c>
      <c r="AY881">
        <v>520900000</v>
      </c>
      <c r="AZ881">
        <v>380140000</v>
      </c>
      <c r="BA881">
        <v>112380000</v>
      </c>
      <c r="BB881">
        <v>118250000</v>
      </c>
      <c r="BC881">
        <v>200560000</v>
      </c>
      <c r="BD881">
        <v>94560000</v>
      </c>
      <c r="BE881">
        <v>152660000</v>
      </c>
      <c r="BF881">
        <v>66730000</v>
      </c>
      <c r="BG881">
        <v>50390000</v>
      </c>
      <c r="BH881">
        <v>38750000</v>
      </c>
      <c r="BI881">
        <v>45090000</v>
      </c>
      <c r="BJ881">
        <v>58890000</v>
      </c>
    </row>
    <row r="882" spans="1:62" x14ac:dyDescent="0.3">
      <c r="A882" t="s">
        <v>154</v>
      </c>
      <c r="B882" t="s">
        <v>155</v>
      </c>
      <c r="C882" t="s">
        <v>1915</v>
      </c>
      <c r="D882" t="s">
        <v>1916</v>
      </c>
      <c r="E882">
        <v>86000000</v>
      </c>
      <c r="F882">
        <v>70500000</v>
      </c>
      <c r="G882">
        <v>63400000</v>
      </c>
      <c r="H882">
        <v>75770000</v>
      </c>
      <c r="I882">
        <v>76460000</v>
      </c>
      <c r="J882">
        <v>95980000</v>
      </c>
      <c r="K882">
        <v>59730000</v>
      </c>
      <c r="L882">
        <v>63100000</v>
      </c>
      <c r="M882">
        <v>60850000</v>
      </c>
      <c r="N882">
        <v>65990000</v>
      </c>
      <c r="O882">
        <v>73160000</v>
      </c>
      <c r="P882">
        <v>81510000</v>
      </c>
      <c r="Q882">
        <v>103060000</v>
      </c>
      <c r="R882">
        <v>121740000</v>
      </c>
      <c r="S882">
        <v>140970000</v>
      </c>
      <c r="T882">
        <v>167900000</v>
      </c>
      <c r="U882">
        <v>152260000</v>
      </c>
      <c r="V882">
        <v>177560000</v>
      </c>
      <c r="W882">
        <v>218640000</v>
      </c>
      <c r="X882">
        <v>274040000</v>
      </c>
      <c r="Y882">
        <v>283290000</v>
      </c>
      <c r="Z882">
        <v>230210000</v>
      </c>
      <c r="AA882">
        <v>196070000</v>
      </c>
      <c r="AB882">
        <v>164690000</v>
      </c>
      <c r="AC882">
        <v>159990000</v>
      </c>
      <c r="AD882">
        <v>179930000</v>
      </c>
      <c r="AE882">
        <v>246540000</v>
      </c>
      <c r="AF882">
        <v>251110000</v>
      </c>
      <c r="AG882">
        <v>254750000</v>
      </c>
      <c r="AH882">
        <v>200260000</v>
      </c>
      <c r="AI882">
        <v>286100000</v>
      </c>
      <c r="AJ882">
        <v>203680000</v>
      </c>
      <c r="AK882">
        <v>246610000</v>
      </c>
      <c r="AL882">
        <v>203110000</v>
      </c>
      <c r="AM882">
        <v>192290000</v>
      </c>
      <c r="AN882">
        <v>176380000</v>
      </c>
      <c r="AO882">
        <v>178810000</v>
      </c>
      <c r="AP882">
        <v>200560000</v>
      </c>
      <c r="AQ882">
        <v>255770000</v>
      </c>
      <c r="AR882">
        <v>154010000</v>
      </c>
      <c r="AS882">
        <v>181490000</v>
      </c>
      <c r="AT882">
        <v>216260000</v>
      </c>
      <c r="AU882">
        <v>331330000</v>
      </c>
      <c r="AV882">
        <v>997030000</v>
      </c>
      <c r="AW882">
        <v>498340000</v>
      </c>
      <c r="AX882">
        <v>539710000</v>
      </c>
      <c r="AY882">
        <v>775810000</v>
      </c>
      <c r="AZ882">
        <v>591270000</v>
      </c>
      <c r="BA882">
        <v>563080000</v>
      </c>
      <c r="BB882">
        <v>706950000</v>
      </c>
      <c r="BC882">
        <v>1155640000</v>
      </c>
      <c r="BD882">
        <v>743180000</v>
      </c>
      <c r="BE882">
        <v>731430000</v>
      </c>
      <c r="BF882">
        <v>529660000</v>
      </c>
      <c r="BG882">
        <v>492290000</v>
      </c>
      <c r="BH882">
        <v>396200000</v>
      </c>
      <c r="BI882">
        <v>432320000</v>
      </c>
      <c r="BJ882">
        <v>432780000</v>
      </c>
    </row>
    <row r="883" spans="1:62" x14ac:dyDescent="0.3">
      <c r="A883" t="s">
        <v>154</v>
      </c>
      <c r="B883" t="s">
        <v>155</v>
      </c>
      <c r="C883" t="s">
        <v>1917</v>
      </c>
      <c r="D883" t="s">
        <v>1918</v>
      </c>
      <c r="E883">
        <v>200000</v>
      </c>
      <c r="F883">
        <v>860000</v>
      </c>
      <c r="G883">
        <v>1960000</v>
      </c>
      <c r="H883">
        <v>1640000</v>
      </c>
      <c r="I883">
        <v>6200000</v>
      </c>
      <c r="J883">
        <v>9920000</v>
      </c>
      <c r="K883">
        <v>15610000</v>
      </c>
      <c r="L883">
        <v>17310000</v>
      </c>
      <c r="M883">
        <v>20330000</v>
      </c>
      <c r="N883">
        <v>21660000</v>
      </c>
      <c r="O883">
        <v>33420000</v>
      </c>
      <c r="P883">
        <v>59720000</v>
      </c>
      <c r="Q883">
        <v>86830000</v>
      </c>
      <c r="R883">
        <v>88320000</v>
      </c>
      <c r="S883">
        <v>132870000</v>
      </c>
      <c r="T883">
        <v>171650000</v>
      </c>
      <c r="U883">
        <v>153610000</v>
      </c>
      <c r="V883">
        <v>130960000</v>
      </c>
      <c r="W883">
        <v>170240000</v>
      </c>
      <c r="X883">
        <v>175780000</v>
      </c>
      <c r="Y883">
        <v>175300000</v>
      </c>
      <c r="Z883">
        <v>208410000</v>
      </c>
      <c r="AA883">
        <v>259050000</v>
      </c>
      <c r="AB883">
        <v>227040000</v>
      </c>
      <c r="AC883">
        <v>320730000</v>
      </c>
      <c r="AD883">
        <v>329700000</v>
      </c>
      <c r="AE883">
        <v>273360000</v>
      </c>
      <c r="AF883">
        <v>357090000</v>
      </c>
      <c r="AG883">
        <v>378680000</v>
      </c>
      <c r="AH883">
        <v>426010000</v>
      </c>
      <c r="AI883">
        <v>402710000</v>
      </c>
      <c r="AJ883">
        <v>414960000</v>
      </c>
      <c r="AK883">
        <v>403860000</v>
      </c>
      <c r="AL883">
        <v>292650000</v>
      </c>
      <c r="AM883">
        <v>248460000</v>
      </c>
      <c r="AN883">
        <v>256710000</v>
      </c>
      <c r="AO883">
        <v>255260000</v>
      </c>
      <c r="AP883">
        <v>203110000</v>
      </c>
      <c r="AQ883">
        <v>259580000</v>
      </c>
      <c r="AR883">
        <v>216500000</v>
      </c>
      <c r="AS883">
        <v>177340000</v>
      </c>
      <c r="AT883">
        <v>161490000</v>
      </c>
      <c r="AU883">
        <v>346920000</v>
      </c>
      <c r="AV883">
        <v>433910000</v>
      </c>
      <c r="AW883">
        <v>539890000</v>
      </c>
      <c r="AX883">
        <v>659870000</v>
      </c>
      <c r="AY883">
        <v>750530000</v>
      </c>
      <c r="AZ883">
        <v>776000000</v>
      </c>
      <c r="BA883">
        <v>913540000</v>
      </c>
      <c r="BB883">
        <v>976970000</v>
      </c>
      <c r="BC883">
        <v>1105840000</v>
      </c>
      <c r="BD883">
        <v>1011150000</v>
      </c>
      <c r="BE883">
        <v>1276960000</v>
      </c>
      <c r="BF883">
        <v>1048590000</v>
      </c>
      <c r="BG883">
        <v>939040000</v>
      </c>
      <c r="BH883">
        <v>819760000</v>
      </c>
      <c r="BI883">
        <v>712680000</v>
      </c>
      <c r="BJ883">
        <v>835300000</v>
      </c>
    </row>
    <row r="884" spans="1:62" x14ac:dyDescent="0.3">
      <c r="A884" t="s">
        <v>154</v>
      </c>
      <c r="B884" t="s">
        <v>155</v>
      </c>
      <c r="C884" t="s">
        <v>1919</v>
      </c>
      <c r="D884" t="s">
        <v>1920</v>
      </c>
      <c r="AX884">
        <v>4010000</v>
      </c>
      <c r="AY884">
        <v>5740000</v>
      </c>
      <c r="AZ884">
        <v>6590000</v>
      </c>
      <c r="BA884">
        <v>9440000</v>
      </c>
      <c r="BB884">
        <v>9550000</v>
      </c>
      <c r="BC884">
        <v>7530000</v>
      </c>
      <c r="BD884">
        <v>8070000</v>
      </c>
      <c r="BE884">
        <v>7070000</v>
      </c>
      <c r="BF884">
        <v>6620000</v>
      </c>
      <c r="BG884">
        <v>6380000</v>
      </c>
      <c r="BH884">
        <v>4940000</v>
      </c>
      <c r="BI884">
        <v>5530000</v>
      </c>
      <c r="BJ884">
        <v>8540000</v>
      </c>
    </row>
    <row r="885" spans="1:62" x14ac:dyDescent="0.3">
      <c r="A885" t="s">
        <v>154</v>
      </c>
      <c r="B885" t="s">
        <v>155</v>
      </c>
      <c r="C885" t="s">
        <v>1921</v>
      </c>
      <c r="D885" t="s">
        <v>1922</v>
      </c>
      <c r="E885">
        <v>100000</v>
      </c>
      <c r="F885">
        <v>20000</v>
      </c>
      <c r="J885">
        <v>1420000</v>
      </c>
      <c r="K885">
        <v>1980000</v>
      </c>
      <c r="L885">
        <v>3010000</v>
      </c>
      <c r="M885">
        <v>6160000</v>
      </c>
      <c r="N885">
        <v>13830000</v>
      </c>
      <c r="O885">
        <v>13700000</v>
      </c>
      <c r="P885">
        <v>15420000</v>
      </c>
      <c r="Q885">
        <v>21660000</v>
      </c>
      <c r="R885">
        <v>31670000</v>
      </c>
      <c r="S885">
        <v>42740000</v>
      </c>
      <c r="T885">
        <v>51940000</v>
      </c>
      <c r="U885">
        <v>56050000</v>
      </c>
      <c r="V885">
        <v>77210000</v>
      </c>
      <c r="W885">
        <v>84270000</v>
      </c>
      <c r="X885">
        <v>107680000</v>
      </c>
      <c r="Y885">
        <v>122290000</v>
      </c>
      <c r="Z885">
        <v>91860000</v>
      </c>
      <c r="AA885">
        <v>112250000</v>
      </c>
      <c r="AB885">
        <v>113680000</v>
      </c>
      <c r="AC885">
        <v>121100000</v>
      </c>
      <c r="AD885">
        <v>107780000</v>
      </c>
      <c r="AE885">
        <v>196260000</v>
      </c>
      <c r="AF885">
        <v>216300000</v>
      </c>
      <c r="AG885">
        <v>265290000</v>
      </c>
      <c r="AH885">
        <v>266150000</v>
      </c>
      <c r="AI885">
        <v>280850000</v>
      </c>
      <c r="AJ885">
        <v>287900000</v>
      </c>
      <c r="AK885">
        <v>307740000</v>
      </c>
      <c r="AL885">
        <v>321680000</v>
      </c>
      <c r="AM885">
        <v>331330000</v>
      </c>
      <c r="AN885">
        <v>359050000</v>
      </c>
      <c r="AO885">
        <v>444190000</v>
      </c>
      <c r="AP885">
        <v>381630000</v>
      </c>
      <c r="AQ885">
        <v>419190000</v>
      </c>
      <c r="AR885">
        <v>425670000</v>
      </c>
      <c r="AS885">
        <v>394500000</v>
      </c>
      <c r="AT885">
        <v>402200000</v>
      </c>
      <c r="AU885">
        <v>383050000</v>
      </c>
      <c r="AV885">
        <v>412830000</v>
      </c>
      <c r="AW885">
        <v>493630000</v>
      </c>
      <c r="AX885">
        <v>543880000</v>
      </c>
      <c r="AY885">
        <v>691250000</v>
      </c>
      <c r="AZ885">
        <v>807710000</v>
      </c>
      <c r="BA885">
        <v>815310000</v>
      </c>
      <c r="BB885">
        <v>810140000</v>
      </c>
      <c r="BC885">
        <v>765910000</v>
      </c>
      <c r="BD885">
        <v>795280000</v>
      </c>
      <c r="BE885">
        <v>679040000</v>
      </c>
      <c r="BF885">
        <v>605820000</v>
      </c>
      <c r="BG885">
        <v>569770000</v>
      </c>
      <c r="BH885">
        <v>373460000</v>
      </c>
      <c r="BI885">
        <v>428100000</v>
      </c>
      <c r="BJ885">
        <v>348580000</v>
      </c>
    </row>
    <row r="886" spans="1:62" x14ac:dyDescent="0.3">
      <c r="A886" t="s">
        <v>154</v>
      </c>
      <c r="B886" t="s">
        <v>155</v>
      </c>
      <c r="C886" t="s">
        <v>1923</v>
      </c>
      <c r="D886" t="s">
        <v>1924</v>
      </c>
      <c r="E886">
        <v>3150000</v>
      </c>
      <c r="F886">
        <v>14790000</v>
      </c>
      <c r="G886">
        <v>50680000</v>
      </c>
      <c r="H886">
        <v>56970000</v>
      </c>
      <c r="I886">
        <v>75980000</v>
      </c>
      <c r="J886">
        <v>94900000</v>
      </c>
      <c r="K886">
        <v>99760000</v>
      </c>
      <c r="L886">
        <v>91170000</v>
      </c>
      <c r="M886">
        <v>147460000</v>
      </c>
      <c r="N886">
        <v>101590000</v>
      </c>
      <c r="O886">
        <v>129540000</v>
      </c>
      <c r="P886">
        <v>155520000</v>
      </c>
      <c r="Q886">
        <v>133420000</v>
      </c>
      <c r="R886">
        <v>208630000</v>
      </c>
      <c r="S886">
        <v>303800000</v>
      </c>
      <c r="T886">
        <v>368870000</v>
      </c>
      <c r="U886">
        <v>293890000</v>
      </c>
      <c r="V886">
        <v>287430000</v>
      </c>
      <c r="W886">
        <v>480980000</v>
      </c>
      <c r="X886">
        <v>655910000</v>
      </c>
      <c r="Y886">
        <v>586910000</v>
      </c>
      <c r="Z886">
        <v>728470000</v>
      </c>
      <c r="AA886">
        <v>579900000</v>
      </c>
      <c r="AB886">
        <v>522650000</v>
      </c>
      <c r="AC886">
        <v>657740000</v>
      </c>
      <c r="AD886">
        <v>621450000</v>
      </c>
      <c r="AE886">
        <v>795440000</v>
      </c>
      <c r="AF886">
        <v>768730000</v>
      </c>
      <c r="AG886">
        <v>1328590000</v>
      </c>
      <c r="AH886">
        <v>1372430000</v>
      </c>
      <c r="AI886">
        <v>1505800000</v>
      </c>
      <c r="AJ886">
        <v>1602420000</v>
      </c>
      <c r="AK886">
        <v>2249530000</v>
      </c>
      <c r="AL886">
        <v>1647700000</v>
      </c>
      <c r="AM886">
        <v>1864850000</v>
      </c>
      <c r="AN886">
        <v>1699670000</v>
      </c>
      <c r="AO886">
        <v>1584170000</v>
      </c>
      <c r="AP886">
        <v>1410880000</v>
      </c>
      <c r="AQ886">
        <v>1533970000</v>
      </c>
      <c r="AR886">
        <v>1400630000</v>
      </c>
      <c r="AS886">
        <v>1044360000</v>
      </c>
      <c r="AT886">
        <v>1613760000</v>
      </c>
      <c r="AU886">
        <v>1725220000</v>
      </c>
      <c r="AV886">
        <v>2314060000</v>
      </c>
      <c r="AW886">
        <v>2724950000</v>
      </c>
      <c r="AX886">
        <v>3043300000</v>
      </c>
      <c r="AY886">
        <v>3249070000</v>
      </c>
      <c r="AZ886">
        <v>3936110000</v>
      </c>
      <c r="BA886">
        <v>4598170000</v>
      </c>
      <c r="BB886">
        <v>3981200000</v>
      </c>
      <c r="BC886">
        <v>4317610000</v>
      </c>
      <c r="BD886">
        <v>4009440000</v>
      </c>
      <c r="BE886">
        <v>4200700000</v>
      </c>
      <c r="BF886">
        <v>4092800000</v>
      </c>
      <c r="BG886">
        <v>4469830000</v>
      </c>
      <c r="BH886">
        <v>3653430000</v>
      </c>
      <c r="BI886">
        <v>3836660000</v>
      </c>
      <c r="BJ886">
        <v>4162370000</v>
      </c>
    </row>
    <row r="887" spans="1:62" x14ac:dyDescent="0.3">
      <c r="A887" t="s">
        <v>154</v>
      </c>
      <c r="B887" t="s">
        <v>155</v>
      </c>
      <c r="C887" t="s">
        <v>1925</v>
      </c>
      <c r="D887" t="s">
        <v>1926</v>
      </c>
      <c r="P887">
        <v>1500000</v>
      </c>
      <c r="Q887">
        <v>4030000</v>
      </c>
      <c r="R887">
        <v>5980000</v>
      </c>
      <c r="S887">
        <v>10140000</v>
      </c>
      <c r="T887">
        <v>16550000</v>
      </c>
      <c r="U887">
        <v>23020000</v>
      </c>
      <c r="V887">
        <v>19590000</v>
      </c>
      <c r="W887">
        <v>19770000</v>
      </c>
      <c r="X887">
        <v>25820000</v>
      </c>
      <c r="Y887">
        <v>33870000</v>
      </c>
      <c r="Z887">
        <v>37160000</v>
      </c>
      <c r="AA887">
        <v>43330000</v>
      </c>
      <c r="AB887">
        <v>52900000</v>
      </c>
      <c r="AC887">
        <v>61490000</v>
      </c>
      <c r="AD887">
        <v>69430000</v>
      </c>
      <c r="AE887">
        <v>99190000</v>
      </c>
      <c r="AF887">
        <v>141820000</v>
      </c>
      <c r="AG887">
        <v>201390000</v>
      </c>
      <c r="AH887">
        <v>202420000</v>
      </c>
      <c r="AI887">
        <v>214570000</v>
      </c>
      <c r="AJ887">
        <v>224360000</v>
      </c>
      <c r="AK887">
        <v>160760000</v>
      </c>
      <c r="AL887">
        <v>75480000</v>
      </c>
      <c r="AM887">
        <v>80490000</v>
      </c>
      <c r="AN887">
        <v>75650000</v>
      </c>
      <c r="AO887">
        <v>72640000</v>
      </c>
      <c r="AP887">
        <v>58430000</v>
      </c>
      <c r="AQ887">
        <v>62910000</v>
      </c>
      <c r="AR887">
        <v>63170000</v>
      </c>
      <c r="AS887">
        <v>59110000</v>
      </c>
      <c r="AT887">
        <v>65750000</v>
      </c>
      <c r="AU887">
        <v>71000000</v>
      </c>
      <c r="AV887">
        <v>98150000</v>
      </c>
      <c r="AW887">
        <v>119300000</v>
      </c>
      <c r="AX887">
        <v>130730000</v>
      </c>
      <c r="AY887">
        <v>157320000</v>
      </c>
      <c r="AZ887">
        <v>189670000</v>
      </c>
      <c r="BA887">
        <v>210120000</v>
      </c>
      <c r="BB887">
        <v>245260000</v>
      </c>
      <c r="BC887">
        <v>252100000</v>
      </c>
      <c r="BD887">
        <v>230240000</v>
      </c>
      <c r="BE887">
        <v>228720000</v>
      </c>
      <c r="BF887">
        <v>249220000</v>
      </c>
      <c r="BG887">
        <v>295890000</v>
      </c>
      <c r="BH887">
        <v>189710000</v>
      </c>
      <c r="BI887">
        <v>138380000</v>
      </c>
      <c r="BJ887">
        <v>125760000</v>
      </c>
    </row>
    <row r="888" spans="1:62" x14ac:dyDescent="0.3">
      <c r="A888" t="s">
        <v>154</v>
      </c>
      <c r="B888" t="s">
        <v>155</v>
      </c>
      <c r="C888" t="s">
        <v>1927</v>
      </c>
      <c r="D888" t="s">
        <v>1928</v>
      </c>
      <c r="I888">
        <v>206900000</v>
      </c>
      <c r="J888">
        <v>188000000</v>
      </c>
      <c r="K888">
        <v>179000000</v>
      </c>
      <c r="L888">
        <v>204700000</v>
      </c>
      <c r="M888">
        <v>206200000</v>
      </c>
      <c r="N888">
        <v>217500000</v>
      </c>
      <c r="O888">
        <v>181600000</v>
      </c>
      <c r="P888">
        <v>178300000</v>
      </c>
      <c r="Q888">
        <v>253570000</v>
      </c>
      <c r="R888">
        <v>278140000</v>
      </c>
      <c r="S888">
        <v>387100000</v>
      </c>
      <c r="T888">
        <v>471100000</v>
      </c>
      <c r="U888">
        <v>462100000</v>
      </c>
      <c r="V888">
        <v>431500000</v>
      </c>
      <c r="W888">
        <v>543840000</v>
      </c>
      <c r="X888">
        <v>653600000</v>
      </c>
      <c r="Y888">
        <v>911020000</v>
      </c>
      <c r="Z888">
        <v>925850000</v>
      </c>
      <c r="AA888">
        <v>904310000</v>
      </c>
      <c r="AB888">
        <v>824700000</v>
      </c>
      <c r="AC888">
        <v>938060000</v>
      </c>
      <c r="AD888">
        <v>884110000</v>
      </c>
      <c r="AE888">
        <v>1220220000</v>
      </c>
      <c r="AF888">
        <v>1500560000</v>
      </c>
      <c r="AG888">
        <v>1672200000</v>
      </c>
      <c r="AH888">
        <v>1892900000</v>
      </c>
      <c r="AI888">
        <v>2660570000</v>
      </c>
      <c r="AJ888">
        <v>2424910000</v>
      </c>
      <c r="AK888">
        <v>2630820000</v>
      </c>
      <c r="AL888">
        <v>2619050000</v>
      </c>
      <c r="AM888">
        <v>2692340000</v>
      </c>
      <c r="AN888">
        <v>2305660000</v>
      </c>
      <c r="AO888">
        <v>1906710000</v>
      </c>
      <c r="AP888">
        <v>1786050000</v>
      </c>
      <c r="AQ888">
        <v>1239880000</v>
      </c>
      <c r="AR888">
        <v>1213400000</v>
      </c>
      <c r="AS888">
        <v>1025160000</v>
      </c>
      <c r="AT888">
        <v>755470000</v>
      </c>
      <c r="AU888">
        <v>1783720000</v>
      </c>
      <c r="AV888">
        <v>2569360000</v>
      </c>
      <c r="AW888">
        <v>2534020000</v>
      </c>
      <c r="AX888">
        <v>3467650000</v>
      </c>
      <c r="AY888">
        <v>3810740000</v>
      </c>
      <c r="AZ888">
        <v>2174750000</v>
      </c>
      <c r="BA888">
        <v>1862240000</v>
      </c>
      <c r="BB888">
        <v>2537700000</v>
      </c>
      <c r="BC888">
        <v>2647150000</v>
      </c>
      <c r="BD888">
        <v>3153350000</v>
      </c>
      <c r="BE888">
        <v>2772170000</v>
      </c>
      <c r="BF888">
        <v>1941790000</v>
      </c>
      <c r="BG888">
        <v>1784650000</v>
      </c>
      <c r="BH888">
        <v>1503990000</v>
      </c>
      <c r="BI888">
        <v>1211300000</v>
      </c>
      <c r="BJ888">
        <v>1469830000</v>
      </c>
    </row>
    <row r="889" spans="1:62" x14ac:dyDescent="0.3">
      <c r="A889" t="s">
        <v>154</v>
      </c>
      <c r="B889" t="s">
        <v>155</v>
      </c>
      <c r="C889" t="s">
        <v>1929</v>
      </c>
      <c r="D889" t="s">
        <v>1930</v>
      </c>
      <c r="E889">
        <v>5320000</v>
      </c>
      <c r="F889">
        <v>13350000</v>
      </c>
      <c r="G889">
        <v>59190000</v>
      </c>
      <c r="H889">
        <v>54130000</v>
      </c>
      <c r="I889">
        <v>41450000</v>
      </c>
      <c r="J889">
        <v>60330000</v>
      </c>
      <c r="K889">
        <v>74060000</v>
      </c>
      <c r="L889">
        <v>63670000</v>
      </c>
      <c r="M889">
        <v>53450000</v>
      </c>
      <c r="N889">
        <v>76290000</v>
      </c>
      <c r="O889">
        <v>79980000</v>
      </c>
      <c r="P889">
        <v>76680000</v>
      </c>
      <c r="Q889">
        <v>82110000</v>
      </c>
      <c r="R889">
        <v>142840000</v>
      </c>
      <c r="S889">
        <v>198070000</v>
      </c>
      <c r="T889">
        <v>292410000</v>
      </c>
      <c r="U889">
        <v>213620000</v>
      </c>
      <c r="V889">
        <v>266720000</v>
      </c>
      <c r="W889">
        <v>480720000</v>
      </c>
      <c r="X889">
        <v>657960000</v>
      </c>
      <c r="Y889">
        <v>641010000</v>
      </c>
      <c r="Z889">
        <v>626090000</v>
      </c>
      <c r="AA889">
        <v>654370000</v>
      </c>
      <c r="AB889">
        <v>626080000</v>
      </c>
      <c r="AC889">
        <v>547970000</v>
      </c>
      <c r="AD889">
        <v>569180000</v>
      </c>
      <c r="AE889">
        <v>752200000</v>
      </c>
      <c r="AF889">
        <v>923070000</v>
      </c>
      <c r="AG889">
        <v>937790000</v>
      </c>
      <c r="AH889">
        <v>1010120000</v>
      </c>
      <c r="AI889">
        <v>1376790000</v>
      </c>
      <c r="AJ889">
        <v>1347410000</v>
      </c>
      <c r="AK889">
        <v>1259770000</v>
      </c>
      <c r="AL889">
        <v>1288590000</v>
      </c>
      <c r="AM889">
        <v>1172540000</v>
      </c>
      <c r="AN889">
        <v>1256770000</v>
      </c>
      <c r="AO889">
        <v>1201320000</v>
      </c>
      <c r="AP889">
        <v>908280000</v>
      </c>
      <c r="AQ889">
        <v>995880000</v>
      </c>
      <c r="AR889">
        <v>896470000</v>
      </c>
      <c r="AS889">
        <v>750570000</v>
      </c>
      <c r="AT889">
        <v>625460000</v>
      </c>
      <c r="AU889">
        <v>869420000</v>
      </c>
      <c r="AV889">
        <v>1875660000</v>
      </c>
      <c r="AW889">
        <v>1166200000</v>
      </c>
      <c r="AX889">
        <v>2358720000</v>
      </c>
      <c r="AY889">
        <v>3067370000</v>
      </c>
      <c r="AZ889">
        <v>1879800000</v>
      </c>
      <c r="BA889">
        <v>2124600000</v>
      </c>
      <c r="BB889">
        <v>1457710000</v>
      </c>
      <c r="BC889">
        <v>1434510000</v>
      </c>
      <c r="BD889">
        <v>1817740000</v>
      </c>
      <c r="BE889">
        <v>2021600000</v>
      </c>
      <c r="BF889">
        <v>1389980000</v>
      </c>
      <c r="BG889">
        <v>1469640000</v>
      </c>
      <c r="BH889">
        <v>1609640000</v>
      </c>
      <c r="BI889">
        <v>1919110000</v>
      </c>
      <c r="BJ889">
        <v>2175320000</v>
      </c>
    </row>
    <row r="890" spans="1:62" x14ac:dyDescent="0.3">
      <c r="A890" t="s">
        <v>154</v>
      </c>
      <c r="B890" t="s">
        <v>155</v>
      </c>
      <c r="C890" t="s">
        <v>1931</v>
      </c>
      <c r="D890" t="s">
        <v>1932</v>
      </c>
      <c r="AO890">
        <v>5980000</v>
      </c>
      <c r="AP890">
        <v>860000</v>
      </c>
      <c r="AQ890">
        <v>2960000</v>
      </c>
      <c r="AR890">
        <v>1330000</v>
      </c>
      <c r="AS890">
        <v>2110000</v>
      </c>
      <c r="AT890">
        <v>1520000</v>
      </c>
      <c r="AU890">
        <v>1410000</v>
      </c>
      <c r="AV890">
        <v>3060000</v>
      </c>
      <c r="AW890">
        <v>7990000</v>
      </c>
      <c r="AX890">
        <v>9580000</v>
      </c>
      <c r="AY890">
        <v>9890000</v>
      </c>
      <c r="AZ890">
        <v>14400000</v>
      </c>
      <c r="BA890">
        <v>20740000</v>
      </c>
      <c r="BB890">
        <v>15400000</v>
      </c>
      <c r="BC890">
        <v>8720000</v>
      </c>
      <c r="BD890">
        <v>7430000</v>
      </c>
      <c r="BE890">
        <v>5860000</v>
      </c>
      <c r="BF890">
        <v>1450000</v>
      </c>
      <c r="BG890">
        <v>1980000</v>
      </c>
      <c r="BH890">
        <v>1300000</v>
      </c>
      <c r="BI890">
        <v>180000</v>
      </c>
      <c r="BJ890">
        <v>300000</v>
      </c>
    </row>
    <row r="891" spans="1:62" x14ac:dyDescent="0.3">
      <c r="A891" t="s">
        <v>154</v>
      </c>
      <c r="B891" t="s">
        <v>155</v>
      </c>
      <c r="C891" t="s">
        <v>1933</v>
      </c>
      <c r="D891" t="s">
        <v>1934</v>
      </c>
      <c r="AK891">
        <v>1550000</v>
      </c>
      <c r="AM891">
        <v>1610000</v>
      </c>
      <c r="AP891">
        <v>2200000</v>
      </c>
      <c r="AQ891">
        <v>2120000</v>
      </c>
      <c r="AR891">
        <v>2750000</v>
      </c>
      <c r="AS891">
        <v>3230000</v>
      </c>
      <c r="AT891">
        <v>4370000</v>
      </c>
      <c r="AU891">
        <v>4300000</v>
      </c>
      <c r="AV891">
        <v>4940000</v>
      </c>
      <c r="AW891">
        <v>6010000</v>
      </c>
      <c r="AX891">
        <v>6900000</v>
      </c>
      <c r="AY891">
        <v>10690000</v>
      </c>
      <c r="AZ891">
        <v>12020000</v>
      </c>
      <c r="BA891">
        <v>16250000</v>
      </c>
      <c r="BB891">
        <v>13100000</v>
      </c>
      <c r="BC891">
        <v>11100000</v>
      </c>
      <c r="BD891">
        <v>9180000</v>
      </c>
      <c r="BE891">
        <v>9400000</v>
      </c>
      <c r="BF891">
        <v>13600000</v>
      </c>
      <c r="BG891">
        <v>12440000</v>
      </c>
      <c r="BH891">
        <v>11960000</v>
      </c>
      <c r="BI891">
        <v>13020000</v>
      </c>
      <c r="BJ891">
        <v>13160000</v>
      </c>
    </row>
    <row r="892" spans="1:62" x14ac:dyDescent="0.3">
      <c r="A892" t="s">
        <v>154</v>
      </c>
      <c r="B892" t="s">
        <v>155</v>
      </c>
      <c r="C892" t="s">
        <v>1935</v>
      </c>
      <c r="D892" t="s">
        <v>1936</v>
      </c>
      <c r="S892">
        <v>50000</v>
      </c>
      <c r="T892">
        <v>200000</v>
      </c>
      <c r="U892">
        <v>470000</v>
      </c>
      <c r="V892">
        <v>870000</v>
      </c>
      <c r="W892">
        <v>2470000</v>
      </c>
      <c r="X892">
        <v>4030000</v>
      </c>
      <c r="Y892">
        <v>6050000</v>
      </c>
      <c r="Z892">
        <v>6680000</v>
      </c>
      <c r="AA892">
        <v>7990000</v>
      </c>
      <c r="AB892">
        <v>8650000</v>
      </c>
      <c r="AC892">
        <v>8330000</v>
      </c>
      <c r="AD892">
        <v>10850000</v>
      </c>
      <c r="AE892">
        <v>13820000</v>
      </c>
      <c r="AF892">
        <v>15750000</v>
      </c>
      <c r="AG892">
        <v>14130000</v>
      </c>
      <c r="AH892">
        <v>12130000</v>
      </c>
      <c r="AI892">
        <v>14870000</v>
      </c>
      <c r="AJ892">
        <v>14660000</v>
      </c>
      <c r="AK892">
        <v>18970000</v>
      </c>
      <c r="AL892">
        <v>26420000</v>
      </c>
      <c r="AM892">
        <v>37100000</v>
      </c>
      <c r="AN892">
        <v>60540000</v>
      </c>
      <c r="AO892">
        <v>75210000</v>
      </c>
      <c r="AP892">
        <v>89190000</v>
      </c>
      <c r="AQ892">
        <v>90410000</v>
      </c>
      <c r="AR892">
        <v>89990000</v>
      </c>
      <c r="AS892">
        <v>103390000</v>
      </c>
      <c r="AT892">
        <v>125480000</v>
      </c>
      <c r="AU892">
        <v>190600000</v>
      </c>
      <c r="AV892">
        <v>246070000</v>
      </c>
      <c r="AW892">
        <v>289170000</v>
      </c>
      <c r="AX892">
        <v>306630000</v>
      </c>
      <c r="AY892">
        <v>388190000</v>
      </c>
      <c r="AZ892">
        <v>489570000</v>
      </c>
      <c r="BA892">
        <v>559140000</v>
      </c>
      <c r="BB892">
        <v>428130000</v>
      </c>
      <c r="BC892">
        <v>384330000</v>
      </c>
      <c r="BD892">
        <v>393170000</v>
      </c>
      <c r="BE892">
        <v>341920000</v>
      </c>
      <c r="BF892">
        <v>338300000</v>
      </c>
      <c r="BG892">
        <v>333080000</v>
      </c>
      <c r="BH892">
        <v>271330000</v>
      </c>
      <c r="BI892">
        <v>249890000</v>
      </c>
      <c r="BJ892">
        <v>257440000</v>
      </c>
    </row>
    <row r="893" spans="1:62" x14ac:dyDescent="0.3">
      <c r="A893" t="s">
        <v>154</v>
      </c>
      <c r="B893" t="s">
        <v>155</v>
      </c>
      <c r="C893" t="s">
        <v>1937</v>
      </c>
      <c r="D893" t="s">
        <v>1938</v>
      </c>
      <c r="E893">
        <v>16640000</v>
      </c>
      <c r="F893">
        <v>18500000</v>
      </c>
      <c r="G893">
        <v>12530000</v>
      </c>
      <c r="H893">
        <v>22480000</v>
      </c>
      <c r="I893">
        <v>16380000</v>
      </c>
      <c r="J893">
        <v>26740000</v>
      </c>
      <c r="K893">
        <v>17900000</v>
      </c>
      <c r="L893">
        <v>45200000</v>
      </c>
      <c r="M893">
        <v>56200000</v>
      </c>
      <c r="N893">
        <v>16230000</v>
      </c>
      <c r="O893">
        <v>24540000</v>
      </c>
      <c r="P893">
        <v>27000000</v>
      </c>
      <c r="Q893">
        <v>6670000</v>
      </c>
      <c r="R893">
        <v>22170000</v>
      </c>
      <c r="S893">
        <v>11900000</v>
      </c>
      <c r="T893">
        <v>24540000</v>
      </c>
      <c r="U893">
        <v>10360000</v>
      </c>
      <c r="V893">
        <v>10970000</v>
      </c>
      <c r="W893">
        <v>13360000</v>
      </c>
      <c r="X893">
        <v>17980000</v>
      </c>
      <c r="Y893">
        <v>40990000</v>
      </c>
      <c r="Z893">
        <v>85880000</v>
      </c>
      <c r="AA893">
        <v>151350000</v>
      </c>
      <c r="AB893">
        <v>228530000</v>
      </c>
      <c r="AC893">
        <v>365800000</v>
      </c>
      <c r="AD893">
        <v>443670000</v>
      </c>
      <c r="AE893">
        <v>928570000</v>
      </c>
      <c r="AF893">
        <v>1138180000</v>
      </c>
      <c r="AG893">
        <v>1341840000</v>
      </c>
      <c r="AH893">
        <v>1008550000</v>
      </c>
      <c r="AI893">
        <v>1063010000</v>
      </c>
      <c r="AJ893">
        <v>580520000</v>
      </c>
      <c r="AK893">
        <v>691040000</v>
      </c>
      <c r="AL893">
        <v>512680000</v>
      </c>
      <c r="AM893">
        <v>369270000</v>
      </c>
      <c r="AN893">
        <v>352440000</v>
      </c>
      <c r="AO893">
        <v>317890000</v>
      </c>
      <c r="AP893">
        <v>276760000</v>
      </c>
      <c r="AQ893">
        <v>441700000</v>
      </c>
      <c r="AR893">
        <v>242640000</v>
      </c>
      <c r="AS893">
        <v>255590000</v>
      </c>
      <c r="AT893">
        <v>166820000</v>
      </c>
      <c r="AU893">
        <v>795310000</v>
      </c>
      <c r="AV893">
        <v>683380000</v>
      </c>
      <c r="AW893">
        <v>304460000</v>
      </c>
      <c r="AX893">
        <v>846720000</v>
      </c>
      <c r="AY893">
        <v>1043880000</v>
      </c>
      <c r="AZ893">
        <v>233820000</v>
      </c>
      <c r="BA893">
        <v>328350000</v>
      </c>
      <c r="BB893">
        <v>388430000</v>
      </c>
      <c r="BC893">
        <v>336060000</v>
      </c>
      <c r="BD893">
        <v>775940000</v>
      </c>
      <c r="BE893">
        <v>97040000</v>
      </c>
      <c r="BF893">
        <v>112070000</v>
      </c>
      <c r="BG893">
        <v>153530000</v>
      </c>
      <c r="BH893">
        <v>179810000</v>
      </c>
      <c r="BI893">
        <v>267210000</v>
      </c>
      <c r="BJ893">
        <v>294440000</v>
      </c>
    </row>
    <row r="894" spans="1:62" x14ac:dyDescent="0.3">
      <c r="A894" t="s">
        <v>154</v>
      </c>
      <c r="B894" t="s">
        <v>155</v>
      </c>
      <c r="C894" t="s">
        <v>1939</v>
      </c>
      <c r="D894" t="s">
        <v>1940</v>
      </c>
      <c r="E894">
        <v>10000</v>
      </c>
      <c r="F894">
        <v>30000</v>
      </c>
      <c r="G894">
        <v>120000</v>
      </c>
      <c r="H894">
        <v>140000</v>
      </c>
      <c r="I894">
        <v>640000</v>
      </c>
      <c r="J894">
        <v>470000</v>
      </c>
      <c r="K894">
        <v>650000</v>
      </c>
      <c r="L894">
        <v>970000</v>
      </c>
      <c r="M894">
        <v>1810000</v>
      </c>
      <c r="N894">
        <v>3790000</v>
      </c>
      <c r="O894">
        <v>8190000</v>
      </c>
      <c r="P894">
        <v>12430000</v>
      </c>
      <c r="Q894">
        <v>5040000</v>
      </c>
      <c r="R894">
        <v>17500000</v>
      </c>
      <c r="S894">
        <v>34600000</v>
      </c>
      <c r="T894">
        <v>59060000</v>
      </c>
      <c r="U894">
        <v>45860000</v>
      </c>
      <c r="V894">
        <v>57480000</v>
      </c>
      <c r="W894">
        <v>128160000</v>
      </c>
      <c r="X894">
        <v>205800000</v>
      </c>
      <c r="Y894">
        <v>231560000</v>
      </c>
      <c r="Z894">
        <v>217130000</v>
      </c>
      <c r="AA894">
        <v>275900000</v>
      </c>
      <c r="AB894">
        <v>286180000</v>
      </c>
      <c r="AC894">
        <v>237530000</v>
      </c>
      <c r="AD894">
        <v>277010000</v>
      </c>
      <c r="AE894">
        <v>449080000</v>
      </c>
      <c r="AF894">
        <v>590590000</v>
      </c>
      <c r="AG894">
        <v>938480000</v>
      </c>
      <c r="AH894">
        <v>1075580000</v>
      </c>
      <c r="AI894">
        <v>823450000</v>
      </c>
      <c r="AJ894">
        <v>955700000</v>
      </c>
      <c r="AK894">
        <v>877970000</v>
      </c>
      <c r="AL894">
        <v>972480000</v>
      </c>
      <c r="AM894">
        <v>1144840000</v>
      </c>
      <c r="AN894">
        <v>1296330000</v>
      </c>
      <c r="AO894">
        <v>1051590000</v>
      </c>
      <c r="AP894">
        <v>777740000</v>
      </c>
      <c r="AQ894">
        <v>930480000</v>
      </c>
      <c r="AR894">
        <v>980940000</v>
      </c>
      <c r="AS894">
        <v>949310000</v>
      </c>
      <c r="AT894">
        <v>846910000</v>
      </c>
      <c r="AU894">
        <v>576820000</v>
      </c>
      <c r="AV894">
        <v>521080000</v>
      </c>
      <c r="AW894">
        <v>639080000</v>
      </c>
      <c r="AX894">
        <v>1129490000</v>
      </c>
      <c r="AY894">
        <v>2509310000</v>
      </c>
      <c r="AZ894">
        <v>1593850000</v>
      </c>
      <c r="BA894">
        <v>957210000</v>
      </c>
      <c r="BB894">
        <v>1263940000</v>
      </c>
      <c r="BC894">
        <v>1623190000</v>
      </c>
      <c r="BD894">
        <v>1580720000</v>
      </c>
      <c r="BE894">
        <v>1637510000</v>
      </c>
      <c r="BF894">
        <v>1970660000</v>
      </c>
      <c r="BG894">
        <v>1170040000</v>
      </c>
      <c r="BH894">
        <v>1397220000</v>
      </c>
      <c r="BI894">
        <v>1089150000</v>
      </c>
      <c r="BJ894">
        <v>1166560000</v>
      </c>
    </row>
    <row r="895" spans="1:62" x14ac:dyDescent="0.3">
      <c r="A895" t="s">
        <v>154</v>
      </c>
      <c r="B895" t="s">
        <v>155</v>
      </c>
      <c r="C895" t="s">
        <v>1941</v>
      </c>
      <c r="D895" t="s">
        <v>1942</v>
      </c>
      <c r="AG895">
        <v>40000</v>
      </c>
      <c r="AH895">
        <v>1930000</v>
      </c>
      <c r="AI895">
        <v>9090000</v>
      </c>
      <c r="AJ895">
        <v>5110000</v>
      </c>
      <c r="AK895">
        <v>11570000</v>
      </c>
      <c r="AL895">
        <v>22910000</v>
      </c>
      <c r="AM895">
        <v>13120000</v>
      </c>
      <c r="AN895">
        <v>14120000</v>
      </c>
      <c r="AO895">
        <v>13460000</v>
      </c>
      <c r="AP895">
        <v>10430000</v>
      </c>
      <c r="AQ895">
        <v>3020000</v>
      </c>
      <c r="AR895">
        <v>1670000</v>
      </c>
      <c r="AS895">
        <v>11470000</v>
      </c>
      <c r="AT895">
        <v>1440000</v>
      </c>
      <c r="AU895">
        <v>2550000</v>
      </c>
      <c r="AV895">
        <v>15160000</v>
      </c>
      <c r="AW895">
        <v>21930000</v>
      </c>
      <c r="AX895">
        <v>33310000</v>
      </c>
      <c r="AY895">
        <v>38320000</v>
      </c>
      <c r="AZ895">
        <v>51230000</v>
      </c>
      <c r="BA895">
        <v>82680000</v>
      </c>
      <c r="BB895">
        <v>69260000</v>
      </c>
      <c r="BC895">
        <v>106620000</v>
      </c>
      <c r="BD895">
        <v>129950000</v>
      </c>
      <c r="BE895">
        <v>226390000</v>
      </c>
      <c r="BF895">
        <v>250590000</v>
      </c>
      <c r="BG895">
        <v>313140000</v>
      </c>
      <c r="BH895">
        <v>341000000</v>
      </c>
      <c r="BI895">
        <v>387280000</v>
      </c>
      <c r="BJ895">
        <v>381410000</v>
      </c>
    </row>
    <row r="896" spans="1:62" x14ac:dyDescent="0.3">
      <c r="A896" t="s">
        <v>154</v>
      </c>
      <c r="B896" t="s">
        <v>155</v>
      </c>
      <c r="C896" t="s">
        <v>1943</v>
      </c>
      <c r="D896" t="s">
        <v>1944</v>
      </c>
      <c r="AI896">
        <v>7470000</v>
      </c>
      <c r="AJ896">
        <v>10340000</v>
      </c>
      <c r="AK896">
        <v>10940000</v>
      </c>
      <c r="AL896">
        <v>11920000</v>
      </c>
      <c r="AM896">
        <v>15330000</v>
      </c>
      <c r="AN896">
        <v>25890000</v>
      </c>
      <c r="AO896">
        <v>26060000</v>
      </c>
      <c r="AP896">
        <v>30370000</v>
      </c>
      <c r="AQ896">
        <v>34000000</v>
      </c>
      <c r="AR896">
        <v>31790000</v>
      </c>
      <c r="AS896">
        <v>42640000</v>
      </c>
      <c r="AT896">
        <v>33680000</v>
      </c>
      <c r="AU896">
        <v>47230000</v>
      </c>
      <c r="AV896">
        <v>52370000</v>
      </c>
      <c r="AW896">
        <v>71290000</v>
      </c>
      <c r="AX896">
        <v>80400000</v>
      </c>
      <c r="AY896">
        <v>91920000</v>
      </c>
      <c r="AZ896">
        <v>113680000</v>
      </c>
      <c r="BA896">
        <v>124190000</v>
      </c>
      <c r="BB896">
        <v>122730000</v>
      </c>
      <c r="BC896">
        <v>112460000</v>
      </c>
      <c r="BD896">
        <v>108740000</v>
      </c>
      <c r="BE896">
        <v>99920000</v>
      </c>
      <c r="BF896">
        <v>113190000</v>
      </c>
      <c r="BG896">
        <v>123500000</v>
      </c>
      <c r="BH896">
        <v>114330000</v>
      </c>
      <c r="BI896">
        <v>113810000</v>
      </c>
      <c r="BJ896">
        <v>118720000</v>
      </c>
    </row>
    <row r="897" spans="1:62" x14ac:dyDescent="0.3">
      <c r="A897" t="s">
        <v>154</v>
      </c>
      <c r="B897" t="s">
        <v>155</v>
      </c>
      <c r="C897" t="s">
        <v>1945</v>
      </c>
      <c r="D897" t="s">
        <v>1946</v>
      </c>
      <c r="J897">
        <v>1260000</v>
      </c>
      <c r="L897">
        <v>10690000</v>
      </c>
      <c r="M897">
        <v>1300000</v>
      </c>
      <c r="N897">
        <v>3150000</v>
      </c>
      <c r="O897">
        <v>10910000</v>
      </c>
      <c r="P897">
        <v>15530000</v>
      </c>
      <c r="Q897">
        <v>28430000</v>
      </c>
      <c r="R897">
        <v>37980000</v>
      </c>
      <c r="S897">
        <v>50280000</v>
      </c>
      <c r="T897">
        <v>61400000</v>
      </c>
      <c r="U897">
        <v>100610000</v>
      </c>
      <c r="V897">
        <v>165290000</v>
      </c>
      <c r="W897">
        <v>198140000</v>
      </c>
      <c r="X897">
        <v>266720000</v>
      </c>
      <c r="Y897">
        <v>367650000</v>
      </c>
      <c r="Z897">
        <v>311080000</v>
      </c>
      <c r="AA897">
        <v>296820000</v>
      </c>
      <c r="AB897">
        <v>253780000</v>
      </c>
      <c r="AC897">
        <v>286480000</v>
      </c>
      <c r="AD897">
        <v>241610000</v>
      </c>
      <c r="AE897">
        <v>434410000</v>
      </c>
      <c r="AF897">
        <v>501160000</v>
      </c>
      <c r="AG897">
        <v>542210000</v>
      </c>
      <c r="AH897">
        <v>467370000</v>
      </c>
      <c r="AI897">
        <v>617780000</v>
      </c>
      <c r="AJ897">
        <v>408720000</v>
      </c>
      <c r="AK897">
        <v>576880000</v>
      </c>
      <c r="AL897">
        <v>506870000</v>
      </c>
      <c r="AM897">
        <v>508800000</v>
      </c>
      <c r="AN897">
        <v>685700000</v>
      </c>
      <c r="AO897">
        <v>679620000</v>
      </c>
      <c r="AP897">
        <v>569420000</v>
      </c>
      <c r="AQ897">
        <v>629960000</v>
      </c>
      <c r="AR897">
        <v>422000000</v>
      </c>
      <c r="AS897">
        <v>553510000</v>
      </c>
      <c r="AT897">
        <v>806760000</v>
      </c>
      <c r="AU897">
        <v>898100000</v>
      </c>
      <c r="AV897">
        <v>936990000</v>
      </c>
      <c r="AW897">
        <v>1090690000</v>
      </c>
      <c r="AX897">
        <v>1262840000</v>
      </c>
      <c r="AY897">
        <v>1190130000</v>
      </c>
      <c r="AZ897">
        <v>1519650000</v>
      </c>
      <c r="BA897">
        <v>1309210000</v>
      </c>
      <c r="BB897">
        <v>1076780000</v>
      </c>
      <c r="BC897">
        <v>1247460000</v>
      </c>
      <c r="BD897">
        <v>778920000</v>
      </c>
      <c r="BE897">
        <v>582350000</v>
      </c>
      <c r="BF897">
        <v>574310000</v>
      </c>
      <c r="BG897">
        <v>506160000</v>
      </c>
      <c r="BH897">
        <v>381010000</v>
      </c>
      <c r="BI897">
        <v>438310000</v>
      </c>
      <c r="BJ897">
        <v>462440000</v>
      </c>
    </row>
    <row r="898" spans="1:62" x14ac:dyDescent="0.3">
      <c r="A898" t="s">
        <v>154</v>
      </c>
      <c r="B898" t="s">
        <v>155</v>
      </c>
      <c r="C898" t="s">
        <v>1947</v>
      </c>
      <c r="D898" t="s">
        <v>1948</v>
      </c>
      <c r="Q898">
        <v>110000</v>
      </c>
      <c r="R898">
        <v>160000</v>
      </c>
      <c r="S898">
        <v>250000</v>
      </c>
      <c r="T898">
        <v>1220000</v>
      </c>
      <c r="U898">
        <v>640000</v>
      </c>
      <c r="V898">
        <v>480000</v>
      </c>
      <c r="W898">
        <v>870000</v>
      </c>
      <c r="X898">
        <v>870000</v>
      </c>
      <c r="Y898">
        <v>1320000</v>
      </c>
      <c r="Z898">
        <v>1100000</v>
      </c>
      <c r="AA898">
        <v>190000</v>
      </c>
      <c r="AB898">
        <v>140000</v>
      </c>
      <c r="AC898">
        <v>150000</v>
      </c>
      <c r="AD898">
        <v>130000</v>
      </c>
      <c r="AE898">
        <v>230000</v>
      </c>
      <c r="AF898">
        <v>480000</v>
      </c>
      <c r="AG898">
        <v>680000</v>
      </c>
      <c r="AH898">
        <v>780000</v>
      </c>
      <c r="AI898">
        <v>1110000</v>
      </c>
      <c r="AJ898">
        <v>830000</v>
      </c>
      <c r="AK898">
        <v>620000</v>
      </c>
      <c r="AL898">
        <v>1380000</v>
      </c>
      <c r="AM898">
        <v>3640000</v>
      </c>
      <c r="AN898">
        <v>3340000</v>
      </c>
      <c r="AO898">
        <v>3580000</v>
      </c>
      <c r="AP898">
        <v>4970000</v>
      </c>
      <c r="AQ898">
        <v>3660000</v>
      </c>
      <c r="AR898">
        <v>4800000</v>
      </c>
      <c r="AS898">
        <v>4740000</v>
      </c>
      <c r="AT898">
        <v>4940000</v>
      </c>
      <c r="AU898">
        <v>6020000</v>
      </c>
      <c r="AV898">
        <v>10950000</v>
      </c>
      <c r="AW898">
        <v>12230000</v>
      </c>
      <c r="AX898">
        <v>16130000</v>
      </c>
      <c r="AY898">
        <v>9180000</v>
      </c>
      <c r="AZ898">
        <v>8960000</v>
      </c>
      <c r="BA898">
        <v>12050000</v>
      </c>
      <c r="BB898">
        <v>7960000</v>
      </c>
      <c r="BC898">
        <v>8290000</v>
      </c>
      <c r="BD898">
        <v>10740000</v>
      </c>
      <c r="BE898">
        <v>4890000</v>
      </c>
      <c r="BF898">
        <v>3910000</v>
      </c>
      <c r="BG898">
        <v>6880000</v>
      </c>
      <c r="BH898">
        <v>5720000</v>
      </c>
      <c r="BI898">
        <v>5120000</v>
      </c>
      <c r="BJ898">
        <v>13420000</v>
      </c>
    </row>
    <row r="899" spans="1:62" x14ac:dyDescent="0.3">
      <c r="A899" t="s">
        <v>154</v>
      </c>
      <c r="B899" t="s">
        <v>155</v>
      </c>
      <c r="C899" t="s">
        <v>1949</v>
      </c>
      <c r="D899" t="s">
        <v>1950</v>
      </c>
      <c r="G899">
        <v>40000</v>
      </c>
      <c r="H899">
        <v>120000</v>
      </c>
      <c r="I899">
        <v>690000</v>
      </c>
      <c r="J899">
        <v>1090000</v>
      </c>
      <c r="K899">
        <v>1640000</v>
      </c>
      <c r="L899">
        <v>2090000</v>
      </c>
      <c r="M899">
        <v>9320000</v>
      </c>
      <c r="N899">
        <v>8420000</v>
      </c>
      <c r="O899">
        <v>6880000</v>
      </c>
      <c r="P899">
        <v>9480000</v>
      </c>
      <c r="Q899">
        <v>12760000</v>
      </c>
      <c r="R899">
        <v>20810000</v>
      </c>
      <c r="S899">
        <v>30930000</v>
      </c>
      <c r="T899">
        <v>46720000</v>
      </c>
      <c r="U899">
        <v>56810000</v>
      </c>
      <c r="V899">
        <v>85310000</v>
      </c>
      <c r="W899">
        <v>97610000</v>
      </c>
      <c r="X899">
        <v>114910000</v>
      </c>
      <c r="Y899">
        <v>126710000</v>
      </c>
      <c r="Z899">
        <v>125550000</v>
      </c>
      <c r="AA899">
        <v>158090000</v>
      </c>
      <c r="AB899">
        <v>159640000</v>
      </c>
      <c r="AC899">
        <v>147080000</v>
      </c>
      <c r="AD899">
        <v>171180000</v>
      </c>
      <c r="AE899">
        <v>243280000</v>
      </c>
      <c r="AF899">
        <v>257620000</v>
      </c>
      <c r="AG899">
        <v>309630000</v>
      </c>
      <c r="AH899">
        <v>284940000</v>
      </c>
      <c r="AI899">
        <v>374900000</v>
      </c>
      <c r="AJ899">
        <v>374860000</v>
      </c>
      <c r="AK899">
        <v>406180000</v>
      </c>
      <c r="AL899">
        <v>311190000</v>
      </c>
      <c r="AM899">
        <v>358240000</v>
      </c>
      <c r="AN899">
        <v>375980000</v>
      </c>
      <c r="AO899">
        <v>385370000</v>
      </c>
      <c r="AP899">
        <v>374230000</v>
      </c>
      <c r="AQ899">
        <v>351680000</v>
      </c>
      <c r="AR899">
        <v>309180000</v>
      </c>
      <c r="AS899">
        <v>291080000</v>
      </c>
      <c r="AT899">
        <v>264850000</v>
      </c>
      <c r="AU899">
        <v>381350000</v>
      </c>
      <c r="AV899">
        <v>500790000</v>
      </c>
      <c r="AW899">
        <v>523090000</v>
      </c>
      <c r="AX899">
        <v>619310000</v>
      </c>
      <c r="AY899">
        <v>677770000</v>
      </c>
      <c r="AZ899">
        <v>807100000</v>
      </c>
      <c r="BA899">
        <v>901460000</v>
      </c>
      <c r="BB899">
        <v>777690000</v>
      </c>
      <c r="BC899">
        <v>789180000</v>
      </c>
      <c r="BD899">
        <v>903150000</v>
      </c>
      <c r="BE899">
        <v>723170000</v>
      </c>
      <c r="BF899">
        <v>895060000</v>
      </c>
      <c r="BG899">
        <v>788120000</v>
      </c>
      <c r="BH899">
        <v>578770000</v>
      </c>
      <c r="BI899">
        <v>527440000</v>
      </c>
      <c r="BJ899">
        <v>597800000</v>
      </c>
    </row>
    <row r="900" spans="1:62" x14ac:dyDescent="0.3">
      <c r="A900" t="s">
        <v>154</v>
      </c>
      <c r="B900" t="s">
        <v>155</v>
      </c>
      <c r="C900" t="s">
        <v>1951</v>
      </c>
      <c r="D900" t="s">
        <v>1952</v>
      </c>
      <c r="AX900">
        <v>960000</v>
      </c>
      <c r="AY900">
        <v>93540000</v>
      </c>
      <c r="AZ900">
        <v>4220000</v>
      </c>
      <c r="BA900">
        <v>12290000</v>
      </c>
      <c r="BB900">
        <v>10360000</v>
      </c>
      <c r="BC900">
        <v>3000000</v>
      </c>
      <c r="BD900">
        <v>2840000</v>
      </c>
      <c r="BE900">
        <v>2780000</v>
      </c>
      <c r="BF900">
        <v>43420000</v>
      </c>
      <c r="BG900">
        <v>40490000</v>
      </c>
      <c r="BH900">
        <v>42890000</v>
      </c>
      <c r="BI900">
        <v>78840000</v>
      </c>
      <c r="BJ900">
        <v>13660000</v>
      </c>
    </row>
    <row r="901" spans="1:62" x14ac:dyDescent="0.3">
      <c r="A901" t="s">
        <v>154</v>
      </c>
      <c r="B901" t="s">
        <v>155</v>
      </c>
      <c r="C901" t="s">
        <v>1953</v>
      </c>
      <c r="D901" t="s">
        <v>1954</v>
      </c>
      <c r="F901">
        <v>31600000</v>
      </c>
      <c r="K901">
        <v>13090000</v>
      </c>
      <c r="L901">
        <v>38140000</v>
      </c>
      <c r="AH901">
        <v>72200000</v>
      </c>
      <c r="AI901">
        <v>99630000</v>
      </c>
      <c r="AJ901">
        <v>149910000</v>
      </c>
      <c r="AK901">
        <v>222200000</v>
      </c>
      <c r="AL901">
        <v>164150000</v>
      </c>
      <c r="AM901">
        <v>166620000</v>
      </c>
      <c r="AN901">
        <v>155010000</v>
      </c>
      <c r="AO901">
        <v>147590000</v>
      </c>
      <c r="AP901">
        <v>159310000</v>
      </c>
      <c r="AQ901">
        <v>130280000</v>
      </c>
      <c r="AR901">
        <v>120670000</v>
      </c>
      <c r="AS901">
        <v>95560000</v>
      </c>
      <c r="AT901">
        <v>97620000</v>
      </c>
      <c r="AU901">
        <v>81990000</v>
      </c>
      <c r="AV901">
        <v>108070000</v>
      </c>
      <c r="AW901">
        <v>797260000</v>
      </c>
      <c r="AX901">
        <v>117240000</v>
      </c>
      <c r="AY901">
        <v>120570000</v>
      </c>
      <c r="AZ901">
        <v>119160000</v>
      </c>
      <c r="BA901">
        <v>144180000</v>
      </c>
      <c r="BB901">
        <v>143820000</v>
      </c>
      <c r="BC901">
        <v>285550000</v>
      </c>
      <c r="BD901">
        <v>403030000</v>
      </c>
      <c r="BE901">
        <v>282070000</v>
      </c>
      <c r="BF901">
        <v>245380000</v>
      </c>
      <c r="BG901">
        <v>195140000</v>
      </c>
      <c r="BH901">
        <v>91030000</v>
      </c>
      <c r="BI901">
        <v>63250000</v>
      </c>
      <c r="BJ901">
        <v>52210000</v>
      </c>
    </row>
    <row r="902" spans="1:62" x14ac:dyDescent="0.3">
      <c r="A902" t="s">
        <v>154</v>
      </c>
      <c r="B902" t="s">
        <v>155</v>
      </c>
      <c r="C902" t="s">
        <v>1955</v>
      </c>
      <c r="D902" t="s">
        <v>1956</v>
      </c>
      <c r="AX902">
        <v>18140000</v>
      </c>
      <c r="AY902">
        <v>15580000</v>
      </c>
      <c r="AZ902">
        <v>17880000</v>
      </c>
      <c r="BA902">
        <v>25730000</v>
      </c>
      <c r="BB902">
        <v>170000</v>
      </c>
      <c r="BC902">
        <v>2030000</v>
      </c>
      <c r="BD902">
        <v>2260000</v>
      </c>
      <c r="BE902">
        <v>2590000</v>
      </c>
      <c r="BF902">
        <v>2500000</v>
      </c>
      <c r="BG902">
        <v>1800000</v>
      </c>
      <c r="BH902">
        <v>1590000</v>
      </c>
      <c r="BI902">
        <v>2440000</v>
      </c>
      <c r="BJ902">
        <v>3130000</v>
      </c>
    </row>
    <row r="903" spans="1:62" x14ac:dyDescent="0.3">
      <c r="A903" t="s">
        <v>154</v>
      </c>
      <c r="B903" t="s">
        <v>155</v>
      </c>
      <c r="C903" t="s">
        <v>1957</v>
      </c>
      <c r="D903" t="s">
        <v>1958</v>
      </c>
      <c r="BA903">
        <v>730000</v>
      </c>
      <c r="BB903">
        <v>600000</v>
      </c>
      <c r="BC903">
        <v>570000</v>
      </c>
      <c r="BD903">
        <v>580000</v>
      </c>
      <c r="BE903">
        <v>1040000</v>
      </c>
      <c r="BF903">
        <v>1030000</v>
      </c>
      <c r="BG903">
        <v>260000</v>
      </c>
      <c r="BH903">
        <v>270000</v>
      </c>
      <c r="BI903">
        <v>280000</v>
      </c>
      <c r="BJ903">
        <v>370000</v>
      </c>
    </row>
    <row r="904" spans="1:62" x14ac:dyDescent="0.3">
      <c r="A904" t="s">
        <v>154</v>
      </c>
      <c r="B904" t="s">
        <v>155</v>
      </c>
      <c r="C904" t="s">
        <v>1959</v>
      </c>
      <c r="D904" t="s">
        <v>1960</v>
      </c>
      <c r="AF904">
        <v>14000000</v>
      </c>
      <c r="AG904">
        <v>16810000</v>
      </c>
      <c r="AH904">
        <v>63480000</v>
      </c>
      <c r="AI904">
        <v>122170000</v>
      </c>
      <c r="AJ904">
        <v>118200000</v>
      </c>
      <c r="AK904">
        <v>131770000</v>
      </c>
      <c r="AL904">
        <v>73860000</v>
      </c>
      <c r="AM904">
        <v>104530000</v>
      </c>
      <c r="AN904">
        <v>78750000</v>
      </c>
      <c r="AO904">
        <v>213080000</v>
      </c>
      <c r="AP904">
        <v>175720000</v>
      </c>
      <c r="AQ904">
        <v>160550000</v>
      </c>
      <c r="AR904">
        <v>144410000</v>
      </c>
      <c r="AS904">
        <v>82210000</v>
      </c>
      <c r="AT904">
        <v>86550000</v>
      </c>
      <c r="AU904">
        <v>160710000</v>
      </c>
      <c r="AV904">
        <v>154570000</v>
      </c>
      <c r="AW904">
        <v>176430000</v>
      </c>
      <c r="AX904">
        <v>555640000</v>
      </c>
      <c r="AY904">
        <v>266220000</v>
      </c>
      <c r="AZ904">
        <v>464890000</v>
      </c>
      <c r="BA904">
        <v>680150000</v>
      </c>
      <c r="BB904">
        <v>871240000</v>
      </c>
      <c r="BC904">
        <v>694320000</v>
      </c>
      <c r="BD904">
        <v>415300000</v>
      </c>
      <c r="BE904">
        <v>223100000</v>
      </c>
      <c r="BF904">
        <v>362540000</v>
      </c>
      <c r="BG904">
        <v>107270000</v>
      </c>
      <c r="BH904">
        <v>62810000</v>
      </c>
      <c r="BI904">
        <v>58720000</v>
      </c>
      <c r="BJ904">
        <v>134360000</v>
      </c>
    </row>
    <row r="905" spans="1:62" x14ac:dyDescent="0.3">
      <c r="A905" t="s">
        <v>154</v>
      </c>
      <c r="B905" t="s">
        <v>155</v>
      </c>
      <c r="C905" t="s">
        <v>1961</v>
      </c>
      <c r="D905" t="s">
        <v>1962</v>
      </c>
      <c r="E905">
        <v>280000</v>
      </c>
      <c r="F905">
        <v>400000</v>
      </c>
      <c r="G905">
        <v>660000</v>
      </c>
      <c r="H905">
        <v>1750000</v>
      </c>
      <c r="I905">
        <v>2840000</v>
      </c>
      <c r="J905">
        <v>3850000</v>
      </c>
      <c r="L905">
        <v>11370000</v>
      </c>
      <c r="M905">
        <v>18310000</v>
      </c>
      <c r="N905">
        <v>24510000</v>
      </c>
      <c r="O905">
        <v>19720000</v>
      </c>
      <c r="P905">
        <v>23710000</v>
      </c>
      <c r="Q905">
        <v>37780000</v>
      </c>
      <c r="R905">
        <v>64990000</v>
      </c>
      <c r="S905">
        <v>76220000</v>
      </c>
      <c r="T905">
        <v>135380000</v>
      </c>
      <c r="U905">
        <v>143830000</v>
      </c>
      <c r="V905">
        <v>182990000</v>
      </c>
      <c r="W905">
        <v>189310000</v>
      </c>
      <c r="X905">
        <v>274920000</v>
      </c>
      <c r="Y905">
        <v>285780000</v>
      </c>
      <c r="Z905">
        <v>258610000</v>
      </c>
      <c r="AA905">
        <v>250320000</v>
      </c>
      <c r="AB905">
        <v>232500000</v>
      </c>
      <c r="AC905">
        <v>208120000</v>
      </c>
      <c r="AD905">
        <v>227640000</v>
      </c>
      <c r="AE905">
        <v>351840000</v>
      </c>
      <c r="AF905">
        <v>329280000</v>
      </c>
      <c r="AG905">
        <v>457200000</v>
      </c>
      <c r="AH905">
        <v>425190000</v>
      </c>
      <c r="AI905">
        <v>569430000</v>
      </c>
      <c r="AJ905">
        <v>658430000</v>
      </c>
      <c r="AK905">
        <v>563710000</v>
      </c>
      <c r="AL905">
        <v>497910000</v>
      </c>
      <c r="AM905">
        <v>421970000</v>
      </c>
      <c r="AN905">
        <v>381260000</v>
      </c>
      <c r="AO905">
        <v>461110000</v>
      </c>
      <c r="AP905">
        <v>387900000</v>
      </c>
      <c r="AQ905">
        <v>334540000</v>
      </c>
      <c r="AR905">
        <v>314660000</v>
      </c>
      <c r="AS905">
        <v>349450000</v>
      </c>
      <c r="AT905">
        <v>291610000</v>
      </c>
      <c r="AU905">
        <v>322640000</v>
      </c>
      <c r="AV905">
        <v>563120000</v>
      </c>
      <c r="AW905">
        <v>545760000</v>
      </c>
      <c r="AX905">
        <v>657840000</v>
      </c>
      <c r="AY905">
        <v>720130000</v>
      </c>
      <c r="AZ905">
        <v>816970000</v>
      </c>
      <c r="BA905">
        <v>833650000</v>
      </c>
      <c r="BB905">
        <v>727780000</v>
      </c>
      <c r="BC905">
        <v>708800000</v>
      </c>
      <c r="BD905">
        <v>1110490000</v>
      </c>
      <c r="BE905">
        <v>864770000</v>
      </c>
      <c r="BF905">
        <v>950670000</v>
      </c>
      <c r="BG905">
        <v>822710000</v>
      </c>
      <c r="BH905">
        <v>735900000</v>
      </c>
      <c r="BI905">
        <v>718290000</v>
      </c>
      <c r="BJ905">
        <v>883870000</v>
      </c>
    </row>
    <row r="906" spans="1:62" x14ac:dyDescent="0.3">
      <c r="A906" t="s">
        <v>154</v>
      </c>
      <c r="B906" t="s">
        <v>155</v>
      </c>
      <c r="C906" t="s">
        <v>1963</v>
      </c>
      <c r="D906" t="s">
        <v>1964</v>
      </c>
      <c r="F906">
        <v>60000</v>
      </c>
      <c r="H906">
        <v>380000</v>
      </c>
      <c r="I906">
        <v>1010000</v>
      </c>
      <c r="J906">
        <v>1350000</v>
      </c>
      <c r="K906">
        <v>1740000</v>
      </c>
      <c r="L906">
        <v>1720000</v>
      </c>
      <c r="M906">
        <v>4760000</v>
      </c>
      <c r="N906">
        <v>6350000</v>
      </c>
      <c r="O906">
        <v>5670000</v>
      </c>
      <c r="P906">
        <v>4160000</v>
      </c>
      <c r="Q906">
        <v>6040000</v>
      </c>
      <c r="R906">
        <v>11240000</v>
      </c>
      <c r="S906">
        <v>12250000</v>
      </c>
      <c r="T906">
        <v>12660000</v>
      </c>
      <c r="U906">
        <v>14100000</v>
      </c>
      <c r="V906">
        <v>19350000</v>
      </c>
      <c r="W906">
        <v>37620000</v>
      </c>
      <c r="X906">
        <v>34590000</v>
      </c>
      <c r="Y906">
        <v>48490000</v>
      </c>
      <c r="Z906">
        <v>47440000</v>
      </c>
      <c r="AA906">
        <v>60400000</v>
      </c>
      <c r="AB906">
        <v>74140000</v>
      </c>
      <c r="AC906">
        <v>86450000</v>
      </c>
      <c r="AD906">
        <v>91760000</v>
      </c>
      <c r="AE906">
        <v>138900000</v>
      </c>
      <c r="AF906">
        <v>143680000</v>
      </c>
      <c r="AG906">
        <v>158840000</v>
      </c>
      <c r="AH906">
        <v>148260000</v>
      </c>
      <c r="AI906">
        <v>205970000</v>
      </c>
      <c r="AJ906">
        <v>228430000</v>
      </c>
      <c r="AK906">
        <v>220560000</v>
      </c>
      <c r="AL906">
        <v>180430000</v>
      </c>
      <c r="AM906">
        <v>193260000</v>
      </c>
      <c r="AN906">
        <v>218630000</v>
      </c>
      <c r="AO906">
        <v>192930000</v>
      </c>
      <c r="AP906">
        <v>160750000</v>
      </c>
      <c r="AQ906">
        <v>151470000</v>
      </c>
      <c r="AR906">
        <v>144700000</v>
      </c>
      <c r="AS906">
        <v>134950000</v>
      </c>
      <c r="AT906">
        <v>131900000</v>
      </c>
      <c r="AU906">
        <v>157650000</v>
      </c>
      <c r="AV906">
        <v>220140000</v>
      </c>
      <c r="AW906">
        <v>214300000</v>
      </c>
      <c r="AX906">
        <v>271460000</v>
      </c>
      <c r="AY906">
        <v>261660000</v>
      </c>
      <c r="AZ906">
        <v>274560000</v>
      </c>
      <c r="BA906">
        <v>235240000</v>
      </c>
      <c r="BB906">
        <v>411930000</v>
      </c>
      <c r="BC906">
        <v>293330000</v>
      </c>
      <c r="BD906">
        <v>421090000</v>
      </c>
      <c r="BE906">
        <v>389750000</v>
      </c>
      <c r="BF906">
        <v>401830000</v>
      </c>
      <c r="BG906">
        <v>427070000</v>
      </c>
      <c r="BH906">
        <v>455400000</v>
      </c>
      <c r="BI906">
        <v>401740000</v>
      </c>
      <c r="BJ906">
        <v>424150000</v>
      </c>
    </row>
    <row r="907" spans="1:62" x14ac:dyDescent="0.3">
      <c r="A907" t="s">
        <v>154</v>
      </c>
      <c r="B907" t="s">
        <v>155</v>
      </c>
      <c r="C907" t="s">
        <v>1965</v>
      </c>
      <c r="D907" t="s">
        <v>1966</v>
      </c>
      <c r="E907">
        <v>275230000</v>
      </c>
      <c r="F907">
        <v>425150000</v>
      </c>
      <c r="G907">
        <v>560100000</v>
      </c>
      <c r="H907">
        <v>529010000</v>
      </c>
      <c r="I907">
        <v>800850000</v>
      </c>
      <c r="J907">
        <v>943530000</v>
      </c>
      <c r="K907">
        <v>878580000</v>
      </c>
      <c r="L907">
        <v>915220000</v>
      </c>
      <c r="M907">
        <v>896920000</v>
      </c>
      <c r="N907">
        <v>861700000</v>
      </c>
      <c r="O907">
        <v>865240000</v>
      </c>
      <c r="P907">
        <v>974330000</v>
      </c>
      <c r="Q907">
        <v>1044370000</v>
      </c>
      <c r="R907">
        <v>1291450000</v>
      </c>
      <c r="S907">
        <v>1721330000</v>
      </c>
      <c r="T907">
        <v>2195560000</v>
      </c>
      <c r="U907">
        <v>2094780000</v>
      </c>
      <c r="V907">
        <v>2323590000</v>
      </c>
      <c r="W907">
        <v>3188550000</v>
      </c>
      <c r="X907">
        <v>4235590000</v>
      </c>
      <c r="Y907">
        <v>4906130000</v>
      </c>
      <c r="Z907">
        <v>5037580000</v>
      </c>
      <c r="AA907">
        <v>4975320000</v>
      </c>
      <c r="AB907">
        <v>4864910000</v>
      </c>
      <c r="AC907">
        <v>5285350000</v>
      </c>
      <c r="AD907">
        <v>5867350000</v>
      </c>
      <c r="AE907">
        <v>7351500000</v>
      </c>
      <c r="AF907">
        <v>8347860000</v>
      </c>
      <c r="AG907">
        <v>10228930000</v>
      </c>
      <c r="AH907">
        <v>10369020000</v>
      </c>
      <c r="AI907">
        <v>12240340000</v>
      </c>
      <c r="AJ907">
        <v>11787340000</v>
      </c>
      <c r="AK907">
        <v>12938800000</v>
      </c>
      <c r="AL907">
        <v>11733370000</v>
      </c>
      <c r="AM907">
        <v>12110830000</v>
      </c>
      <c r="AN907">
        <v>11542490000</v>
      </c>
      <c r="AO907">
        <v>10612560000</v>
      </c>
      <c r="AP907">
        <v>9484700000</v>
      </c>
      <c r="AQ907">
        <v>9652790000</v>
      </c>
      <c r="AR907">
        <v>8973490000</v>
      </c>
      <c r="AS907">
        <v>8772460000</v>
      </c>
      <c r="AT907">
        <v>9012680000</v>
      </c>
      <c r="AU907">
        <v>12112810000</v>
      </c>
      <c r="AV907">
        <v>18193590000</v>
      </c>
      <c r="AW907">
        <v>18068730000</v>
      </c>
      <c r="AX907">
        <v>24117100000</v>
      </c>
      <c r="AY907">
        <v>30773110000</v>
      </c>
      <c r="AZ907">
        <v>23621700000</v>
      </c>
      <c r="BA907">
        <v>25933120000</v>
      </c>
      <c r="BB907">
        <v>26579010000</v>
      </c>
      <c r="BC907">
        <v>28073270000</v>
      </c>
      <c r="BD907">
        <v>30715750000</v>
      </c>
      <c r="BE907">
        <v>28683930000</v>
      </c>
      <c r="BF907">
        <v>28670050000</v>
      </c>
      <c r="BG907">
        <v>27089830000</v>
      </c>
      <c r="BH907">
        <v>25388360000</v>
      </c>
      <c r="BI907">
        <v>25489050000</v>
      </c>
      <c r="BJ907">
        <v>27907700000</v>
      </c>
    </row>
    <row r="908" spans="1:62" x14ac:dyDescent="0.3">
      <c r="A908" t="s">
        <v>154</v>
      </c>
      <c r="B908" t="s">
        <v>155</v>
      </c>
      <c r="C908" t="s">
        <v>1967</v>
      </c>
      <c r="D908" t="s">
        <v>1968</v>
      </c>
      <c r="E908">
        <v>121530000</v>
      </c>
      <c r="F908">
        <v>194040000</v>
      </c>
      <c r="G908">
        <v>170490000</v>
      </c>
      <c r="H908">
        <v>158580000</v>
      </c>
      <c r="I908">
        <v>210190000</v>
      </c>
      <c r="J908">
        <v>207490000</v>
      </c>
      <c r="K908">
        <v>174140000</v>
      </c>
      <c r="L908">
        <v>163740000</v>
      </c>
      <c r="M908">
        <v>143400000</v>
      </c>
      <c r="N908">
        <v>126390000</v>
      </c>
      <c r="O908">
        <v>119410000</v>
      </c>
      <c r="P908">
        <v>120740000</v>
      </c>
      <c r="Q908">
        <v>113980000</v>
      </c>
      <c r="R908">
        <v>106630000</v>
      </c>
      <c r="S908">
        <v>114040000</v>
      </c>
      <c r="T908">
        <v>123850000</v>
      </c>
      <c r="U908">
        <v>139260000</v>
      </c>
      <c r="V908">
        <v>141820000</v>
      </c>
      <c r="W908">
        <v>221540000</v>
      </c>
      <c r="X908">
        <v>354150000</v>
      </c>
      <c r="Y908">
        <v>433720000</v>
      </c>
      <c r="Z908">
        <v>400890000</v>
      </c>
      <c r="AA908">
        <v>332650000</v>
      </c>
      <c r="AB908">
        <v>270600000</v>
      </c>
      <c r="AC908">
        <v>230250000</v>
      </c>
      <c r="AD908">
        <v>279780000</v>
      </c>
      <c r="AE908">
        <v>292330000</v>
      </c>
      <c r="AF908">
        <v>358800000</v>
      </c>
      <c r="AG908">
        <v>566930000</v>
      </c>
      <c r="AH908">
        <v>611210000</v>
      </c>
      <c r="AI908">
        <v>479070000</v>
      </c>
      <c r="AJ908">
        <v>704020000</v>
      </c>
      <c r="AK908">
        <v>661530000</v>
      </c>
      <c r="AL908">
        <v>457400000</v>
      </c>
      <c r="AM908">
        <v>608150000</v>
      </c>
      <c r="AN908">
        <v>584270000</v>
      </c>
      <c r="AO908">
        <v>615160000</v>
      </c>
      <c r="AP908">
        <v>612720000</v>
      </c>
      <c r="AQ908">
        <v>796630000</v>
      </c>
      <c r="AR908">
        <v>761760000</v>
      </c>
      <c r="AS908">
        <v>1092560000</v>
      </c>
      <c r="AT908">
        <v>1109170000</v>
      </c>
      <c r="AU908">
        <v>906520000</v>
      </c>
      <c r="AV908">
        <v>1366270000</v>
      </c>
      <c r="AW908">
        <v>2238580000</v>
      </c>
      <c r="AX908">
        <v>3731960000</v>
      </c>
      <c r="AY908">
        <v>5339460000</v>
      </c>
      <c r="AZ908">
        <v>2272860000</v>
      </c>
      <c r="BA908">
        <v>2253600000</v>
      </c>
      <c r="BB908">
        <v>2426880000</v>
      </c>
      <c r="BC908">
        <v>2664450000</v>
      </c>
      <c r="BD908">
        <v>3021070000</v>
      </c>
      <c r="BE908">
        <v>2889020000</v>
      </c>
      <c r="BF908">
        <v>3313090000</v>
      </c>
      <c r="BG908">
        <v>3638750000</v>
      </c>
      <c r="BH908">
        <v>3571750000</v>
      </c>
      <c r="BI908">
        <v>3035580000</v>
      </c>
      <c r="BJ908">
        <v>3083010000</v>
      </c>
    </row>
    <row r="909" spans="1:62" x14ac:dyDescent="0.3">
      <c r="A909" t="s">
        <v>154</v>
      </c>
      <c r="B909" t="s">
        <v>155</v>
      </c>
      <c r="C909" t="s">
        <v>1969</v>
      </c>
      <c r="D909" t="s">
        <v>1970</v>
      </c>
      <c r="E909">
        <v>42000000</v>
      </c>
      <c r="F909">
        <v>81000000</v>
      </c>
      <c r="G909">
        <v>201000000</v>
      </c>
      <c r="H909">
        <v>157000000</v>
      </c>
      <c r="I909">
        <v>162000000</v>
      </c>
      <c r="J909">
        <v>247440000</v>
      </c>
      <c r="K909">
        <v>236220000</v>
      </c>
      <c r="L909">
        <v>196160000</v>
      </c>
      <c r="M909">
        <v>166200000</v>
      </c>
      <c r="N909">
        <v>175000000</v>
      </c>
      <c r="O909">
        <v>156000000</v>
      </c>
      <c r="P909">
        <v>190000000</v>
      </c>
      <c r="Q909">
        <v>147000000</v>
      </c>
      <c r="R909">
        <v>130000000</v>
      </c>
      <c r="S909">
        <v>167000000</v>
      </c>
      <c r="T909">
        <v>179000000</v>
      </c>
      <c r="U909">
        <v>223000000</v>
      </c>
      <c r="V909">
        <v>229000000</v>
      </c>
      <c r="W909">
        <v>284000000</v>
      </c>
      <c r="X909">
        <v>386000000</v>
      </c>
      <c r="Y909">
        <v>580000000</v>
      </c>
      <c r="Z909">
        <v>678000000</v>
      </c>
      <c r="AA909">
        <v>627000000</v>
      </c>
      <c r="AB909">
        <v>763000000</v>
      </c>
      <c r="AC909">
        <v>852000000</v>
      </c>
      <c r="AD909">
        <v>1314000000</v>
      </c>
      <c r="AE909">
        <v>878000000</v>
      </c>
      <c r="AF909">
        <v>780000000</v>
      </c>
      <c r="AG909">
        <v>768000000</v>
      </c>
      <c r="AH909">
        <v>726000000</v>
      </c>
      <c r="AI909">
        <v>996000000</v>
      </c>
      <c r="AJ909">
        <v>969000000</v>
      </c>
      <c r="AK909">
        <v>1153000000</v>
      </c>
      <c r="AL909">
        <v>1435000000</v>
      </c>
      <c r="AM909">
        <v>1452000000</v>
      </c>
      <c r="AN909">
        <v>1049000000</v>
      </c>
      <c r="AO909">
        <v>635000000</v>
      </c>
      <c r="AP909">
        <v>797000000</v>
      </c>
      <c r="AQ909">
        <v>713460000</v>
      </c>
      <c r="AR909">
        <v>945610000</v>
      </c>
      <c r="AS909">
        <v>1074160000</v>
      </c>
      <c r="AT909">
        <v>985920000</v>
      </c>
      <c r="AU909">
        <v>1925290000</v>
      </c>
      <c r="AV909">
        <v>4012370000</v>
      </c>
      <c r="AW909">
        <v>2903130000</v>
      </c>
      <c r="AX909">
        <v>3552650000</v>
      </c>
      <c r="AY909">
        <v>4923780000</v>
      </c>
      <c r="AZ909">
        <v>4013210000</v>
      </c>
      <c r="BA909">
        <v>6172640000</v>
      </c>
      <c r="BB909">
        <v>6896970000</v>
      </c>
      <c r="BC909">
        <v>6783260000</v>
      </c>
      <c r="BD909">
        <v>8497450000</v>
      </c>
      <c r="BE909">
        <v>7953940000</v>
      </c>
      <c r="BF909">
        <v>8880180000</v>
      </c>
      <c r="BG909">
        <v>8244150000</v>
      </c>
      <c r="BH909">
        <v>8465840000</v>
      </c>
      <c r="BI909">
        <v>9243900000</v>
      </c>
      <c r="BJ909">
        <v>10254480000</v>
      </c>
    </row>
    <row r="910" spans="1:62" x14ac:dyDescent="0.3">
      <c r="A910" t="s">
        <v>154</v>
      </c>
      <c r="B910" t="s">
        <v>155</v>
      </c>
      <c r="C910" t="s">
        <v>1971</v>
      </c>
      <c r="D910" t="s">
        <v>1972</v>
      </c>
    </row>
    <row r="911" spans="1:62" x14ac:dyDescent="0.3">
      <c r="A911" t="s">
        <v>154</v>
      </c>
      <c r="B911" t="s">
        <v>155</v>
      </c>
      <c r="C911" t="s">
        <v>1973</v>
      </c>
      <c r="D911" t="s">
        <v>1974</v>
      </c>
    </row>
    <row r="912" spans="1:62" x14ac:dyDescent="0.3">
      <c r="A912" t="s">
        <v>154</v>
      </c>
      <c r="B912" t="s">
        <v>155</v>
      </c>
      <c r="C912" t="s">
        <v>1975</v>
      </c>
      <c r="D912" t="s">
        <v>1976</v>
      </c>
    </row>
    <row r="913" spans="1:62" x14ac:dyDescent="0.3">
      <c r="A913" t="s">
        <v>154</v>
      </c>
      <c r="B913" t="s">
        <v>155</v>
      </c>
      <c r="C913" t="s">
        <v>1977</v>
      </c>
      <c r="D913" t="s">
        <v>1978</v>
      </c>
    </row>
    <row r="914" spans="1:62" x14ac:dyDescent="0.3">
      <c r="A914" t="s">
        <v>154</v>
      </c>
      <c r="B914" t="s">
        <v>155</v>
      </c>
      <c r="C914" t="s">
        <v>1979</v>
      </c>
      <c r="D914" t="s">
        <v>1980</v>
      </c>
    </row>
    <row r="915" spans="1:62" x14ac:dyDescent="0.3">
      <c r="A915" t="s">
        <v>154</v>
      </c>
      <c r="B915" t="s">
        <v>155</v>
      </c>
      <c r="C915" t="s">
        <v>1981</v>
      </c>
      <c r="D915" t="s">
        <v>1982</v>
      </c>
    </row>
    <row r="916" spans="1:62" x14ac:dyDescent="0.3">
      <c r="A916" t="s">
        <v>154</v>
      </c>
      <c r="B916" t="s">
        <v>155</v>
      </c>
      <c r="C916" t="s">
        <v>1983</v>
      </c>
      <c r="D916" t="s">
        <v>1984</v>
      </c>
      <c r="O916">
        <v>45466000</v>
      </c>
      <c r="P916">
        <v>91526000</v>
      </c>
      <c r="Q916">
        <v>150728000</v>
      </c>
      <c r="R916">
        <v>92428000</v>
      </c>
      <c r="S916">
        <v>108278000</v>
      </c>
      <c r="T916">
        <v>219963000</v>
      </c>
      <c r="U916">
        <v>232196000</v>
      </c>
      <c r="V916">
        <v>232459000</v>
      </c>
      <c r="W916">
        <v>291262000</v>
      </c>
      <c r="X916">
        <v>247012000</v>
      </c>
      <c r="Y916">
        <v>288510000</v>
      </c>
      <c r="Z916">
        <v>312154000</v>
      </c>
      <c r="AA916">
        <v>472900000</v>
      </c>
      <c r="AB916">
        <v>536307000</v>
      </c>
      <c r="AC916">
        <v>635769000</v>
      </c>
      <c r="AD916">
        <v>395503000</v>
      </c>
      <c r="AE916">
        <v>552389000</v>
      </c>
      <c r="AF916">
        <v>546856000</v>
      </c>
      <c r="AG916">
        <v>-40551000</v>
      </c>
      <c r="AH916">
        <v>216305000</v>
      </c>
      <c r="AI916">
        <v>92123000</v>
      </c>
      <c r="AJ916">
        <v>-291552000</v>
      </c>
      <c r="AK916">
        <v>-322343000</v>
      </c>
      <c r="AL916">
        <v>-397311000</v>
      </c>
      <c r="AM916">
        <v>-670548000</v>
      </c>
      <c r="AN916">
        <v>-782064000</v>
      </c>
      <c r="AO916">
        <v>-720725000</v>
      </c>
      <c r="AP916">
        <v>-571652000</v>
      </c>
      <c r="AQ916">
        <v>-583476000</v>
      </c>
      <c r="AR916">
        <v>-597744000</v>
      </c>
      <c r="AS916">
        <v>-476184000</v>
      </c>
      <c r="AT916">
        <v>-382083000</v>
      </c>
      <c r="AU916">
        <v>-405115000</v>
      </c>
      <c r="AV916">
        <v>-320381000</v>
      </c>
      <c r="AW916">
        <v>-305369000</v>
      </c>
      <c r="AX916">
        <v>-272595000</v>
      </c>
      <c r="AY916">
        <v>-282891000</v>
      </c>
      <c r="AZ916">
        <v>-375693000</v>
      </c>
      <c r="BA916">
        <v>-574901000</v>
      </c>
      <c r="BB916">
        <v>-88943000</v>
      </c>
      <c r="BC916">
        <v>282680000</v>
      </c>
      <c r="BD916">
        <v>254767000</v>
      </c>
      <c r="BE916">
        <v>555568000</v>
      </c>
      <c r="BF916">
        <v>362466000</v>
      </c>
      <c r="BG916">
        <v>806285000</v>
      </c>
      <c r="BH916">
        <v>815022000</v>
      </c>
      <c r="BI916">
        <v>375385000</v>
      </c>
      <c r="BJ916">
        <v>809958000</v>
      </c>
    </row>
    <row r="917" spans="1:62" x14ac:dyDescent="0.3">
      <c r="A917" t="s">
        <v>154</v>
      </c>
      <c r="B917" t="s">
        <v>155</v>
      </c>
      <c r="C917" t="s">
        <v>1985</v>
      </c>
      <c r="D917" t="s">
        <v>1986</v>
      </c>
      <c r="O917">
        <v>60856000</v>
      </c>
      <c r="P917">
        <v>62320000</v>
      </c>
      <c r="Q917">
        <v>83538000</v>
      </c>
      <c r="R917">
        <v>107451000</v>
      </c>
      <c r="S917">
        <v>131469000</v>
      </c>
      <c r="T917">
        <v>199437000</v>
      </c>
      <c r="U917">
        <v>278005000</v>
      </c>
      <c r="V917">
        <v>328270000</v>
      </c>
      <c r="W917">
        <v>314684000</v>
      </c>
      <c r="X917">
        <v>361043000</v>
      </c>
      <c r="Y917">
        <v>418973000</v>
      </c>
      <c r="Z917">
        <v>525632000</v>
      </c>
      <c r="AA917">
        <v>662160000</v>
      </c>
      <c r="AB917">
        <v>621706000</v>
      </c>
      <c r="AC917">
        <v>758019000</v>
      </c>
      <c r="AD917">
        <v>851341757.67000008</v>
      </c>
      <c r="AE917">
        <v>1366303846.28</v>
      </c>
      <c r="AF917">
        <v>1642707354.8199999</v>
      </c>
      <c r="AG917">
        <v>1651962749.47</v>
      </c>
      <c r="AH917">
        <v>1652287789.3</v>
      </c>
      <c r="AI917">
        <v>1976360179.8199999</v>
      </c>
      <c r="AJ917">
        <v>1920488086.9099998</v>
      </c>
      <c r="AK917">
        <v>2006078112.52</v>
      </c>
      <c r="AL917">
        <v>2140010613.77</v>
      </c>
      <c r="AM917">
        <v>2785450391.9499998</v>
      </c>
      <c r="AN917">
        <v>2272578849.7399998</v>
      </c>
      <c r="AO917">
        <v>2445640580.98</v>
      </c>
      <c r="AP917">
        <v>2243991691.1500001</v>
      </c>
      <c r="AQ917">
        <v>1915713495.52</v>
      </c>
      <c r="AR917">
        <v>1739481538.3400002</v>
      </c>
      <c r="AS917">
        <v>1967597388.79</v>
      </c>
      <c r="AT917">
        <v>2200446592.21</v>
      </c>
      <c r="AU917">
        <v>2557733284.5900002</v>
      </c>
      <c r="AV917">
        <v>2525169630.3000002</v>
      </c>
      <c r="AW917">
        <v>2793644358.23</v>
      </c>
      <c r="AX917">
        <v>2693873667.8899999</v>
      </c>
      <c r="AY917">
        <v>2509807925.9899998</v>
      </c>
      <c r="AZ917">
        <v>2789770000</v>
      </c>
      <c r="BA917">
        <v>2433342000</v>
      </c>
      <c r="BB917">
        <v>3175868000</v>
      </c>
      <c r="BC917">
        <v>3735779000</v>
      </c>
      <c r="BD917">
        <v>2972090000</v>
      </c>
      <c r="BE917">
        <v>3307277000</v>
      </c>
      <c r="BF917">
        <v>4671389000</v>
      </c>
      <c r="BG917">
        <v>4862288000</v>
      </c>
      <c r="BH917">
        <v>4897343000</v>
      </c>
      <c r="BI917">
        <v>4687934000</v>
      </c>
      <c r="BJ917">
        <v>5313940000</v>
      </c>
    </row>
    <row r="918" spans="1:62" x14ac:dyDescent="0.3">
      <c r="A918" t="s">
        <v>154</v>
      </c>
      <c r="B918" t="s">
        <v>155</v>
      </c>
      <c r="C918" t="s">
        <v>1987</v>
      </c>
      <c r="D918" t="s">
        <v>1988</v>
      </c>
    </row>
    <row r="919" spans="1:62" x14ac:dyDescent="0.3">
      <c r="A919" t="s">
        <v>154</v>
      </c>
      <c r="B919" t="s">
        <v>155</v>
      </c>
      <c r="C919" t="s">
        <v>1989</v>
      </c>
      <c r="D919" t="s">
        <v>1990</v>
      </c>
    </row>
    <row r="920" spans="1:62" x14ac:dyDescent="0.3">
      <c r="A920" t="s">
        <v>154</v>
      </c>
      <c r="B920" t="s">
        <v>155</v>
      </c>
      <c r="C920" t="s">
        <v>1991</v>
      </c>
      <c r="D920" t="s">
        <v>1992</v>
      </c>
    </row>
    <row r="921" spans="1:62" x14ac:dyDescent="0.3">
      <c r="A921" t="s">
        <v>154</v>
      </c>
      <c r="B921" t="s">
        <v>155</v>
      </c>
      <c r="C921" t="s">
        <v>1993</v>
      </c>
      <c r="D921" t="s">
        <v>1994</v>
      </c>
    </row>
    <row r="922" spans="1:62" x14ac:dyDescent="0.3">
      <c r="A922" t="s">
        <v>154</v>
      </c>
      <c r="B922" t="s">
        <v>155</v>
      </c>
      <c r="C922" t="s">
        <v>1995</v>
      </c>
      <c r="D922" t="s">
        <v>1996</v>
      </c>
    </row>
    <row r="923" spans="1:62" x14ac:dyDescent="0.3">
      <c r="A923" t="s">
        <v>154</v>
      </c>
      <c r="B923" t="s">
        <v>155</v>
      </c>
      <c r="C923" t="s">
        <v>1997</v>
      </c>
      <c r="D923" t="s">
        <v>1998</v>
      </c>
    </row>
    <row r="924" spans="1:62" x14ac:dyDescent="0.3">
      <c r="A924" t="s">
        <v>154</v>
      </c>
      <c r="B924" t="s">
        <v>155</v>
      </c>
      <c r="C924" t="s">
        <v>1999</v>
      </c>
      <c r="D924" t="s">
        <v>2000</v>
      </c>
    </row>
    <row r="925" spans="1:62" x14ac:dyDescent="0.3">
      <c r="A925" t="s">
        <v>154</v>
      </c>
      <c r="B925" t="s">
        <v>155</v>
      </c>
      <c r="C925" t="s">
        <v>2001</v>
      </c>
      <c r="D925" t="s">
        <v>2002</v>
      </c>
    </row>
    <row r="926" spans="1:62" x14ac:dyDescent="0.3">
      <c r="A926" t="s">
        <v>154</v>
      </c>
      <c r="B926" t="s">
        <v>155</v>
      </c>
      <c r="C926" t="s">
        <v>2003</v>
      </c>
      <c r="D926" t="s">
        <v>2004</v>
      </c>
    </row>
    <row r="927" spans="1:62" x14ac:dyDescent="0.3">
      <c r="A927" t="s">
        <v>154</v>
      </c>
      <c r="B927" t="s">
        <v>155</v>
      </c>
      <c r="C927" t="s">
        <v>2005</v>
      </c>
      <c r="D927" t="s">
        <v>2006</v>
      </c>
    </row>
    <row r="928" spans="1:62" x14ac:dyDescent="0.3">
      <c r="A928" t="s">
        <v>154</v>
      </c>
      <c r="B928" t="s">
        <v>155</v>
      </c>
      <c r="C928" t="s">
        <v>2007</v>
      </c>
      <c r="D928" t="s">
        <v>2008</v>
      </c>
    </row>
    <row r="929" spans="1:62" x14ac:dyDescent="0.3">
      <c r="A929" t="s">
        <v>154</v>
      </c>
      <c r="B929" t="s">
        <v>155</v>
      </c>
      <c r="C929" t="s">
        <v>2009</v>
      </c>
      <c r="D929" t="s">
        <v>2010</v>
      </c>
    </row>
    <row r="930" spans="1:62" x14ac:dyDescent="0.3">
      <c r="A930" t="s">
        <v>154</v>
      </c>
      <c r="B930" t="s">
        <v>155</v>
      </c>
      <c r="C930" t="s">
        <v>2011</v>
      </c>
      <c r="D930" t="s">
        <v>2012</v>
      </c>
      <c r="AV930">
        <v>3.5619330892722822</v>
      </c>
      <c r="AW930">
        <v>1.8667947002091339</v>
      </c>
      <c r="AX930">
        <v>1.7291614979541483</v>
      </c>
      <c r="AY930">
        <v>1.3243839762381149</v>
      </c>
      <c r="AZ930">
        <v>1.5504537844488631</v>
      </c>
      <c r="BA930">
        <v>1.9123811601734297</v>
      </c>
      <c r="BB930">
        <v>4.847295028014714</v>
      </c>
      <c r="BC930">
        <v>4.1882975204697344</v>
      </c>
      <c r="BD930">
        <v>3.3673718255155785</v>
      </c>
      <c r="BE930">
        <v>3.0232509829144765</v>
      </c>
      <c r="BF930">
        <v>3.7117149337241688</v>
      </c>
    </row>
    <row r="931" spans="1:62" x14ac:dyDescent="0.3">
      <c r="A931" t="s">
        <v>154</v>
      </c>
      <c r="B931" t="s">
        <v>155</v>
      </c>
      <c r="C931" t="s">
        <v>2013</v>
      </c>
      <c r="D931" t="s">
        <v>2014</v>
      </c>
    </row>
    <row r="932" spans="1:62" x14ac:dyDescent="0.3">
      <c r="A932" t="s">
        <v>154</v>
      </c>
      <c r="B932" t="s">
        <v>155</v>
      </c>
      <c r="C932" t="s">
        <v>2015</v>
      </c>
      <c r="D932" t="s">
        <v>2016</v>
      </c>
      <c r="AQ932">
        <v>35.144300000000001</v>
      </c>
      <c r="AR932">
        <v>35.327260000000003</v>
      </c>
      <c r="AS932">
        <v>36.633249999999997</v>
      </c>
      <c r="AT932">
        <v>37.720739999999999</v>
      </c>
      <c r="AU932">
        <v>42.011200000000002</v>
      </c>
      <c r="AV932">
        <v>43.001399999999997</v>
      </c>
      <c r="AW932">
        <v>44.240639999999999</v>
      </c>
      <c r="AX932">
        <v>46.298639999999999</v>
      </c>
      <c r="AY932">
        <v>49.079639999999998</v>
      </c>
      <c r="AZ932">
        <v>51.569920000000003</v>
      </c>
      <c r="BA932">
        <v>54.294280000000001</v>
      </c>
      <c r="BB932">
        <v>53.982109999999999</v>
      </c>
      <c r="BC932">
        <v>54.239820000000002</v>
      </c>
      <c r="BD932">
        <v>56.676859999999998</v>
      </c>
      <c r="BE932">
        <v>56.904260000000001</v>
      </c>
      <c r="BF932">
        <v>57.231589999999997</v>
      </c>
      <c r="BG932">
        <v>57.428510000000003</v>
      </c>
      <c r="BH932">
        <v>57.091230000000003</v>
      </c>
      <c r="BI932">
        <v>57.124090000000002</v>
      </c>
    </row>
    <row r="933" spans="1:62" x14ac:dyDescent="0.3">
      <c r="A933" t="s">
        <v>154</v>
      </c>
      <c r="B933" t="s">
        <v>155</v>
      </c>
      <c r="C933" t="s">
        <v>2017</v>
      </c>
      <c r="D933" t="s">
        <v>2018</v>
      </c>
      <c r="AQ933">
        <v>34.52617</v>
      </c>
      <c r="AR933">
        <v>34.642449999999997</v>
      </c>
      <c r="AS933">
        <v>35.902439999999999</v>
      </c>
      <c r="AT933">
        <v>36.930410000000002</v>
      </c>
      <c r="AU933">
        <v>41.13653</v>
      </c>
      <c r="AV933">
        <v>42.122950000000003</v>
      </c>
      <c r="AW933">
        <v>43.362990000000003</v>
      </c>
      <c r="AX933">
        <v>45.320419999999999</v>
      </c>
      <c r="AY933">
        <v>48.191200000000002</v>
      </c>
      <c r="AZ933">
        <v>50.689720000000001</v>
      </c>
      <c r="BA933">
        <v>53.380240000000001</v>
      </c>
      <c r="BB933">
        <v>53.08023</v>
      </c>
      <c r="BC933">
        <v>53.349179999999997</v>
      </c>
      <c r="BD933">
        <v>55.581510000000002</v>
      </c>
      <c r="BE933">
        <v>55.845410000000001</v>
      </c>
      <c r="BF933">
        <v>56.206499999999998</v>
      </c>
      <c r="BG933">
        <v>56.341450000000002</v>
      </c>
      <c r="BH933">
        <v>55.96293</v>
      </c>
      <c r="BI933">
        <v>55.974110000000003</v>
      </c>
    </row>
    <row r="934" spans="1:62" x14ac:dyDescent="0.3">
      <c r="A934" t="s">
        <v>154</v>
      </c>
      <c r="B934" t="s">
        <v>155</v>
      </c>
      <c r="C934" t="s">
        <v>2019</v>
      </c>
      <c r="D934" t="s">
        <v>2020</v>
      </c>
      <c r="AQ934">
        <v>35.755569999999999</v>
      </c>
      <c r="AR934">
        <v>36.003590000000003</v>
      </c>
      <c r="AS934">
        <v>37.355589999999999</v>
      </c>
      <c r="AT934">
        <v>38.503410000000002</v>
      </c>
      <c r="AU934">
        <v>42.876550000000002</v>
      </c>
      <c r="AV934">
        <v>43.869770000000003</v>
      </c>
      <c r="AW934">
        <v>45.106920000000002</v>
      </c>
      <c r="AX934">
        <v>47.263260000000002</v>
      </c>
      <c r="AY934">
        <v>49.9544</v>
      </c>
      <c r="AZ934">
        <v>52.437080000000002</v>
      </c>
      <c r="BA934">
        <v>55.195120000000003</v>
      </c>
      <c r="BB934">
        <v>54.871569999999998</v>
      </c>
      <c r="BC934">
        <v>55.11909</v>
      </c>
      <c r="BD934">
        <v>57.757080000000002</v>
      </c>
      <c r="BE934">
        <v>57.947760000000002</v>
      </c>
      <c r="BF934">
        <v>58.240989999999996</v>
      </c>
      <c r="BG934">
        <v>58.497779999999999</v>
      </c>
      <c r="BH934">
        <v>58.200809999999997</v>
      </c>
      <c r="BI934">
        <v>58.254860000000001</v>
      </c>
    </row>
    <row r="935" spans="1:62" x14ac:dyDescent="0.3">
      <c r="A935" t="s">
        <v>154</v>
      </c>
      <c r="B935" t="s">
        <v>155</v>
      </c>
      <c r="C935" t="s">
        <v>2021</v>
      </c>
      <c r="D935" t="s">
        <v>2022</v>
      </c>
      <c r="AV935">
        <v>3.3169237547302379</v>
      </c>
      <c r="AW935">
        <v>2.0669417486043362</v>
      </c>
      <c r="AX935">
        <v>2.442338770125434</v>
      </c>
      <c r="AY935">
        <v>2.7161411318653119</v>
      </c>
      <c r="AZ935">
        <v>3.1923915921628043</v>
      </c>
      <c r="BA935">
        <v>3.4771150269300501</v>
      </c>
      <c r="BB935">
        <v>3.4650705735738465</v>
      </c>
      <c r="BC935">
        <v>3.4450275626086229</v>
      </c>
      <c r="BD935">
        <v>3.0236951713367688</v>
      </c>
      <c r="BE935">
        <v>2.8456930805638216</v>
      </c>
      <c r="BF935">
        <v>3.3626416871857057</v>
      </c>
    </row>
    <row r="936" spans="1:62" x14ac:dyDescent="0.3">
      <c r="A936" t="s">
        <v>154</v>
      </c>
      <c r="B936" t="s">
        <v>155</v>
      </c>
      <c r="C936" t="s">
        <v>2023</v>
      </c>
      <c r="D936" t="s">
        <v>2024</v>
      </c>
    </row>
    <row r="937" spans="1:62" x14ac:dyDescent="0.3">
      <c r="A937" t="s">
        <v>154</v>
      </c>
      <c r="B937" t="s">
        <v>155</v>
      </c>
      <c r="C937" t="s">
        <v>2025</v>
      </c>
      <c r="D937" t="s">
        <v>2026</v>
      </c>
      <c r="AV937">
        <v>-2.980412301935087</v>
      </c>
      <c r="AW937">
        <v>-0.35803209343451642</v>
      </c>
      <c r="AX937">
        <v>-0.58452175675523033</v>
      </c>
      <c r="AY937">
        <v>2.8881823983647466</v>
      </c>
      <c r="AZ937">
        <v>1.9876827510361601</v>
      </c>
      <c r="BA937">
        <v>0.65173610677491778</v>
      </c>
      <c r="BB937">
        <v>-3.8653050324630249</v>
      </c>
      <c r="BC937">
        <v>-2.242698481804644</v>
      </c>
      <c r="BD937">
        <v>-1.5511400432435138</v>
      </c>
      <c r="BE937">
        <v>-1.9253784470008379</v>
      </c>
      <c r="BF937">
        <v>-3.4560047986879709</v>
      </c>
    </row>
    <row r="938" spans="1:62" x14ac:dyDescent="0.3">
      <c r="A938" t="s">
        <v>154</v>
      </c>
      <c r="B938" t="s">
        <v>155</v>
      </c>
      <c r="C938" t="s">
        <v>2027</v>
      </c>
      <c r="D938" t="s">
        <v>2028</v>
      </c>
    </row>
    <row r="939" spans="1:62" x14ac:dyDescent="0.3">
      <c r="A939" t="s">
        <v>154</v>
      </c>
      <c r="B939" t="s">
        <v>155</v>
      </c>
      <c r="C939" t="s">
        <v>2029</v>
      </c>
      <c r="D939" t="s">
        <v>2030</v>
      </c>
      <c r="G939">
        <v>-300541</v>
      </c>
      <c r="L939">
        <v>-280646</v>
      </c>
      <c r="Q939">
        <v>-959547</v>
      </c>
      <c r="V939">
        <v>-844018</v>
      </c>
      <c r="AA939">
        <v>-1154977</v>
      </c>
      <c r="AF939">
        <v>-1171902</v>
      </c>
      <c r="AK939">
        <v>583590</v>
      </c>
      <c r="AP939">
        <v>-1473273</v>
      </c>
      <c r="AU939">
        <v>-1080073</v>
      </c>
      <c r="AZ939">
        <v>-1983360</v>
      </c>
      <c r="BE939">
        <v>-2046131</v>
      </c>
      <c r="BJ939">
        <v>-1724595</v>
      </c>
    </row>
    <row r="940" spans="1:62" x14ac:dyDescent="0.3">
      <c r="A940" t="s">
        <v>154</v>
      </c>
      <c r="B940" t="s">
        <v>155</v>
      </c>
      <c r="C940" t="s">
        <v>2031</v>
      </c>
      <c r="D940" t="s">
        <v>2032</v>
      </c>
    </row>
    <row r="941" spans="1:62" x14ac:dyDescent="0.3">
      <c r="A941" t="s">
        <v>154</v>
      </c>
      <c r="B941" t="s">
        <v>155</v>
      </c>
      <c r="C941" t="s">
        <v>2033</v>
      </c>
      <c r="D941" t="s">
        <v>2034</v>
      </c>
    </row>
    <row r="942" spans="1:62" x14ac:dyDescent="0.3">
      <c r="A942" t="s">
        <v>154</v>
      </c>
      <c r="B942" t="s">
        <v>155</v>
      </c>
      <c r="C942" t="s">
        <v>2035</v>
      </c>
      <c r="D942" t="s">
        <v>2036</v>
      </c>
    </row>
    <row r="943" spans="1:62" x14ac:dyDescent="0.3">
      <c r="A943" t="s">
        <v>154</v>
      </c>
      <c r="B943" t="s">
        <v>155</v>
      </c>
      <c r="C943" t="s">
        <v>2037</v>
      </c>
      <c r="D943" t="s">
        <v>2038</v>
      </c>
    </row>
    <row r="944" spans="1:62" x14ac:dyDescent="0.3">
      <c r="A944" t="s">
        <v>154</v>
      </c>
      <c r="B944" t="s">
        <v>155</v>
      </c>
      <c r="C944" t="s">
        <v>2039</v>
      </c>
      <c r="D944" t="s">
        <v>2040</v>
      </c>
    </row>
    <row r="945" spans="1:62" x14ac:dyDescent="0.3">
      <c r="A945" t="s">
        <v>154</v>
      </c>
      <c r="B945" t="s">
        <v>155</v>
      </c>
      <c r="C945" t="s">
        <v>2041</v>
      </c>
      <c r="D945" t="s">
        <v>2042</v>
      </c>
    </row>
    <row r="946" spans="1:62" x14ac:dyDescent="0.3">
      <c r="A946" t="s">
        <v>154</v>
      </c>
      <c r="B946" t="s">
        <v>155</v>
      </c>
      <c r="C946" t="s">
        <v>2043</v>
      </c>
      <c r="D946" t="s">
        <v>2044</v>
      </c>
      <c r="E946">
        <v>1.1324745283317681</v>
      </c>
      <c r="F946">
        <v>1.7102442732245218</v>
      </c>
      <c r="G946">
        <v>2.0087172752507829</v>
      </c>
      <c r="H946">
        <v>1.7637851712774519</v>
      </c>
      <c r="I946">
        <v>2.5089519841673971</v>
      </c>
      <c r="J946">
        <v>2.6608300545696393</v>
      </c>
      <c r="K946">
        <v>2.5850287075288865</v>
      </c>
      <c r="L946">
        <v>2.367024058746567</v>
      </c>
      <c r="M946">
        <v>2.4192404972829724</v>
      </c>
      <c r="N946">
        <v>2.062264322214939</v>
      </c>
      <c r="O946">
        <v>1.7676276655281216</v>
      </c>
      <c r="P946">
        <v>1.9913964138915323</v>
      </c>
      <c r="Q946">
        <v>1.9689095661215545</v>
      </c>
      <c r="R946">
        <v>1.8817261857312015</v>
      </c>
      <c r="S946">
        <v>2.1655913239162379</v>
      </c>
      <c r="T946">
        <v>2.6778064152093788</v>
      </c>
      <c r="U946">
        <v>2.2599618951737708</v>
      </c>
      <c r="V946">
        <v>2.4472632562512571</v>
      </c>
      <c r="W946">
        <v>3.009468609547489</v>
      </c>
      <c r="X946">
        <v>3.1718499087422858</v>
      </c>
      <c r="Y946">
        <v>2.9385916176412428</v>
      </c>
      <c r="Z946">
        <v>1.931984049015242</v>
      </c>
      <c r="AA946">
        <v>2.1838028410651407</v>
      </c>
      <c r="AB946">
        <v>2.4515542263353796</v>
      </c>
      <c r="AC946">
        <v>2.7839918593815942</v>
      </c>
      <c r="AD946">
        <v>3.3403823888952777</v>
      </c>
      <c r="AE946">
        <v>3.9355224851651451</v>
      </c>
      <c r="AF946">
        <v>3.9919478304147002</v>
      </c>
      <c r="AG946">
        <v>4.3659450909381325</v>
      </c>
      <c r="AH946">
        <v>4.5533267132244326</v>
      </c>
      <c r="AI946">
        <v>5.345809224380738</v>
      </c>
      <c r="AJ946">
        <v>5.1550450975249476</v>
      </c>
      <c r="AK946">
        <v>5.6746679581290742</v>
      </c>
      <c r="AL946">
        <v>5.6234185764988078</v>
      </c>
      <c r="AM946">
        <v>6.0469072885546549</v>
      </c>
      <c r="AN946">
        <v>5.1719269728194197</v>
      </c>
      <c r="AO946">
        <v>4.2213287917185056</v>
      </c>
      <c r="AP946">
        <v>3.6030449523440393</v>
      </c>
      <c r="AQ946">
        <v>3.7695324683682383</v>
      </c>
      <c r="AR946">
        <v>3.4352680206305046</v>
      </c>
      <c r="AS946">
        <v>3.2185096288957866</v>
      </c>
      <c r="AT946">
        <v>3.7053854025776509</v>
      </c>
      <c r="AU946">
        <v>4.5432083849189695</v>
      </c>
      <c r="AV946">
        <v>4.7300468198029284</v>
      </c>
      <c r="AW946">
        <v>4.0249746355218958</v>
      </c>
      <c r="AX946">
        <v>4.2590833051721653</v>
      </c>
      <c r="AY946">
        <v>4.4374843252251255</v>
      </c>
      <c r="AZ946">
        <v>3.3010516978154723</v>
      </c>
      <c r="BA946">
        <v>3.1658352828539029</v>
      </c>
      <c r="BB946">
        <v>3.5833544948701057</v>
      </c>
      <c r="BC946">
        <v>3.0927692685974284</v>
      </c>
      <c r="BD946">
        <v>2.8965003782033998</v>
      </c>
      <c r="BE946">
        <v>2.6772569105956019</v>
      </c>
      <c r="BF946">
        <v>2.6405335861595876</v>
      </c>
      <c r="BG946">
        <v>2.3150382803373475</v>
      </c>
      <c r="BH946">
        <v>2.4862554691674927</v>
      </c>
      <c r="BI946">
        <v>2.595871312163756</v>
      </c>
      <c r="BJ946">
        <v>2.6987921548817417</v>
      </c>
    </row>
    <row r="947" spans="1:62" x14ac:dyDescent="0.3">
      <c r="A947" t="s">
        <v>154</v>
      </c>
      <c r="B947" t="s">
        <v>155</v>
      </c>
      <c r="C947" t="s">
        <v>2045</v>
      </c>
      <c r="D947" t="s">
        <v>2046</v>
      </c>
      <c r="Z947">
        <v>3.1568862011261043</v>
      </c>
      <c r="AA947">
        <v>3.9485923865806414</v>
      </c>
      <c r="AB947">
        <v>5.5144496121730224</v>
      </c>
      <c r="AC947">
        <v>8.1181610436932718</v>
      </c>
      <c r="AD947">
        <v>11.404361310024237</v>
      </c>
      <c r="AE947">
        <v>13.797056116404779</v>
      </c>
      <c r="AF947">
        <v>15.896549848848457</v>
      </c>
      <c r="AG947">
        <v>17.78503537571471</v>
      </c>
      <c r="AH947">
        <v>17.62069244278452</v>
      </c>
      <c r="AI947">
        <v>20.242043042722845</v>
      </c>
      <c r="AJ947">
        <v>21.016729446183877</v>
      </c>
      <c r="AK947">
        <v>24.575172838606196</v>
      </c>
      <c r="AL947">
        <v>26.759233417242701</v>
      </c>
      <c r="AM947">
        <v>25.458280478337624</v>
      </c>
      <c r="AN947">
        <v>22.079692050325644</v>
      </c>
      <c r="AO947">
        <v>18.372276329693797</v>
      </c>
      <c r="AP947">
        <v>15.82146873664157</v>
      </c>
      <c r="AQ947">
        <v>15.541202508082993</v>
      </c>
      <c r="AR947">
        <v>14.659097837744495</v>
      </c>
      <c r="AS947">
        <v>13.986554916144131</v>
      </c>
      <c r="AT947">
        <v>16.343869590644012</v>
      </c>
      <c r="AU947">
        <v>20.220265086359703</v>
      </c>
      <c r="AV947">
        <v>20.241414285408972</v>
      </c>
      <c r="AW947">
        <v>16.967306024015144</v>
      </c>
      <c r="AX947">
        <v>18.059751688840844</v>
      </c>
      <c r="AY947">
        <v>18.260679251901461</v>
      </c>
      <c r="AZ947">
        <v>14.149700630443943</v>
      </c>
      <c r="BA947">
        <v>13.074296604837887</v>
      </c>
      <c r="BB947">
        <v>14.655057437492442</v>
      </c>
      <c r="BC947">
        <v>13.795735167427949</v>
      </c>
      <c r="BD947">
        <v>13.249371800635757</v>
      </c>
      <c r="BE947">
        <v>12.157634565569978</v>
      </c>
      <c r="BF947">
        <v>11.583357940718022</v>
      </c>
      <c r="BG947">
        <v>10.085486364516649</v>
      </c>
      <c r="BH947">
        <v>10.84874146362691</v>
      </c>
      <c r="BI947">
        <v>11.929913448413867</v>
      </c>
      <c r="BJ947">
        <v>12.46281850855843</v>
      </c>
    </row>
    <row r="948" spans="1:62" x14ac:dyDescent="0.3">
      <c r="A948" t="s">
        <v>154</v>
      </c>
      <c r="B948" t="s">
        <v>155</v>
      </c>
      <c r="C948" t="s">
        <v>2047</v>
      </c>
      <c r="D948" t="s">
        <v>2048</v>
      </c>
      <c r="V948">
        <v>7.2501555553599095</v>
      </c>
      <c r="W948">
        <v>8.5170469467309804</v>
      </c>
      <c r="X948">
        <v>9.5596724230389825</v>
      </c>
      <c r="Y948">
        <v>8.0921241864634457</v>
      </c>
      <c r="Z948">
        <v>7.255805225196525</v>
      </c>
      <c r="AA948">
        <v>8.9726124919627335</v>
      </c>
      <c r="AB948">
        <v>9.9528763795207755</v>
      </c>
      <c r="AC948">
        <v>11.032154560746775</v>
      </c>
      <c r="AD948">
        <v>13.647687237484501</v>
      </c>
      <c r="AE948">
        <v>17.53178762454483</v>
      </c>
      <c r="AF948">
        <v>17.26584233728676</v>
      </c>
      <c r="AG948">
        <v>17.706212222791027</v>
      </c>
      <c r="AH948">
        <v>18.433972351909382</v>
      </c>
      <c r="AI948">
        <v>19.29341552887508</v>
      </c>
      <c r="AJ948">
        <v>18.680395147658825</v>
      </c>
      <c r="AK948">
        <v>19.545202230077187</v>
      </c>
      <c r="AL948">
        <v>17.845066604004828</v>
      </c>
      <c r="AM948">
        <v>18.197965034373613</v>
      </c>
      <c r="AN948">
        <v>17.078551109301422</v>
      </c>
      <c r="AO948">
        <v>13.815439505670813</v>
      </c>
      <c r="AP948">
        <v>11.785174192583005</v>
      </c>
      <c r="AQ948">
        <v>11.84035906313237</v>
      </c>
      <c r="AR948">
        <v>9.9977251434618104</v>
      </c>
      <c r="AS948">
        <v>9.8527735960289959</v>
      </c>
      <c r="AT948">
        <v>10.341708593238117</v>
      </c>
      <c r="AU948">
        <v>13.436984047046623</v>
      </c>
      <c r="AV948">
        <v>13.933633451128454</v>
      </c>
      <c r="AW948">
        <v>12.230367388157507</v>
      </c>
      <c r="AX948">
        <v>12.264394715735577</v>
      </c>
      <c r="AY948">
        <v>13.006467668506746</v>
      </c>
      <c r="AZ948">
        <v>8.7037572129939349</v>
      </c>
      <c r="BA948">
        <v>7.6970432062109992</v>
      </c>
      <c r="BB948">
        <v>9.9920807066477497</v>
      </c>
      <c r="BC948">
        <v>8.4712933002346595</v>
      </c>
      <c r="BD948">
        <v>7.4840792484626277</v>
      </c>
      <c r="BE948">
        <v>7.2024060403444041</v>
      </c>
      <c r="BF948">
        <v>7.2277419722261742</v>
      </c>
      <c r="BG948">
        <v>6.7068988228389985</v>
      </c>
      <c r="BH948">
        <v>7.6062888354550804</v>
      </c>
      <c r="BI948">
        <v>8.6265809521698706</v>
      </c>
      <c r="BJ948">
        <v>8.7985318571465072</v>
      </c>
    </row>
    <row r="949" spans="1:62" x14ac:dyDescent="0.3">
      <c r="A949" t="s">
        <v>154</v>
      </c>
      <c r="B949" t="s">
        <v>155</v>
      </c>
      <c r="C949" t="s">
        <v>2049</v>
      </c>
      <c r="D949" t="s">
        <v>2050</v>
      </c>
      <c r="E949">
        <v>1.2717313993041699</v>
      </c>
      <c r="F949">
        <v>1.9790299996692429</v>
      </c>
      <c r="G949">
        <v>2.4301145527132708</v>
      </c>
      <c r="H949">
        <v>2.2467725541378338</v>
      </c>
      <c r="I949">
        <v>3.384657662030409</v>
      </c>
      <c r="J949">
        <v>3.8109330321784145</v>
      </c>
      <c r="K949">
        <v>3.8926771249317724</v>
      </c>
      <c r="L949">
        <v>3.5503894233012083</v>
      </c>
      <c r="M949">
        <v>3.7446385259836057</v>
      </c>
      <c r="N949">
        <v>3.5221340146817219</v>
      </c>
      <c r="O949">
        <v>3.5309229837663705</v>
      </c>
      <c r="P949">
        <v>3.8770750217873906</v>
      </c>
      <c r="Q949">
        <v>4.2074393118431042</v>
      </c>
      <c r="R949">
        <v>4.99949363896779</v>
      </c>
      <c r="S949">
        <v>7.4396873182062215</v>
      </c>
      <c r="T949">
        <v>9.8867419643823666</v>
      </c>
      <c r="U949">
        <v>8.9164609502058383</v>
      </c>
      <c r="V949">
        <v>10.235360575988995</v>
      </c>
      <c r="W949">
        <v>13.403999491599583</v>
      </c>
      <c r="X949">
        <v>16.833869691744834</v>
      </c>
      <c r="Y949">
        <v>19.114281790913918</v>
      </c>
      <c r="Z949">
        <v>18.132270329688328</v>
      </c>
      <c r="AA949">
        <v>18.222463326762668</v>
      </c>
      <c r="AB949">
        <v>17.097142913468353</v>
      </c>
      <c r="AC949">
        <v>17.161016992742674</v>
      </c>
      <c r="AD949">
        <v>18.848593607729903</v>
      </c>
      <c r="AE949">
        <v>22.49002520368597</v>
      </c>
      <c r="AF949">
        <v>25.259260185541113</v>
      </c>
      <c r="AG949">
        <v>27.96996872414811</v>
      </c>
      <c r="AH949">
        <v>28.768562194171537</v>
      </c>
      <c r="AI949">
        <v>33.10229990153347</v>
      </c>
      <c r="AJ949">
        <v>31.813865112933918</v>
      </c>
      <c r="AK949">
        <v>33.284710315542071</v>
      </c>
      <c r="AL949">
        <v>29.853757458115453</v>
      </c>
      <c r="AM949">
        <v>31.333182541062921</v>
      </c>
      <c r="AN949">
        <v>30.150988708822162</v>
      </c>
      <c r="AO949">
        <v>24.737960327889077</v>
      </c>
      <c r="AP949">
        <v>21.484052732208621</v>
      </c>
      <c r="AQ949">
        <v>20.943091624466163</v>
      </c>
      <c r="AR949">
        <v>18.759779188110091</v>
      </c>
      <c r="AS949">
        <v>17.958974876834272</v>
      </c>
      <c r="AT949">
        <v>19.191900995561394</v>
      </c>
      <c r="AU949">
        <v>24.967859913985272</v>
      </c>
      <c r="AV949">
        <v>31.725122463436033</v>
      </c>
      <c r="AW949">
        <v>32.801045510891342</v>
      </c>
      <c r="AX949">
        <v>40.173519256508115</v>
      </c>
      <c r="AY949">
        <v>49.322852142917533</v>
      </c>
      <c r="AZ949">
        <v>40.979550364052429</v>
      </c>
      <c r="BA949">
        <v>43.577654619417224</v>
      </c>
      <c r="BB949">
        <v>46.090416824574824</v>
      </c>
      <c r="BC949">
        <v>45.945096485241571</v>
      </c>
      <c r="BD949">
        <v>47.362546707644718</v>
      </c>
      <c r="BE949">
        <v>45.043121796675685</v>
      </c>
      <c r="BF949">
        <v>45.461982806047899</v>
      </c>
      <c r="BG949">
        <v>41.500159754992346</v>
      </c>
      <c r="BH949">
        <v>39.80369642552953</v>
      </c>
      <c r="BI949">
        <v>37.585550762027331</v>
      </c>
      <c r="BJ949">
        <v>41.067715499169381</v>
      </c>
    </row>
    <row r="950" spans="1:62" x14ac:dyDescent="0.3">
      <c r="A950" t="s">
        <v>154</v>
      </c>
      <c r="B950" t="s">
        <v>155</v>
      </c>
      <c r="C950" t="s">
        <v>2051</v>
      </c>
      <c r="D950" t="s">
        <v>2052</v>
      </c>
    </row>
    <row r="951" spans="1:62" x14ac:dyDescent="0.3">
      <c r="A951" t="s">
        <v>154</v>
      </c>
      <c r="B951" t="s">
        <v>155</v>
      </c>
      <c r="C951" t="s">
        <v>2053</v>
      </c>
      <c r="D951" t="s">
        <v>2054</v>
      </c>
    </row>
    <row r="952" spans="1:62" x14ac:dyDescent="0.3">
      <c r="A952" t="s">
        <v>154</v>
      </c>
      <c r="B952" t="s">
        <v>155</v>
      </c>
      <c r="C952" t="s">
        <v>2055</v>
      </c>
      <c r="D952" t="s">
        <v>2056</v>
      </c>
      <c r="E952">
        <v>2621850000</v>
      </c>
      <c r="F952">
        <v>4066770000</v>
      </c>
      <c r="G952">
        <v>4681740000</v>
      </c>
      <c r="H952">
        <v>4432860000</v>
      </c>
      <c r="I952">
        <v>6458880000</v>
      </c>
      <c r="J952">
        <v>7145830000</v>
      </c>
      <c r="K952">
        <v>7198700000</v>
      </c>
      <c r="L952">
        <v>6742160000</v>
      </c>
      <c r="M952">
        <v>7153110000</v>
      </c>
      <c r="N952">
        <v>6554090000</v>
      </c>
      <c r="O952">
        <v>6406470000</v>
      </c>
      <c r="P952">
        <v>6645980000</v>
      </c>
      <c r="Q952">
        <v>6615080000</v>
      </c>
      <c r="R952">
        <v>7058060000</v>
      </c>
      <c r="S952">
        <v>9669490000</v>
      </c>
      <c r="T952">
        <v>11315990000</v>
      </c>
      <c r="U952">
        <v>10311590000</v>
      </c>
      <c r="V952">
        <v>11152300000</v>
      </c>
      <c r="W952">
        <v>13012960000</v>
      </c>
      <c r="X952">
        <v>14796860000</v>
      </c>
      <c r="Y952">
        <v>15738510000</v>
      </c>
      <c r="Z952">
        <v>16482550000</v>
      </c>
      <c r="AA952">
        <v>17586120000</v>
      </c>
      <c r="AB952">
        <v>17255420000</v>
      </c>
      <c r="AC952">
        <v>18629250000</v>
      </c>
      <c r="AD952">
        <v>20562460000</v>
      </c>
      <c r="AE952">
        <v>20392190000</v>
      </c>
      <c r="AF952">
        <v>20075920000</v>
      </c>
      <c r="AG952">
        <v>21322950000</v>
      </c>
      <c r="AH952">
        <v>22746770000</v>
      </c>
      <c r="AI952">
        <v>23635910000</v>
      </c>
      <c r="AJ952">
        <v>22770500000</v>
      </c>
      <c r="AK952">
        <v>23182010000</v>
      </c>
      <c r="AL952">
        <v>22297350000</v>
      </c>
      <c r="AM952">
        <v>23110980000</v>
      </c>
      <c r="AN952">
        <v>20443190000</v>
      </c>
      <c r="AO952">
        <v>17677230000</v>
      </c>
      <c r="AP952">
        <v>17228440000</v>
      </c>
      <c r="AQ952">
        <v>17439420000</v>
      </c>
      <c r="AR952">
        <v>16042870000</v>
      </c>
      <c r="AS952">
        <v>16762500000</v>
      </c>
      <c r="AT952">
        <v>18962630000</v>
      </c>
      <c r="AU952">
        <v>24328810000</v>
      </c>
      <c r="AV952">
        <v>27547370000</v>
      </c>
      <c r="AW952">
        <v>26465190000</v>
      </c>
      <c r="AX952">
        <v>32243730000</v>
      </c>
      <c r="AY952">
        <v>39522490000</v>
      </c>
      <c r="AZ952">
        <v>31375570000</v>
      </c>
      <c r="BA952">
        <v>33013050000</v>
      </c>
      <c r="BB952">
        <v>37213510000</v>
      </c>
      <c r="BC952">
        <v>37940980000</v>
      </c>
      <c r="BD952">
        <v>38311780000</v>
      </c>
      <c r="BE952">
        <v>38320920000</v>
      </c>
      <c r="BF952">
        <v>39444020000</v>
      </c>
      <c r="BG952">
        <v>36679450000</v>
      </c>
      <c r="BH952">
        <v>39850480000</v>
      </c>
      <c r="BI952">
        <v>38833870000</v>
      </c>
      <c r="BJ952">
        <v>42847340000</v>
      </c>
    </row>
    <row r="953" spans="1:62" x14ac:dyDescent="0.3">
      <c r="A953" t="s">
        <v>154</v>
      </c>
      <c r="B953" t="s">
        <v>155</v>
      </c>
      <c r="C953" t="s">
        <v>2057</v>
      </c>
      <c r="D953" t="s">
        <v>2058</v>
      </c>
      <c r="E953">
        <v>290700000</v>
      </c>
      <c r="F953">
        <v>463110000</v>
      </c>
      <c r="G953">
        <v>582370000</v>
      </c>
      <c r="H953">
        <v>551590000</v>
      </c>
      <c r="I953">
        <v>851500000</v>
      </c>
      <c r="J953">
        <v>982720000</v>
      </c>
      <c r="K953">
        <v>1029170000</v>
      </c>
      <c r="L953">
        <v>962650000</v>
      </c>
      <c r="M953">
        <v>1041530000</v>
      </c>
      <c r="N953">
        <v>1005210000</v>
      </c>
      <c r="O953">
        <v>1034310000</v>
      </c>
      <c r="P953">
        <v>1165980000</v>
      </c>
      <c r="Q953">
        <v>1299390000</v>
      </c>
      <c r="R953">
        <v>1586010000</v>
      </c>
      <c r="S953">
        <v>2425130000</v>
      </c>
      <c r="T953">
        <v>3312700000</v>
      </c>
      <c r="U953">
        <v>3071920000</v>
      </c>
      <c r="V953">
        <v>3626830000</v>
      </c>
      <c r="W953">
        <v>4885970000</v>
      </c>
      <c r="X953">
        <v>6313290000</v>
      </c>
      <c r="Y953">
        <v>7375920000</v>
      </c>
      <c r="Z953">
        <v>7199700000</v>
      </c>
      <c r="AA953">
        <v>7445280000</v>
      </c>
      <c r="AB953">
        <v>7187870000</v>
      </c>
      <c r="AC953">
        <v>7423400000</v>
      </c>
      <c r="AD953">
        <v>8388530000</v>
      </c>
      <c r="AE953">
        <v>10296730000</v>
      </c>
      <c r="AF953">
        <v>11895570000</v>
      </c>
      <c r="AG953">
        <v>13547470000</v>
      </c>
      <c r="AH953">
        <v>14329700000</v>
      </c>
      <c r="AI953">
        <v>16954240000</v>
      </c>
      <c r="AJ953">
        <v>16753150000</v>
      </c>
      <c r="AK953">
        <v>18019200000</v>
      </c>
      <c r="AL953">
        <v>16612180000</v>
      </c>
      <c r="AM953">
        <v>17917210000</v>
      </c>
      <c r="AN953">
        <v>17712790000</v>
      </c>
      <c r="AO953">
        <v>14926530000</v>
      </c>
      <c r="AP953">
        <v>13311690000</v>
      </c>
      <c r="AQ953">
        <v>13323630000</v>
      </c>
      <c r="AR953">
        <v>12253510000</v>
      </c>
      <c r="AS953">
        <v>12044180000</v>
      </c>
      <c r="AT953">
        <v>13215850000</v>
      </c>
      <c r="AU953">
        <v>17654770000</v>
      </c>
      <c r="AV953">
        <v>23036900000</v>
      </c>
      <c r="AW953">
        <v>24462630000</v>
      </c>
      <c r="AX953">
        <v>30776150000</v>
      </c>
      <c r="AY953">
        <v>38818850000</v>
      </c>
      <c r="AZ953">
        <v>33138530000</v>
      </c>
      <c r="BA953">
        <v>36211530000</v>
      </c>
      <c r="BB953">
        <v>39359080000</v>
      </c>
      <c r="BC953">
        <v>40322720000</v>
      </c>
      <c r="BD953">
        <v>42720540000</v>
      </c>
      <c r="BE953">
        <v>41756770000</v>
      </c>
      <c r="BF953">
        <v>43313180000</v>
      </c>
      <c r="BG953">
        <v>40629400000</v>
      </c>
      <c r="BH953">
        <v>40036550000</v>
      </c>
      <c r="BI953">
        <v>38833870000</v>
      </c>
      <c r="BJ953">
        <v>43577270000</v>
      </c>
    </row>
    <row r="954" spans="1:62" x14ac:dyDescent="0.3">
      <c r="A954" t="s">
        <v>154</v>
      </c>
      <c r="B954" t="s">
        <v>155</v>
      </c>
      <c r="C954" t="s">
        <v>2059</v>
      </c>
      <c r="D954" t="s">
        <v>2060</v>
      </c>
      <c r="E954">
        <v>2621850000</v>
      </c>
      <c r="F954">
        <v>4066770000</v>
      </c>
      <c r="G954">
        <v>4681740000</v>
      </c>
      <c r="H954">
        <v>4432860000</v>
      </c>
      <c r="I954">
        <v>6458880000</v>
      </c>
      <c r="J954">
        <v>7145830000</v>
      </c>
      <c r="K954">
        <v>7198700000</v>
      </c>
      <c r="L954">
        <v>6742160000</v>
      </c>
      <c r="M954">
        <v>7153110000</v>
      </c>
      <c r="N954">
        <v>6554090000</v>
      </c>
      <c r="O954">
        <v>6406470000</v>
      </c>
      <c r="P954">
        <v>6645980000</v>
      </c>
      <c r="Q954">
        <v>6615080000</v>
      </c>
      <c r="R954">
        <v>7058060000</v>
      </c>
      <c r="S954">
        <v>9669490000</v>
      </c>
      <c r="T954">
        <v>11315990000</v>
      </c>
      <c r="U954">
        <v>10311590000</v>
      </c>
      <c r="V954">
        <v>11152300000</v>
      </c>
      <c r="W954">
        <v>13012960000</v>
      </c>
      <c r="X954">
        <v>14796860000</v>
      </c>
      <c r="Y954">
        <v>15738510000</v>
      </c>
      <c r="Z954">
        <v>16482550000</v>
      </c>
      <c r="AA954">
        <v>17586120000</v>
      </c>
      <c r="AB954">
        <v>17255420000</v>
      </c>
      <c r="AC954">
        <v>18629250000</v>
      </c>
      <c r="AD954">
        <v>20562460000</v>
      </c>
      <c r="AE954">
        <v>20392190000</v>
      </c>
      <c r="AF954">
        <v>20075920000</v>
      </c>
      <c r="AG954">
        <v>21322950000</v>
      </c>
      <c r="AH954">
        <v>22746770000</v>
      </c>
      <c r="AI954">
        <v>23635910000</v>
      </c>
      <c r="AJ954">
        <v>22770500000</v>
      </c>
      <c r="AK954">
        <v>23182010000</v>
      </c>
      <c r="AL954">
        <v>22297350000</v>
      </c>
      <c r="AM954">
        <v>23110980000</v>
      </c>
      <c r="AN954">
        <v>20443190000</v>
      </c>
      <c r="AO954">
        <v>17677230000</v>
      </c>
      <c r="AP954">
        <v>17228440000</v>
      </c>
      <c r="AQ954">
        <v>17439420000</v>
      </c>
      <c r="AR954">
        <v>16042870000</v>
      </c>
      <c r="AS954">
        <v>16762500000</v>
      </c>
      <c r="AT954">
        <v>18962630000</v>
      </c>
      <c r="AU954">
        <v>24328810000</v>
      </c>
      <c r="AV954">
        <v>27547370000</v>
      </c>
      <c r="AW954">
        <v>26465190000</v>
      </c>
      <c r="AX954">
        <v>32243730000</v>
      </c>
      <c r="AY954">
        <v>39522490000</v>
      </c>
      <c r="AZ954">
        <v>31375570000</v>
      </c>
      <c r="BA954">
        <v>33013050000</v>
      </c>
      <c r="BB954">
        <v>37213510000</v>
      </c>
      <c r="BC954">
        <v>37940980000</v>
      </c>
      <c r="BD954">
        <v>38311780000</v>
      </c>
      <c r="BE954">
        <v>38320920000</v>
      </c>
      <c r="BF954">
        <v>39444020000</v>
      </c>
      <c r="BG954">
        <v>36679450000</v>
      </c>
      <c r="BH954">
        <v>39850480000</v>
      </c>
      <c r="BI954">
        <v>38833870000</v>
      </c>
      <c r="BJ954">
        <v>42847340000</v>
      </c>
    </row>
    <row r="955" spans="1:62" x14ac:dyDescent="0.3">
      <c r="A955" t="s">
        <v>154</v>
      </c>
      <c r="B955" t="s">
        <v>155</v>
      </c>
      <c r="C955" t="s">
        <v>2061</v>
      </c>
      <c r="D955" t="s">
        <v>2062</v>
      </c>
      <c r="E955">
        <v>290700000</v>
      </c>
      <c r="F955">
        <v>463110000</v>
      </c>
      <c r="G955">
        <v>582370000</v>
      </c>
      <c r="H955">
        <v>551590000</v>
      </c>
      <c r="I955">
        <v>851500000</v>
      </c>
      <c r="J955">
        <v>982720000</v>
      </c>
      <c r="K955">
        <v>1029170000</v>
      </c>
      <c r="L955">
        <v>962650000</v>
      </c>
      <c r="M955">
        <v>1041530000</v>
      </c>
      <c r="N955">
        <v>1005210000</v>
      </c>
      <c r="O955">
        <v>1034310000</v>
      </c>
      <c r="P955">
        <v>1165980000</v>
      </c>
      <c r="Q955">
        <v>1299390000</v>
      </c>
      <c r="R955">
        <v>1586010000</v>
      </c>
      <c r="S955">
        <v>2425130000</v>
      </c>
      <c r="T955">
        <v>3312700000</v>
      </c>
      <c r="U955">
        <v>3071920000</v>
      </c>
      <c r="V955">
        <v>3626830000</v>
      </c>
      <c r="W955">
        <v>4885970000</v>
      </c>
      <c r="X955">
        <v>6313290000</v>
      </c>
      <c r="Y955">
        <v>7375920000</v>
      </c>
      <c r="Z955">
        <v>7199700000</v>
      </c>
      <c r="AA955">
        <v>7445280000</v>
      </c>
      <c r="AB955">
        <v>7187870000</v>
      </c>
      <c r="AC955">
        <v>7423400000</v>
      </c>
      <c r="AD955">
        <v>8388530000</v>
      </c>
      <c r="AE955">
        <v>10296730000</v>
      </c>
      <c r="AF955">
        <v>11895570000</v>
      </c>
      <c r="AG955">
        <v>13547470000</v>
      </c>
      <c r="AH955">
        <v>14329700000</v>
      </c>
      <c r="AI955">
        <v>16954240000</v>
      </c>
      <c r="AJ955">
        <v>16753150000</v>
      </c>
      <c r="AK955">
        <v>18019200000</v>
      </c>
      <c r="AL955">
        <v>16612180000</v>
      </c>
      <c r="AM955">
        <v>17917210000</v>
      </c>
      <c r="AN955">
        <v>17712790000</v>
      </c>
      <c r="AO955">
        <v>14926530000</v>
      </c>
      <c r="AP955">
        <v>13311690000</v>
      </c>
      <c r="AQ955">
        <v>13323630000</v>
      </c>
      <c r="AR955">
        <v>12253510000</v>
      </c>
      <c r="AS955">
        <v>12044180000</v>
      </c>
      <c r="AT955">
        <v>13215850000</v>
      </c>
      <c r="AU955">
        <v>17654770000</v>
      </c>
      <c r="AV955">
        <v>23036900000</v>
      </c>
      <c r="AW955">
        <v>24462630000</v>
      </c>
      <c r="AX955">
        <v>30776150000</v>
      </c>
      <c r="AY955">
        <v>38818850000</v>
      </c>
      <c r="AZ955">
        <v>33138530000</v>
      </c>
      <c r="BA955">
        <v>36211530000</v>
      </c>
      <c r="BB955">
        <v>39359080000</v>
      </c>
      <c r="BC955">
        <v>40322720000</v>
      </c>
      <c r="BD955">
        <v>42720540000</v>
      </c>
      <c r="BE955">
        <v>41756770000</v>
      </c>
      <c r="BF955">
        <v>43313180000</v>
      </c>
      <c r="BG955">
        <v>40629400000</v>
      </c>
      <c r="BH955">
        <v>40036550000</v>
      </c>
      <c r="BI955">
        <v>38833870000</v>
      </c>
      <c r="BJ955">
        <v>43577270000</v>
      </c>
    </row>
    <row r="956" spans="1:62" x14ac:dyDescent="0.3">
      <c r="A956" t="s">
        <v>154</v>
      </c>
      <c r="B956" t="s">
        <v>155</v>
      </c>
      <c r="C956" t="s">
        <v>2063</v>
      </c>
      <c r="D956" t="s">
        <v>2064</v>
      </c>
      <c r="BF956">
        <v>19320000</v>
      </c>
    </row>
    <row r="957" spans="1:62" x14ac:dyDescent="0.3">
      <c r="A957" t="s">
        <v>154</v>
      </c>
      <c r="B957" t="s">
        <v>155</v>
      </c>
      <c r="C957" t="s">
        <v>2065</v>
      </c>
      <c r="D957" t="s">
        <v>2066</v>
      </c>
      <c r="AY957">
        <v>10910000</v>
      </c>
      <c r="AZ957">
        <v>12050000</v>
      </c>
      <c r="BA957">
        <v>13470000</v>
      </c>
      <c r="BB957">
        <v>12810000</v>
      </c>
      <c r="BC957">
        <v>14760000</v>
      </c>
      <c r="BD957">
        <v>8450000</v>
      </c>
      <c r="BE957">
        <v>10120000</v>
      </c>
      <c r="BF957">
        <v>12890000</v>
      </c>
      <c r="BG957">
        <v>13830000</v>
      </c>
      <c r="BH957">
        <v>11210000</v>
      </c>
      <c r="BI957">
        <v>11080000</v>
      </c>
      <c r="BJ957">
        <v>13290000</v>
      </c>
    </row>
    <row r="958" spans="1:62" x14ac:dyDescent="0.3">
      <c r="A958" t="s">
        <v>154</v>
      </c>
      <c r="B958" t="s">
        <v>155</v>
      </c>
      <c r="C958" t="s">
        <v>2067</v>
      </c>
      <c r="D958" t="s">
        <v>2068</v>
      </c>
      <c r="X958">
        <v>1100000</v>
      </c>
      <c r="Y958">
        <v>4010000</v>
      </c>
      <c r="Z958">
        <v>13530000</v>
      </c>
      <c r="AA958">
        <v>22630000</v>
      </c>
      <c r="AB958">
        <v>40250000</v>
      </c>
      <c r="AC958">
        <v>42570000</v>
      </c>
      <c r="AD958">
        <v>76700000</v>
      </c>
      <c r="AE958">
        <v>94040000</v>
      </c>
      <c r="AF958">
        <v>129540000</v>
      </c>
      <c r="AG958">
        <v>49700000</v>
      </c>
      <c r="AH958">
        <v>45620000</v>
      </c>
      <c r="AI958">
        <v>91650000</v>
      </c>
      <c r="AJ958">
        <v>47290000</v>
      </c>
      <c r="AK958">
        <v>34090000</v>
      </c>
      <c r="AL958">
        <v>39460000</v>
      </c>
      <c r="AM958">
        <v>38200000</v>
      </c>
      <c r="AN958">
        <v>64760000</v>
      </c>
      <c r="AO958">
        <v>77850000</v>
      </c>
      <c r="AP958">
        <v>41390000</v>
      </c>
      <c r="AQ958">
        <v>53970000</v>
      </c>
      <c r="AR958">
        <v>41060000</v>
      </c>
      <c r="AS958">
        <v>66110000</v>
      </c>
      <c r="AT958">
        <v>70700000</v>
      </c>
      <c r="AU958">
        <v>64380000</v>
      </c>
      <c r="AV958">
        <v>77970000</v>
      </c>
      <c r="AW958">
        <v>106990000</v>
      </c>
      <c r="AX958">
        <v>112130000</v>
      </c>
      <c r="AY958">
        <v>117040000</v>
      </c>
      <c r="AZ958">
        <v>186590000</v>
      </c>
      <c r="BA958">
        <v>192180000</v>
      </c>
      <c r="BB958">
        <v>123180000</v>
      </c>
      <c r="BC958">
        <v>130550000</v>
      </c>
      <c r="BD958">
        <v>167030000</v>
      </c>
      <c r="BE958">
        <v>287150000</v>
      </c>
      <c r="BF958">
        <v>280400000</v>
      </c>
      <c r="BG958">
        <v>207860000</v>
      </c>
      <c r="BH958">
        <v>176170000</v>
      </c>
      <c r="BI958">
        <v>227090000</v>
      </c>
      <c r="BJ958">
        <v>301860000</v>
      </c>
    </row>
    <row r="959" spans="1:62" x14ac:dyDescent="0.3">
      <c r="A959" t="s">
        <v>154</v>
      </c>
      <c r="B959" t="s">
        <v>155</v>
      </c>
      <c r="C959" t="s">
        <v>2069</v>
      </c>
      <c r="D959" t="s">
        <v>2070</v>
      </c>
      <c r="BE959">
        <v>17320000</v>
      </c>
      <c r="BF959">
        <v>20660000</v>
      </c>
      <c r="BG959">
        <v>17680000</v>
      </c>
      <c r="BH959">
        <v>19600000</v>
      </c>
      <c r="BI959">
        <v>21770000</v>
      </c>
      <c r="BJ959">
        <v>23770000</v>
      </c>
    </row>
    <row r="960" spans="1:62" x14ac:dyDescent="0.3">
      <c r="A960" t="s">
        <v>154</v>
      </c>
      <c r="B960" t="s">
        <v>155</v>
      </c>
      <c r="C960" t="s">
        <v>2071</v>
      </c>
      <c r="D960" t="s">
        <v>2072</v>
      </c>
      <c r="AX960">
        <v>15830000</v>
      </c>
      <c r="AY960">
        <v>19020000</v>
      </c>
      <c r="AZ960">
        <v>36430000</v>
      </c>
      <c r="BA960">
        <v>20930000</v>
      </c>
      <c r="BB960">
        <v>26560000</v>
      </c>
      <c r="BC960">
        <v>27750000</v>
      </c>
      <c r="BD960">
        <v>35490000</v>
      </c>
      <c r="BE960">
        <v>31940000</v>
      </c>
      <c r="BF960">
        <v>39780000</v>
      </c>
      <c r="BG960">
        <v>33840000</v>
      </c>
      <c r="BH960">
        <v>34680000</v>
      </c>
      <c r="BI960">
        <v>31170000</v>
      </c>
      <c r="BJ960">
        <v>28740000</v>
      </c>
    </row>
    <row r="961" spans="1:62" x14ac:dyDescent="0.3">
      <c r="A961" t="s">
        <v>154</v>
      </c>
      <c r="B961" t="s">
        <v>155</v>
      </c>
      <c r="C961" t="s">
        <v>2073</v>
      </c>
      <c r="D961" t="s">
        <v>2074</v>
      </c>
      <c r="M961">
        <v>50440000</v>
      </c>
      <c r="N961">
        <v>49160000</v>
      </c>
      <c r="O961">
        <v>60030000</v>
      </c>
      <c r="P961">
        <v>69680000</v>
      </c>
      <c r="Q961">
        <v>69320000</v>
      </c>
      <c r="R961">
        <v>76040000</v>
      </c>
      <c r="S961">
        <v>76030000</v>
      </c>
      <c r="T961">
        <v>110820000</v>
      </c>
      <c r="U961">
        <v>104970000</v>
      </c>
      <c r="V961">
        <v>96470000</v>
      </c>
      <c r="W961">
        <v>120490000</v>
      </c>
      <c r="X961">
        <v>142530000</v>
      </c>
      <c r="Y961">
        <v>192380000</v>
      </c>
      <c r="Z961">
        <v>281850000</v>
      </c>
      <c r="AA961">
        <v>237990000</v>
      </c>
      <c r="AB961">
        <v>195350000</v>
      </c>
      <c r="AC961">
        <v>193230000</v>
      </c>
      <c r="AD961">
        <v>223520000</v>
      </c>
      <c r="AE961">
        <v>257340000</v>
      </c>
      <c r="AF961">
        <v>260810000</v>
      </c>
      <c r="AG961">
        <v>308880000</v>
      </c>
      <c r="AH961">
        <v>333050000</v>
      </c>
      <c r="AI961">
        <v>305350000</v>
      </c>
      <c r="AJ961">
        <v>351960000</v>
      </c>
      <c r="AK961">
        <v>291760000</v>
      </c>
      <c r="AL961">
        <v>237790000</v>
      </c>
      <c r="AM961">
        <v>186890000</v>
      </c>
      <c r="AN961">
        <v>173200000</v>
      </c>
      <c r="AO961">
        <v>227100000</v>
      </c>
      <c r="AP961">
        <v>293190000</v>
      </c>
      <c r="AQ961">
        <v>247390000</v>
      </c>
      <c r="AR961">
        <v>209320000</v>
      </c>
      <c r="AS961">
        <v>144810000</v>
      </c>
      <c r="AT961">
        <v>126490000</v>
      </c>
      <c r="AU961">
        <v>131770000</v>
      </c>
      <c r="AV961">
        <v>154240000</v>
      </c>
      <c r="AW961">
        <v>186350000</v>
      </c>
      <c r="AX961">
        <v>196330000</v>
      </c>
      <c r="AY961">
        <v>228720000</v>
      </c>
      <c r="AZ961">
        <v>222390000</v>
      </c>
      <c r="BA961">
        <v>285480000</v>
      </c>
      <c r="BB961">
        <v>287040000</v>
      </c>
      <c r="BC961">
        <v>270020000</v>
      </c>
      <c r="BD961">
        <v>214530000</v>
      </c>
      <c r="BE961">
        <v>217270000</v>
      </c>
      <c r="BF961">
        <v>209830000</v>
      </c>
      <c r="BG961">
        <v>234300000</v>
      </c>
      <c r="BH961">
        <v>211120000</v>
      </c>
      <c r="BI961">
        <v>208310000</v>
      </c>
      <c r="BJ961">
        <v>194690000</v>
      </c>
    </row>
    <row r="962" spans="1:62" x14ac:dyDescent="0.3">
      <c r="A962" t="s">
        <v>154</v>
      </c>
      <c r="B962" t="s">
        <v>155</v>
      </c>
      <c r="C962" t="s">
        <v>2075</v>
      </c>
      <c r="D962" t="s">
        <v>2076</v>
      </c>
    </row>
    <row r="963" spans="1:62" x14ac:dyDescent="0.3">
      <c r="A963" t="s">
        <v>154</v>
      </c>
      <c r="B963" t="s">
        <v>155</v>
      </c>
      <c r="C963" t="s">
        <v>2077</v>
      </c>
      <c r="D963" t="s">
        <v>2078</v>
      </c>
      <c r="V963">
        <v>6510000</v>
      </c>
      <c r="Y963">
        <v>18070000</v>
      </c>
      <c r="Z963">
        <v>17230000</v>
      </c>
      <c r="AA963">
        <v>17480000</v>
      </c>
      <c r="AB963">
        <v>19680000</v>
      </c>
      <c r="AC963">
        <v>19200000</v>
      </c>
      <c r="AD963">
        <v>20960000</v>
      </c>
      <c r="AE963">
        <v>19070000</v>
      </c>
      <c r="AF963">
        <v>21020000</v>
      </c>
      <c r="AG963">
        <v>25960000</v>
      </c>
      <c r="AH963">
        <v>32340000</v>
      </c>
      <c r="AI963">
        <v>42590000</v>
      </c>
      <c r="AJ963">
        <v>44300000</v>
      </c>
      <c r="AK963">
        <v>33600000</v>
      </c>
      <c r="AL963">
        <v>34700000</v>
      </c>
      <c r="AM963">
        <v>52990000</v>
      </c>
      <c r="AN963">
        <v>68410000</v>
      </c>
      <c r="AO963">
        <v>64540000</v>
      </c>
      <c r="AP963">
        <v>70420000</v>
      </c>
      <c r="AQ963">
        <v>68840000</v>
      </c>
      <c r="AR963">
        <v>58890000</v>
      </c>
      <c r="AS963">
        <v>46620000</v>
      </c>
      <c r="AT963">
        <v>72830000</v>
      </c>
      <c r="AU963">
        <v>92990000</v>
      </c>
      <c r="AV963">
        <v>88310000</v>
      </c>
      <c r="AW963">
        <v>80240000</v>
      </c>
      <c r="AX963">
        <v>78280000</v>
      </c>
      <c r="AY963">
        <v>84680000</v>
      </c>
      <c r="AZ963">
        <v>96940000</v>
      </c>
      <c r="BA963">
        <v>141460000</v>
      </c>
      <c r="BB963">
        <v>135880000</v>
      </c>
      <c r="BC963">
        <v>135420000</v>
      </c>
      <c r="BD963">
        <v>131240000</v>
      </c>
      <c r="BE963">
        <v>139520000</v>
      </c>
      <c r="BF963">
        <v>137390000</v>
      </c>
      <c r="BG963">
        <v>136790000</v>
      </c>
      <c r="BH963">
        <v>129640000</v>
      </c>
      <c r="BI963">
        <v>110430000</v>
      </c>
      <c r="BJ963">
        <v>94530000</v>
      </c>
    </row>
    <row r="964" spans="1:62" x14ac:dyDescent="0.3">
      <c r="A964" t="s">
        <v>154</v>
      </c>
      <c r="B964" t="s">
        <v>155</v>
      </c>
      <c r="C964" t="s">
        <v>2079</v>
      </c>
      <c r="D964" t="s">
        <v>2080</v>
      </c>
      <c r="N964">
        <v>5250000</v>
      </c>
      <c r="O964">
        <v>4790000</v>
      </c>
      <c r="P964">
        <v>4930000</v>
      </c>
      <c r="Q964">
        <v>19010000</v>
      </c>
      <c r="R964">
        <v>16330000</v>
      </c>
      <c r="S964">
        <v>10210000</v>
      </c>
      <c r="T964">
        <v>14040000</v>
      </c>
      <c r="U964">
        <v>20160000</v>
      </c>
      <c r="V964">
        <v>29510000</v>
      </c>
      <c r="W964">
        <v>31640000</v>
      </c>
      <c r="X964">
        <v>57820000</v>
      </c>
      <c r="Y964">
        <v>154950000</v>
      </c>
      <c r="Z964">
        <v>146340000</v>
      </c>
      <c r="AA964">
        <v>116910000</v>
      </c>
      <c r="AB964">
        <v>133310000</v>
      </c>
      <c r="AC964">
        <v>158560000</v>
      </c>
      <c r="AD964">
        <v>205900000</v>
      </c>
      <c r="AE964">
        <v>178480000</v>
      </c>
      <c r="AF964">
        <v>159120000</v>
      </c>
      <c r="AG964">
        <v>232460000</v>
      </c>
      <c r="AH964">
        <v>225210000</v>
      </c>
      <c r="AI964">
        <v>211210000</v>
      </c>
      <c r="AJ964">
        <v>258940000</v>
      </c>
      <c r="AK964">
        <v>265060000</v>
      </c>
      <c r="AL964">
        <v>301570000</v>
      </c>
      <c r="AM964">
        <v>510400000</v>
      </c>
      <c r="AN964">
        <v>403740000</v>
      </c>
      <c r="AO964">
        <v>153550000</v>
      </c>
      <c r="AP964">
        <v>148340000</v>
      </c>
      <c r="AQ964">
        <v>130060000</v>
      </c>
      <c r="AR964">
        <v>145900000</v>
      </c>
      <c r="AS964">
        <v>185890000</v>
      </c>
      <c r="AT964">
        <v>218910000</v>
      </c>
      <c r="AU964">
        <v>277540000</v>
      </c>
      <c r="AV964">
        <v>242200000</v>
      </c>
      <c r="AW964">
        <v>166990000</v>
      </c>
      <c r="AX964">
        <v>49840000</v>
      </c>
      <c r="AY964">
        <v>21960000</v>
      </c>
      <c r="AZ964">
        <v>47210000</v>
      </c>
      <c r="BA964">
        <v>60090000</v>
      </c>
      <c r="BB964">
        <v>80510000</v>
      </c>
      <c r="BC964">
        <v>51410000</v>
      </c>
      <c r="BD964">
        <v>97690000</v>
      </c>
      <c r="BE964">
        <v>160920000</v>
      </c>
      <c r="BF964">
        <v>119350000</v>
      </c>
      <c r="BG964">
        <v>60000</v>
      </c>
      <c r="BH964">
        <v>114840000</v>
      </c>
      <c r="BI964">
        <v>90930000</v>
      </c>
      <c r="BJ964">
        <v>201150000</v>
      </c>
    </row>
    <row r="965" spans="1:62" x14ac:dyDescent="0.3">
      <c r="A965" t="s">
        <v>154</v>
      </c>
      <c r="B965" t="s">
        <v>155</v>
      </c>
      <c r="C965" t="s">
        <v>2081</v>
      </c>
      <c r="D965" t="s">
        <v>2082</v>
      </c>
      <c r="O965">
        <v>9690000</v>
      </c>
      <c r="P965">
        <v>9750000</v>
      </c>
      <c r="Q965">
        <v>9250000</v>
      </c>
      <c r="R965">
        <v>8720000</v>
      </c>
      <c r="S965">
        <v>11400000</v>
      </c>
      <c r="T965">
        <v>18540000</v>
      </c>
      <c r="U965">
        <v>19260000</v>
      </c>
      <c r="V965">
        <v>27010000</v>
      </c>
      <c r="W965">
        <v>31700000</v>
      </c>
      <c r="X965">
        <v>45950000</v>
      </c>
      <c r="Y965">
        <v>56520000</v>
      </c>
      <c r="Z965">
        <v>60450000</v>
      </c>
      <c r="AA965">
        <v>59740000</v>
      </c>
      <c r="AB965">
        <v>69420000</v>
      </c>
      <c r="AC965">
        <v>75970000</v>
      </c>
      <c r="AD965">
        <v>99830000</v>
      </c>
      <c r="AE965">
        <v>111400000</v>
      </c>
      <c r="AF965">
        <v>129250000</v>
      </c>
      <c r="AG965">
        <v>138300000</v>
      </c>
      <c r="AH965">
        <v>178500000</v>
      </c>
      <c r="AI965">
        <v>209380000</v>
      </c>
      <c r="AJ965">
        <v>220670000</v>
      </c>
      <c r="AK965">
        <v>291020000</v>
      </c>
      <c r="AL965">
        <v>304170000</v>
      </c>
      <c r="AM965">
        <v>328280000</v>
      </c>
      <c r="AN965">
        <v>309620000</v>
      </c>
      <c r="AO965">
        <v>283380000</v>
      </c>
      <c r="AP965">
        <v>153410000</v>
      </c>
      <c r="AQ965">
        <v>143910000</v>
      </c>
      <c r="AR965">
        <v>152450000</v>
      </c>
      <c r="AS965">
        <v>163700000</v>
      </c>
      <c r="AT965">
        <v>179120000</v>
      </c>
      <c r="AU965">
        <v>166320000</v>
      </c>
      <c r="AV965">
        <v>190760000</v>
      </c>
      <c r="AW965">
        <v>198720000</v>
      </c>
      <c r="AX965">
        <v>242980000</v>
      </c>
      <c r="AY965">
        <v>291090000</v>
      </c>
      <c r="AZ965">
        <v>434080000</v>
      </c>
      <c r="BA965">
        <v>465100000</v>
      </c>
      <c r="BB965">
        <v>452710000</v>
      </c>
      <c r="BC965">
        <v>490480000</v>
      </c>
      <c r="BD965">
        <v>472380000</v>
      </c>
      <c r="BE965">
        <v>400980000</v>
      </c>
      <c r="BF965">
        <v>462020000</v>
      </c>
      <c r="BG965">
        <v>510190000</v>
      </c>
      <c r="BH965">
        <v>524840000</v>
      </c>
      <c r="BI965">
        <v>528380000</v>
      </c>
      <c r="BJ965">
        <v>546990000</v>
      </c>
    </row>
    <row r="966" spans="1:62" x14ac:dyDescent="0.3">
      <c r="A966" t="s">
        <v>154</v>
      </c>
      <c r="B966" t="s">
        <v>155</v>
      </c>
      <c r="C966" t="s">
        <v>2083</v>
      </c>
      <c r="D966" t="s">
        <v>2084</v>
      </c>
      <c r="AZ966">
        <v>9550000</v>
      </c>
      <c r="BA966">
        <v>33570000</v>
      </c>
      <c r="BB966">
        <v>40740000</v>
      </c>
      <c r="BC966">
        <v>41210000</v>
      </c>
      <c r="BD966">
        <v>52730000</v>
      </c>
      <c r="BE966">
        <v>48920000</v>
      </c>
      <c r="BF966">
        <v>33810000</v>
      </c>
      <c r="BG966">
        <v>44030000</v>
      </c>
      <c r="BH966">
        <v>45320000</v>
      </c>
      <c r="BI966">
        <v>34320000</v>
      </c>
      <c r="BJ966">
        <v>37650000</v>
      </c>
    </row>
    <row r="967" spans="1:62" x14ac:dyDescent="0.3">
      <c r="A967" t="s">
        <v>154</v>
      </c>
      <c r="B967" t="s">
        <v>155</v>
      </c>
      <c r="C967" t="s">
        <v>2085</v>
      </c>
      <c r="D967" t="s">
        <v>2086</v>
      </c>
    </row>
    <row r="968" spans="1:62" x14ac:dyDescent="0.3">
      <c r="A968" t="s">
        <v>154</v>
      </c>
      <c r="B968" t="s">
        <v>155</v>
      </c>
      <c r="C968" t="s">
        <v>2087</v>
      </c>
      <c r="D968" t="s">
        <v>2088</v>
      </c>
      <c r="N968">
        <v>8830000</v>
      </c>
      <c r="O968">
        <v>8800000</v>
      </c>
      <c r="P968">
        <v>9770000</v>
      </c>
      <c r="Q968">
        <v>11010000</v>
      </c>
      <c r="R968">
        <v>10790000</v>
      </c>
      <c r="S968">
        <v>11900000</v>
      </c>
      <c r="T968">
        <v>13660000</v>
      </c>
      <c r="U968">
        <v>15980000</v>
      </c>
      <c r="V968">
        <v>20590000</v>
      </c>
      <c r="W968">
        <v>24440000</v>
      </c>
      <c r="X968">
        <v>21270000</v>
      </c>
      <c r="Y968">
        <v>8430000</v>
      </c>
      <c r="Z968">
        <v>30290000</v>
      </c>
      <c r="AA968">
        <v>30510000</v>
      </c>
      <c r="AB968">
        <v>40900000</v>
      </c>
      <c r="AC968">
        <v>34190000</v>
      </c>
      <c r="AD968">
        <v>48650000</v>
      </c>
      <c r="AE968">
        <v>46280000</v>
      </c>
      <c r="AF968">
        <v>55770000</v>
      </c>
      <c r="AG968">
        <v>43580000</v>
      </c>
      <c r="AH968">
        <v>55320000</v>
      </c>
      <c r="AI968">
        <v>53930000</v>
      </c>
      <c r="AJ968">
        <v>65720000</v>
      </c>
      <c r="AK968">
        <v>53930000</v>
      </c>
      <c r="AL968">
        <v>81780000</v>
      </c>
      <c r="AM968">
        <v>63100000</v>
      </c>
      <c r="AN968">
        <v>122650000</v>
      </c>
      <c r="AO968">
        <v>56920000</v>
      </c>
      <c r="AP968">
        <v>83060000</v>
      </c>
      <c r="AQ968">
        <v>61210000</v>
      </c>
      <c r="AR968">
        <v>94810000</v>
      </c>
      <c r="AS968">
        <v>107160000</v>
      </c>
      <c r="AT968">
        <v>71250000</v>
      </c>
      <c r="AU968">
        <v>104760000</v>
      </c>
      <c r="AV968">
        <v>113630000</v>
      </c>
      <c r="AW968">
        <v>101610000</v>
      </c>
      <c r="AX968">
        <v>125900000</v>
      </c>
      <c r="AY968">
        <v>75160000</v>
      </c>
      <c r="AZ968">
        <v>105890000</v>
      </c>
      <c r="BA968">
        <v>34130000</v>
      </c>
    </row>
    <row r="969" spans="1:62" x14ac:dyDescent="0.3">
      <c r="A969" t="s">
        <v>154</v>
      </c>
      <c r="B969" t="s">
        <v>155</v>
      </c>
      <c r="C969" t="s">
        <v>2089</v>
      </c>
      <c r="D969" t="s">
        <v>2090</v>
      </c>
    </row>
    <row r="970" spans="1:62" x14ac:dyDescent="0.3">
      <c r="A970" t="s">
        <v>154</v>
      </c>
      <c r="B970" t="s">
        <v>155</v>
      </c>
      <c r="C970" t="s">
        <v>2091</v>
      </c>
      <c r="D970" t="s">
        <v>2092</v>
      </c>
      <c r="N970">
        <v>13080000</v>
      </c>
      <c r="O970">
        <v>19310000</v>
      </c>
      <c r="P970">
        <v>31010000</v>
      </c>
      <c r="Q970">
        <v>19140000</v>
      </c>
      <c r="R970">
        <v>40180000</v>
      </c>
      <c r="S970">
        <v>64220000</v>
      </c>
      <c r="T970">
        <v>106050000</v>
      </c>
      <c r="U970">
        <v>72200000</v>
      </c>
      <c r="V970">
        <v>74840000</v>
      </c>
      <c r="W970">
        <v>122440000</v>
      </c>
      <c r="X970">
        <v>135920000</v>
      </c>
      <c r="Y970">
        <v>174140000</v>
      </c>
      <c r="Z970">
        <v>198280000</v>
      </c>
      <c r="AA970">
        <v>178440000</v>
      </c>
      <c r="AB970">
        <v>221620000</v>
      </c>
      <c r="AC970">
        <v>278920000</v>
      </c>
      <c r="AD970">
        <v>349950000</v>
      </c>
      <c r="AE970">
        <v>222240000</v>
      </c>
      <c r="AF970">
        <v>257860000</v>
      </c>
      <c r="AG970">
        <v>312630000</v>
      </c>
      <c r="AH970">
        <v>310550000</v>
      </c>
      <c r="AI970">
        <v>433520000</v>
      </c>
      <c r="AJ970">
        <v>767550000</v>
      </c>
      <c r="AK970">
        <v>989990000</v>
      </c>
      <c r="AL970">
        <v>871220000</v>
      </c>
      <c r="AM970">
        <v>757630000</v>
      </c>
      <c r="AN970">
        <v>613140000</v>
      </c>
      <c r="AO970">
        <v>214140000</v>
      </c>
      <c r="AP970">
        <v>86260000</v>
      </c>
      <c r="AQ970">
        <v>117280000</v>
      </c>
      <c r="AR970">
        <v>175750000</v>
      </c>
      <c r="AS970">
        <v>190550000</v>
      </c>
      <c r="AT970">
        <v>197990000</v>
      </c>
      <c r="AU970">
        <v>208550000</v>
      </c>
      <c r="AV970">
        <v>202740000</v>
      </c>
      <c r="AW970">
        <v>149470000</v>
      </c>
      <c r="AX970">
        <v>329680000</v>
      </c>
      <c r="AY970">
        <v>216300000</v>
      </c>
      <c r="AZ970">
        <v>132240000</v>
      </c>
      <c r="BA970">
        <v>180130000</v>
      </c>
      <c r="BB970">
        <v>166760000</v>
      </c>
      <c r="BC970">
        <v>123910000</v>
      </c>
      <c r="BD970">
        <v>164210000</v>
      </c>
      <c r="BE970">
        <v>229600000</v>
      </c>
      <c r="BF970">
        <v>229520000</v>
      </c>
      <c r="BG970">
        <v>171640000</v>
      </c>
      <c r="BH970">
        <v>162670000</v>
      </c>
      <c r="BI970">
        <v>158220000</v>
      </c>
      <c r="BJ970">
        <v>163820000</v>
      </c>
    </row>
    <row r="971" spans="1:62" x14ac:dyDescent="0.3">
      <c r="A971" t="s">
        <v>154</v>
      </c>
      <c r="B971" t="s">
        <v>155</v>
      </c>
      <c r="C971" t="s">
        <v>2093</v>
      </c>
      <c r="D971" t="s">
        <v>2094</v>
      </c>
      <c r="BD971">
        <v>59260000</v>
      </c>
      <c r="BE971">
        <v>56770000</v>
      </c>
      <c r="BF971">
        <v>74230000</v>
      </c>
      <c r="BG971">
        <v>64670000</v>
      </c>
      <c r="BH971">
        <v>96850000</v>
      </c>
      <c r="BI971">
        <v>68910000</v>
      </c>
      <c r="BJ971">
        <v>78610000</v>
      </c>
    </row>
    <row r="972" spans="1:62" x14ac:dyDescent="0.3">
      <c r="A972" t="s">
        <v>154</v>
      </c>
      <c r="B972" t="s">
        <v>155</v>
      </c>
      <c r="C972" t="s">
        <v>2095</v>
      </c>
      <c r="D972" t="s">
        <v>2096</v>
      </c>
    </row>
    <row r="973" spans="1:62" x14ac:dyDescent="0.3">
      <c r="A973" t="s">
        <v>154</v>
      </c>
      <c r="B973" t="s">
        <v>155</v>
      </c>
      <c r="C973" t="s">
        <v>2097</v>
      </c>
      <c r="D973" t="s">
        <v>2098</v>
      </c>
    </row>
    <row r="974" spans="1:62" x14ac:dyDescent="0.3">
      <c r="A974" t="s">
        <v>154</v>
      </c>
      <c r="B974" t="s">
        <v>155</v>
      </c>
      <c r="C974" t="s">
        <v>2099</v>
      </c>
      <c r="D974" t="s">
        <v>2100</v>
      </c>
    </row>
    <row r="975" spans="1:62" x14ac:dyDescent="0.3">
      <c r="A975" t="s">
        <v>154</v>
      </c>
      <c r="B975" t="s">
        <v>155</v>
      </c>
      <c r="C975" t="s">
        <v>2101</v>
      </c>
      <c r="D975" t="s">
        <v>2102</v>
      </c>
    </row>
    <row r="976" spans="1:62" x14ac:dyDescent="0.3">
      <c r="A976" t="s">
        <v>154</v>
      </c>
      <c r="B976" t="s">
        <v>155</v>
      </c>
      <c r="C976" t="s">
        <v>2103</v>
      </c>
      <c r="D976" t="s">
        <v>2104</v>
      </c>
    </row>
    <row r="977" spans="1:62" x14ac:dyDescent="0.3">
      <c r="A977" t="s">
        <v>154</v>
      </c>
      <c r="B977" t="s">
        <v>155</v>
      </c>
      <c r="C977" t="s">
        <v>2105</v>
      </c>
      <c r="D977" t="s">
        <v>2106</v>
      </c>
    </row>
    <row r="978" spans="1:62" x14ac:dyDescent="0.3">
      <c r="A978" t="s">
        <v>154</v>
      </c>
      <c r="B978" t="s">
        <v>155</v>
      </c>
      <c r="C978" t="s">
        <v>2107</v>
      </c>
      <c r="D978" t="s">
        <v>2108</v>
      </c>
    </row>
    <row r="979" spans="1:62" x14ac:dyDescent="0.3">
      <c r="A979" t="s">
        <v>154</v>
      </c>
      <c r="B979" t="s">
        <v>155</v>
      </c>
      <c r="C979" t="s">
        <v>2109</v>
      </c>
      <c r="D979" t="s">
        <v>2110</v>
      </c>
    </row>
    <row r="980" spans="1:62" x14ac:dyDescent="0.3">
      <c r="A980" t="s">
        <v>154</v>
      </c>
      <c r="B980" t="s">
        <v>155</v>
      </c>
      <c r="C980" t="s">
        <v>2111</v>
      </c>
      <c r="D980" t="s">
        <v>2112</v>
      </c>
    </row>
    <row r="981" spans="1:62" x14ac:dyDescent="0.3">
      <c r="A981" t="s">
        <v>154</v>
      </c>
      <c r="B981" t="s">
        <v>155</v>
      </c>
      <c r="C981" t="s">
        <v>2113</v>
      </c>
      <c r="D981" t="s">
        <v>2114</v>
      </c>
    </row>
    <row r="982" spans="1:62" x14ac:dyDescent="0.3">
      <c r="A982" t="s">
        <v>154</v>
      </c>
      <c r="B982" t="s">
        <v>155</v>
      </c>
      <c r="C982" t="s">
        <v>2115</v>
      </c>
      <c r="D982" t="s">
        <v>2116</v>
      </c>
    </row>
    <row r="983" spans="1:62" x14ac:dyDescent="0.3">
      <c r="A983" t="s">
        <v>154</v>
      </c>
      <c r="B983" t="s">
        <v>155</v>
      </c>
      <c r="C983" t="s">
        <v>2117</v>
      </c>
      <c r="D983" t="s">
        <v>2118</v>
      </c>
    </row>
    <row r="984" spans="1:62" x14ac:dyDescent="0.3">
      <c r="A984" t="s">
        <v>154</v>
      </c>
      <c r="B984" t="s">
        <v>155</v>
      </c>
      <c r="C984" t="s">
        <v>2119</v>
      </c>
      <c r="D984" t="s">
        <v>2120</v>
      </c>
    </row>
    <row r="985" spans="1:62" x14ac:dyDescent="0.3">
      <c r="A985" t="s">
        <v>154</v>
      </c>
      <c r="B985" t="s">
        <v>155</v>
      </c>
      <c r="C985" t="s">
        <v>2121</v>
      </c>
      <c r="D985" t="s">
        <v>2122</v>
      </c>
    </row>
    <row r="986" spans="1:62" x14ac:dyDescent="0.3">
      <c r="A986" t="s">
        <v>154</v>
      </c>
      <c r="B986" t="s">
        <v>155</v>
      </c>
      <c r="C986" t="s">
        <v>2123</v>
      </c>
      <c r="D986" t="s">
        <v>2124</v>
      </c>
    </row>
    <row r="987" spans="1:62" x14ac:dyDescent="0.3">
      <c r="A987" t="s">
        <v>154</v>
      </c>
      <c r="B987" t="s">
        <v>155</v>
      </c>
      <c r="C987" t="s">
        <v>2125</v>
      </c>
      <c r="D987" t="s">
        <v>2126</v>
      </c>
    </row>
    <row r="988" spans="1:62" x14ac:dyDescent="0.3">
      <c r="A988" t="s">
        <v>154</v>
      </c>
      <c r="B988" t="s">
        <v>155</v>
      </c>
      <c r="C988" t="s">
        <v>2127</v>
      </c>
      <c r="D988" t="s">
        <v>2128</v>
      </c>
      <c r="AC988">
        <v>16.295903609110692</v>
      </c>
      <c r="AD988">
        <v>20.430547185161196</v>
      </c>
      <c r="AE988">
        <v>25.455352410551324</v>
      </c>
      <c r="AF988">
        <v>29.678629283647211</v>
      </c>
      <c r="AG988">
        <v>34.654920678971038</v>
      </c>
      <c r="AH988">
        <v>40.204116674285338</v>
      </c>
      <c r="AI988">
        <v>44.919158846479363</v>
      </c>
      <c r="AJ988">
        <v>44.812093692900127</v>
      </c>
      <c r="AK988">
        <v>45.242911594513565</v>
      </c>
      <c r="AL988">
        <v>46.954959987229039</v>
      </c>
      <c r="AM988">
        <v>49.02125017499052</v>
      </c>
      <c r="AN988">
        <v>52.438933415987108</v>
      </c>
      <c r="AO988">
        <v>52.126041827353838</v>
      </c>
      <c r="AP988">
        <v>55.2703277628517</v>
      </c>
      <c r="AQ988">
        <v>56.610007911582727</v>
      </c>
      <c r="AR988">
        <v>57.88473604071801</v>
      </c>
      <c r="AS988">
        <v>61.600524337306211</v>
      </c>
      <c r="AT988">
        <v>62.938473777453119</v>
      </c>
      <c r="AU988">
        <v>66.704698025075487</v>
      </c>
      <c r="AV988">
        <v>68.632327001496961</v>
      </c>
      <c r="AW988">
        <v>70.662596476516754</v>
      </c>
      <c r="AX988">
        <v>72.396939112326251</v>
      </c>
      <c r="AY988">
        <v>74.410113967609206</v>
      </c>
      <c r="AZ988">
        <v>75.558383662715229</v>
      </c>
      <c r="BA988">
        <v>77.507922872277319</v>
      </c>
      <c r="BB988">
        <v>81.15366614112061</v>
      </c>
      <c r="BC988">
        <v>79.419279133252118</v>
      </c>
      <c r="BD988">
        <v>76.04653217411105</v>
      </c>
      <c r="BE988">
        <v>74.375648574673392</v>
      </c>
      <c r="BF988">
        <v>75.182831908526225</v>
      </c>
      <c r="BG988">
        <v>76.29542840184331</v>
      </c>
      <c r="BH988">
        <v>77.066424964035278</v>
      </c>
      <c r="BI988">
        <v>77.113476178615727</v>
      </c>
      <c r="BJ988">
        <v>79.699681948679711</v>
      </c>
    </row>
    <row r="989" spans="1:62" x14ac:dyDescent="0.3">
      <c r="A989" t="s">
        <v>154</v>
      </c>
      <c r="B989" t="s">
        <v>155</v>
      </c>
      <c r="C989" t="s">
        <v>2129</v>
      </c>
      <c r="D989" t="s">
        <v>2130</v>
      </c>
      <c r="AJ989">
        <v>-18.174143104256402</v>
      </c>
      <c r="AK989">
        <v>13.8903700929673</v>
      </c>
      <c r="AL989">
        <v>-19.2101709551719</v>
      </c>
      <c r="AM989">
        <v>-12.2456127817998</v>
      </c>
      <c r="AN989">
        <v>-6.6105104040117304</v>
      </c>
      <c r="AO989">
        <v>-13.293003250991299</v>
      </c>
      <c r="AP989">
        <v>-15.409242859681701</v>
      </c>
      <c r="AQ989">
        <v>-15.4064434599896</v>
      </c>
      <c r="AR989">
        <v>-18.221809400072399</v>
      </c>
      <c r="AS989">
        <v>-15.0090375303316</v>
      </c>
      <c r="AT989">
        <v>-11.647286208253099</v>
      </c>
      <c r="AU989">
        <v>-15.0548288595119</v>
      </c>
      <c r="AV989">
        <v>-17.261065812920101</v>
      </c>
      <c r="AW989">
        <v>-15.8836400342626</v>
      </c>
      <c r="AX989">
        <v>-11.4195850184264</v>
      </c>
      <c r="AY989">
        <v>18.2813292273099</v>
      </c>
      <c r="AZ989">
        <v>73.298118776168806</v>
      </c>
      <c r="BA989">
        <v>30.364693071997198</v>
      </c>
      <c r="BB989">
        <v>24.3709716835005</v>
      </c>
      <c r="BC989">
        <v>23.378776317541099</v>
      </c>
      <c r="BD989">
        <v>24.482092606686699</v>
      </c>
      <c r="BE989">
        <v>25.585408895832298</v>
      </c>
    </row>
    <row r="990" spans="1:62" x14ac:dyDescent="0.3">
      <c r="A990" t="s">
        <v>154</v>
      </c>
      <c r="B990" t="s">
        <v>155</v>
      </c>
      <c r="C990" t="s">
        <v>2131</v>
      </c>
      <c r="D990" t="s">
        <v>2132</v>
      </c>
      <c r="O990">
        <v>414258.76531799993</v>
      </c>
      <c r="P990">
        <v>297752.50301200006</v>
      </c>
      <c r="Q990">
        <v>307378.86806699994</v>
      </c>
      <c r="R990">
        <v>329128.93765500002</v>
      </c>
      <c r="S990">
        <v>275425.71143899998</v>
      </c>
      <c r="T990">
        <v>313803.94021899992</v>
      </c>
      <c r="U990">
        <v>299825.63712600002</v>
      </c>
      <c r="V990">
        <v>346538.79994600004</v>
      </c>
      <c r="W990">
        <v>334065.66908600001</v>
      </c>
      <c r="X990">
        <v>406413.2556819999</v>
      </c>
      <c r="Y990">
        <v>397866.06051899988</v>
      </c>
      <c r="Z990">
        <v>342053.92445300001</v>
      </c>
      <c r="AA990">
        <v>388175.4568610001</v>
      </c>
      <c r="AB990">
        <v>373301.34797699988</v>
      </c>
      <c r="AC990">
        <v>323450.89975199994</v>
      </c>
      <c r="AD990">
        <v>311365.86585900001</v>
      </c>
      <c r="AE990">
        <v>307943.30279900006</v>
      </c>
      <c r="AF990">
        <v>371397.73187600012</v>
      </c>
      <c r="AG990">
        <v>302593.61692700005</v>
      </c>
      <c r="AH990">
        <v>337927.53993499989</v>
      </c>
      <c r="AI990">
        <v>444205.66434900009</v>
      </c>
      <c r="AJ990">
        <v>363475.09123299993</v>
      </c>
      <c r="AK990">
        <v>505907.47510099993</v>
      </c>
      <c r="AL990">
        <v>358872.99683499994</v>
      </c>
      <c r="AM990">
        <v>389809.95873800002</v>
      </c>
      <c r="AN990">
        <v>414841.40269199997</v>
      </c>
      <c r="AO990">
        <v>385157.39094600012</v>
      </c>
      <c r="AP990">
        <v>375756.93473300006</v>
      </c>
      <c r="AQ990">
        <v>375769.36982499994</v>
      </c>
      <c r="AR990">
        <v>363263.35484699992</v>
      </c>
      <c r="AS990">
        <v>377534.66947499994</v>
      </c>
      <c r="AT990">
        <v>392467.75926899997</v>
      </c>
      <c r="AU990">
        <v>377331.26179700013</v>
      </c>
      <c r="AV990">
        <v>367531.03228099993</v>
      </c>
      <c r="AW990">
        <v>373649.63561200013</v>
      </c>
      <c r="AX990">
        <v>393479.22085199994</v>
      </c>
      <c r="AY990">
        <v>525412.36429499998</v>
      </c>
      <c r="AZ990">
        <v>769800.0598139998</v>
      </c>
      <c r="BA990">
        <v>579087.35093699989</v>
      </c>
      <c r="BB990">
        <v>552462.9010239999</v>
      </c>
      <c r="BC990">
        <v>548055.51300700021</v>
      </c>
      <c r="BD990">
        <v>552956.50645907002</v>
      </c>
      <c r="BE990">
        <v>557857.49991113995</v>
      </c>
    </row>
    <row r="991" spans="1:62" x14ac:dyDescent="0.3">
      <c r="A991" t="s">
        <v>154</v>
      </c>
      <c r="B991" t="s">
        <v>155</v>
      </c>
      <c r="C991" t="s">
        <v>2133</v>
      </c>
      <c r="D991" t="s">
        <v>2134</v>
      </c>
      <c r="O991">
        <v>1.4125176521134548</v>
      </c>
      <c r="P991">
        <v>2.0009622500684352</v>
      </c>
      <c r="Q991">
        <v>1.9758894465985719</v>
      </c>
      <c r="R991">
        <v>1.9092028554747593</v>
      </c>
      <c r="S991">
        <v>2.3421781899711016</v>
      </c>
      <c r="T991">
        <v>2.1044183018973768</v>
      </c>
      <c r="U991">
        <v>2.2750200931735112</v>
      </c>
      <c r="V991">
        <v>1.9983202623498706</v>
      </c>
      <c r="W991">
        <v>2.0981420508728177</v>
      </c>
      <c r="X991">
        <v>1.7689205196460098</v>
      </c>
      <c r="Y991">
        <v>1.8576198857784834</v>
      </c>
      <c r="Z991">
        <v>2.2002623032933868</v>
      </c>
      <c r="AA991">
        <v>1.9618459476012071</v>
      </c>
      <c r="AB991">
        <v>2.0831650176648244</v>
      </c>
      <c r="AC991">
        <v>2.4897938191384195</v>
      </c>
      <c r="AD991">
        <v>2.6387251291092406</v>
      </c>
      <c r="AE991">
        <v>2.7390260350365345</v>
      </c>
      <c r="AF991">
        <v>2.30487666902193</v>
      </c>
      <c r="AG991">
        <v>2.931143919719057</v>
      </c>
      <c r="AH991">
        <v>2.693386117101868</v>
      </c>
      <c r="AI991">
        <v>2.0797574158216485</v>
      </c>
      <c r="AJ991">
        <v>2.6343762985201238</v>
      </c>
      <c r="AK991">
        <v>1.9802984568824229</v>
      </c>
      <c r="AL991">
        <v>2.9708399808413102</v>
      </c>
      <c r="AM991">
        <v>3.0363383427161397</v>
      </c>
      <c r="AN991">
        <v>2.9629350048797325</v>
      </c>
      <c r="AO991">
        <v>3.2696224932943463</v>
      </c>
      <c r="AP991">
        <v>3.4003416234079276</v>
      </c>
      <c r="AQ991">
        <v>3.4591940008408493</v>
      </c>
      <c r="AR991">
        <v>3.6464657999621108</v>
      </c>
      <c r="AS991">
        <v>3.5671496456523886</v>
      </c>
      <c r="AT991">
        <v>3.4724188281311004</v>
      </c>
      <c r="AU991">
        <v>3.6866116284243113</v>
      </c>
      <c r="AV991">
        <v>3.8812701804626482</v>
      </c>
      <c r="AW991">
        <v>3.9030468439407575</v>
      </c>
      <c r="AX991">
        <v>3.771793614489638</v>
      </c>
      <c r="AY991">
        <v>2.8513252347821774</v>
      </c>
      <c r="AZ991">
        <v>1.9924376920628903</v>
      </c>
      <c r="BA991">
        <v>2.7039512791045528</v>
      </c>
    </row>
    <row r="992" spans="1:62" x14ac:dyDescent="0.3">
      <c r="A992" t="s">
        <v>154</v>
      </c>
      <c r="B992" t="s">
        <v>155</v>
      </c>
      <c r="C992" t="s">
        <v>2135</v>
      </c>
      <c r="D992" t="s">
        <v>2136</v>
      </c>
      <c r="N992">
        <v>0</v>
      </c>
      <c r="O992">
        <v>5851.4781855440015</v>
      </c>
      <c r="P992">
        <v>5957.9151839039978</v>
      </c>
      <c r="Q992">
        <v>6073.4666152099999</v>
      </c>
      <c r="R992">
        <v>6283.7390759030031</v>
      </c>
      <c r="S992">
        <v>6450.9609428969998</v>
      </c>
      <c r="T992">
        <v>6603.7475500437395</v>
      </c>
      <c r="U992">
        <v>6821.0934891019997</v>
      </c>
      <c r="V992">
        <v>6924.9550562249988</v>
      </c>
      <c r="W992">
        <v>7009.1722806229982</v>
      </c>
      <c r="X992">
        <v>7189.1274743203021</v>
      </c>
      <c r="Y992">
        <v>7390.8390589643986</v>
      </c>
      <c r="Z992">
        <v>7526.0835566750011</v>
      </c>
      <c r="AA992">
        <v>7615.4044700099994</v>
      </c>
      <c r="AB992">
        <v>7776.4830915281018</v>
      </c>
      <c r="AC992">
        <v>8053.2605099729008</v>
      </c>
      <c r="AD992">
        <v>8216.0893458900009</v>
      </c>
      <c r="AE992">
        <v>8434.6472368159975</v>
      </c>
      <c r="AF992">
        <v>8560.2596712865488</v>
      </c>
      <c r="AG992">
        <v>8869.4544040137389</v>
      </c>
      <c r="AH992">
        <v>9101.6934464731639</v>
      </c>
      <c r="AI992">
        <v>9238.4002457981442</v>
      </c>
      <c r="AJ992">
        <v>9575.3016544665516</v>
      </c>
      <c r="AK992">
        <v>10018.477922677926</v>
      </c>
      <c r="AL992">
        <v>10661.542470417551</v>
      </c>
      <c r="AM992">
        <v>11835.949240887863</v>
      </c>
      <c r="AN992">
        <v>12291.481135095362</v>
      </c>
      <c r="AO992">
        <v>12593.192688956062</v>
      </c>
      <c r="AP992">
        <v>12777.019454567953</v>
      </c>
      <c r="AQ992">
        <v>12998.591497983869</v>
      </c>
      <c r="AR992">
        <v>13246.273998290862</v>
      </c>
      <c r="AS992">
        <v>13467.22662439238</v>
      </c>
      <c r="AT992">
        <v>13628.124367200993</v>
      </c>
      <c r="AU992">
        <v>13910.738175088381</v>
      </c>
      <c r="AV992">
        <v>14264.872359869003</v>
      </c>
      <c r="AW992">
        <v>14583.720310150309</v>
      </c>
      <c r="AX992">
        <v>14841.224126439303</v>
      </c>
      <c r="AY992">
        <v>14981.215329808998</v>
      </c>
      <c r="AZ992">
        <v>15337.786545256809</v>
      </c>
      <c r="BA992">
        <v>15658.239832793677</v>
      </c>
    </row>
    <row r="993" spans="1:62" x14ac:dyDescent="0.3">
      <c r="A993" t="s">
        <v>154</v>
      </c>
      <c r="B993" t="s">
        <v>155</v>
      </c>
      <c r="C993" t="s">
        <v>2137</v>
      </c>
      <c r="D993" t="s">
        <v>2138</v>
      </c>
    </row>
    <row r="994" spans="1:62" x14ac:dyDescent="0.3">
      <c r="A994" t="s">
        <v>154</v>
      </c>
      <c r="B994" t="s">
        <v>155</v>
      </c>
      <c r="C994" t="s">
        <v>2139</v>
      </c>
      <c r="D994" t="s">
        <v>2140</v>
      </c>
    </row>
    <row r="995" spans="1:62" x14ac:dyDescent="0.3">
      <c r="A995" t="s">
        <v>154</v>
      </c>
      <c r="B995" t="s">
        <v>155</v>
      </c>
      <c r="C995" t="s">
        <v>2141</v>
      </c>
      <c r="D995" t="s">
        <v>2142</v>
      </c>
      <c r="AI995">
        <v>604132</v>
      </c>
      <c r="AS995">
        <v>599785</v>
      </c>
      <c r="BC995">
        <v>543157</v>
      </c>
      <c r="BH995">
        <v>516169</v>
      </c>
      <c r="BJ995">
        <v>508136</v>
      </c>
    </row>
    <row r="996" spans="1:62" x14ac:dyDescent="0.3">
      <c r="A996" t="s">
        <v>154</v>
      </c>
      <c r="B996" t="s">
        <v>155</v>
      </c>
      <c r="C996" t="s">
        <v>2143</v>
      </c>
      <c r="D996" t="s">
        <v>2144</v>
      </c>
      <c r="AI996">
        <v>2362192</v>
      </c>
      <c r="AJ996">
        <v>2392944</v>
      </c>
      <c r="AK996">
        <v>2424375</v>
      </c>
      <c r="AL996">
        <v>2456289</v>
      </c>
      <c r="AM996">
        <v>2489966</v>
      </c>
      <c r="AN996">
        <v>2512970</v>
      </c>
      <c r="AO996">
        <v>2532340</v>
      </c>
      <c r="AP996">
        <v>2547666</v>
      </c>
      <c r="AQ996">
        <v>2553986</v>
      </c>
      <c r="AR996">
        <v>2549868</v>
      </c>
      <c r="AS996">
        <v>2537771</v>
      </c>
      <c r="AT996">
        <v>2516088</v>
      </c>
      <c r="AU996">
        <v>2487377</v>
      </c>
      <c r="AV996">
        <v>2453553</v>
      </c>
      <c r="AW996">
        <v>2416018</v>
      </c>
      <c r="AX996">
        <v>2376416</v>
      </c>
      <c r="AY996">
        <v>2338328</v>
      </c>
      <c r="AZ996">
        <v>2297784</v>
      </c>
      <c r="BA996">
        <v>2257227</v>
      </c>
      <c r="BB996">
        <v>2216838</v>
      </c>
      <c r="BC996">
        <v>2177766</v>
      </c>
      <c r="BD996">
        <v>2138154</v>
      </c>
      <c r="BE996">
        <v>2098859</v>
      </c>
      <c r="BF996">
        <v>2062234</v>
      </c>
      <c r="BG996">
        <v>2028133</v>
      </c>
      <c r="BH996">
        <v>1994665</v>
      </c>
      <c r="BI996">
        <v>1962403</v>
      </c>
      <c r="BJ996">
        <v>1931873</v>
      </c>
    </row>
    <row r="997" spans="1:62" x14ac:dyDescent="0.3">
      <c r="A997" t="s">
        <v>154</v>
      </c>
      <c r="B997" t="s">
        <v>155</v>
      </c>
      <c r="C997" t="s">
        <v>2145</v>
      </c>
      <c r="D997" t="s">
        <v>2146</v>
      </c>
      <c r="AI997">
        <v>223000</v>
      </c>
      <c r="AJ997">
        <v>225000</v>
      </c>
      <c r="AK997">
        <v>227000</v>
      </c>
      <c r="AL997">
        <v>230000</v>
      </c>
      <c r="AM997">
        <v>232000</v>
      </c>
      <c r="AN997">
        <v>233000</v>
      </c>
      <c r="AO997">
        <v>235000</v>
      </c>
      <c r="AP997">
        <v>236000</v>
      </c>
      <c r="AQ997">
        <v>237000</v>
      </c>
      <c r="AR997">
        <v>237000</v>
      </c>
      <c r="AS997">
        <v>236000</v>
      </c>
      <c r="AT997">
        <v>236000</v>
      </c>
      <c r="AU997">
        <v>233000</v>
      </c>
      <c r="AV997">
        <v>230000</v>
      </c>
      <c r="AW997">
        <v>226000</v>
      </c>
      <c r="AX997">
        <v>222000</v>
      </c>
      <c r="AY997">
        <v>217000</v>
      </c>
      <c r="AZ997">
        <v>216000</v>
      </c>
      <c r="BA997">
        <v>211000</v>
      </c>
      <c r="BB997">
        <v>214000</v>
      </c>
      <c r="BC997">
        <v>212000</v>
      </c>
      <c r="BD997">
        <v>207000</v>
      </c>
      <c r="BE997">
        <v>206000</v>
      </c>
      <c r="BF997">
        <v>204000</v>
      </c>
      <c r="BG997">
        <v>203000</v>
      </c>
      <c r="BH997">
        <v>201000</v>
      </c>
    </row>
    <row r="998" spans="1:62" x14ac:dyDescent="0.3">
      <c r="A998" t="s">
        <v>154</v>
      </c>
      <c r="B998" t="s">
        <v>155</v>
      </c>
      <c r="C998" t="s">
        <v>2147</v>
      </c>
      <c r="D998" t="s">
        <v>2148</v>
      </c>
      <c r="AI998">
        <v>1031713</v>
      </c>
      <c r="AJ998">
        <v>1044735</v>
      </c>
      <c r="AK998">
        <v>1058850</v>
      </c>
      <c r="AL998">
        <v>1073917</v>
      </c>
      <c r="AM998">
        <v>1089338</v>
      </c>
      <c r="AN998">
        <v>1103934</v>
      </c>
      <c r="AO998">
        <v>1116267</v>
      </c>
      <c r="AP998">
        <v>1127069</v>
      </c>
      <c r="AQ998">
        <v>1134557</v>
      </c>
      <c r="AR998">
        <v>1138726</v>
      </c>
      <c r="AS998">
        <v>1139746</v>
      </c>
      <c r="AT998">
        <v>1138251</v>
      </c>
      <c r="AU998">
        <v>1135376</v>
      </c>
      <c r="AV998">
        <v>1131683</v>
      </c>
      <c r="AW998">
        <v>1127426</v>
      </c>
      <c r="AX998">
        <v>1122794</v>
      </c>
      <c r="AY998">
        <v>1118259</v>
      </c>
      <c r="AZ998">
        <v>1113439</v>
      </c>
      <c r="BA998">
        <v>1108427</v>
      </c>
      <c r="BB998">
        <v>1102253</v>
      </c>
      <c r="BC998">
        <v>1095355</v>
      </c>
      <c r="BD998">
        <v>1087472</v>
      </c>
      <c r="BE998">
        <v>1079523</v>
      </c>
      <c r="BF998">
        <v>1070735</v>
      </c>
      <c r="BG998">
        <v>1061815</v>
      </c>
      <c r="BH998">
        <v>1053441</v>
      </c>
      <c r="BI998">
        <v>1044771</v>
      </c>
      <c r="BJ998">
        <v>1037567</v>
      </c>
    </row>
    <row r="999" spans="1:62" x14ac:dyDescent="0.3">
      <c r="A999" t="s">
        <v>154</v>
      </c>
      <c r="B999" t="s">
        <v>155</v>
      </c>
      <c r="C999" t="s">
        <v>2149</v>
      </c>
      <c r="D999" t="s">
        <v>2150</v>
      </c>
      <c r="AS999">
        <v>15431000</v>
      </c>
      <c r="AX999">
        <v>11832000</v>
      </c>
      <c r="BC999">
        <v>13941000</v>
      </c>
    </row>
    <row r="1000" spans="1:62" x14ac:dyDescent="0.3">
      <c r="A1000" t="s">
        <v>154</v>
      </c>
      <c r="B1000" t="s">
        <v>155</v>
      </c>
      <c r="C1000" t="s">
        <v>2151</v>
      </c>
      <c r="D1000" t="s">
        <v>2152</v>
      </c>
      <c r="AS1000">
        <v>13970000</v>
      </c>
      <c r="AX1000">
        <v>10250000</v>
      </c>
      <c r="BC1000">
        <v>12427000</v>
      </c>
    </row>
    <row r="1001" spans="1:62" x14ac:dyDescent="0.3">
      <c r="A1001" t="s">
        <v>154</v>
      </c>
      <c r="B1001" t="s">
        <v>155</v>
      </c>
      <c r="C1001" t="s">
        <v>2153</v>
      </c>
      <c r="D1001" t="s">
        <v>2154</v>
      </c>
      <c r="AS1001">
        <v>57122000</v>
      </c>
      <c r="AX1001">
        <v>72600000</v>
      </c>
      <c r="BC1001">
        <v>89039000</v>
      </c>
    </row>
    <row r="1002" spans="1:62" x14ac:dyDescent="0.3">
      <c r="A1002" t="s">
        <v>154</v>
      </c>
      <c r="B1002" t="s">
        <v>155</v>
      </c>
      <c r="C1002" t="s">
        <v>2155</v>
      </c>
      <c r="D1002" t="s">
        <v>2156</v>
      </c>
      <c r="AS1002">
        <v>10802000</v>
      </c>
      <c r="AX1002">
        <v>15651000</v>
      </c>
      <c r="BC1002">
        <v>21942000</v>
      </c>
    </row>
    <row r="1003" spans="1:62" x14ac:dyDescent="0.3">
      <c r="A1003" t="s">
        <v>154</v>
      </c>
      <c r="B1003" t="s">
        <v>155</v>
      </c>
      <c r="C1003" t="s">
        <v>2157</v>
      </c>
      <c r="D1003" t="s">
        <v>2158</v>
      </c>
    </row>
    <row r="1004" spans="1:62" x14ac:dyDescent="0.3">
      <c r="A1004" t="s">
        <v>154</v>
      </c>
      <c r="B1004" t="s">
        <v>155</v>
      </c>
      <c r="C1004" t="s">
        <v>2159</v>
      </c>
      <c r="D1004" t="s">
        <v>2160</v>
      </c>
      <c r="AI1004">
        <v>3886212</v>
      </c>
      <c r="AJ1004">
        <v>3934691</v>
      </c>
      <c r="AK1004">
        <v>3984036</v>
      </c>
      <c r="AL1004">
        <v>4035692</v>
      </c>
      <c r="AM1004">
        <v>4112011</v>
      </c>
      <c r="AN1004">
        <v>4133132</v>
      </c>
      <c r="AO1004">
        <v>4143452</v>
      </c>
      <c r="AP1004">
        <v>4166690</v>
      </c>
      <c r="AQ1004">
        <v>4173055</v>
      </c>
      <c r="AR1004">
        <v>4147841</v>
      </c>
      <c r="AS1004">
        <v>4113488</v>
      </c>
      <c r="AT1004">
        <v>4061285</v>
      </c>
      <c r="AU1004">
        <v>3995852</v>
      </c>
      <c r="AV1004">
        <v>3921140</v>
      </c>
      <c r="AW1004">
        <v>3840095</v>
      </c>
      <c r="AX1004">
        <v>3755539</v>
      </c>
      <c r="AY1004">
        <v>3670839</v>
      </c>
      <c r="AZ1004">
        <v>3582730</v>
      </c>
      <c r="BA1004">
        <v>3493193</v>
      </c>
      <c r="BB1004">
        <v>3402683</v>
      </c>
      <c r="BC1004">
        <v>3318215</v>
      </c>
      <c r="BD1004">
        <v>3227964</v>
      </c>
      <c r="BE1004">
        <v>3141432</v>
      </c>
      <c r="BF1004">
        <v>3062950</v>
      </c>
      <c r="BG1004">
        <v>2991849</v>
      </c>
      <c r="BH1004">
        <v>2921490</v>
      </c>
      <c r="BI1004">
        <v>2855573</v>
      </c>
      <c r="BJ1004">
        <v>2795439</v>
      </c>
    </row>
    <row r="1005" spans="1:62" x14ac:dyDescent="0.3">
      <c r="A1005" t="s">
        <v>154</v>
      </c>
      <c r="B1005" t="s">
        <v>155</v>
      </c>
      <c r="C1005" t="s">
        <v>2161</v>
      </c>
      <c r="D1005" t="s">
        <v>2162</v>
      </c>
      <c r="BJ1005">
        <v>3.2264705882352955</v>
      </c>
    </row>
    <row r="1006" spans="1:62" x14ac:dyDescent="0.3">
      <c r="A1006" t="s">
        <v>154</v>
      </c>
      <c r="B1006" t="s">
        <v>155</v>
      </c>
      <c r="C1006" t="s">
        <v>2163</v>
      </c>
      <c r="D1006" t="s">
        <v>2164</v>
      </c>
      <c r="BF1006">
        <v>1.1195680467378744</v>
      </c>
    </row>
    <row r="1007" spans="1:62" x14ac:dyDescent="0.3">
      <c r="A1007" t="s">
        <v>154</v>
      </c>
      <c r="B1007" t="s">
        <v>155</v>
      </c>
      <c r="C1007" t="s">
        <v>2165</v>
      </c>
      <c r="D1007" t="s">
        <v>2166</v>
      </c>
    </row>
    <row r="1008" spans="1:62" x14ac:dyDescent="0.3">
      <c r="A1008" t="s">
        <v>154</v>
      </c>
      <c r="B1008" t="s">
        <v>155</v>
      </c>
      <c r="C1008" t="s">
        <v>2167</v>
      </c>
      <c r="D1008" t="s">
        <v>2168</v>
      </c>
      <c r="P1008">
        <v>0</v>
      </c>
      <c r="Q1008">
        <v>0.55308526274040848</v>
      </c>
      <c r="R1008">
        <v>1.5055180571183264</v>
      </c>
      <c r="S1008">
        <v>8.21102421964369</v>
      </c>
      <c r="T1008">
        <v>5.8976719409632405</v>
      </c>
      <c r="U1008">
        <v>6.7752129973874382</v>
      </c>
      <c r="V1008">
        <v>7.0816780882632839</v>
      </c>
      <c r="W1008">
        <v>5.8494319183250241</v>
      </c>
      <c r="X1008">
        <v>14.206446345305817</v>
      </c>
      <c r="Y1008">
        <v>9.7338559396213302</v>
      </c>
      <c r="Z1008">
        <v>8.4840756181723656</v>
      </c>
      <c r="AA1008">
        <v>5.6547657525635815</v>
      </c>
      <c r="AB1008">
        <v>7.3566249273517448</v>
      </c>
      <c r="AC1008">
        <v>8.7163090577307223</v>
      </c>
      <c r="AD1008">
        <v>10.885279655923185</v>
      </c>
      <c r="AE1008">
        <v>4.5108296844101679</v>
      </c>
      <c r="AF1008">
        <v>5.530057885779164</v>
      </c>
      <c r="AG1008">
        <v>4.6012298035394323</v>
      </c>
      <c r="AH1008">
        <v>7.206295458614008</v>
      </c>
      <c r="AI1008">
        <v>9.8815049413433442</v>
      </c>
      <c r="AJ1008">
        <v>5.7361796024629452</v>
      </c>
      <c r="AK1008">
        <v>6.6302526162707496</v>
      </c>
      <c r="AL1008">
        <v>6.6755519033625079</v>
      </c>
      <c r="AM1008">
        <v>6.2039182082234756</v>
      </c>
      <c r="AN1008">
        <v>5.1633246579498424</v>
      </c>
      <c r="AO1008">
        <v>6.3377238438473622</v>
      </c>
      <c r="AP1008">
        <v>5.8986107982840323</v>
      </c>
      <c r="AQ1008">
        <v>3.0109616696867403</v>
      </c>
      <c r="AR1008">
        <v>5.4400271351417127</v>
      </c>
      <c r="AS1008">
        <v>9.2260474303957043</v>
      </c>
      <c r="AT1008">
        <v>7.8420069575852978</v>
      </c>
      <c r="AU1008">
        <v>6.9505105489028169</v>
      </c>
      <c r="AV1008">
        <v>6.2368319885951777</v>
      </c>
      <c r="AW1008">
        <v>8.6210912870147283</v>
      </c>
      <c r="AX1008">
        <v>12.165866662532167</v>
      </c>
      <c r="AY1008">
        <v>12.912727492448209</v>
      </c>
      <c r="AZ1008">
        <v>12.665785047935211</v>
      </c>
      <c r="BA1008">
        <v>14.970176931761053</v>
      </c>
      <c r="BB1008">
        <v>7.1707301251299729</v>
      </c>
      <c r="BC1008">
        <v>7.7732813940362853</v>
      </c>
      <c r="BD1008">
        <v>11.021077190066396</v>
      </c>
      <c r="BE1008">
        <v>9.4345288828064593</v>
      </c>
      <c r="BF1008">
        <v>7.9520115760281733</v>
      </c>
      <c r="BG1008">
        <v>6.429465496303167</v>
      </c>
      <c r="BH1008">
        <v>2.196174337525147</v>
      </c>
      <c r="BI1008">
        <v>2.3021000766838662</v>
      </c>
    </row>
    <row r="1009" spans="1:63" x14ac:dyDescent="0.3">
      <c r="A1009" t="s">
        <v>154</v>
      </c>
      <c r="B1009" t="s">
        <v>155</v>
      </c>
      <c r="C1009" t="s">
        <v>2169</v>
      </c>
      <c r="D1009" t="s">
        <v>2170</v>
      </c>
      <c r="S1009">
        <v>10.584015205054337</v>
      </c>
      <c r="T1009">
        <v>11.455054991723475</v>
      </c>
      <c r="U1009">
        <v>12.296399704562946</v>
      </c>
      <c r="V1009">
        <v>12.356585319504022</v>
      </c>
      <c r="W1009">
        <v>8.9320327374410553</v>
      </c>
      <c r="X1009">
        <v>7.7911198873174836</v>
      </c>
      <c r="Z1009">
        <v>4.2617001442882989</v>
      </c>
      <c r="AO1009">
        <v>8.4096138340288356</v>
      </c>
      <c r="AP1009">
        <v>7.0654407805249138</v>
      </c>
      <c r="AQ1009">
        <v>6.9695893816204384</v>
      </c>
      <c r="AR1009">
        <v>10.895449290984351</v>
      </c>
      <c r="AS1009">
        <v>7.928967594379249</v>
      </c>
      <c r="AT1009">
        <v>12.5040763192608</v>
      </c>
      <c r="AU1009">
        <v>8.402223333767294</v>
      </c>
      <c r="AV1009">
        <v>10.361974513392815</v>
      </c>
      <c r="AY1009">
        <v>14.601368793565355</v>
      </c>
      <c r="AZ1009">
        <v>13.970407737387699</v>
      </c>
      <c r="BA1009">
        <v>15.186117570421217</v>
      </c>
      <c r="BB1009">
        <v>12.148026416854634</v>
      </c>
      <c r="BC1009">
        <v>13.432112156120937</v>
      </c>
      <c r="BD1009">
        <v>13.636687361338005</v>
      </c>
      <c r="BE1009">
        <v>12.893540565279828</v>
      </c>
      <c r="BF1009">
        <v>13.863412545730815</v>
      </c>
      <c r="BG1009">
        <v>13.18603292644363</v>
      </c>
    </row>
    <row r="1010" spans="1:63" x14ac:dyDescent="0.3">
      <c r="A1010" t="s">
        <v>154</v>
      </c>
      <c r="B1010" t="s">
        <v>155</v>
      </c>
      <c r="C1010" t="s">
        <v>2171</v>
      </c>
      <c r="D1010" t="s">
        <v>2172</v>
      </c>
      <c r="S1010">
        <v>2.2506409635634155</v>
      </c>
      <c r="T1010">
        <v>2.0519593208748486</v>
      </c>
      <c r="U1010">
        <v>2.0212243642023924</v>
      </c>
      <c r="V1010">
        <v>2.040822738526709</v>
      </c>
      <c r="W1010">
        <v>1.8223950017921684</v>
      </c>
      <c r="X1010">
        <v>2.0022826386848753</v>
      </c>
      <c r="Z1010">
        <v>1.5231838626444252</v>
      </c>
      <c r="AO1010">
        <v>1.5363172119950312</v>
      </c>
      <c r="AP1010">
        <v>1.6647663883725596</v>
      </c>
      <c r="AQ1010">
        <v>1.6118597611832317</v>
      </c>
      <c r="AR1010">
        <v>1.6631361080344433</v>
      </c>
      <c r="AS1010">
        <v>1.5271492258453461</v>
      </c>
      <c r="AT1010">
        <v>1.4486131387658285</v>
      </c>
      <c r="AU1010">
        <v>1.584828207410431</v>
      </c>
      <c r="AV1010">
        <v>1.6350649599652269</v>
      </c>
      <c r="AW1010">
        <v>1.6536693031783543</v>
      </c>
      <c r="AX1010">
        <v>2.1609935153419135</v>
      </c>
      <c r="AY1010">
        <v>2.0343787302898702</v>
      </c>
      <c r="AZ1010">
        <v>2.0539909643112546</v>
      </c>
      <c r="BA1010">
        <v>2.1618438343863389</v>
      </c>
      <c r="BB1010">
        <v>1.607179157139444</v>
      </c>
      <c r="BC1010">
        <v>1.7084216910660637</v>
      </c>
      <c r="BD1010">
        <v>2.0247823850545097</v>
      </c>
      <c r="BE1010">
        <v>2.0695441045059897</v>
      </c>
      <c r="BF1010">
        <v>1.9735214875142393</v>
      </c>
      <c r="BG1010">
        <v>2.0175317212878361</v>
      </c>
      <c r="BI1010">
        <v>1.8966552621333481</v>
      </c>
      <c r="BJ1010">
        <v>2.7331633720953539</v>
      </c>
    </row>
    <row r="1011" spans="1:63" x14ac:dyDescent="0.3">
      <c r="A1011" t="s">
        <v>154</v>
      </c>
      <c r="B1011" t="s">
        <v>155</v>
      </c>
      <c r="C1011" t="s">
        <v>2173</v>
      </c>
      <c r="D1011" t="s">
        <v>2174</v>
      </c>
    </row>
    <row r="1012" spans="1:63" x14ac:dyDescent="0.3">
      <c r="A1012" t="s">
        <v>154</v>
      </c>
      <c r="B1012" t="s">
        <v>155</v>
      </c>
      <c r="C1012" t="s">
        <v>2175</v>
      </c>
      <c r="D1012" t="s">
        <v>2176</v>
      </c>
    </row>
    <row r="1013" spans="1:63" x14ac:dyDescent="0.3">
      <c r="A1013" t="s">
        <v>154</v>
      </c>
      <c r="B1013" t="s">
        <v>155</v>
      </c>
      <c r="C1013" t="s">
        <v>2177</v>
      </c>
      <c r="D1013" t="s">
        <v>2178</v>
      </c>
      <c r="AJ1013">
        <v>-15.9306492737803</v>
      </c>
      <c r="AK1013">
        <v>22.889627679584802</v>
      </c>
      <c r="AL1013">
        <v>-19.539258016652202</v>
      </c>
      <c r="AM1013">
        <v>-10.638142066822899</v>
      </c>
      <c r="AN1013">
        <v>-8.2650979774333297</v>
      </c>
      <c r="AO1013">
        <v>-18.477228294382002</v>
      </c>
      <c r="AP1013">
        <v>-20.933287674396599</v>
      </c>
      <c r="AQ1013">
        <v>114.333034396209</v>
      </c>
      <c r="AR1013">
        <v>72.139038398953005</v>
      </c>
      <c r="AS1013">
        <v>73.929483721131007</v>
      </c>
      <c r="AT1013">
        <v>55.271206340062697</v>
      </c>
      <c r="AU1013">
        <v>58.265964230538401</v>
      </c>
      <c r="AV1013">
        <v>82.901660934925204</v>
      </c>
      <c r="AW1013">
        <v>60.042728882767101</v>
      </c>
      <c r="AX1013">
        <v>92.634269235931299</v>
      </c>
      <c r="AY1013">
        <v>63.453201675387298</v>
      </c>
      <c r="AZ1013">
        <v>61.002888862021599</v>
      </c>
      <c r="BA1013">
        <v>70.607547944160004</v>
      </c>
      <c r="BB1013">
        <v>47.201706930564903</v>
      </c>
      <c r="BC1013">
        <v>62.199127175673297</v>
      </c>
      <c r="BD1013">
        <v>62.199127175673297</v>
      </c>
      <c r="BE1013">
        <v>62.199127175673297</v>
      </c>
    </row>
    <row r="1014" spans="1:63" x14ac:dyDescent="0.3">
      <c r="A1014" t="s">
        <v>154</v>
      </c>
      <c r="B1014" t="s">
        <v>155</v>
      </c>
      <c r="C1014" t="s">
        <v>2179</v>
      </c>
      <c r="D1014" t="s">
        <v>2180</v>
      </c>
      <c r="O1014">
        <v>1923745.3663466675</v>
      </c>
      <c r="P1014">
        <v>1268011.5133966669</v>
      </c>
      <c r="Q1014">
        <v>1325126.545366667</v>
      </c>
      <c r="R1014">
        <v>1411314.7471866668</v>
      </c>
      <c r="S1014">
        <v>1223028.8521333332</v>
      </c>
      <c r="T1014">
        <v>1396324.4577299997</v>
      </c>
      <c r="U1014">
        <v>1279315.7373566662</v>
      </c>
      <c r="V1014">
        <v>1464654.1494133333</v>
      </c>
      <c r="W1014">
        <v>1483840.3830133332</v>
      </c>
      <c r="X1014">
        <v>1870331.59397</v>
      </c>
      <c r="Y1014">
        <v>1688624.87696</v>
      </c>
      <c r="Z1014">
        <v>1481706.6732600001</v>
      </c>
      <c r="AA1014">
        <v>1670528.4881800001</v>
      </c>
      <c r="AB1014">
        <v>1658817.56372</v>
      </c>
      <c r="AC1014">
        <v>1390449.4127799999</v>
      </c>
      <c r="AD1014">
        <v>1375185.6160633333</v>
      </c>
      <c r="AE1014">
        <v>1301167.3192833336</v>
      </c>
      <c r="AF1014">
        <v>1657086.5923733325</v>
      </c>
      <c r="AG1014">
        <v>1278459.0343999998</v>
      </c>
      <c r="AH1014">
        <v>1404729.0046466666</v>
      </c>
      <c r="AI1014">
        <v>1881155.6813713999</v>
      </c>
      <c r="AJ1014">
        <v>1581475.3674783332</v>
      </c>
      <c r="AK1014">
        <v>2311745.1070106667</v>
      </c>
      <c r="AL1014">
        <v>1513591.6270933328</v>
      </c>
      <c r="AM1014">
        <v>1681035.6674889997</v>
      </c>
      <c r="AN1014">
        <v>1725676.3211980003</v>
      </c>
      <c r="AO1014">
        <v>1533569.1015516671</v>
      </c>
      <c r="AP1014">
        <v>1487366.3109866674</v>
      </c>
      <c r="AQ1014">
        <v>4031935.7635999997</v>
      </c>
      <c r="AR1014">
        <v>3238200.0607000003</v>
      </c>
      <c r="AS1014">
        <v>3271879.9846000001</v>
      </c>
      <c r="AT1014">
        <v>2920886.989599999</v>
      </c>
      <c r="AU1014">
        <v>2977221.2478000005</v>
      </c>
      <c r="AV1014">
        <v>3440655.0260000001</v>
      </c>
      <c r="AW1014">
        <v>3010640.287</v>
      </c>
      <c r="AX1014">
        <v>3623734.9</v>
      </c>
      <c r="AY1014">
        <v>3074791.5897000004</v>
      </c>
      <c r="AZ1014">
        <v>3028695.1909999996</v>
      </c>
      <c r="BA1014">
        <v>3171733.4809999997</v>
      </c>
      <c r="BB1014">
        <v>2734890.173</v>
      </c>
      <c r="BC1014">
        <v>3012686.8960000006</v>
      </c>
      <c r="BD1014">
        <v>3012686.8960000011</v>
      </c>
      <c r="BE1014">
        <v>3012686.8960000002</v>
      </c>
    </row>
    <row r="1015" spans="1:63" x14ac:dyDescent="0.3">
      <c r="A1015" t="s">
        <v>154</v>
      </c>
      <c r="B1015" t="s">
        <v>155</v>
      </c>
      <c r="C1015" t="s">
        <v>2181</v>
      </c>
      <c r="D1015" t="s">
        <v>2182</v>
      </c>
    </row>
    <row r="1016" spans="1:63" x14ac:dyDescent="0.3">
      <c r="A1016" t="s">
        <v>154</v>
      </c>
      <c r="B1016" t="s">
        <v>155</v>
      </c>
      <c r="C1016" t="s">
        <v>2183</v>
      </c>
      <c r="D1016" t="s">
        <v>2184</v>
      </c>
    </row>
    <row r="1017" spans="1:63" x14ac:dyDescent="0.3">
      <c r="A1017" t="s">
        <v>154</v>
      </c>
      <c r="B1017" t="s">
        <v>155</v>
      </c>
      <c r="C1017" t="s">
        <v>2185</v>
      </c>
      <c r="D1017" t="s">
        <v>2186</v>
      </c>
    </row>
    <row r="1018" spans="1:63" x14ac:dyDescent="0.3">
      <c r="A1018" t="s">
        <v>154</v>
      </c>
      <c r="B1018" t="s">
        <v>155</v>
      </c>
      <c r="C1018" t="s">
        <v>2187</v>
      </c>
      <c r="D1018" t="s">
        <v>2188</v>
      </c>
      <c r="AX1018">
        <v>38.977272727272712</v>
      </c>
      <c r="AY1018">
        <v>42.22444444444443</v>
      </c>
      <c r="AZ1018">
        <v>42.033333333333331</v>
      </c>
      <c r="BA1018">
        <v>41.557777777777773</v>
      </c>
      <c r="BB1018">
        <v>40.851111111111102</v>
      </c>
      <c r="BC1018">
        <v>38.115555555555545</v>
      </c>
      <c r="BD1018">
        <v>27.028888888888879</v>
      </c>
      <c r="BE1018">
        <v>25.943478260869561</v>
      </c>
      <c r="BF1018">
        <v>18.521276595744677</v>
      </c>
      <c r="BG1018">
        <v>14.555319148936169</v>
      </c>
      <c r="BH1018">
        <v>13.899999999999999</v>
      </c>
      <c r="BI1018">
        <v>14.30851063829787</v>
      </c>
      <c r="BJ1018">
        <v>14.231914893617018</v>
      </c>
      <c r="BK1018">
        <v>14.321276595744679</v>
      </c>
    </row>
    <row r="1019" spans="1:63" x14ac:dyDescent="0.3">
      <c r="A1019" t="s">
        <v>154</v>
      </c>
      <c r="B1019" t="s">
        <v>155</v>
      </c>
      <c r="C1019" t="s">
        <v>2189</v>
      </c>
      <c r="D1019" t="s">
        <v>2190</v>
      </c>
      <c r="AS1019">
        <v>32.670946293319091</v>
      </c>
      <c r="AT1019">
        <v>33.493166009377028</v>
      </c>
      <c r="AU1019">
        <v>35.758334111763112</v>
      </c>
      <c r="AV1019">
        <v>36.9743898265111</v>
      </c>
      <c r="AW1019">
        <v>34.145650380102104</v>
      </c>
      <c r="AX1019">
        <v>34.458015208248952</v>
      </c>
      <c r="AY1019">
        <v>36.492506188273211</v>
      </c>
      <c r="AZ1019">
        <v>36.746735995243299</v>
      </c>
      <c r="BA1019">
        <v>38.440181588719938</v>
      </c>
      <c r="BB1019">
        <v>35.401233316516873</v>
      </c>
      <c r="BC1019">
        <v>33.796222013611029</v>
      </c>
      <c r="BD1019">
        <v>33.261735091472346</v>
      </c>
      <c r="BE1019">
        <v>33.672863823600132</v>
      </c>
      <c r="BF1019">
        <v>36.069647929874961</v>
      </c>
      <c r="BG1019">
        <v>36.306619695470332</v>
      </c>
      <c r="BH1019">
        <v>36.254698562642069</v>
      </c>
    </row>
    <row r="1020" spans="1:63" x14ac:dyDescent="0.3">
      <c r="A1020" t="s">
        <v>154</v>
      </c>
      <c r="B1020" t="s">
        <v>155</v>
      </c>
      <c r="C1020" t="s">
        <v>2191</v>
      </c>
      <c r="D1020" t="s">
        <v>2192</v>
      </c>
      <c r="AS1020">
        <v>10.26927174082388</v>
      </c>
      <c r="AT1020">
        <v>9.8473581149553695</v>
      </c>
      <c r="AU1020">
        <v>9.9535044818122067</v>
      </c>
      <c r="AV1020">
        <v>14.781529088344877</v>
      </c>
      <c r="AW1020">
        <v>16.438533340863785</v>
      </c>
      <c r="AX1020">
        <v>18.618823014660972</v>
      </c>
      <c r="AY1020">
        <v>22.186231090782236</v>
      </c>
      <c r="AZ1020">
        <v>24.863958053681468</v>
      </c>
      <c r="BA1020">
        <v>28.040464306907296</v>
      </c>
      <c r="BB1020">
        <v>25.532109139055258</v>
      </c>
      <c r="BC1020">
        <v>28.040849834761012</v>
      </c>
      <c r="BD1020">
        <v>29.657148429384819</v>
      </c>
      <c r="BE1020">
        <v>29.902849143303627</v>
      </c>
      <c r="BF1020">
        <v>32.463946347907523</v>
      </c>
      <c r="BG1020">
        <v>32.800419576371191</v>
      </c>
      <c r="BH1020">
        <v>30.707017101090198</v>
      </c>
    </row>
    <row r="1021" spans="1:63" x14ac:dyDescent="0.3">
      <c r="A1021" t="s">
        <v>154</v>
      </c>
      <c r="B1021" t="s">
        <v>155</v>
      </c>
      <c r="C1021" t="s">
        <v>2193</v>
      </c>
      <c r="D1021" t="s">
        <v>2194</v>
      </c>
      <c r="AS1021">
        <v>39.285384247111345</v>
      </c>
      <c r="AT1021">
        <v>43.891520877747915</v>
      </c>
      <c r="AU1021">
        <v>41.386757287446152</v>
      </c>
      <c r="AV1021">
        <v>58.655225120232437</v>
      </c>
      <c r="AW1021">
        <v>62.218031119056661</v>
      </c>
      <c r="AX1021">
        <v>64.334407493292389</v>
      </c>
      <c r="AY1021">
        <v>69.018742453977154</v>
      </c>
      <c r="AZ1021">
        <v>72.959662094613549</v>
      </c>
      <c r="BA1021">
        <v>74.645546239197984</v>
      </c>
      <c r="BB1021">
        <v>79.25109173345065</v>
      </c>
      <c r="BC1021">
        <v>61.825304626856678</v>
      </c>
      <c r="BD1021">
        <v>62.579726009241114</v>
      </c>
      <c r="BE1021">
        <v>61.79476849901689</v>
      </c>
      <c r="BF1021">
        <v>66.123260845804026</v>
      </c>
      <c r="BG1021">
        <v>66.702273574771013</v>
      </c>
      <c r="BH1021">
        <v>70.572395167376911</v>
      </c>
    </row>
    <row r="1022" spans="1:63" x14ac:dyDescent="0.3">
      <c r="A1022" t="s">
        <v>154</v>
      </c>
      <c r="B1022" t="s">
        <v>155</v>
      </c>
      <c r="C1022" t="s">
        <v>2195</v>
      </c>
      <c r="D1022" t="s">
        <v>2196</v>
      </c>
    </row>
    <row r="1023" spans="1:63" x14ac:dyDescent="0.3">
      <c r="A1023" t="s">
        <v>154</v>
      </c>
      <c r="B1023" t="s">
        <v>155</v>
      </c>
      <c r="C1023" t="s">
        <v>2197</v>
      </c>
      <c r="D1023" t="s">
        <v>2198</v>
      </c>
    </row>
    <row r="1024" spans="1:63" x14ac:dyDescent="0.3">
      <c r="A1024" t="s">
        <v>154</v>
      </c>
      <c r="B1024" t="s">
        <v>155</v>
      </c>
      <c r="C1024" t="s">
        <v>2199</v>
      </c>
      <c r="D1024" t="s">
        <v>2200</v>
      </c>
    </row>
    <row r="1025" spans="1:60" x14ac:dyDescent="0.3">
      <c r="A1025" t="s">
        <v>154</v>
      </c>
      <c r="B1025" t="s">
        <v>155</v>
      </c>
      <c r="C1025" t="s">
        <v>2201</v>
      </c>
      <c r="D1025" t="s">
        <v>2202</v>
      </c>
    </row>
    <row r="1026" spans="1:60" x14ac:dyDescent="0.3">
      <c r="A1026" t="s">
        <v>154</v>
      </c>
      <c r="B1026" t="s">
        <v>155</v>
      </c>
      <c r="C1026" t="s">
        <v>2203</v>
      </c>
      <c r="D1026" t="s">
        <v>2204</v>
      </c>
    </row>
    <row r="1027" spans="1:60" x14ac:dyDescent="0.3">
      <c r="A1027" t="s">
        <v>154</v>
      </c>
      <c r="B1027" t="s">
        <v>155</v>
      </c>
      <c r="C1027" t="s">
        <v>2205</v>
      </c>
      <c r="D1027" t="s">
        <v>2206</v>
      </c>
    </row>
    <row r="1028" spans="1:60" x14ac:dyDescent="0.3">
      <c r="A1028" t="s">
        <v>154</v>
      </c>
      <c r="B1028" t="s">
        <v>155</v>
      </c>
      <c r="C1028" t="s">
        <v>2207</v>
      </c>
      <c r="D1028" t="s">
        <v>2208</v>
      </c>
    </row>
    <row r="1029" spans="1:60" x14ac:dyDescent="0.3">
      <c r="A1029" t="s">
        <v>154</v>
      </c>
      <c r="B1029" t="s">
        <v>155</v>
      </c>
      <c r="C1029" t="s">
        <v>2209</v>
      </c>
      <c r="D1029" t="s">
        <v>2210</v>
      </c>
    </row>
    <row r="1030" spans="1:60" x14ac:dyDescent="0.3">
      <c r="A1030" t="s">
        <v>154</v>
      </c>
      <c r="B1030" t="s">
        <v>155</v>
      </c>
      <c r="C1030" t="s">
        <v>2211</v>
      </c>
      <c r="D1030" t="s">
        <v>2212</v>
      </c>
      <c r="AS1030">
        <v>32.643539870437593</v>
      </c>
      <c r="AT1030">
        <v>32.077141219973178</v>
      </c>
      <c r="AU1030">
        <v>31.482855097952754</v>
      </c>
      <c r="AV1030">
        <v>30.887861242001694</v>
      </c>
      <c r="AW1030">
        <v>30.287949427992704</v>
      </c>
      <c r="AX1030">
        <v>29.591663288775205</v>
      </c>
      <c r="AY1030">
        <v>28.890137713940316</v>
      </c>
      <c r="AZ1030">
        <v>28.188448194189743</v>
      </c>
      <c r="BA1030">
        <v>27.473853714126594</v>
      </c>
      <c r="BB1030">
        <v>26.761913322565814</v>
      </c>
      <c r="BC1030">
        <v>26.05331954950125</v>
      </c>
      <c r="BD1030">
        <v>25.867073691472182</v>
      </c>
      <c r="BE1030">
        <v>25.152596438851031</v>
      </c>
      <c r="BF1030">
        <v>24.444191122971869</v>
      </c>
      <c r="BG1030">
        <v>23.739485515960165</v>
      </c>
      <c r="BH1030">
        <v>23.038332546655514</v>
      </c>
    </row>
    <row r="1031" spans="1:60" x14ac:dyDescent="0.3">
      <c r="A1031" t="s">
        <v>154</v>
      </c>
      <c r="B1031" t="s">
        <v>155</v>
      </c>
      <c r="C1031" t="s">
        <v>2213</v>
      </c>
      <c r="D1031" t="s">
        <v>2214</v>
      </c>
      <c r="AS1031">
        <v>43.004813709855419</v>
      </c>
      <c r="AT1031">
        <v>42.412084072957967</v>
      </c>
      <c r="AU1031">
        <v>41.781509853757015</v>
      </c>
      <c r="AV1031">
        <v>41.137860292148517</v>
      </c>
      <c r="AW1031">
        <v>40.482356102358125</v>
      </c>
      <c r="AX1031">
        <v>39.716820930645191</v>
      </c>
      <c r="AY1031">
        <v>38.941489303443497</v>
      </c>
      <c r="AZ1031">
        <v>38.183788264042626</v>
      </c>
      <c r="BA1031">
        <v>37.378612333955822</v>
      </c>
      <c r="BB1031">
        <v>36.572049257542666</v>
      </c>
      <c r="BC1031">
        <v>35.764253881994115</v>
      </c>
      <c r="BD1031">
        <v>35.576774138511666</v>
      </c>
      <c r="BE1031">
        <v>34.769691247319244</v>
      </c>
      <c r="BF1031">
        <v>33.962279066086644</v>
      </c>
      <c r="BG1031">
        <v>33.15102027885775</v>
      </c>
      <c r="BH1031">
        <v>32.334548214033866</v>
      </c>
    </row>
    <row r="1032" spans="1:60" x14ac:dyDescent="0.3">
      <c r="A1032" t="s">
        <v>154</v>
      </c>
      <c r="B1032" t="s">
        <v>155</v>
      </c>
      <c r="C1032" t="s">
        <v>2215</v>
      </c>
      <c r="D1032" t="s">
        <v>2216</v>
      </c>
      <c r="AS1032">
        <v>9.4218431507834559</v>
      </c>
      <c r="AT1032">
        <v>9.3388196664619052</v>
      </c>
      <c r="AU1032">
        <v>9.2473334073565248</v>
      </c>
      <c r="AV1032">
        <v>9.1577066182041733</v>
      </c>
      <c r="AW1032">
        <v>9.0665195360755</v>
      </c>
      <c r="AX1032">
        <v>8.9022255471924456</v>
      </c>
      <c r="AY1032">
        <v>8.7373580274707034</v>
      </c>
      <c r="AZ1032">
        <v>8.5792564961222499</v>
      </c>
      <c r="BA1032">
        <v>8.4237126279814269</v>
      </c>
      <c r="BB1032">
        <v>8.2676963429881738</v>
      </c>
      <c r="BC1032">
        <v>8.1126242492462648</v>
      </c>
      <c r="BD1032">
        <v>8.1447645489786282</v>
      </c>
      <c r="BE1032">
        <v>7.9648372628660242</v>
      </c>
      <c r="BF1032">
        <v>7.7866288980513936</v>
      </c>
      <c r="BG1032">
        <v>7.6091662186724403</v>
      </c>
      <c r="BH1032">
        <v>7.4330931590937315</v>
      </c>
    </row>
    <row r="1033" spans="1:60" x14ac:dyDescent="0.3">
      <c r="A1033" t="s">
        <v>154</v>
      </c>
      <c r="B1033" t="s">
        <v>155</v>
      </c>
      <c r="C1033" t="s">
        <v>2217</v>
      </c>
      <c r="D1033" t="s">
        <v>2218</v>
      </c>
      <c r="AS1033">
        <v>44.453582594971444</v>
      </c>
      <c r="AT1033">
        <v>45.277220262176428</v>
      </c>
      <c r="AU1033">
        <v>46.114016385769858</v>
      </c>
      <c r="AV1033">
        <v>46.945935639809775</v>
      </c>
      <c r="AW1033">
        <v>47.780099815065959</v>
      </c>
      <c r="AX1033">
        <v>48.674557698360552</v>
      </c>
      <c r="AY1033">
        <v>49.569877815058938</v>
      </c>
      <c r="AZ1033">
        <v>50.466469694501043</v>
      </c>
      <c r="BA1033">
        <v>51.372410273704482</v>
      </c>
      <c r="BB1033">
        <v>52.276596349292511</v>
      </c>
      <c r="BC1033">
        <v>53.179554289980928</v>
      </c>
      <c r="BD1033">
        <v>53.948361610052828</v>
      </c>
      <c r="BE1033">
        <v>54.856608042294184</v>
      </c>
      <c r="BF1033">
        <v>55.760485408044268</v>
      </c>
      <c r="BG1033">
        <v>56.658990240285476</v>
      </c>
      <c r="BH1033">
        <v>57.550398191479907</v>
      </c>
    </row>
    <row r="1034" spans="1:60" x14ac:dyDescent="0.3">
      <c r="A1034" t="s">
        <v>154</v>
      </c>
      <c r="B1034" t="s">
        <v>155</v>
      </c>
      <c r="C1034" t="s">
        <v>2219</v>
      </c>
      <c r="D1034" t="s">
        <v>2220</v>
      </c>
      <c r="AS1034">
        <v>29.675425879046983</v>
      </c>
      <c r="AT1034">
        <v>30.505364903646953</v>
      </c>
      <c r="AU1034">
        <v>31.335674182826835</v>
      </c>
      <c r="AV1034">
        <v>32.169732682397886</v>
      </c>
      <c r="AW1034">
        <v>33.009432614613182</v>
      </c>
      <c r="AX1034">
        <v>33.915148100676426</v>
      </c>
      <c r="AY1034">
        <v>34.823201107901532</v>
      </c>
      <c r="AZ1034">
        <v>35.717043502648195</v>
      </c>
      <c r="BA1034">
        <v>36.63957761796032</v>
      </c>
      <c r="BB1034">
        <v>37.561650797365068</v>
      </c>
      <c r="BC1034">
        <v>38.483257687937609</v>
      </c>
      <c r="BD1034">
        <v>39.427235529540951</v>
      </c>
      <c r="BE1034">
        <v>40.357263194351788</v>
      </c>
      <c r="BF1034">
        <v>41.285586551800243</v>
      </c>
      <c r="BG1034">
        <v>42.213066208227261</v>
      </c>
      <c r="BH1034">
        <v>43.137999926012348</v>
      </c>
    </row>
    <row r="1035" spans="1:60" x14ac:dyDescent="0.3">
      <c r="A1035" t="s">
        <v>154</v>
      </c>
      <c r="B1035" t="s">
        <v>155</v>
      </c>
      <c r="C1035" t="s">
        <v>2221</v>
      </c>
      <c r="D1035" t="s">
        <v>2222</v>
      </c>
      <c r="AS1035">
        <v>77.330154983210036</v>
      </c>
      <c r="AT1035">
        <v>77.538762230446977</v>
      </c>
      <c r="AU1035">
        <v>77.785748513001209</v>
      </c>
      <c r="AV1035">
        <v>78.012849187436998</v>
      </c>
      <c r="AW1035">
        <v>78.243438167193744</v>
      </c>
      <c r="AX1035">
        <v>78.523219195618552</v>
      </c>
      <c r="AY1035">
        <v>78.810375195997537</v>
      </c>
      <c r="AZ1035">
        <v>79.130945832137471</v>
      </c>
      <c r="BA1035">
        <v>79.414111375543243</v>
      </c>
      <c r="BB1035">
        <v>79.702951507897794</v>
      </c>
      <c r="BC1035">
        <v>79.997010200477703</v>
      </c>
      <c r="BD1035">
        <v>80.12869207977424</v>
      </c>
      <c r="BE1035">
        <v>80.448792736163071</v>
      </c>
      <c r="BF1035">
        <v>80.77236010461155</v>
      </c>
      <c r="BG1035">
        <v>81.094879219515008</v>
      </c>
      <c r="BH1035">
        <v>81.417413890663653</v>
      </c>
    </row>
    <row r="1036" spans="1:60" x14ac:dyDescent="0.3">
      <c r="A1036" t="s">
        <v>154</v>
      </c>
      <c r="B1036" t="s">
        <v>155</v>
      </c>
      <c r="C1036" t="s">
        <v>2223</v>
      </c>
      <c r="D1036" t="s">
        <v>2224</v>
      </c>
      <c r="AS1036">
        <v>24.501689402777313</v>
      </c>
      <c r="AT1036">
        <v>24.710601615698753</v>
      </c>
      <c r="AU1036">
        <v>24.924918808019203</v>
      </c>
      <c r="AV1036">
        <v>25.136267920198666</v>
      </c>
      <c r="AW1036">
        <v>25.348720668529729</v>
      </c>
      <c r="AX1036">
        <v>25.614191988159227</v>
      </c>
      <c r="AY1036">
        <v>25.883352271623473</v>
      </c>
      <c r="AZ1036">
        <v>26.156321008635778</v>
      </c>
      <c r="BA1036">
        <v>26.435485491181346</v>
      </c>
      <c r="BB1036">
        <v>26.718914388241142</v>
      </c>
      <c r="BC1036">
        <v>27.00766198037098</v>
      </c>
      <c r="BD1036">
        <v>27.066060087316519</v>
      </c>
      <c r="BE1036">
        <v>27.369156723637445</v>
      </c>
      <c r="BF1036">
        <v>27.671345884964907</v>
      </c>
      <c r="BG1036">
        <v>27.974988595941717</v>
      </c>
      <c r="BH1036">
        <v>28.27214963300009</v>
      </c>
    </row>
    <row r="1037" spans="1:60" x14ac:dyDescent="0.3">
      <c r="A1037" t="s">
        <v>154</v>
      </c>
      <c r="B1037" t="s">
        <v>155</v>
      </c>
      <c r="C1037" t="s">
        <v>2225</v>
      </c>
      <c r="D1037" t="s">
        <v>2226</v>
      </c>
      <c r="AS1037">
        <v>18.055412897667811</v>
      </c>
      <c r="AT1037">
        <v>18.161794552455564</v>
      </c>
      <c r="AU1037">
        <v>18.270120418732098</v>
      </c>
      <c r="AV1037">
        <v>18.383171304929988</v>
      </c>
      <c r="AW1037">
        <v>18.497678618757266</v>
      </c>
      <c r="AX1037">
        <v>18.661457543714601</v>
      </c>
      <c r="AY1037">
        <v>18.828338475759423</v>
      </c>
      <c r="AZ1037">
        <v>18.989664577191597</v>
      </c>
      <c r="BA1037">
        <v>19.168300342132557</v>
      </c>
      <c r="BB1037">
        <v>19.349216097482575</v>
      </c>
      <c r="BC1037">
        <v>19.532451440086767</v>
      </c>
      <c r="BD1037">
        <v>19.488413046390317</v>
      </c>
      <c r="BE1037">
        <v>19.676780240000674</v>
      </c>
      <c r="BF1037">
        <v>19.865988841220464</v>
      </c>
      <c r="BG1037">
        <v>20.056088240425709</v>
      </c>
      <c r="BH1037">
        <v>20.23757908027968</v>
      </c>
    </row>
    <row r="1038" spans="1:60" x14ac:dyDescent="0.3">
      <c r="A1038" t="s">
        <v>154</v>
      </c>
      <c r="B1038" t="s">
        <v>155</v>
      </c>
      <c r="C1038" t="s">
        <v>2227</v>
      </c>
      <c r="D1038" t="s">
        <v>2228</v>
      </c>
      <c r="AS1038">
        <v>39.092317794845847</v>
      </c>
      <c r="AT1038">
        <v>39.255491244763562</v>
      </c>
      <c r="AU1038">
        <v>39.422107314741147</v>
      </c>
      <c r="AV1038">
        <v>39.570706385948199</v>
      </c>
      <c r="AW1038">
        <v>39.715980879546308</v>
      </c>
      <c r="AX1038">
        <v>39.912787809932766</v>
      </c>
      <c r="AY1038">
        <v>40.103191681048493</v>
      </c>
      <c r="AZ1038">
        <v>40.293339179578204</v>
      </c>
      <c r="BA1038">
        <v>40.473086891281554</v>
      </c>
      <c r="BB1038">
        <v>40.656093552509553</v>
      </c>
      <c r="BC1038">
        <v>40.843434995616597</v>
      </c>
      <c r="BD1038">
        <v>40.910708020163021</v>
      </c>
      <c r="BE1038">
        <v>41.120364835257661</v>
      </c>
      <c r="BF1038">
        <v>41.32658828565846</v>
      </c>
      <c r="BG1038">
        <v>41.53310065244775</v>
      </c>
      <c r="BH1038">
        <v>41.735581776130957</v>
      </c>
    </row>
    <row r="1039" spans="1:60" x14ac:dyDescent="0.3">
      <c r="A1039" t="s">
        <v>154</v>
      </c>
      <c r="B1039" t="s">
        <v>155</v>
      </c>
      <c r="C1039" t="s">
        <v>2229</v>
      </c>
      <c r="D1039" t="s">
        <v>2230</v>
      </c>
    </row>
    <row r="1040" spans="1:60" x14ac:dyDescent="0.3">
      <c r="A1040" t="s">
        <v>154</v>
      </c>
      <c r="B1040" t="s">
        <v>155</v>
      </c>
      <c r="C1040" t="s">
        <v>2231</v>
      </c>
      <c r="D1040" t="s">
        <v>2232</v>
      </c>
    </row>
    <row r="1041" spans="1:63" x14ac:dyDescent="0.3">
      <c r="A1041" t="s">
        <v>154</v>
      </c>
      <c r="B1041" t="s">
        <v>155</v>
      </c>
      <c r="C1041" t="s">
        <v>2233</v>
      </c>
      <c r="D1041" t="s">
        <v>2234</v>
      </c>
    </row>
    <row r="1042" spans="1:63" x14ac:dyDescent="0.3">
      <c r="A1042" t="s">
        <v>154</v>
      </c>
      <c r="B1042" t="s">
        <v>155</v>
      </c>
      <c r="C1042" t="s">
        <v>2235</v>
      </c>
      <c r="D1042" t="s">
        <v>2236</v>
      </c>
    </row>
    <row r="1043" spans="1:63" x14ac:dyDescent="0.3">
      <c r="A1043" t="s">
        <v>154</v>
      </c>
      <c r="B1043" t="s">
        <v>155</v>
      </c>
      <c r="C1043" t="s">
        <v>2237</v>
      </c>
      <c r="D1043" t="s">
        <v>2238</v>
      </c>
    </row>
    <row r="1044" spans="1:63" x14ac:dyDescent="0.3">
      <c r="A1044" t="s">
        <v>154</v>
      </c>
      <c r="B1044" t="s">
        <v>155</v>
      </c>
      <c r="C1044" t="s">
        <v>2239</v>
      </c>
      <c r="D1044" t="s">
        <v>2240</v>
      </c>
    </row>
    <row r="1045" spans="1:63" x14ac:dyDescent="0.3">
      <c r="A1045" t="s">
        <v>154</v>
      </c>
      <c r="B1045" t="s">
        <v>155</v>
      </c>
      <c r="C1045" t="s">
        <v>2241</v>
      </c>
      <c r="D1045" t="s">
        <v>2242</v>
      </c>
      <c r="BB1045">
        <v>10.986806568467362</v>
      </c>
      <c r="BC1045">
        <v>11.711438580552942</v>
      </c>
      <c r="BD1045">
        <v>11.861537669578825</v>
      </c>
      <c r="BE1045">
        <v>14.393182094654565</v>
      </c>
      <c r="BF1045">
        <v>14.487142317794779</v>
      </c>
      <c r="BG1045">
        <v>14.575782641979263</v>
      </c>
      <c r="BH1045">
        <v>14.762909172582678</v>
      </c>
    </row>
    <row r="1046" spans="1:63" x14ac:dyDescent="0.3">
      <c r="A1046" t="s">
        <v>154</v>
      </c>
      <c r="B1046" t="s">
        <v>155</v>
      </c>
      <c r="C1046" t="s">
        <v>2243</v>
      </c>
      <c r="D1046" t="s">
        <v>2244</v>
      </c>
      <c r="BB1046">
        <v>6.8138895309356391</v>
      </c>
      <c r="BC1046">
        <v>7.619443960754297</v>
      </c>
      <c r="BD1046">
        <v>7.7646677718930057</v>
      </c>
      <c r="BE1046">
        <v>10.028245401509086</v>
      </c>
      <c r="BF1046">
        <v>10.038349639458074</v>
      </c>
      <c r="BG1046">
        <v>10.040435432054077</v>
      </c>
      <c r="BH1046">
        <v>10.133511274440048</v>
      </c>
    </row>
    <row r="1047" spans="1:63" x14ac:dyDescent="0.3">
      <c r="A1047" t="s">
        <v>154</v>
      </c>
      <c r="B1047" t="s">
        <v>155</v>
      </c>
      <c r="C1047" t="s">
        <v>2245</v>
      </c>
      <c r="D1047" t="s">
        <v>2246</v>
      </c>
      <c r="BB1047">
        <v>19.278140187128859</v>
      </c>
      <c r="BC1047">
        <v>19.705325497605447</v>
      </c>
      <c r="BD1047">
        <v>19.596776375530244</v>
      </c>
      <c r="BE1047">
        <v>22.65483139228461</v>
      </c>
      <c r="BF1047">
        <v>22.705140361785272</v>
      </c>
      <c r="BG1047">
        <v>22.753204055154864</v>
      </c>
      <c r="BH1047">
        <v>22.832694253799001</v>
      </c>
    </row>
    <row r="1048" spans="1:63" x14ac:dyDescent="0.3">
      <c r="A1048" t="s">
        <v>154</v>
      </c>
      <c r="B1048" t="s">
        <v>155</v>
      </c>
      <c r="C1048" t="s">
        <v>2247</v>
      </c>
      <c r="D1048" t="s">
        <v>2248</v>
      </c>
      <c r="AW1048">
        <v>76.507936190476173</v>
      </c>
      <c r="AX1048">
        <v>78.492063333333334</v>
      </c>
      <c r="AY1048">
        <v>77.857142380952382</v>
      </c>
      <c r="AZ1048">
        <v>78.49206309523808</v>
      </c>
      <c r="BA1048">
        <v>77.936507857142857</v>
      </c>
      <c r="BB1048">
        <v>78.650793809523819</v>
      </c>
      <c r="BC1048">
        <v>80.317460714285716</v>
      </c>
      <c r="BD1048">
        <v>81.428570952380952</v>
      </c>
      <c r="BE1048">
        <v>80.158729761904766</v>
      </c>
      <c r="BF1048">
        <v>79.108527131782964</v>
      </c>
      <c r="BG1048">
        <v>77.40310077519382</v>
      </c>
      <c r="BH1048">
        <v>81.395383720930255</v>
      </c>
      <c r="BI1048">
        <v>81.240344186046528</v>
      </c>
      <c r="BJ1048">
        <v>81.782965116279087</v>
      </c>
      <c r="BK1048">
        <v>82.170567441860484</v>
      </c>
    </row>
    <row r="1049" spans="1:63" x14ac:dyDescent="0.3">
      <c r="A1049" t="s">
        <v>154</v>
      </c>
      <c r="B1049" t="s">
        <v>155</v>
      </c>
      <c r="C1049" t="s">
        <v>2249</v>
      </c>
      <c r="D1049" t="s">
        <v>2250</v>
      </c>
      <c r="F1049">
        <v>0.6022483973248276</v>
      </c>
      <c r="G1049">
        <v>0.62488856790851444</v>
      </c>
      <c r="H1049">
        <v>0.62970456910723727</v>
      </c>
      <c r="I1049">
        <v>0.64981261534932755</v>
      </c>
      <c r="J1049">
        <v>0.66083480365980674</v>
      </c>
      <c r="K1049">
        <v>0.65924601975919705</v>
      </c>
      <c r="L1049">
        <v>0.64678399603879055</v>
      </c>
      <c r="M1049">
        <v>0.65125245075925509</v>
      </c>
      <c r="N1049">
        <v>0.66401237146102587</v>
      </c>
      <c r="O1049">
        <v>0.67210523945475609</v>
      </c>
      <c r="P1049">
        <v>0.68193583983977801</v>
      </c>
      <c r="Q1049">
        <v>0.6892839653800974</v>
      </c>
      <c r="R1049">
        <v>0.70398021646073627</v>
      </c>
      <c r="S1049">
        <v>0.72022990556607436</v>
      </c>
      <c r="T1049">
        <v>0.73806908713713415</v>
      </c>
      <c r="U1049">
        <v>0.75365964841268474</v>
      </c>
      <c r="V1049">
        <v>0.78027283581298779</v>
      </c>
      <c r="W1049">
        <v>0.7920898854422268</v>
      </c>
      <c r="X1049">
        <v>0.8043041468237091</v>
      </c>
      <c r="Y1049">
        <v>0.81636945379810022</v>
      </c>
      <c r="Z1049">
        <v>0.81388688034657941</v>
      </c>
      <c r="AA1049">
        <v>0.8258528843829096</v>
      </c>
      <c r="AB1049">
        <v>0.83548526937481038</v>
      </c>
      <c r="AC1049">
        <v>0.85023175567684395</v>
      </c>
      <c r="AD1049">
        <v>0.8739651578733828</v>
      </c>
      <c r="AE1049">
        <v>0.88528569281231762</v>
      </c>
      <c r="AF1049">
        <v>0.89308097345009296</v>
      </c>
      <c r="AG1049">
        <v>0.91040933614170816</v>
      </c>
      <c r="AH1049">
        <v>0.92897898555908376</v>
      </c>
      <c r="AI1049">
        <v>0.9451157129939689</v>
      </c>
      <c r="AJ1049">
        <v>0.96462874032292245</v>
      </c>
      <c r="AK1049">
        <v>0.98170884566938554</v>
      </c>
      <c r="AL1049">
        <v>0.98086796669484277</v>
      </c>
      <c r="AM1049">
        <v>0.99616828294998194</v>
      </c>
      <c r="AN1049">
        <v>1.0106211970740671</v>
      </c>
      <c r="AO1049">
        <v>1.0187185952152484</v>
      </c>
      <c r="AP1049">
        <v>1.0294523555419308</v>
      </c>
      <c r="AQ1049">
        <v>1.0562867563586362</v>
      </c>
      <c r="AR1049">
        <v>1.0745059021762942</v>
      </c>
      <c r="AS1049">
        <v>1.1067071831563409</v>
      </c>
      <c r="AT1049">
        <v>1.121866265722971</v>
      </c>
      <c r="AU1049">
        <v>1.126574055339937</v>
      </c>
      <c r="AV1049">
        <v>1.154726637249393</v>
      </c>
      <c r="AW1049">
        <v>1.193518823693192</v>
      </c>
      <c r="AX1049">
        <v>1.2014514491977795</v>
      </c>
      <c r="AY1049">
        <v>1.2021340786922394</v>
      </c>
      <c r="AZ1049">
        <v>1.2327817890986874</v>
      </c>
      <c r="BA1049">
        <v>1.2314024044421912</v>
      </c>
      <c r="BB1049">
        <v>1.2619182990369668</v>
      </c>
      <c r="BC1049">
        <v>1.281158582191178</v>
      </c>
      <c r="BD1049">
        <v>1.3018028696974502</v>
      </c>
      <c r="BE1049">
        <v>1.3109355666543905</v>
      </c>
      <c r="BF1049">
        <v>1.3025105825052432</v>
      </c>
      <c r="BG1049">
        <v>1.3025576582516725</v>
      </c>
      <c r="BH1049">
        <v>1.3025576582516725</v>
      </c>
      <c r="BI1049">
        <v>1.3025576582516725</v>
      </c>
    </row>
    <row r="1050" spans="1:63" x14ac:dyDescent="0.3">
      <c r="A1050" t="s">
        <v>154</v>
      </c>
      <c r="B1050" t="s">
        <v>155</v>
      </c>
      <c r="C1050" t="s">
        <v>2251</v>
      </c>
      <c r="D1050" t="s">
        <v>2252</v>
      </c>
      <c r="BB1050">
        <v>64.69899522670859</v>
      </c>
    </row>
    <row r="1051" spans="1:63" x14ac:dyDescent="0.3">
      <c r="A1051" t="s">
        <v>154</v>
      </c>
      <c r="B1051" t="s">
        <v>155</v>
      </c>
      <c r="C1051" t="s">
        <v>2253</v>
      </c>
      <c r="D1051" t="s">
        <v>2254</v>
      </c>
      <c r="BB1051">
        <v>64.399653356922499</v>
      </c>
    </row>
    <row r="1052" spans="1:63" x14ac:dyDescent="0.3">
      <c r="A1052" t="s">
        <v>154</v>
      </c>
      <c r="B1052" t="s">
        <v>155</v>
      </c>
      <c r="C1052" t="s">
        <v>2255</v>
      </c>
      <c r="D1052" t="s">
        <v>2256</v>
      </c>
      <c r="BB1052">
        <v>64.562547523062349</v>
      </c>
    </row>
    <row r="1053" spans="1:63" x14ac:dyDescent="0.3">
      <c r="A1053" t="s">
        <v>154</v>
      </c>
      <c r="B1053" t="s">
        <v>155</v>
      </c>
      <c r="C1053" t="s">
        <v>2257</v>
      </c>
      <c r="D1053" t="s">
        <v>2258</v>
      </c>
      <c r="P1053">
        <v>60.462440000000001</v>
      </c>
      <c r="Q1053">
        <v>60.767499999999998</v>
      </c>
      <c r="R1053">
        <v>62.555390000000003</v>
      </c>
      <c r="S1053">
        <v>63.23903</v>
      </c>
      <c r="T1053">
        <v>62.868409999999997</v>
      </c>
      <c r="U1053">
        <v>63.74391</v>
      </c>
      <c r="V1053">
        <v>64.638530000000003</v>
      </c>
      <c r="W1053">
        <v>64.189430000000002</v>
      </c>
      <c r="X1053">
        <v>64.406710000000004</v>
      </c>
      <c r="Y1053">
        <v>64.106009999999998</v>
      </c>
      <c r="Z1053">
        <v>63.990940000000002</v>
      </c>
      <c r="AA1053">
        <v>65.203779999999995</v>
      </c>
      <c r="AB1053">
        <v>64.630110000000002</v>
      </c>
      <c r="AC1053">
        <v>64.579689999999999</v>
      </c>
      <c r="AD1053">
        <v>64.823840000000004</v>
      </c>
      <c r="AE1053">
        <v>64.903649999999999</v>
      </c>
      <c r="AF1053">
        <v>64.257900000000006</v>
      </c>
      <c r="AG1053">
        <v>64.243020000000001</v>
      </c>
      <c r="AH1053">
        <v>64.294070000000005</v>
      </c>
      <c r="AI1053">
        <v>64.922600000000003</v>
      </c>
      <c r="AJ1053">
        <v>64.234780000000001</v>
      </c>
      <c r="AK1053">
        <v>65.302210000000002</v>
      </c>
      <c r="AL1053">
        <v>64.383039999999994</v>
      </c>
      <c r="AM1053">
        <v>62.99465</v>
      </c>
      <c r="AN1053">
        <v>63.101500000000001</v>
      </c>
      <c r="AO1053">
        <v>61.372860000000003</v>
      </c>
      <c r="AP1053">
        <v>61.580190000000002</v>
      </c>
      <c r="AQ1053">
        <v>61.906689999999998</v>
      </c>
      <c r="AR1053">
        <v>61.353299999999997</v>
      </c>
      <c r="AS1053">
        <v>63.145780000000002</v>
      </c>
      <c r="AT1053">
        <v>64.322699999999998</v>
      </c>
      <c r="AU1053">
        <v>62.317599999999999</v>
      </c>
      <c r="AV1053">
        <v>60.28192</v>
      </c>
      <c r="AW1053">
        <v>61.141359999999999</v>
      </c>
      <c r="AX1053">
        <v>62.595689999999998</v>
      </c>
      <c r="AY1053">
        <v>57.682470000000002</v>
      </c>
      <c r="AZ1053">
        <v>56.721690000000002</v>
      </c>
      <c r="BA1053">
        <v>60.882840000000002</v>
      </c>
      <c r="BB1053">
        <v>56.570520000000002</v>
      </c>
      <c r="BC1053">
        <v>55.816800000000001</v>
      </c>
      <c r="BD1053">
        <v>58.239510000000003</v>
      </c>
      <c r="BE1053">
        <v>57.127279999999999</v>
      </c>
      <c r="BF1053">
        <v>57.73807</v>
      </c>
      <c r="BG1053">
        <v>58.636989999999997</v>
      </c>
      <c r="BH1053">
        <v>58.761310000000002</v>
      </c>
      <c r="BI1053">
        <v>57.961460000000002</v>
      </c>
    </row>
    <row r="1054" spans="1:63" x14ac:dyDescent="0.3">
      <c r="A1054" t="s">
        <v>154</v>
      </c>
      <c r="B1054" t="s">
        <v>155</v>
      </c>
      <c r="C1054" t="s">
        <v>2259</v>
      </c>
      <c r="D1054" t="s">
        <v>2260</v>
      </c>
      <c r="P1054">
        <v>63.838180000000001</v>
      </c>
      <c r="Q1054">
        <v>63.632640000000002</v>
      </c>
      <c r="R1054">
        <v>64.766850000000005</v>
      </c>
      <c r="S1054">
        <v>66.105930000000001</v>
      </c>
      <c r="T1054">
        <v>65.206969999999998</v>
      </c>
      <c r="U1054">
        <v>65.428229999999999</v>
      </c>
      <c r="V1054">
        <v>66.323049999999995</v>
      </c>
      <c r="W1054">
        <v>65.656700000000001</v>
      </c>
      <c r="X1054">
        <v>65.993769999999998</v>
      </c>
      <c r="Y1054">
        <v>65.771640000000005</v>
      </c>
      <c r="Z1054">
        <v>66.040760000000006</v>
      </c>
      <c r="AA1054">
        <v>66.948130000000006</v>
      </c>
      <c r="AB1054">
        <v>67.129559999999998</v>
      </c>
      <c r="AC1054">
        <v>67.147810000000007</v>
      </c>
      <c r="AD1054">
        <v>67.542270000000002</v>
      </c>
      <c r="AE1054">
        <v>68.004670000000004</v>
      </c>
      <c r="AF1054">
        <v>67.041439999999994</v>
      </c>
      <c r="AG1054">
        <v>65.299840000000003</v>
      </c>
      <c r="AH1054">
        <v>65.587249999999997</v>
      </c>
      <c r="AI1054">
        <v>66.040099999999995</v>
      </c>
      <c r="AJ1054">
        <v>65.456059999999994</v>
      </c>
      <c r="AK1054">
        <v>67.059190000000001</v>
      </c>
      <c r="AL1054">
        <v>66.471140000000005</v>
      </c>
      <c r="AM1054">
        <v>64.723010000000002</v>
      </c>
      <c r="AN1054">
        <v>65.285290000000003</v>
      </c>
      <c r="AO1054">
        <v>63.631860000000003</v>
      </c>
      <c r="AP1054">
        <v>63.110280000000003</v>
      </c>
      <c r="AQ1054">
        <v>63.119129999999998</v>
      </c>
      <c r="AR1054">
        <v>63.288209999999999</v>
      </c>
      <c r="AS1054">
        <v>64.875259999999997</v>
      </c>
      <c r="AT1054">
        <v>66.69023</v>
      </c>
      <c r="AU1054">
        <v>64.890140000000002</v>
      </c>
      <c r="AV1054">
        <v>62.162619999999997</v>
      </c>
      <c r="AW1054">
        <v>62.823219999999999</v>
      </c>
      <c r="AX1054">
        <v>62.446359999999999</v>
      </c>
      <c r="AY1054">
        <v>58.794829999999997</v>
      </c>
      <c r="AZ1054">
        <v>57.555190000000003</v>
      </c>
      <c r="BA1054">
        <v>60.819569999999999</v>
      </c>
      <c r="BB1054">
        <v>56.162640000000003</v>
      </c>
      <c r="BC1054">
        <v>55.646120000000003</v>
      </c>
      <c r="BD1054">
        <v>57.184089999999998</v>
      </c>
      <c r="BE1054">
        <v>55.239429999999999</v>
      </c>
      <c r="BF1054">
        <v>53.74089</v>
      </c>
      <c r="BG1054">
        <v>53.657350000000001</v>
      </c>
      <c r="BH1054">
        <v>53.348999999999997</v>
      </c>
      <c r="BI1054">
        <v>52.565080000000002</v>
      </c>
    </row>
    <row r="1055" spans="1:63" x14ac:dyDescent="0.3">
      <c r="A1055" t="s">
        <v>154</v>
      </c>
      <c r="B1055" t="s">
        <v>155</v>
      </c>
      <c r="C1055" t="s">
        <v>2261</v>
      </c>
      <c r="D1055" t="s">
        <v>2262</v>
      </c>
      <c r="O1055">
        <v>61.401319999999998</v>
      </c>
      <c r="P1055">
        <v>62.375799999999998</v>
      </c>
      <c r="Q1055">
        <v>62.386049999999997</v>
      </c>
      <c r="R1055">
        <v>63.794910000000002</v>
      </c>
      <c r="S1055">
        <v>64.849429999999998</v>
      </c>
      <c r="T1055">
        <v>64.178079999999994</v>
      </c>
      <c r="U1055">
        <v>64.685919999999996</v>
      </c>
      <c r="V1055">
        <v>65.579220000000007</v>
      </c>
      <c r="W1055">
        <v>65.003429999999994</v>
      </c>
      <c r="X1055">
        <v>65.281880000000001</v>
      </c>
      <c r="Y1055">
        <v>65.023359999999997</v>
      </c>
      <c r="Z1055">
        <v>65.116900000000001</v>
      </c>
      <c r="AA1055">
        <v>66.161990000000003</v>
      </c>
      <c r="AB1055">
        <v>65.999340000000004</v>
      </c>
      <c r="AC1055">
        <v>65.986890000000002</v>
      </c>
      <c r="AD1055">
        <v>66.314480000000003</v>
      </c>
      <c r="AE1055">
        <v>66.590549999999993</v>
      </c>
      <c r="AF1055">
        <v>65.79083</v>
      </c>
      <c r="AG1055">
        <v>64.816040000000001</v>
      </c>
      <c r="AH1055">
        <v>65.001080000000002</v>
      </c>
      <c r="AI1055">
        <v>65.531459999999996</v>
      </c>
      <c r="AJ1055">
        <v>64.898489999999995</v>
      </c>
      <c r="AK1055">
        <v>66.260639999999995</v>
      </c>
      <c r="AL1055">
        <v>65.524019999999993</v>
      </c>
      <c r="AM1055">
        <v>63.938859999999998</v>
      </c>
      <c r="AN1055">
        <v>64.297179999999997</v>
      </c>
      <c r="AO1055">
        <v>62.59937</v>
      </c>
      <c r="AP1055">
        <v>62.41095</v>
      </c>
      <c r="AQ1055">
        <v>62.560130000000001</v>
      </c>
      <c r="AR1055">
        <v>62.393949999999997</v>
      </c>
      <c r="AS1055">
        <v>64.073840000000004</v>
      </c>
      <c r="AT1055">
        <v>65.590559999999996</v>
      </c>
      <c r="AU1055">
        <v>63.684530000000002</v>
      </c>
      <c r="AV1055">
        <v>61.276789999999998</v>
      </c>
      <c r="AW1055">
        <v>62.028500000000001</v>
      </c>
      <c r="AX1055">
        <v>62.517099999999999</v>
      </c>
      <c r="AY1055">
        <v>58.266970000000001</v>
      </c>
      <c r="AZ1055">
        <v>57.159320000000001</v>
      </c>
      <c r="BA1055">
        <v>60.849789999999999</v>
      </c>
      <c r="BB1055">
        <v>56.35669</v>
      </c>
      <c r="BC1055">
        <v>55.726730000000003</v>
      </c>
      <c r="BD1055">
        <v>57.684849999999997</v>
      </c>
      <c r="BE1055">
        <v>56.136429999999997</v>
      </c>
      <c r="BF1055">
        <v>55.634279999999997</v>
      </c>
      <c r="BG1055">
        <v>56.006079999999997</v>
      </c>
      <c r="BH1055">
        <v>55.90466</v>
      </c>
      <c r="BI1055">
        <v>55.11251</v>
      </c>
    </row>
    <row r="1056" spans="1:63" x14ac:dyDescent="0.3">
      <c r="A1056" t="s">
        <v>154</v>
      </c>
      <c r="B1056" t="s">
        <v>155</v>
      </c>
      <c r="C1056" t="s">
        <v>2263</v>
      </c>
      <c r="D1056" t="s">
        <v>2264</v>
      </c>
      <c r="O1056">
        <v>236599899.30000001</v>
      </c>
      <c r="P1056">
        <v>283822326.69999999</v>
      </c>
      <c r="Q1056">
        <v>279514373.80000001</v>
      </c>
      <c r="R1056">
        <v>423839386</v>
      </c>
      <c r="S1056">
        <v>653045936.87400007</v>
      </c>
      <c r="T1056">
        <v>1030562376.5609999</v>
      </c>
      <c r="U1056">
        <v>1095128180.3413997</v>
      </c>
      <c r="V1056">
        <v>1483374111.5132</v>
      </c>
      <c r="W1056">
        <v>1926461314.3935003</v>
      </c>
      <c r="X1056">
        <v>2596327524.6219001</v>
      </c>
      <c r="Y1056">
        <v>3345337851.2004004</v>
      </c>
      <c r="Z1056">
        <v>2907844312.4197998</v>
      </c>
      <c r="AA1056">
        <v>2626602300.3240995</v>
      </c>
      <c r="AB1056">
        <v>2699316580.066</v>
      </c>
      <c r="AC1056">
        <v>2359137352.3816996</v>
      </c>
      <c r="AD1056">
        <v>2168038809.7322993</v>
      </c>
      <c r="AE1056">
        <v>2527321994.300601</v>
      </c>
      <c r="AF1056">
        <v>2638610458.0829005</v>
      </c>
      <c r="AG1056">
        <v>2627316265.1368999</v>
      </c>
      <c r="AH1056">
        <v>2480244534.6048002</v>
      </c>
      <c r="AI1056">
        <v>2774731254.3890529</v>
      </c>
      <c r="AJ1056">
        <v>2407784295.2656107</v>
      </c>
      <c r="AK1056">
        <v>2431975334.7705421</v>
      </c>
      <c r="AL1056">
        <v>2200695203.0889835</v>
      </c>
      <c r="AM1056">
        <v>1875977404.8563952</v>
      </c>
      <c r="AN1056">
        <v>1992556402.8315203</v>
      </c>
      <c r="AO1056">
        <v>1868278902.9862657</v>
      </c>
      <c r="AP1056">
        <v>2035825714.3973284</v>
      </c>
      <c r="AQ1056">
        <v>2102999370.7626452</v>
      </c>
      <c r="AR1056">
        <v>2398449127.7599559</v>
      </c>
      <c r="AS1056">
        <v>2406058185.5943079</v>
      </c>
      <c r="AT1056">
        <v>2210282397.2516727</v>
      </c>
      <c r="AU1056">
        <v>2385826702.4837089</v>
      </c>
      <c r="AV1056">
        <v>2743340326.3233728</v>
      </c>
      <c r="AW1056">
        <v>2964675181.3178577</v>
      </c>
      <c r="AX1056">
        <v>3332747513.3985491</v>
      </c>
      <c r="AY1056">
        <v>3543883149.3357835</v>
      </c>
      <c r="AZ1056">
        <v>4212622523.6929631</v>
      </c>
      <c r="BA1056">
        <v>4628487443.22997</v>
      </c>
      <c r="BB1056">
        <v>4934864663.9768391</v>
      </c>
      <c r="BC1056">
        <v>5396047822.5913801</v>
      </c>
      <c r="BD1056">
        <v>6334222187.91364</v>
      </c>
      <c r="BE1056">
        <v>8109354280.0198774</v>
      </c>
      <c r="BF1056">
        <v>8442053354.5127583</v>
      </c>
      <c r="BG1056">
        <v>9086176180.2990456</v>
      </c>
      <c r="BH1056">
        <v>10649023826.588722</v>
      </c>
      <c r="BI1056">
        <v>8794108474.3245258</v>
      </c>
      <c r="BJ1056">
        <v>6695617499.1704779</v>
      </c>
    </row>
    <row r="1057" spans="1:63" x14ac:dyDescent="0.3">
      <c r="A1057" t="s">
        <v>154</v>
      </c>
      <c r="B1057" t="s">
        <v>155</v>
      </c>
      <c r="C1057" t="s">
        <v>2265</v>
      </c>
      <c r="D1057" t="s">
        <v>2266</v>
      </c>
      <c r="V1057">
        <v>0.50606122678310383</v>
      </c>
      <c r="W1057">
        <v>0.53826820171970602</v>
      </c>
      <c r="X1057">
        <v>0.5186747724222347</v>
      </c>
      <c r="Y1057">
        <v>0.5948168627142858</v>
      </c>
      <c r="Z1057">
        <v>0.45186793015383453</v>
      </c>
      <c r="AA1057">
        <v>0.54247304449244838</v>
      </c>
      <c r="AB1057">
        <v>0.70898088375856161</v>
      </c>
      <c r="AC1057">
        <v>0.69997687954264798</v>
      </c>
      <c r="AD1057">
        <v>0.66419897185915833</v>
      </c>
      <c r="AE1057">
        <v>0.64565242871559814</v>
      </c>
      <c r="AF1057">
        <v>0.73639445053131025</v>
      </c>
      <c r="AG1057">
        <v>0.75013268142747225</v>
      </c>
      <c r="AH1057">
        <v>0.8342406714928271</v>
      </c>
      <c r="AI1057">
        <v>0.8125802695114438</v>
      </c>
      <c r="AJ1057">
        <v>0.80131798836176038</v>
      </c>
      <c r="AK1057">
        <v>0.90312844256077085</v>
      </c>
      <c r="AL1057">
        <v>1.1401322790521973</v>
      </c>
      <c r="AM1057">
        <v>1.1132157086886727</v>
      </c>
      <c r="AN1057">
        <v>0.96080532768392157</v>
      </c>
      <c r="AO1057">
        <v>0.84720821497345189</v>
      </c>
      <c r="AP1057">
        <v>1.0823583766394793</v>
      </c>
      <c r="AQ1057">
        <v>1.1377885032743598</v>
      </c>
      <c r="AR1057">
        <v>1.4244291084106238</v>
      </c>
      <c r="AS1057">
        <v>1.4039537054555493</v>
      </c>
      <c r="AT1057">
        <v>1.2240291591528538</v>
      </c>
      <c r="AU1057">
        <v>1.2873721349172464</v>
      </c>
      <c r="AV1057">
        <v>1.1898491628032557</v>
      </c>
      <c r="AW1057">
        <v>1.3492858467954447</v>
      </c>
      <c r="AX1057">
        <v>2.9171926596036073</v>
      </c>
      <c r="AY1057">
        <v>2.8965408047265404</v>
      </c>
      <c r="AZ1057">
        <v>2.7454248605937521</v>
      </c>
      <c r="BA1057">
        <v>2.4763624499172607</v>
      </c>
      <c r="BB1057">
        <v>2.5843780692970819</v>
      </c>
      <c r="BC1057">
        <v>2.397311308847129</v>
      </c>
      <c r="BD1057">
        <v>2.4872604656353805</v>
      </c>
      <c r="BE1057">
        <v>2.3828341583805863</v>
      </c>
      <c r="BF1057">
        <v>2.2671202512220265</v>
      </c>
      <c r="BG1057">
        <v>2.2377965967690154</v>
      </c>
      <c r="BH1057">
        <v>2.6369781802389438</v>
      </c>
      <c r="BI1057">
        <v>2.5660297167433646</v>
      </c>
      <c r="BJ1057">
        <v>2.6079485180705917</v>
      </c>
    </row>
    <row r="1058" spans="1:63" x14ac:dyDescent="0.3">
      <c r="A1058" t="s">
        <v>154</v>
      </c>
      <c r="B1058" t="s">
        <v>155</v>
      </c>
      <c r="C1058" t="s">
        <v>2267</v>
      </c>
      <c r="D1058" t="s">
        <v>2268</v>
      </c>
      <c r="O1058">
        <v>22659994.129000001</v>
      </c>
      <c r="P1058">
        <v>22638212.208999999</v>
      </c>
      <c r="Q1058">
        <v>30732321.739999998</v>
      </c>
      <c r="R1058">
        <v>28418270.109999999</v>
      </c>
      <c r="S1058">
        <v>109083804.87199998</v>
      </c>
      <c r="T1058">
        <v>362107662.21123898</v>
      </c>
      <c r="U1058">
        <v>419619361.94140005</v>
      </c>
      <c r="V1058">
        <v>603376113.99549568</v>
      </c>
      <c r="W1058">
        <v>716751265.42027628</v>
      </c>
      <c r="X1058">
        <v>936740654.51057196</v>
      </c>
      <c r="Y1058">
        <v>1397703775.3731441</v>
      </c>
      <c r="Z1058">
        <v>1535195728.234267</v>
      </c>
      <c r="AA1058">
        <v>1686019494.2136507</v>
      </c>
      <c r="AB1058">
        <v>1891603800.9909248</v>
      </c>
      <c r="AC1058">
        <v>1673439422.9177289</v>
      </c>
      <c r="AD1058">
        <v>1502909701.8816664</v>
      </c>
      <c r="AE1058">
        <v>1541440766.9225464</v>
      </c>
      <c r="AF1058">
        <v>1995964556.3059986</v>
      </c>
      <c r="AG1058">
        <v>2096648601.0362175</v>
      </c>
      <c r="AH1058">
        <v>2374864403.3963675</v>
      </c>
      <c r="AI1058">
        <v>2362992086.5548034</v>
      </c>
      <c r="AJ1058">
        <v>2370716821.8592243</v>
      </c>
      <c r="AK1058">
        <v>2692105789.6803827</v>
      </c>
      <c r="AL1058">
        <v>3140957111.9445992</v>
      </c>
      <c r="AM1058">
        <v>3118771089.3152728</v>
      </c>
      <c r="AN1058">
        <v>3052292001.0447545</v>
      </c>
      <c r="AO1058">
        <v>2816482616.3381634</v>
      </c>
      <c r="AP1058">
        <v>3654349687.0636029</v>
      </c>
      <c r="AQ1058">
        <v>3705134895.6033955</v>
      </c>
      <c r="AR1058">
        <v>4778789772.226676</v>
      </c>
      <c r="AS1058">
        <v>4800502310.7335749</v>
      </c>
      <c r="AT1058">
        <v>4083836287.5341153</v>
      </c>
      <c r="AU1058">
        <v>4627117691.4286804</v>
      </c>
      <c r="AV1058">
        <v>5514170461.2689743</v>
      </c>
      <c r="AW1058">
        <v>7811696077.986805</v>
      </c>
      <c r="AX1058">
        <v>20131181090.346329</v>
      </c>
      <c r="AY1058">
        <v>23322770578.593853</v>
      </c>
      <c r="AZ1058">
        <v>25855124725.209465</v>
      </c>
      <c r="BA1058">
        <v>28493505364.685783</v>
      </c>
      <c r="BB1058">
        <v>28491188074.943287</v>
      </c>
      <c r="BC1058">
        <v>31562886082.600315</v>
      </c>
      <c r="BD1058">
        <v>37030939709.885513</v>
      </c>
      <c r="BE1058">
        <v>37546756174.629082</v>
      </c>
      <c r="BF1058">
        <v>37649307443.793961</v>
      </c>
      <c r="BG1058">
        <v>39418289435.297546</v>
      </c>
      <c r="BH1058">
        <v>42596743896.013687</v>
      </c>
      <c r="BI1058">
        <v>38395598316.268875</v>
      </c>
      <c r="BJ1058">
        <v>42716605266.628242</v>
      </c>
    </row>
    <row r="1059" spans="1:63" x14ac:dyDescent="0.3">
      <c r="A1059" t="s">
        <v>154</v>
      </c>
      <c r="B1059" t="s">
        <v>155</v>
      </c>
      <c r="C1059" t="s">
        <v>2269</v>
      </c>
      <c r="D1059" t="s">
        <v>2270</v>
      </c>
      <c r="AW1059">
        <v>6150275383.759099</v>
      </c>
      <c r="AX1059">
        <v>18174173704.146065</v>
      </c>
      <c r="AY1059">
        <v>21190519891.669125</v>
      </c>
      <c r="AZ1059">
        <v>23427513986.629547</v>
      </c>
      <c r="BA1059">
        <v>26171052398.220348</v>
      </c>
      <c r="BB1059">
        <v>26026551432.76619</v>
      </c>
      <c r="BC1059">
        <v>28772767300.898373</v>
      </c>
      <c r="BD1059">
        <v>33993654515.262585</v>
      </c>
      <c r="BE1059">
        <v>34812235360.11277</v>
      </c>
      <c r="BF1059">
        <v>34878286588.805466</v>
      </c>
      <c r="BG1059">
        <v>36715032292.858154</v>
      </c>
      <c r="BH1059">
        <v>37286786466.790329</v>
      </c>
      <c r="BI1059">
        <v>33098881770.01923</v>
      </c>
    </row>
    <row r="1060" spans="1:63" x14ac:dyDescent="0.3">
      <c r="A1060" t="s">
        <v>154</v>
      </c>
      <c r="B1060" t="s">
        <v>155</v>
      </c>
      <c r="C1060" t="s">
        <v>2271</v>
      </c>
      <c r="D1060" t="s">
        <v>2272</v>
      </c>
    </row>
    <row r="1061" spans="1:63" x14ac:dyDescent="0.3">
      <c r="A1061" t="s">
        <v>154</v>
      </c>
      <c r="B1061" t="s">
        <v>155</v>
      </c>
      <c r="C1061" t="s">
        <v>2273</v>
      </c>
      <c r="D1061" t="s">
        <v>2274</v>
      </c>
      <c r="AI1061">
        <v>0.13742062644023659</v>
      </c>
      <c r="AS1061">
        <v>0.1227862795733646</v>
      </c>
      <c r="BF1061">
        <v>0.19321627518039242</v>
      </c>
    </row>
    <row r="1062" spans="1:63" x14ac:dyDescent="0.3">
      <c r="A1062" t="s">
        <v>154</v>
      </c>
      <c r="B1062" t="s">
        <v>155</v>
      </c>
      <c r="C1062" t="s">
        <v>2275</v>
      </c>
      <c r="D1062" t="s">
        <v>2276</v>
      </c>
      <c r="BK1062">
        <v>4862</v>
      </c>
    </row>
    <row r="1063" spans="1:63" x14ac:dyDescent="0.3">
      <c r="A1063" t="s">
        <v>154</v>
      </c>
      <c r="B1063" t="s">
        <v>155</v>
      </c>
      <c r="C1063" t="s">
        <v>2277</v>
      </c>
      <c r="D1063" t="s">
        <v>2278</v>
      </c>
      <c r="AI1063">
        <v>49.389827526998637</v>
      </c>
      <c r="AN1063">
        <v>48.580381957043038</v>
      </c>
      <c r="AS1063">
        <v>48.239170688897218</v>
      </c>
      <c r="AX1063">
        <v>42.051588628231571</v>
      </c>
      <c r="BC1063">
        <v>39.682624473099196</v>
      </c>
      <c r="BD1063">
        <v>41.547364053865103</v>
      </c>
      <c r="BE1063">
        <v>41.200179969535689</v>
      </c>
      <c r="BF1063">
        <v>39.459228305312806</v>
      </c>
      <c r="BG1063">
        <v>37.585535198090142</v>
      </c>
      <c r="BH1063">
        <v>64.620650668145601</v>
      </c>
      <c r="BI1063">
        <v>67.12849638867921</v>
      </c>
    </row>
    <row r="1064" spans="1:63" x14ac:dyDescent="0.3">
      <c r="A1064" t="s">
        <v>154</v>
      </c>
      <c r="B1064" t="s">
        <v>155</v>
      </c>
      <c r="C1064" t="s">
        <v>2279</v>
      </c>
      <c r="D1064" t="s">
        <v>2280</v>
      </c>
      <c r="AI1064">
        <v>99.926692516805502</v>
      </c>
      <c r="AN1064">
        <v>99.919832780245699</v>
      </c>
      <c r="AS1064">
        <v>99.869218883043033</v>
      </c>
      <c r="AX1064">
        <v>99.832729605658713</v>
      </c>
      <c r="BC1064">
        <v>99.794329524511014</v>
      </c>
      <c r="BD1064">
        <v>99.86317690794327</v>
      </c>
      <c r="BE1064">
        <v>99.984249851083462</v>
      </c>
      <c r="BF1064">
        <v>99.840297438575959</v>
      </c>
      <c r="BG1064">
        <v>99.754522207563824</v>
      </c>
      <c r="BH1064">
        <v>99.995304258859463</v>
      </c>
      <c r="BI1064">
        <v>99.994582215265297</v>
      </c>
    </row>
    <row r="1065" spans="1:63" x14ac:dyDescent="0.3">
      <c r="A1065" t="s">
        <v>154</v>
      </c>
      <c r="B1065" t="s">
        <v>155</v>
      </c>
      <c r="C1065" t="s">
        <v>2281</v>
      </c>
      <c r="D1065" t="s">
        <v>2282</v>
      </c>
    </row>
    <row r="1066" spans="1:63" x14ac:dyDescent="0.3">
      <c r="A1066" t="s">
        <v>154</v>
      </c>
      <c r="B1066" t="s">
        <v>155</v>
      </c>
      <c r="C1066" t="s">
        <v>2283</v>
      </c>
      <c r="D1066" t="s">
        <v>2284</v>
      </c>
    </row>
    <row r="1067" spans="1:63" x14ac:dyDescent="0.3">
      <c r="A1067" t="s">
        <v>154</v>
      </c>
      <c r="B1067" t="s">
        <v>155</v>
      </c>
      <c r="C1067" t="s">
        <v>2285</v>
      </c>
      <c r="D1067" t="s">
        <v>2286</v>
      </c>
    </row>
    <row r="1068" spans="1:63" x14ac:dyDescent="0.3">
      <c r="A1068" t="s">
        <v>154</v>
      </c>
      <c r="B1068" t="s">
        <v>155</v>
      </c>
      <c r="C1068" t="s">
        <v>2287</v>
      </c>
      <c r="D1068" t="s">
        <v>2288</v>
      </c>
    </row>
    <row r="1069" spans="1:63" x14ac:dyDescent="0.3">
      <c r="A1069" t="s">
        <v>154</v>
      </c>
      <c r="B1069" t="s">
        <v>155</v>
      </c>
      <c r="C1069" t="s">
        <v>2289</v>
      </c>
      <c r="D1069" t="s">
        <v>2290</v>
      </c>
    </row>
    <row r="1070" spans="1:63" x14ac:dyDescent="0.3">
      <c r="A1070" t="s">
        <v>154</v>
      </c>
      <c r="B1070" t="s">
        <v>155</v>
      </c>
      <c r="C1070" t="s">
        <v>2291</v>
      </c>
      <c r="D1070" t="s">
        <v>2292</v>
      </c>
    </row>
    <row r="1071" spans="1:63" x14ac:dyDescent="0.3">
      <c r="A1071" t="s">
        <v>154</v>
      </c>
      <c r="B1071" t="s">
        <v>155</v>
      </c>
      <c r="C1071" t="s">
        <v>2293</v>
      </c>
      <c r="D1071" t="s">
        <v>2294</v>
      </c>
    </row>
    <row r="1072" spans="1:63" x14ac:dyDescent="0.3">
      <c r="A1072" t="s">
        <v>154</v>
      </c>
      <c r="B1072" t="s">
        <v>155</v>
      </c>
      <c r="C1072" t="s">
        <v>2295</v>
      </c>
      <c r="D1072" t="s">
        <v>2296</v>
      </c>
    </row>
    <row r="1073" spans="1:62" x14ac:dyDescent="0.3">
      <c r="A1073" t="s">
        <v>154</v>
      </c>
      <c r="B1073" t="s">
        <v>155</v>
      </c>
      <c r="C1073" t="s">
        <v>2297</v>
      </c>
      <c r="D1073" t="s">
        <v>2298</v>
      </c>
    </row>
    <row r="1074" spans="1:62" x14ac:dyDescent="0.3">
      <c r="A1074" t="s">
        <v>154</v>
      </c>
      <c r="B1074" t="s">
        <v>155</v>
      </c>
      <c r="C1074" t="s">
        <v>2299</v>
      </c>
      <c r="D1074" t="s">
        <v>2300</v>
      </c>
    </row>
    <row r="1075" spans="1:62" x14ac:dyDescent="0.3">
      <c r="A1075" t="s">
        <v>154</v>
      </c>
      <c r="B1075" t="s">
        <v>155</v>
      </c>
      <c r="C1075" t="s">
        <v>2301</v>
      </c>
      <c r="D1075" t="s">
        <v>2302</v>
      </c>
    </row>
    <row r="1076" spans="1:62" x14ac:dyDescent="0.3">
      <c r="A1076" t="s">
        <v>154</v>
      </c>
      <c r="B1076" t="s">
        <v>155</v>
      </c>
      <c r="C1076" t="s">
        <v>2303</v>
      </c>
      <c r="D1076" t="s">
        <v>2304</v>
      </c>
    </row>
    <row r="1077" spans="1:62" x14ac:dyDescent="0.3">
      <c r="A1077" t="s">
        <v>154</v>
      </c>
      <c r="B1077" t="s">
        <v>155</v>
      </c>
      <c r="C1077" t="s">
        <v>2305</v>
      </c>
      <c r="D1077" t="s">
        <v>2306</v>
      </c>
    </row>
    <row r="1078" spans="1:62" x14ac:dyDescent="0.3">
      <c r="A1078" t="s">
        <v>154</v>
      </c>
      <c r="B1078" t="s">
        <v>155</v>
      </c>
      <c r="C1078" t="s">
        <v>2307</v>
      </c>
      <c r="D1078" t="s">
        <v>2308</v>
      </c>
    </row>
    <row r="1079" spans="1:62" x14ac:dyDescent="0.3">
      <c r="A1079" t="s">
        <v>154</v>
      </c>
      <c r="B1079" t="s">
        <v>155</v>
      </c>
      <c r="C1079" t="s">
        <v>2309</v>
      </c>
      <c r="D1079" t="s">
        <v>2310</v>
      </c>
    </row>
    <row r="1080" spans="1:62" x14ac:dyDescent="0.3">
      <c r="A1080" t="s">
        <v>154</v>
      </c>
      <c r="B1080" t="s">
        <v>155</v>
      </c>
      <c r="C1080" t="s">
        <v>2311</v>
      </c>
      <c r="D1080" t="s">
        <v>2312</v>
      </c>
    </row>
    <row r="1081" spans="1:62" x14ac:dyDescent="0.3">
      <c r="A1081" t="s">
        <v>154</v>
      </c>
      <c r="B1081" t="s">
        <v>155</v>
      </c>
      <c r="C1081" t="s">
        <v>2313</v>
      </c>
      <c r="D1081" t="s">
        <v>2314</v>
      </c>
    </row>
    <row r="1082" spans="1:62" x14ac:dyDescent="0.3">
      <c r="A1082" t="s">
        <v>154</v>
      </c>
      <c r="B1082" t="s">
        <v>155</v>
      </c>
      <c r="C1082" t="s">
        <v>2315</v>
      </c>
      <c r="D1082" t="s">
        <v>2316</v>
      </c>
      <c r="E1082">
        <v>42.988815427360493</v>
      </c>
      <c r="F1082">
        <v>43.235992369281881</v>
      </c>
      <c r="G1082">
        <v>43.428188810329317</v>
      </c>
      <c r="H1082">
        <v>43.572366486486693</v>
      </c>
      <c r="I1082">
        <v>43.666221256058229</v>
      </c>
      <c r="J1082">
        <v>43.710777953967181</v>
      </c>
      <c r="K1082">
        <v>43.936626016327509</v>
      </c>
      <c r="L1082">
        <v>44.072973967557104</v>
      </c>
      <c r="M1082">
        <v>44.145449513962411</v>
      </c>
      <c r="N1082">
        <v>44.182909745712792</v>
      </c>
      <c r="O1082">
        <v>44.201767021106967</v>
      </c>
      <c r="P1082">
        <v>44.392165437549835</v>
      </c>
      <c r="Q1082">
        <v>44.535636368466648</v>
      </c>
      <c r="R1082">
        <v>44.639754153763427</v>
      </c>
      <c r="S1082">
        <v>44.706715182884729</v>
      </c>
      <c r="T1082">
        <v>44.74059507503442</v>
      </c>
      <c r="U1082">
        <v>44.912145496961863</v>
      </c>
      <c r="V1082">
        <v>45.02160929076701</v>
      </c>
      <c r="W1082">
        <v>45.089242225918277</v>
      </c>
      <c r="X1082">
        <v>45.132311853680378</v>
      </c>
      <c r="Y1082">
        <v>45.157483794204985</v>
      </c>
      <c r="Z1082">
        <v>45.35149701181966</v>
      </c>
      <c r="AA1082">
        <v>45.484832917688841</v>
      </c>
      <c r="AB1082">
        <v>45.56480935977693</v>
      </c>
      <c r="AC1082">
        <v>45.594596868341078</v>
      </c>
      <c r="AD1082">
        <v>45.577067473204117</v>
      </c>
      <c r="AE1082">
        <v>45.674954483330687</v>
      </c>
      <c r="AF1082">
        <v>45.702783949819604</v>
      </c>
      <c r="AG1082">
        <v>45.67179842319235</v>
      </c>
      <c r="AH1082">
        <v>45.590168422152111</v>
      </c>
      <c r="AI1082">
        <v>45.462220753490996</v>
      </c>
      <c r="AJ1082">
        <v>45.419809571034129</v>
      </c>
      <c r="AK1082">
        <v>45.316808689917856</v>
      </c>
      <c r="AL1082">
        <v>45.166443905337864</v>
      </c>
      <c r="AM1082">
        <v>44.982998428356076</v>
      </c>
      <c r="AN1082">
        <v>44.776974190769984</v>
      </c>
      <c r="AO1082">
        <v>44.73351285064615</v>
      </c>
      <c r="AP1082">
        <v>44.653843536540052</v>
      </c>
      <c r="AQ1082">
        <v>44.547873960794234</v>
      </c>
      <c r="AR1082">
        <v>44.422661057274063</v>
      </c>
      <c r="AS1082">
        <v>44.283868285178457</v>
      </c>
      <c r="AT1082">
        <v>44.276220474571268</v>
      </c>
      <c r="AU1082">
        <v>44.230111703471465</v>
      </c>
      <c r="AV1082">
        <v>44.160583308407119</v>
      </c>
      <c r="AW1082">
        <v>44.082446309045253</v>
      </c>
      <c r="AX1082">
        <v>44.001834159974216</v>
      </c>
      <c r="AY1082">
        <v>43.99283805612059</v>
      </c>
      <c r="AZ1082">
        <v>43.961342829855347</v>
      </c>
      <c r="BA1082">
        <v>43.90761188403566</v>
      </c>
      <c r="BB1082">
        <v>43.828716086134392</v>
      </c>
      <c r="BC1082">
        <v>43.723981641098362</v>
      </c>
      <c r="BD1082">
        <v>43.649205198429513</v>
      </c>
      <c r="BE1082">
        <v>43.539433272372811</v>
      </c>
      <c r="BF1082">
        <v>43.399244550875537</v>
      </c>
      <c r="BG1082">
        <v>43.232345426943247</v>
      </c>
      <c r="BH1082">
        <v>43.04097485600191</v>
      </c>
      <c r="BI1082">
        <v>42.87838700257641</v>
      </c>
      <c r="BJ1082">
        <v>42.680619267920136</v>
      </c>
    </row>
    <row r="1083" spans="1:62" x14ac:dyDescent="0.3">
      <c r="A1083" t="s">
        <v>154</v>
      </c>
      <c r="B1083" t="s">
        <v>155</v>
      </c>
      <c r="C1083" t="s">
        <v>2317</v>
      </c>
      <c r="D1083" t="s">
        <v>2318</v>
      </c>
      <c r="E1083">
        <v>49061652</v>
      </c>
      <c r="F1083">
        <v>50503656</v>
      </c>
      <c r="G1083">
        <v>51944038</v>
      </c>
      <c r="H1083">
        <v>53385374</v>
      </c>
      <c r="I1083">
        <v>54817229</v>
      </c>
      <c r="J1083">
        <v>56235047</v>
      </c>
      <c r="K1083">
        <v>57938895</v>
      </c>
      <c r="L1083">
        <v>59584379</v>
      </c>
      <c r="M1083">
        <v>61202900</v>
      </c>
      <c r="N1083">
        <v>62834918</v>
      </c>
      <c r="O1083">
        <v>64505309</v>
      </c>
      <c r="P1083">
        <v>66491910</v>
      </c>
      <c r="Q1083">
        <v>68486383</v>
      </c>
      <c r="R1083">
        <v>70500035</v>
      </c>
      <c r="S1083">
        <v>72535973</v>
      </c>
      <c r="T1083">
        <v>74598829</v>
      </c>
      <c r="U1083">
        <v>76973496</v>
      </c>
      <c r="V1083">
        <v>79333209</v>
      </c>
      <c r="W1083">
        <v>81705784</v>
      </c>
      <c r="X1083">
        <v>84118413</v>
      </c>
      <c r="Y1083">
        <v>86579246</v>
      </c>
      <c r="Z1083">
        <v>89449511</v>
      </c>
      <c r="AA1083">
        <v>92294959</v>
      </c>
      <c r="AB1083">
        <v>95122598</v>
      </c>
      <c r="AC1083">
        <v>97931674</v>
      </c>
      <c r="AD1083">
        <v>100717088</v>
      </c>
      <c r="AE1083">
        <v>103817600</v>
      </c>
      <c r="AF1083">
        <v>106841692</v>
      </c>
      <c r="AG1083">
        <v>109802278</v>
      </c>
      <c r="AH1083">
        <v>112707546</v>
      </c>
      <c r="AI1083">
        <v>115556910</v>
      </c>
      <c r="AJ1083">
        <v>118697259</v>
      </c>
      <c r="AK1083">
        <v>121743261</v>
      </c>
      <c r="AL1083">
        <v>124711145</v>
      </c>
      <c r="AM1083">
        <v>127622683</v>
      </c>
      <c r="AN1083">
        <v>130493909</v>
      </c>
      <c r="AO1083">
        <v>133894450</v>
      </c>
      <c r="AP1083">
        <v>137232519</v>
      </c>
      <c r="AQ1083">
        <v>140544076</v>
      </c>
      <c r="AR1083">
        <v>143867209</v>
      </c>
      <c r="AS1083">
        <v>147232321</v>
      </c>
      <c r="AT1083">
        <v>151138690</v>
      </c>
      <c r="AU1083">
        <v>155029909</v>
      </c>
      <c r="AV1083">
        <v>158951728</v>
      </c>
      <c r="AW1083">
        <v>162952980</v>
      </c>
      <c r="AX1083">
        <v>167057711</v>
      </c>
      <c r="AY1083">
        <v>171556670</v>
      </c>
      <c r="AZ1083">
        <v>176095663</v>
      </c>
      <c r="BA1083">
        <v>180677110</v>
      </c>
      <c r="BB1083">
        <v>185287900</v>
      </c>
      <c r="BC1083">
        <v>189918303</v>
      </c>
      <c r="BD1083">
        <v>194804234</v>
      </c>
      <c r="BE1083">
        <v>199663588</v>
      </c>
      <c r="BF1083">
        <v>204491649</v>
      </c>
      <c r="BG1083">
        <v>209277354</v>
      </c>
      <c r="BH1083">
        <v>214010933</v>
      </c>
      <c r="BI1083">
        <v>218947282</v>
      </c>
      <c r="BJ1083">
        <v>223768008</v>
      </c>
    </row>
    <row r="1084" spans="1:62" x14ac:dyDescent="0.3">
      <c r="A1084" t="s">
        <v>154</v>
      </c>
      <c r="B1084" t="s">
        <v>155</v>
      </c>
      <c r="C1084" t="s">
        <v>2319</v>
      </c>
      <c r="D1084" t="s">
        <v>2320</v>
      </c>
      <c r="E1084">
        <v>42.531124688564432</v>
      </c>
      <c r="F1084">
        <v>42.771141509410768</v>
      </c>
      <c r="G1084">
        <v>42.960852198619783</v>
      </c>
      <c r="H1084">
        <v>43.105243595261996</v>
      </c>
      <c r="I1084">
        <v>43.199238291052097</v>
      </c>
      <c r="J1084">
        <v>43.242479511864296</v>
      </c>
      <c r="K1084">
        <v>43.462708403217214</v>
      </c>
      <c r="L1084">
        <v>43.593004666914425</v>
      </c>
      <c r="M1084">
        <v>43.659847738704912</v>
      </c>
      <c r="N1084">
        <v>43.693368465077285</v>
      </c>
      <c r="O1084">
        <v>43.710543979015647</v>
      </c>
      <c r="P1084">
        <v>43.894886052875187</v>
      </c>
      <c r="Q1084">
        <v>44.033835578544775</v>
      </c>
      <c r="R1084">
        <v>44.135369078853316</v>
      </c>
      <c r="S1084">
        <v>44.201414534871532</v>
      </c>
      <c r="T1084">
        <v>44.235372817491125</v>
      </c>
      <c r="U1084">
        <v>44.403113971139483</v>
      </c>
      <c r="V1084">
        <v>44.509794330159679</v>
      </c>
      <c r="W1084">
        <v>44.575229854619351</v>
      </c>
      <c r="X1084">
        <v>44.615771000691545</v>
      </c>
      <c r="Y1084">
        <v>44.638015883715269</v>
      </c>
      <c r="Z1084">
        <v>44.824116044744223</v>
      </c>
      <c r="AA1084">
        <v>44.948885628225753</v>
      </c>
      <c r="AB1084">
        <v>45.021479645681495</v>
      </c>
      <c r="AC1084">
        <v>45.046589182278446</v>
      </c>
      <c r="AD1084">
        <v>45.02721632215858</v>
      </c>
      <c r="AE1084">
        <v>45.114713157442722</v>
      </c>
      <c r="AF1084">
        <v>45.134377023532934</v>
      </c>
      <c r="AG1084">
        <v>45.096936074394833</v>
      </c>
      <c r="AH1084">
        <v>45.009130982604169</v>
      </c>
      <c r="AI1084">
        <v>44.874620568653128</v>
      </c>
      <c r="AJ1084">
        <v>44.826742826728989</v>
      </c>
      <c r="AK1084">
        <v>44.717692971802222</v>
      </c>
      <c r="AL1084">
        <v>44.5614164947796</v>
      </c>
      <c r="AM1084">
        <v>44.373049619307587</v>
      </c>
      <c r="AN1084">
        <v>44.163642896619379</v>
      </c>
      <c r="AO1084">
        <v>44.122458054332093</v>
      </c>
      <c r="AP1084">
        <v>44.044109199349606</v>
      </c>
      <c r="AQ1084">
        <v>43.938746585711925</v>
      </c>
      <c r="AR1084">
        <v>43.814203273332268</v>
      </c>
      <c r="AS1084">
        <v>43.677081548952927</v>
      </c>
      <c r="AT1084">
        <v>43.671191395144433</v>
      </c>
      <c r="AU1084">
        <v>43.629005028720293</v>
      </c>
      <c r="AV1084">
        <v>43.563769906647636</v>
      </c>
      <c r="AW1084">
        <v>43.487897622054881</v>
      </c>
      <c r="AX1084">
        <v>43.406772628441168</v>
      </c>
      <c r="AY1084">
        <v>43.393470613578828</v>
      </c>
      <c r="AZ1084">
        <v>43.355264014087794</v>
      </c>
      <c r="BA1084">
        <v>43.294617972517415</v>
      </c>
      <c r="BB1084">
        <v>43.21090190423994</v>
      </c>
      <c r="BC1084">
        <v>43.104081320109152</v>
      </c>
      <c r="BD1084">
        <v>43.028487994034876</v>
      </c>
      <c r="BE1084">
        <v>42.920932446777428</v>
      </c>
      <c r="BF1084">
        <v>42.7845752872513</v>
      </c>
      <c r="BG1084">
        <v>42.62131092920351</v>
      </c>
      <c r="BH1084">
        <v>42.432781128382501</v>
      </c>
      <c r="BI1084">
        <v>42.271005678531637</v>
      </c>
      <c r="BJ1084">
        <v>42.07434165537412</v>
      </c>
    </row>
    <row r="1085" spans="1:62" x14ac:dyDescent="0.3">
      <c r="A1085" t="s">
        <v>154</v>
      </c>
      <c r="B1085" t="s">
        <v>155</v>
      </c>
      <c r="C1085" t="s">
        <v>2321</v>
      </c>
      <c r="D1085" t="s">
        <v>2322</v>
      </c>
      <c r="E1085">
        <v>49204766</v>
      </c>
      <c r="F1085">
        <v>50672353</v>
      </c>
      <c r="G1085">
        <v>52130470</v>
      </c>
      <c r="H1085">
        <v>53586154</v>
      </c>
      <c r="I1085">
        <v>55036580</v>
      </c>
      <c r="J1085">
        <v>56481346</v>
      </c>
      <c r="K1085">
        <v>58223219</v>
      </c>
      <c r="L1085">
        <v>59914519</v>
      </c>
      <c r="M1085">
        <v>61582710</v>
      </c>
      <c r="N1085">
        <v>63262240</v>
      </c>
      <c r="O1085">
        <v>64974538</v>
      </c>
      <c r="P1085">
        <v>67011719</v>
      </c>
      <c r="Q1085">
        <v>69053500</v>
      </c>
      <c r="R1085">
        <v>71112205</v>
      </c>
      <c r="S1085">
        <v>73195161</v>
      </c>
      <c r="T1085">
        <v>75311188</v>
      </c>
      <c r="U1085">
        <v>77758734</v>
      </c>
      <c r="V1085">
        <v>80197702</v>
      </c>
      <c r="W1085">
        <v>82651644</v>
      </c>
      <c r="X1085">
        <v>85143582</v>
      </c>
      <c r="Y1085">
        <v>87676839</v>
      </c>
      <c r="Z1085">
        <v>90625624</v>
      </c>
      <c r="AA1085">
        <v>93545532</v>
      </c>
      <c r="AB1085">
        <v>96437931</v>
      </c>
      <c r="AC1085">
        <v>99298398</v>
      </c>
      <c r="AD1085">
        <v>102122759</v>
      </c>
      <c r="AE1085">
        <v>105298249</v>
      </c>
      <c r="AF1085">
        <v>108390152</v>
      </c>
      <c r="AG1085">
        <v>111412175</v>
      </c>
      <c r="AH1085">
        <v>114377992</v>
      </c>
      <c r="AI1085">
        <v>117290169</v>
      </c>
      <c r="AJ1085">
        <v>120482376</v>
      </c>
      <c r="AK1085">
        <v>123585529</v>
      </c>
      <c r="AL1085">
        <v>126617580</v>
      </c>
      <c r="AM1085">
        <v>129602480</v>
      </c>
      <c r="AN1085">
        <v>132557202</v>
      </c>
      <c r="AO1085">
        <v>136020681</v>
      </c>
      <c r="AP1085">
        <v>139445544</v>
      </c>
      <c r="AQ1085">
        <v>142861107</v>
      </c>
      <c r="AR1085">
        <v>146292264</v>
      </c>
      <c r="AS1085">
        <v>149757284</v>
      </c>
      <c r="AT1085">
        <v>153754064</v>
      </c>
      <c r="AU1085">
        <v>157720736</v>
      </c>
      <c r="AV1085">
        <v>161715975</v>
      </c>
      <c r="AW1085">
        <v>165808596</v>
      </c>
      <c r="AX1085">
        <v>170031769</v>
      </c>
      <c r="AY1085">
        <v>174682615</v>
      </c>
      <c r="AZ1085">
        <v>179401857</v>
      </c>
      <c r="BA1085">
        <v>184179417</v>
      </c>
      <c r="BB1085">
        <v>188988491</v>
      </c>
      <c r="BC1085">
        <v>193815744</v>
      </c>
      <c r="BD1085">
        <v>198906418</v>
      </c>
      <c r="BE1085">
        <v>203963396</v>
      </c>
      <c r="BF1085">
        <v>208987108</v>
      </c>
      <c r="BG1085">
        <v>213974821</v>
      </c>
      <c r="BH1085">
        <v>218916727</v>
      </c>
      <c r="BI1085">
        <v>224077624</v>
      </c>
      <c r="BJ1085">
        <v>229119248</v>
      </c>
    </row>
    <row r="1086" spans="1:62" x14ac:dyDescent="0.3">
      <c r="A1086" t="s">
        <v>154</v>
      </c>
      <c r="B1086" t="s">
        <v>155</v>
      </c>
      <c r="C1086" t="s">
        <v>2323</v>
      </c>
      <c r="D1086" t="s">
        <v>2324</v>
      </c>
      <c r="E1086">
        <v>43.455091733529017</v>
      </c>
      <c r="F1086">
        <v>43.709521091977159</v>
      </c>
      <c r="G1086">
        <v>43.904159545838425</v>
      </c>
      <c r="H1086">
        <v>44.047874088843088</v>
      </c>
      <c r="I1086">
        <v>44.141405126978349</v>
      </c>
      <c r="J1086">
        <v>44.187233458212383</v>
      </c>
      <c r="K1086">
        <v>44.418410101252526</v>
      </c>
      <c r="L1086">
        <v>44.560709656998135</v>
      </c>
      <c r="M1086">
        <v>44.638804372290096</v>
      </c>
      <c r="N1086">
        <v>44.680140466818962</v>
      </c>
      <c r="O1086">
        <v>44.700501042151338</v>
      </c>
      <c r="P1086">
        <v>44.896815029658711</v>
      </c>
      <c r="Q1086">
        <v>45.044600559358578</v>
      </c>
      <c r="R1086">
        <v>45.151119067949757</v>
      </c>
      <c r="S1086">
        <v>45.21883672826651</v>
      </c>
      <c r="T1086">
        <v>45.25254462841243</v>
      </c>
      <c r="U1086">
        <v>45.427579793806224</v>
      </c>
      <c r="V1086">
        <v>45.539574153837684</v>
      </c>
      <c r="W1086">
        <v>45.60916071592186</v>
      </c>
      <c r="X1086">
        <v>45.654534520724994</v>
      </c>
      <c r="Y1086">
        <v>45.68245378365674</v>
      </c>
      <c r="Z1086">
        <v>45.884327836092154</v>
      </c>
      <c r="AA1086">
        <v>46.026246786351187</v>
      </c>
      <c r="AB1086">
        <v>46.113688792713631</v>
      </c>
      <c r="AC1086">
        <v>46.148262646174111</v>
      </c>
      <c r="AD1086">
        <v>46.132660288830756</v>
      </c>
      <c r="AE1086">
        <v>46.24099111407601</v>
      </c>
      <c r="AF1086">
        <v>46.277096116313665</v>
      </c>
      <c r="AG1086">
        <v>46.252696423842139</v>
      </c>
      <c r="AH1086">
        <v>46.177442643084397</v>
      </c>
      <c r="AI1086">
        <v>46.056380223819815</v>
      </c>
      <c r="AJ1086">
        <v>46.019390111511974</v>
      </c>
      <c r="AK1086">
        <v>45.922574172218511</v>
      </c>
      <c r="AL1086">
        <v>45.778343321261616</v>
      </c>
      <c r="AM1086">
        <v>45.600066274815049</v>
      </c>
      <c r="AN1086">
        <v>45.39762616184143</v>
      </c>
      <c r="AO1086">
        <v>45.351619705692102</v>
      </c>
      <c r="AP1086">
        <v>45.270378100056561</v>
      </c>
      <c r="AQ1086">
        <v>45.163628316096982</v>
      </c>
      <c r="AR1086">
        <v>45.037616352978006</v>
      </c>
      <c r="AS1086">
        <v>44.8970875143334</v>
      </c>
      <c r="AT1086">
        <v>44.887410028803139</v>
      </c>
      <c r="AU1086">
        <v>44.837208010852819</v>
      </c>
      <c r="AV1086">
        <v>44.763284156316203</v>
      </c>
      <c r="AW1086">
        <v>44.682790139036641</v>
      </c>
      <c r="AX1086">
        <v>44.602595888385736</v>
      </c>
      <c r="AY1086">
        <v>44.597790340830763</v>
      </c>
      <c r="AZ1086">
        <v>44.572873942658525</v>
      </c>
      <c r="BA1086">
        <v>44.52590466361967</v>
      </c>
      <c r="BB1086">
        <v>44.451701402118644</v>
      </c>
      <c r="BC1086">
        <v>44.348956064466535</v>
      </c>
      <c r="BD1086">
        <v>44.274551495938503</v>
      </c>
      <c r="BE1086">
        <v>44.162206258357926</v>
      </c>
      <c r="BF1086">
        <v>44.017895819597847</v>
      </c>
      <c r="BG1086">
        <v>43.847105386273547</v>
      </c>
      <c r="BH1086">
        <v>43.652630451981892</v>
      </c>
      <c r="BI1086">
        <v>43.488951853437669</v>
      </c>
      <c r="BJ1086">
        <v>43.289825548580943</v>
      </c>
    </row>
    <row r="1087" spans="1:62" x14ac:dyDescent="0.3">
      <c r="A1087" t="s">
        <v>154</v>
      </c>
      <c r="B1087" t="s">
        <v>155</v>
      </c>
      <c r="C1087" t="s">
        <v>2325</v>
      </c>
      <c r="D1087" t="s">
        <v>2326</v>
      </c>
      <c r="E1087">
        <v>98266416</v>
      </c>
      <c r="F1087">
        <v>101175932</v>
      </c>
      <c r="G1087">
        <v>104074412</v>
      </c>
      <c r="H1087">
        <v>106971582</v>
      </c>
      <c r="I1087">
        <v>109853909</v>
      </c>
      <c r="J1087">
        <v>112716375</v>
      </c>
      <c r="K1087">
        <v>116162363</v>
      </c>
      <c r="L1087">
        <v>119499141</v>
      </c>
      <c r="M1087">
        <v>122785710</v>
      </c>
      <c r="N1087">
        <v>126097141</v>
      </c>
      <c r="O1087">
        <v>129479827</v>
      </c>
      <c r="P1087">
        <v>133503677</v>
      </c>
      <c r="Q1087">
        <v>137540095</v>
      </c>
      <c r="R1087">
        <v>141612535</v>
      </c>
      <c r="S1087">
        <v>145731388</v>
      </c>
      <c r="T1087">
        <v>149910020</v>
      </c>
      <c r="U1087">
        <v>154732376</v>
      </c>
      <c r="V1087">
        <v>159530993</v>
      </c>
      <c r="W1087">
        <v>164357425</v>
      </c>
      <c r="X1087">
        <v>169261957</v>
      </c>
      <c r="Y1087">
        <v>174256083</v>
      </c>
      <c r="Z1087">
        <v>180075174</v>
      </c>
      <c r="AA1087">
        <v>185840581</v>
      </c>
      <c r="AB1087">
        <v>191560618</v>
      </c>
      <c r="AC1087">
        <v>197230112</v>
      </c>
      <c r="AD1087">
        <v>202839854</v>
      </c>
      <c r="AE1087">
        <v>209116117</v>
      </c>
      <c r="AF1087">
        <v>215232221</v>
      </c>
      <c r="AG1087">
        <v>221214877</v>
      </c>
      <c r="AH1087">
        <v>227085883</v>
      </c>
      <c r="AI1087">
        <v>232847085</v>
      </c>
      <c r="AJ1087">
        <v>239180269</v>
      </c>
      <c r="AK1087">
        <v>245329651</v>
      </c>
      <c r="AL1087">
        <v>251329534</v>
      </c>
      <c r="AM1087">
        <v>257225651</v>
      </c>
      <c r="AN1087">
        <v>263051122</v>
      </c>
      <c r="AO1087">
        <v>269915593</v>
      </c>
      <c r="AP1087">
        <v>276678767</v>
      </c>
      <c r="AQ1087">
        <v>283405812</v>
      </c>
      <c r="AR1087">
        <v>290159877</v>
      </c>
      <c r="AS1087">
        <v>296989602</v>
      </c>
      <c r="AT1087">
        <v>304893137</v>
      </c>
      <c r="AU1087">
        <v>312751054</v>
      </c>
      <c r="AV1087">
        <v>320667933</v>
      </c>
      <c r="AW1087">
        <v>328761646</v>
      </c>
      <c r="AX1087">
        <v>337089475</v>
      </c>
      <c r="AY1087">
        <v>346239382</v>
      </c>
      <c r="AZ1087">
        <v>355497868</v>
      </c>
      <c r="BA1087">
        <v>364857131</v>
      </c>
      <c r="BB1087">
        <v>374276924</v>
      </c>
      <c r="BC1087">
        <v>383734067</v>
      </c>
      <c r="BD1087">
        <v>393711433</v>
      </c>
      <c r="BE1087">
        <v>403627908</v>
      </c>
      <c r="BF1087">
        <v>413479390</v>
      </c>
      <c r="BG1087">
        <v>423252408</v>
      </c>
      <c r="BH1087">
        <v>432927667</v>
      </c>
      <c r="BI1087">
        <v>443024959</v>
      </c>
      <c r="BJ1087">
        <v>452887346</v>
      </c>
    </row>
    <row r="1088" spans="1:62" x14ac:dyDescent="0.3">
      <c r="A1088" t="s">
        <v>154</v>
      </c>
      <c r="B1088" t="s">
        <v>155</v>
      </c>
      <c r="C1088" t="s">
        <v>2327</v>
      </c>
      <c r="D1088" t="s">
        <v>2328</v>
      </c>
      <c r="E1088">
        <v>17.424370160944136</v>
      </c>
      <c r="F1088">
        <v>17.531091861182933</v>
      </c>
      <c r="G1088">
        <v>17.580521745299578</v>
      </c>
      <c r="H1088">
        <v>17.604627623853773</v>
      </c>
      <c r="I1088">
        <v>17.623880131279435</v>
      </c>
      <c r="J1088">
        <v>17.665587225660314</v>
      </c>
      <c r="K1088">
        <v>17.787303140708453</v>
      </c>
      <c r="L1088">
        <v>17.807869041999663</v>
      </c>
      <c r="M1088">
        <v>17.775823005804373</v>
      </c>
      <c r="N1088">
        <v>17.748172692831059</v>
      </c>
      <c r="O1088">
        <v>17.775024309317605</v>
      </c>
      <c r="P1088">
        <v>17.873352415919012</v>
      </c>
      <c r="Q1088">
        <v>17.928386754910797</v>
      </c>
      <c r="R1088">
        <v>17.964966665064367</v>
      </c>
      <c r="S1088">
        <v>18.001219548591994</v>
      </c>
      <c r="T1088">
        <v>18.06035055362166</v>
      </c>
      <c r="U1088">
        <v>18.189093077952613</v>
      </c>
      <c r="V1088">
        <v>18.235794341152562</v>
      </c>
      <c r="W1088">
        <v>18.234543739174871</v>
      </c>
      <c r="X1088">
        <v>18.221498151417624</v>
      </c>
      <c r="Y1088">
        <v>18.230889707587711</v>
      </c>
      <c r="Z1088">
        <v>18.293300117310991</v>
      </c>
      <c r="AA1088">
        <v>18.281903197960947</v>
      </c>
      <c r="AB1088">
        <v>18.22770947761574</v>
      </c>
      <c r="AC1088">
        <v>18.159522557073476</v>
      </c>
      <c r="AD1088">
        <v>18.106299251737539</v>
      </c>
      <c r="AE1088">
        <v>18.097750909079295</v>
      </c>
      <c r="AF1088">
        <v>18.026416104676212</v>
      </c>
      <c r="AG1088">
        <v>17.919893267821806</v>
      </c>
      <c r="AH1088">
        <v>17.802365483047296</v>
      </c>
      <c r="AI1088">
        <v>17.697184514725908</v>
      </c>
      <c r="AJ1088">
        <v>17.632575692253607</v>
      </c>
      <c r="AK1088">
        <v>17.51580845681406</v>
      </c>
      <c r="AL1088">
        <v>17.375681195277711</v>
      </c>
      <c r="AM1088">
        <v>17.245162606678115</v>
      </c>
      <c r="AN1088">
        <v>17.155466495576984</v>
      </c>
      <c r="AO1088">
        <v>17.154120560158891</v>
      </c>
      <c r="AP1088">
        <v>17.129685547662639</v>
      </c>
      <c r="AQ1088">
        <v>17.097443023286235</v>
      </c>
      <c r="AR1088">
        <v>17.067163786617019</v>
      </c>
      <c r="AS1088">
        <v>17.051973673736807</v>
      </c>
      <c r="AT1088">
        <v>17.103130735338155</v>
      </c>
      <c r="AU1088">
        <v>17.088663155509728</v>
      </c>
      <c r="AV1088">
        <v>17.034865078018523</v>
      </c>
      <c r="AW1088">
        <v>16.971981587675973</v>
      </c>
      <c r="AX1088">
        <v>16.92748682619191</v>
      </c>
      <c r="AY1088">
        <v>16.912789454580786</v>
      </c>
      <c r="AZ1088">
        <v>16.857733421943244</v>
      </c>
      <c r="BA1088">
        <v>16.779785586433562</v>
      </c>
      <c r="BB1088">
        <v>16.693403963783744</v>
      </c>
      <c r="BC1088">
        <v>16.613002412941636</v>
      </c>
      <c r="BD1088">
        <v>16.547365105528954</v>
      </c>
      <c r="BE1088">
        <v>16.452159200348888</v>
      </c>
      <c r="BF1088">
        <v>16.338331981889397</v>
      </c>
      <c r="BG1088">
        <v>16.214879844926291</v>
      </c>
      <c r="BH1088">
        <v>16.091189975134935</v>
      </c>
      <c r="BI1088">
        <v>15.979780586436709</v>
      </c>
      <c r="BJ1088">
        <v>15.838887509252764</v>
      </c>
    </row>
    <row r="1089" spans="1:62" x14ac:dyDescent="0.3">
      <c r="A1089" t="s">
        <v>154</v>
      </c>
      <c r="B1089" t="s">
        <v>155</v>
      </c>
      <c r="C1089" t="s">
        <v>2329</v>
      </c>
      <c r="D1089" t="s">
        <v>2330</v>
      </c>
      <c r="E1089">
        <v>17.872053880455162</v>
      </c>
      <c r="F1089">
        <v>18.002774151023811</v>
      </c>
      <c r="G1089">
        <v>18.059922571657413</v>
      </c>
      <c r="H1089">
        <v>18.081838610532515</v>
      </c>
      <c r="I1089">
        <v>18.097775602193952</v>
      </c>
      <c r="J1089">
        <v>18.142045843508537</v>
      </c>
      <c r="K1089">
        <v>18.268659357386962</v>
      </c>
      <c r="L1089">
        <v>18.291103681744232</v>
      </c>
      <c r="M1089">
        <v>18.260290998802027</v>
      </c>
      <c r="N1089">
        <v>18.234049685143084</v>
      </c>
      <c r="O1089">
        <v>18.263578125548719</v>
      </c>
      <c r="P1089">
        <v>18.369340009831514</v>
      </c>
      <c r="Q1089">
        <v>18.426872846205427</v>
      </c>
      <c r="R1089">
        <v>18.462642976932354</v>
      </c>
      <c r="S1089">
        <v>18.497082494443877</v>
      </c>
      <c r="T1089">
        <v>18.557090772686561</v>
      </c>
      <c r="U1089">
        <v>18.69482331352495</v>
      </c>
      <c r="V1089">
        <v>18.739491742446841</v>
      </c>
      <c r="W1089">
        <v>18.730891346220353</v>
      </c>
      <c r="X1089">
        <v>18.710835710858888</v>
      </c>
      <c r="Y1089">
        <v>18.716649136788046</v>
      </c>
      <c r="Z1089">
        <v>18.78060094280108</v>
      </c>
      <c r="AA1089">
        <v>18.774500052705196</v>
      </c>
      <c r="AB1089">
        <v>18.727127467202063</v>
      </c>
      <c r="AC1089">
        <v>18.664624958378095</v>
      </c>
      <c r="AD1089">
        <v>18.616012006328887</v>
      </c>
      <c r="AE1089">
        <v>18.625536583309255</v>
      </c>
      <c r="AF1089">
        <v>18.559341638367201</v>
      </c>
      <c r="AG1089">
        <v>18.450216736277156</v>
      </c>
      <c r="AH1089">
        <v>18.32867307636139</v>
      </c>
      <c r="AI1089">
        <v>18.222981388501733</v>
      </c>
      <c r="AJ1089">
        <v>18.160626601262074</v>
      </c>
      <c r="AK1089">
        <v>18.043455378577995</v>
      </c>
      <c r="AL1089">
        <v>17.90240984097672</v>
      </c>
      <c r="AM1089">
        <v>17.772136644122241</v>
      </c>
      <c r="AN1089">
        <v>17.685577491895017</v>
      </c>
      <c r="AO1089">
        <v>17.688633428872276</v>
      </c>
      <c r="AP1089">
        <v>17.667508644417573</v>
      </c>
      <c r="AQ1089">
        <v>17.637547776481448</v>
      </c>
      <c r="AR1089">
        <v>17.608078687919718</v>
      </c>
      <c r="AS1089">
        <v>17.593354485485584</v>
      </c>
      <c r="AT1089">
        <v>17.655343181386868</v>
      </c>
      <c r="AU1089">
        <v>17.638814004932865</v>
      </c>
      <c r="AV1089">
        <v>17.57626005285201</v>
      </c>
      <c r="AW1089">
        <v>17.505712896364503</v>
      </c>
      <c r="AX1089">
        <v>17.459817478032882</v>
      </c>
      <c r="AY1089">
        <v>17.444071786179038</v>
      </c>
      <c r="AZ1089">
        <v>17.394129031180086</v>
      </c>
      <c r="BA1089">
        <v>17.325005490343699</v>
      </c>
      <c r="BB1089">
        <v>17.246924448238936</v>
      </c>
      <c r="BC1089">
        <v>17.172646722620573</v>
      </c>
      <c r="BD1089">
        <v>17.117811033081619</v>
      </c>
      <c r="BE1089">
        <v>17.022195407469127</v>
      </c>
      <c r="BF1089">
        <v>16.900624536321192</v>
      </c>
      <c r="BG1089">
        <v>16.767241802844794</v>
      </c>
      <c r="BH1089">
        <v>16.635261882126596</v>
      </c>
      <c r="BI1089">
        <v>16.517256573399379</v>
      </c>
      <c r="BJ1089">
        <v>16.366664468635754</v>
      </c>
    </row>
    <row r="1090" spans="1:62" x14ac:dyDescent="0.3">
      <c r="A1090" t="s">
        <v>154</v>
      </c>
      <c r="B1090" t="s">
        <v>155</v>
      </c>
      <c r="C1090" t="s">
        <v>2331</v>
      </c>
      <c r="D1090" t="s">
        <v>2332</v>
      </c>
      <c r="E1090">
        <v>11.433986181726182</v>
      </c>
      <c r="F1090">
        <v>11.445311423117595</v>
      </c>
      <c r="G1090">
        <v>11.491207873277094</v>
      </c>
      <c r="H1090">
        <v>11.564326932531953</v>
      </c>
      <c r="I1090">
        <v>11.642355797161985</v>
      </c>
      <c r="J1090">
        <v>11.694507578034292</v>
      </c>
      <c r="K1090">
        <v>11.703348627678622</v>
      </c>
      <c r="L1090">
        <v>11.724813335845939</v>
      </c>
      <c r="M1090">
        <v>11.759429069070894</v>
      </c>
      <c r="N1090">
        <v>11.799625506196557</v>
      </c>
      <c r="O1090">
        <v>11.827993292646264</v>
      </c>
      <c r="P1090">
        <v>11.834047968106912</v>
      </c>
      <c r="Q1090">
        <v>11.856402246565976</v>
      </c>
      <c r="R1090">
        <v>11.893275943279503</v>
      </c>
      <c r="S1090">
        <v>11.931944904054976</v>
      </c>
      <c r="T1090">
        <v>11.95106614871804</v>
      </c>
      <c r="U1090">
        <v>11.925768422372403</v>
      </c>
      <c r="V1090">
        <v>11.912517022143039</v>
      </c>
      <c r="W1090">
        <v>11.91478827428867</v>
      </c>
      <c r="X1090">
        <v>11.9300486118957</v>
      </c>
      <c r="Y1090">
        <v>11.947187705517985</v>
      </c>
      <c r="Z1090">
        <v>11.97207324950179</v>
      </c>
      <c r="AA1090">
        <v>12.021131982850861</v>
      </c>
      <c r="AB1090">
        <v>12.089018952451731</v>
      </c>
      <c r="AC1090">
        <v>12.162308331683249</v>
      </c>
      <c r="AD1090">
        <v>12.22265848258605</v>
      </c>
      <c r="AE1090">
        <v>12.26009957243763</v>
      </c>
      <c r="AF1090">
        <v>12.309090345874768</v>
      </c>
      <c r="AG1090">
        <v>12.367374403646691</v>
      </c>
      <c r="AH1090">
        <v>12.425105889439337</v>
      </c>
      <c r="AI1090">
        <v>12.4662799306404</v>
      </c>
      <c r="AJ1090">
        <v>12.474857772668555</v>
      </c>
      <c r="AK1090">
        <v>12.493588976368448</v>
      </c>
      <c r="AL1090">
        <v>12.521653646613558</v>
      </c>
      <c r="AM1090">
        <v>12.546653392904819</v>
      </c>
      <c r="AN1090">
        <v>12.548596005931671</v>
      </c>
      <c r="AO1090">
        <v>12.530536368065164</v>
      </c>
      <c r="AP1090">
        <v>12.505933225608791</v>
      </c>
      <c r="AQ1090">
        <v>12.477288930276146</v>
      </c>
      <c r="AR1090">
        <v>12.444982717026489</v>
      </c>
      <c r="AS1090">
        <v>12.402908584021782</v>
      </c>
      <c r="AT1090">
        <v>12.343621753034542</v>
      </c>
      <c r="AU1090">
        <v>12.297049559351136</v>
      </c>
      <c r="AV1090">
        <v>12.263181282241121</v>
      </c>
      <c r="AW1090">
        <v>12.240836461465099</v>
      </c>
      <c r="AX1090">
        <v>12.225716404892479</v>
      </c>
      <c r="AY1090">
        <v>12.206955838598955</v>
      </c>
      <c r="AZ1090">
        <v>12.206741637778626</v>
      </c>
      <c r="BA1090">
        <v>12.218791335455091</v>
      </c>
      <c r="BB1090">
        <v>12.234757581906198</v>
      </c>
      <c r="BC1090">
        <v>12.246091214409075</v>
      </c>
      <c r="BD1090">
        <v>12.245101429396357</v>
      </c>
      <c r="BE1090">
        <v>12.249096822713698</v>
      </c>
      <c r="BF1090">
        <v>12.255510372635493</v>
      </c>
      <c r="BG1090">
        <v>12.260774588375504</v>
      </c>
      <c r="BH1090">
        <v>12.260002979412507</v>
      </c>
      <c r="BI1090">
        <v>12.250555614729731</v>
      </c>
      <c r="BJ1090">
        <v>12.242334640671428</v>
      </c>
    </row>
    <row r="1091" spans="1:62" x14ac:dyDescent="0.3">
      <c r="A1091" t="s">
        <v>154</v>
      </c>
      <c r="B1091" t="s">
        <v>155</v>
      </c>
      <c r="C1091" t="s">
        <v>2333</v>
      </c>
      <c r="D1091" t="s">
        <v>2334</v>
      </c>
      <c r="E1091">
        <v>11.666931938817674</v>
      </c>
      <c r="F1091">
        <v>11.667242678051261</v>
      </c>
      <c r="G1091">
        <v>11.702597581925543</v>
      </c>
      <c r="H1091">
        <v>11.76578894881208</v>
      </c>
      <c r="I1091">
        <v>11.836251609435713</v>
      </c>
      <c r="J1091">
        <v>11.884511145489951</v>
      </c>
      <c r="K1091">
        <v>11.889784179912557</v>
      </c>
      <c r="L1091">
        <v>11.914003766664271</v>
      </c>
      <c r="M1091">
        <v>11.955158769765047</v>
      </c>
      <c r="N1091">
        <v>12.002340172406274</v>
      </c>
      <c r="O1091">
        <v>12.035194091504547</v>
      </c>
      <c r="P1091">
        <v>12.0397534856988</v>
      </c>
      <c r="Q1091">
        <v>12.063356516824671</v>
      </c>
      <c r="R1091">
        <v>12.10344659832656</v>
      </c>
      <c r="S1091">
        <v>12.146271500461271</v>
      </c>
      <c r="T1091">
        <v>12.16869266917173</v>
      </c>
      <c r="U1091">
        <v>12.135542426633055</v>
      </c>
      <c r="V1091">
        <v>12.120378184624071</v>
      </c>
      <c r="W1091">
        <v>12.124998929305955</v>
      </c>
      <c r="X1091">
        <v>12.145769202771552</v>
      </c>
      <c r="Y1091">
        <v>12.170633491388672</v>
      </c>
      <c r="Z1091">
        <v>12.202716775365618</v>
      </c>
      <c r="AA1091">
        <v>12.26106634554403</v>
      </c>
      <c r="AB1091">
        <v>12.339497739777332</v>
      </c>
      <c r="AC1091">
        <v>12.42256616878867</v>
      </c>
      <c r="AD1091">
        <v>12.489126731705857</v>
      </c>
      <c r="AE1091">
        <v>12.521834690516268</v>
      </c>
      <c r="AF1091">
        <v>12.570149066635475</v>
      </c>
      <c r="AG1091">
        <v>12.630740217898513</v>
      </c>
      <c r="AH1091">
        <v>12.693990616303784</v>
      </c>
      <c r="AI1091">
        <v>12.743887477271675</v>
      </c>
      <c r="AJ1091">
        <v>12.753216097571213</v>
      </c>
      <c r="AK1091">
        <v>12.778086167944524</v>
      </c>
      <c r="AL1091">
        <v>12.816148474557872</v>
      </c>
      <c r="AM1091">
        <v>12.852088806155615</v>
      </c>
      <c r="AN1091">
        <v>12.862666904868183</v>
      </c>
      <c r="AO1091">
        <v>12.835560813364788</v>
      </c>
      <c r="AP1091">
        <v>12.805641873810664</v>
      </c>
      <c r="AQ1091">
        <v>12.776996373536367</v>
      </c>
      <c r="AR1091">
        <v>12.748677138264593</v>
      </c>
      <c r="AS1091">
        <v>12.710611940679229</v>
      </c>
      <c r="AT1091">
        <v>12.63977086662045</v>
      </c>
      <c r="AU1091">
        <v>12.583220145591394</v>
      </c>
      <c r="AV1091">
        <v>12.541223824844785</v>
      </c>
      <c r="AW1091">
        <v>12.513990198039565</v>
      </c>
      <c r="AX1091">
        <v>12.498164022374796</v>
      </c>
      <c r="AY1091">
        <v>12.482442067206781</v>
      </c>
      <c r="AZ1091">
        <v>12.489252550249731</v>
      </c>
      <c r="BA1091">
        <v>12.510549283613866</v>
      </c>
      <c r="BB1091">
        <v>12.53519401661452</v>
      </c>
      <c r="BC1091">
        <v>12.551631201129883</v>
      </c>
      <c r="BD1091">
        <v>12.543273384895882</v>
      </c>
      <c r="BE1091">
        <v>12.539689129466943</v>
      </c>
      <c r="BF1091">
        <v>12.539164426673606</v>
      </c>
      <c r="BG1091">
        <v>12.540013042687132</v>
      </c>
      <c r="BH1091">
        <v>12.538673276228014</v>
      </c>
      <c r="BI1091">
        <v>12.529731016761625</v>
      </c>
      <c r="BJ1091">
        <v>12.525891996684999</v>
      </c>
    </row>
    <row r="1092" spans="1:62" x14ac:dyDescent="0.3">
      <c r="A1092" t="s">
        <v>154</v>
      </c>
      <c r="B1092" t="s">
        <v>155</v>
      </c>
      <c r="C1092" t="s">
        <v>2335</v>
      </c>
      <c r="D1092" t="s">
        <v>2336</v>
      </c>
      <c r="E1092">
        <v>9.9222488816701535</v>
      </c>
      <c r="F1092">
        <v>9.8809558124445882</v>
      </c>
      <c r="G1092">
        <v>9.8489815849882572</v>
      </c>
      <c r="H1092">
        <v>9.8295817477828962</v>
      </c>
      <c r="I1092">
        <v>9.8303228864362691</v>
      </c>
      <c r="J1092">
        <v>9.8554030972837481</v>
      </c>
      <c r="K1092">
        <v>9.8554399458575777</v>
      </c>
      <c r="L1092">
        <v>9.8879457228459753</v>
      </c>
      <c r="M1092">
        <v>9.9391115343875622</v>
      </c>
      <c r="N1092">
        <v>9.9913900524320098</v>
      </c>
      <c r="O1092">
        <v>10.036067197018598</v>
      </c>
      <c r="P1092">
        <v>10.038461494063172</v>
      </c>
      <c r="Q1092">
        <v>10.043970675088357</v>
      </c>
      <c r="R1092">
        <v>10.052644930315589</v>
      </c>
      <c r="S1092">
        <v>10.067448092037338</v>
      </c>
      <c r="T1092">
        <v>10.09026641799923</v>
      </c>
      <c r="U1092">
        <v>10.082509308378583</v>
      </c>
      <c r="V1092">
        <v>10.085236770991603</v>
      </c>
      <c r="W1092">
        <v>10.09081694508385</v>
      </c>
      <c r="X1092">
        <v>10.09353462455875</v>
      </c>
      <c r="Y1092">
        <v>10.09384830869223</v>
      </c>
      <c r="Z1092">
        <v>10.076824554424059</v>
      </c>
      <c r="AA1092">
        <v>10.07433392514443</v>
      </c>
      <c r="AB1092">
        <v>10.085630325759196</v>
      </c>
      <c r="AC1092">
        <v>10.111811828980882</v>
      </c>
      <c r="AD1092">
        <v>10.153423444032308</v>
      </c>
      <c r="AE1092">
        <v>10.178567768115133</v>
      </c>
      <c r="AF1092">
        <v>10.222721777556231</v>
      </c>
      <c r="AG1092">
        <v>10.27868548655408</v>
      </c>
      <c r="AH1092">
        <v>10.340536685504826</v>
      </c>
      <c r="AI1092">
        <v>10.406324224833478</v>
      </c>
      <c r="AJ1092">
        <v>10.442140888004166</v>
      </c>
      <c r="AK1092">
        <v>10.486618446113493</v>
      </c>
      <c r="AL1092">
        <v>10.53533545403219</v>
      </c>
      <c r="AM1092">
        <v>10.584033915161088</v>
      </c>
      <c r="AN1092">
        <v>10.631506332485237</v>
      </c>
      <c r="AO1092">
        <v>10.664150237306702</v>
      </c>
      <c r="AP1092">
        <v>10.704455144126854</v>
      </c>
      <c r="AQ1092">
        <v>10.74572291506272</v>
      </c>
      <c r="AR1092">
        <v>10.77927188933011</v>
      </c>
      <c r="AS1092">
        <v>10.799701081785097</v>
      </c>
      <c r="AT1092">
        <v>10.776031038425179</v>
      </c>
      <c r="AU1092">
        <v>10.749358099491804</v>
      </c>
      <c r="AV1092">
        <v>10.720182326368827</v>
      </c>
      <c r="AW1092">
        <v>10.690708277787522</v>
      </c>
      <c r="AX1092">
        <v>10.663426808191609</v>
      </c>
      <c r="AY1092">
        <v>10.609845657480514</v>
      </c>
      <c r="AZ1092">
        <v>10.566277422002806</v>
      </c>
      <c r="BA1092">
        <v>10.535253550670756</v>
      </c>
      <c r="BB1092">
        <v>10.518630995699965</v>
      </c>
      <c r="BC1092">
        <v>10.515498862959284</v>
      </c>
      <c r="BD1092">
        <v>10.501264105398533</v>
      </c>
      <c r="BE1092">
        <v>10.50130236274669</v>
      </c>
      <c r="BF1092">
        <v>10.512378654447231</v>
      </c>
      <c r="BG1092">
        <v>10.530087376224039</v>
      </c>
      <c r="BH1092">
        <v>10.550971545294805</v>
      </c>
      <c r="BI1092">
        <v>10.559404664050515</v>
      </c>
      <c r="BJ1092">
        <v>10.573615565309568</v>
      </c>
    </row>
    <row r="1093" spans="1:62" x14ac:dyDescent="0.3">
      <c r="A1093" t="s">
        <v>154</v>
      </c>
      <c r="B1093" t="s">
        <v>155</v>
      </c>
      <c r="C1093" t="s">
        <v>2337</v>
      </c>
      <c r="D1093" t="s">
        <v>2338</v>
      </c>
      <c r="E1093">
        <v>10.106074203377219</v>
      </c>
      <c r="F1093">
        <v>10.061371760391744</v>
      </c>
      <c r="G1093">
        <v>10.029506207990273</v>
      </c>
      <c r="H1093">
        <v>10.012559643535315</v>
      </c>
      <c r="I1093">
        <v>10.015597077239478</v>
      </c>
      <c r="J1093">
        <v>10.040928793491549</v>
      </c>
      <c r="K1093">
        <v>10.0270981936673</v>
      </c>
      <c r="L1093">
        <v>10.045403933682508</v>
      </c>
      <c r="M1093">
        <v>10.084685934245101</v>
      </c>
      <c r="N1093">
        <v>10.13025905409126</v>
      </c>
      <c r="O1093">
        <v>10.173954156051161</v>
      </c>
      <c r="P1093">
        <v>10.164957072391186</v>
      </c>
      <c r="Q1093">
        <v>10.165735841717051</v>
      </c>
      <c r="R1093">
        <v>10.176213793781312</v>
      </c>
      <c r="S1093">
        <v>10.19692684819282</v>
      </c>
      <c r="T1093">
        <v>10.227007854451662</v>
      </c>
      <c r="U1093">
        <v>10.204098612061683</v>
      </c>
      <c r="V1093">
        <v>10.196146101453916</v>
      </c>
      <c r="W1093">
        <v>10.197665726107775</v>
      </c>
      <c r="X1093">
        <v>10.20219544505194</v>
      </c>
      <c r="Y1093">
        <v>10.20817109330455</v>
      </c>
      <c r="Z1093">
        <v>10.19593745839525</v>
      </c>
      <c r="AA1093">
        <v>10.199008323102531</v>
      </c>
      <c r="AB1093">
        <v>10.218657628127783</v>
      </c>
      <c r="AC1093">
        <v>10.25666499965701</v>
      </c>
      <c r="AD1093">
        <v>10.312541683727014</v>
      </c>
      <c r="AE1093">
        <v>10.329024113996745</v>
      </c>
      <c r="AF1093">
        <v>10.37077316249905</v>
      </c>
      <c r="AG1093">
        <v>10.432808149332045</v>
      </c>
      <c r="AH1093">
        <v>10.506415208933447</v>
      </c>
      <c r="AI1093">
        <v>10.58555071074761</v>
      </c>
      <c r="AJ1093">
        <v>10.622109064654829</v>
      </c>
      <c r="AK1093">
        <v>10.666412815562747</v>
      </c>
      <c r="AL1093">
        <v>10.715960397722391</v>
      </c>
      <c r="AM1093">
        <v>10.768974984042188</v>
      </c>
      <c r="AN1093">
        <v>10.825243095749826</v>
      </c>
      <c r="AO1093">
        <v>10.857206355936066</v>
      </c>
      <c r="AP1093">
        <v>10.89603460316898</v>
      </c>
      <c r="AQ1093">
        <v>10.935688587975891</v>
      </c>
      <c r="AR1093">
        <v>10.968430070404061</v>
      </c>
      <c r="AS1093">
        <v>10.990394975360747</v>
      </c>
      <c r="AT1093">
        <v>10.960879384087088</v>
      </c>
      <c r="AU1093">
        <v>10.932719048985321</v>
      </c>
      <c r="AV1093">
        <v>10.90590441670658</v>
      </c>
      <c r="AW1093">
        <v>10.879420033105808</v>
      </c>
      <c r="AX1093">
        <v>10.853321905704661</v>
      </c>
      <c r="AY1093">
        <v>10.793690903763739</v>
      </c>
      <c r="AZ1093">
        <v>10.743934585105974</v>
      </c>
      <c r="BA1093">
        <v>10.710215501105992</v>
      </c>
      <c r="BB1093">
        <v>10.696783385122353</v>
      </c>
      <c r="BC1093">
        <v>10.702165308523723</v>
      </c>
      <c r="BD1093">
        <v>10.689974343723271</v>
      </c>
      <c r="BE1093">
        <v>10.694119755130769</v>
      </c>
      <c r="BF1093">
        <v>10.710703152210016</v>
      </c>
      <c r="BG1093">
        <v>10.733178650410427</v>
      </c>
      <c r="BH1093">
        <v>10.756748399645142</v>
      </c>
      <c r="BI1093">
        <v>10.763320993390181</v>
      </c>
      <c r="BJ1093">
        <v>10.773818229170349</v>
      </c>
    </row>
    <row r="1094" spans="1:62" x14ac:dyDescent="0.3">
      <c r="A1094" t="s">
        <v>154</v>
      </c>
      <c r="B1094" t="s">
        <v>155</v>
      </c>
      <c r="C1094" t="s">
        <v>2339</v>
      </c>
      <c r="D1094" t="s">
        <v>2340</v>
      </c>
      <c r="E1094">
        <v>54.07397324676483</v>
      </c>
      <c r="F1094">
        <v>53.813408006621209</v>
      </c>
      <c r="G1094">
        <v>53.617191525479988</v>
      </c>
      <c r="H1094">
        <v>53.477418487987769</v>
      </c>
      <c r="I1094">
        <v>53.395190038818342</v>
      </c>
      <c r="J1094">
        <v>53.368413549810242</v>
      </c>
      <c r="K1094">
        <v>53.126886155292496</v>
      </c>
      <c r="L1094">
        <v>52.982385679616804</v>
      </c>
      <c r="M1094">
        <v>52.908424706994843</v>
      </c>
      <c r="N1094">
        <v>52.875568675961176</v>
      </c>
      <c r="O1094">
        <v>52.866607239713169</v>
      </c>
      <c r="P1094">
        <v>52.657807418054915</v>
      </c>
      <c r="Q1094">
        <v>52.504052749896481</v>
      </c>
      <c r="R1094">
        <v>52.397178204277864</v>
      </c>
      <c r="S1094">
        <v>52.334404380120141</v>
      </c>
      <c r="T1094">
        <v>52.310888814353994</v>
      </c>
      <c r="U1094">
        <v>52.123547699389313</v>
      </c>
      <c r="V1094">
        <v>52.004908114098782</v>
      </c>
      <c r="W1094">
        <v>51.933427526709657</v>
      </c>
      <c r="X1094">
        <v>51.890901022295495</v>
      </c>
      <c r="Y1094">
        <v>51.870011594605586</v>
      </c>
      <c r="Z1094">
        <v>51.667076431208763</v>
      </c>
      <c r="AA1094">
        <v>51.531096600522247</v>
      </c>
      <c r="AB1094">
        <v>51.453691247897645</v>
      </c>
      <c r="AC1094">
        <v>51.430660422647506</v>
      </c>
      <c r="AD1094">
        <v>51.458210378978812</v>
      </c>
      <c r="AE1094">
        <v>51.346358628968993</v>
      </c>
      <c r="AF1094">
        <v>51.309706939582171</v>
      </c>
      <c r="AG1094">
        <v>51.336438522422036</v>
      </c>
      <c r="AH1094">
        <v>51.417737977457953</v>
      </c>
      <c r="AI1094">
        <v>51.548441350757088</v>
      </c>
      <c r="AJ1094">
        <v>51.578647092555109</v>
      </c>
      <c r="AK1094">
        <v>51.674642963920903</v>
      </c>
      <c r="AL1094">
        <v>51.822120255540746</v>
      </c>
      <c r="AM1094">
        <v>52.005556248494685</v>
      </c>
      <c r="AN1094">
        <v>52.213469966319849</v>
      </c>
      <c r="AO1094">
        <v>52.245888898715215</v>
      </c>
      <c r="AP1094">
        <v>52.320001023051681</v>
      </c>
      <c r="AQ1094">
        <v>52.425645857984989</v>
      </c>
      <c r="AR1094">
        <v>52.556245495861909</v>
      </c>
      <c r="AS1094">
        <v>52.706238855552598</v>
      </c>
      <c r="AT1094">
        <v>52.707685590986998</v>
      </c>
      <c r="AU1094">
        <v>52.754457872078035</v>
      </c>
      <c r="AV1094">
        <v>52.8299001951357</v>
      </c>
      <c r="AW1094">
        <v>52.917447550706378</v>
      </c>
      <c r="AX1094">
        <v>53.009703021092378</v>
      </c>
      <c r="AY1094">
        <v>53.005177592795626</v>
      </c>
      <c r="AZ1094">
        <v>53.027293050531789</v>
      </c>
      <c r="BA1094">
        <v>53.075542971710071</v>
      </c>
      <c r="BB1094">
        <v>53.152662655026347</v>
      </c>
      <c r="BC1094">
        <v>53.258523394988835</v>
      </c>
      <c r="BD1094">
        <v>53.322683390533157</v>
      </c>
      <c r="BE1094">
        <v>53.425399442253742</v>
      </c>
      <c r="BF1094">
        <v>53.560552833931759</v>
      </c>
      <c r="BG1094">
        <v>53.722819873775585</v>
      </c>
      <c r="BH1094">
        <v>53.908711731624365</v>
      </c>
      <c r="BI1094">
        <v>54.051567079502412</v>
      </c>
      <c r="BJ1094">
        <v>54.231215311181089</v>
      </c>
    </row>
    <row r="1095" spans="1:62" x14ac:dyDescent="0.3">
      <c r="A1095" t="s">
        <v>154</v>
      </c>
      <c r="B1095" t="s">
        <v>155</v>
      </c>
      <c r="C1095" t="s">
        <v>2341</v>
      </c>
      <c r="D1095" t="s">
        <v>2342</v>
      </c>
      <c r="E1095">
        <v>62539006</v>
      </c>
      <c r="F1095">
        <v>63716556</v>
      </c>
      <c r="G1095">
        <v>65009698</v>
      </c>
      <c r="H1095">
        <v>66415890</v>
      </c>
      <c r="I1095">
        <v>67944246</v>
      </c>
      <c r="J1095">
        <v>69599207</v>
      </c>
      <c r="K1095">
        <v>71034114</v>
      </c>
      <c r="L1095">
        <v>72648609</v>
      </c>
      <c r="M1095">
        <v>74416881</v>
      </c>
      <c r="N1095">
        <v>76305413</v>
      </c>
      <c r="O1095">
        <v>78295721</v>
      </c>
      <c r="P1095">
        <v>80064572</v>
      </c>
      <c r="Q1095">
        <v>81976853</v>
      </c>
      <c r="R1095">
        <v>84028781</v>
      </c>
      <c r="S1095">
        <v>86226414</v>
      </c>
      <c r="T1095">
        <v>88571588</v>
      </c>
      <c r="U1095">
        <v>90733298</v>
      </c>
      <c r="V1095">
        <v>93089375</v>
      </c>
      <c r="W1095">
        <v>95609826</v>
      </c>
      <c r="X1095">
        <v>98270977</v>
      </c>
      <c r="Y1095">
        <v>101061977</v>
      </c>
      <c r="Z1095">
        <v>103594795</v>
      </c>
      <c r="AA1095">
        <v>106335385</v>
      </c>
      <c r="AB1095">
        <v>109270229</v>
      </c>
      <c r="AC1095">
        <v>112394076</v>
      </c>
      <c r="AD1095">
        <v>115703472</v>
      </c>
      <c r="AE1095">
        <v>118812879</v>
      </c>
      <c r="AF1095">
        <v>122163905</v>
      </c>
      <c r="AG1095">
        <v>125742756</v>
      </c>
      <c r="AH1095">
        <v>129546736</v>
      </c>
      <c r="AI1095">
        <v>133576618</v>
      </c>
      <c r="AJ1095">
        <v>137458713</v>
      </c>
      <c r="AK1095">
        <v>141616391</v>
      </c>
      <c r="AL1095">
        <v>146012262</v>
      </c>
      <c r="AM1095">
        <v>150599638</v>
      </c>
      <c r="AN1095">
        <v>155342411</v>
      </c>
      <c r="AO1095">
        <v>159626791</v>
      </c>
      <c r="AP1095">
        <v>164119050</v>
      </c>
      <c r="AQ1095">
        <v>168810908</v>
      </c>
      <c r="AR1095">
        <v>173708974</v>
      </c>
      <c r="AS1095">
        <v>178814520</v>
      </c>
      <c r="AT1095">
        <v>183582259</v>
      </c>
      <c r="AU1095">
        <v>188640692</v>
      </c>
      <c r="AV1095">
        <v>193957295</v>
      </c>
      <c r="AW1095">
        <v>199498751</v>
      </c>
      <c r="AX1095">
        <v>205252234</v>
      </c>
      <c r="AY1095">
        <v>210834556</v>
      </c>
      <c r="AZ1095">
        <v>216708502</v>
      </c>
      <c r="BA1095">
        <v>222873144</v>
      </c>
      <c r="BB1095">
        <v>229337219</v>
      </c>
      <c r="BC1095">
        <v>236106029</v>
      </c>
      <c r="BD1095">
        <v>242893707</v>
      </c>
      <c r="BE1095">
        <v>250034999</v>
      </c>
      <c r="BF1095">
        <v>257511390</v>
      </c>
      <c r="BG1095">
        <v>265306450</v>
      </c>
      <c r="BH1095">
        <v>273408722</v>
      </c>
      <c r="BI1095">
        <v>281505741</v>
      </c>
      <c r="BJ1095">
        <v>289976388</v>
      </c>
    </row>
    <row r="1096" spans="1:62" x14ac:dyDescent="0.3">
      <c r="A1096" t="s">
        <v>154</v>
      </c>
      <c r="B1096" t="s">
        <v>155</v>
      </c>
      <c r="C1096" t="s">
        <v>2343</v>
      </c>
      <c r="D1096" t="s">
        <v>2344</v>
      </c>
      <c r="E1096">
        <v>54.214524716732498</v>
      </c>
      <c r="F1096">
        <v>53.96104656518019</v>
      </c>
      <c r="G1096">
        <v>53.766944248937882</v>
      </c>
      <c r="H1096">
        <v>53.626538215084672</v>
      </c>
      <c r="I1096">
        <v>53.544109560005957</v>
      </c>
      <c r="J1096">
        <v>53.518979694720031</v>
      </c>
      <c r="K1096">
        <v>53.286048468938866</v>
      </c>
      <c r="L1096">
        <v>53.151035555823775</v>
      </c>
      <c r="M1096">
        <v>53.086206180676562</v>
      </c>
      <c r="N1096">
        <v>53.060308217975148</v>
      </c>
      <c r="O1096">
        <v>53.055298899941555</v>
      </c>
      <c r="P1096">
        <v>52.854934335011485</v>
      </c>
      <c r="Q1096">
        <v>52.707636098863645</v>
      </c>
      <c r="R1096">
        <v>52.60481787710129</v>
      </c>
      <c r="S1096">
        <v>52.543988590701836</v>
      </c>
      <c r="T1096">
        <v>52.520893857119937</v>
      </c>
      <c r="U1096">
        <v>52.340624985046574</v>
      </c>
      <c r="V1096">
        <v>52.227673729896786</v>
      </c>
      <c r="W1096">
        <v>52.160686741700587</v>
      </c>
      <c r="X1096">
        <v>52.122184348151123</v>
      </c>
      <c r="Y1096">
        <v>52.104935698000979</v>
      </c>
      <c r="Z1096">
        <v>51.912464967548033</v>
      </c>
      <c r="AA1096">
        <v>51.786760097123533</v>
      </c>
      <c r="AB1096">
        <v>51.717544346022521</v>
      </c>
      <c r="AC1096">
        <v>51.6989990986376</v>
      </c>
      <c r="AD1096">
        <v>51.727124102158733</v>
      </c>
      <c r="AE1096">
        <v>51.631019818720056</v>
      </c>
      <c r="AF1096">
        <v>51.607118294199751</v>
      </c>
      <c r="AG1096">
        <v>51.643858751397801</v>
      </c>
      <c r="AH1096">
        <v>51.733766478630407</v>
      </c>
      <c r="AI1096">
        <v>51.872277778952203</v>
      </c>
      <c r="AJ1096">
        <v>51.912121015928577</v>
      </c>
      <c r="AK1096">
        <v>52.017322354481507</v>
      </c>
      <c r="AL1096">
        <v>52.172668522588197</v>
      </c>
      <c r="AM1096">
        <v>52.361890913199375</v>
      </c>
      <c r="AN1096">
        <v>52.573232823248432</v>
      </c>
      <c r="AO1096">
        <v>52.602078465259545</v>
      </c>
      <c r="AP1096">
        <v>52.673211662290967</v>
      </c>
      <c r="AQ1096">
        <v>52.775897142876104</v>
      </c>
      <c r="AR1096">
        <v>52.902397136870988</v>
      </c>
      <c r="AS1096">
        <v>53.046074050541321</v>
      </c>
      <c r="AT1096">
        <v>53.045690272095442</v>
      </c>
      <c r="AU1096">
        <v>53.08785773409479</v>
      </c>
      <c r="AV1096">
        <v>53.157718272391101</v>
      </c>
      <c r="AW1096">
        <v>53.241011090754164</v>
      </c>
      <c r="AX1096">
        <v>53.330893573157596</v>
      </c>
      <c r="AY1096">
        <v>53.328402821282531</v>
      </c>
      <c r="AZ1096">
        <v>53.354261960100096</v>
      </c>
      <c r="BA1096">
        <v>53.405811508479715</v>
      </c>
      <c r="BB1096">
        <v>53.483622067318613</v>
      </c>
      <c r="BC1096">
        <v>53.586901855910817</v>
      </c>
      <c r="BD1096">
        <v>53.650523503278102</v>
      </c>
      <c r="BE1096">
        <v>53.749084657134368</v>
      </c>
      <c r="BF1096">
        <v>53.87758134161232</v>
      </c>
      <c r="BG1096">
        <v>54.032166229764719</v>
      </c>
      <c r="BH1096">
        <v>54.2098119601566</v>
      </c>
      <c r="BI1096">
        <v>54.348838883389277</v>
      </c>
      <c r="BJ1096">
        <v>54.523279533208914</v>
      </c>
    </row>
    <row r="1097" spans="1:62" x14ac:dyDescent="0.3">
      <c r="A1097" t="s">
        <v>154</v>
      </c>
      <c r="B1097" t="s">
        <v>155</v>
      </c>
      <c r="C1097" t="s">
        <v>2345</v>
      </c>
      <c r="D1097" t="s">
        <v>2346</v>
      </c>
      <c r="E1097">
        <v>61066532</v>
      </c>
      <c r="F1097">
        <v>62211226</v>
      </c>
      <c r="G1097">
        <v>63482151</v>
      </c>
      <c r="H1097">
        <v>64872861</v>
      </c>
      <c r="I1097">
        <v>66385474</v>
      </c>
      <c r="J1097">
        <v>68021163</v>
      </c>
      <c r="K1097">
        <v>69426227</v>
      </c>
      <c r="L1097">
        <v>71007608</v>
      </c>
      <c r="M1097">
        <v>72742170</v>
      </c>
      <c r="N1097">
        <v>74600383</v>
      </c>
      <c r="O1097">
        <v>76565923</v>
      </c>
      <c r="P1097">
        <v>78296964</v>
      </c>
      <c r="Q1097">
        <v>80172340</v>
      </c>
      <c r="R1097">
        <v>82193100</v>
      </c>
      <c r="S1097">
        <v>84369263</v>
      </c>
      <c r="T1097">
        <v>86703838</v>
      </c>
      <c r="U1097">
        <v>88844087</v>
      </c>
      <c r="V1097">
        <v>91186529</v>
      </c>
      <c r="W1097">
        <v>93695786</v>
      </c>
      <c r="X1097">
        <v>96338081</v>
      </c>
      <c r="Y1097">
        <v>99096759</v>
      </c>
      <c r="Z1097">
        <v>101557511</v>
      </c>
      <c r="AA1097">
        <v>104208973</v>
      </c>
      <c r="AB1097">
        <v>107048198</v>
      </c>
      <c r="AC1097">
        <v>110081395</v>
      </c>
      <c r="AD1097">
        <v>113310276</v>
      </c>
      <c r="AE1097">
        <v>116269163</v>
      </c>
      <c r="AF1097">
        <v>119473856</v>
      </c>
      <c r="AG1097">
        <v>122909643</v>
      </c>
      <c r="AH1097">
        <v>126566759</v>
      </c>
      <c r="AI1097">
        <v>130442695</v>
      </c>
      <c r="AJ1097">
        <v>134154461</v>
      </c>
      <c r="AK1097">
        <v>138133059</v>
      </c>
      <c r="AL1097">
        <v>142353468</v>
      </c>
      <c r="AM1097">
        <v>146783337</v>
      </c>
      <c r="AN1097">
        <v>151395873</v>
      </c>
      <c r="AO1097">
        <v>155617662</v>
      </c>
      <c r="AP1097">
        <v>160060259</v>
      </c>
      <c r="AQ1097">
        <v>164712310</v>
      </c>
      <c r="AR1097">
        <v>169578092</v>
      </c>
      <c r="AS1097">
        <v>174659658</v>
      </c>
      <c r="AT1097">
        <v>179371582</v>
      </c>
      <c r="AU1097">
        <v>184386253</v>
      </c>
      <c r="AV1097">
        <v>189662151</v>
      </c>
      <c r="AW1097">
        <v>195153315</v>
      </c>
      <c r="AX1097">
        <v>200844753</v>
      </c>
      <c r="AY1097">
        <v>206335211</v>
      </c>
      <c r="AZ1097">
        <v>212102291</v>
      </c>
      <c r="BA1097">
        <v>218166701</v>
      </c>
      <c r="BB1097">
        <v>224562237</v>
      </c>
      <c r="BC1097">
        <v>231305890</v>
      </c>
      <c r="BD1097">
        <v>238072153</v>
      </c>
      <c r="BE1097">
        <v>245240473</v>
      </c>
      <c r="BF1097">
        <v>252778757</v>
      </c>
      <c r="BG1097">
        <v>260649812</v>
      </c>
      <c r="BH1097">
        <v>268832100</v>
      </c>
      <c r="BI1097">
        <v>276962015</v>
      </c>
      <c r="BJ1097">
        <v>285475332</v>
      </c>
    </row>
    <row r="1098" spans="1:62" x14ac:dyDescent="0.3">
      <c r="A1098" t="s">
        <v>154</v>
      </c>
      <c r="B1098" t="s">
        <v>155</v>
      </c>
      <c r="C1098" t="s">
        <v>2347</v>
      </c>
      <c r="D1098" t="s">
        <v>2348</v>
      </c>
      <c r="E1098">
        <v>53.930786040551467</v>
      </c>
      <c r="F1098">
        <v>53.662854675161569</v>
      </c>
      <c r="G1098">
        <v>53.464513181610585</v>
      </c>
      <c r="H1098">
        <v>53.325555765405234</v>
      </c>
      <c r="I1098">
        <v>53.243649161338119</v>
      </c>
      <c r="J1098">
        <v>53.215216304803526</v>
      </c>
      <c r="K1098">
        <v>52.965172962261889</v>
      </c>
      <c r="L1098">
        <v>52.811064788824474</v>
      </c>
      <c r="M1098">
        <v>52.727842152838676</v>
      </c>
      <c r="N1098">
        <v>52.687918676239072</v>
      </c>
      <c r="O1098">
        <v>52.675019232161503</v>
      </c>
      <c r="P1098">
        <v>52.45775347159865</v>
      </c>
      <c r="Q1098">
        <v>52.297580151502004</v>
      </c>
      <c r="R1098">
        <v>52.186684611857082</v>
      </c>
      <c r="S1098">
        <v>52.122021553547775</v>
      </c>
      <c r="T1098">
        <v>52.098093622972883</v>
      </c>
      <c r="U1098">
        <v>51.903770897368965</v>
      </c>
      <c r="V1098">
        <v>51.779480378661177</v>
      </c>
      <c r="W1098">
        <v>51.703582473936713</v>
      </c>
      <c r="X1098">
        <v>51.65709940314354</v>
      </c>
      <c r="Y1098">
        <v>51.632599311788958</v>
      </c>
      <c r="Z1098">
        <v>51.419211662120858</v>
      </c>
      <c r="AA1098">
        <v>51.272868996451692</v>
      </c>
      <c r="AB1098">
        <v>51.187196637752635</v>
      </c>
      <c r="AC1098">
        <v>51.159587713266951</v>
      </c>
      <c r="AD1098">
        <v>51.186477513837673</v>
      </c>
      <c r="AE1098">
        <v>51.058792369584488</v>
      </c>
      <c r="AF1098">
        <v>51.009274113694914</v>
      </c>
      <c r="AG1098">
        <v>51.025864184844252</v>
      </c>
      <c r="AH1098">
        <v>51.098374336400518</v>
      </c>
      <c r="AI1098">
        <v>51.220989618233595</v>
      </c>
      <c r="AJ1098">
        <v>51.241573267818971</v>
      </c>
      <c r="AK1098">
        <v>51.328224179680795</v>
      </c>
      <c r="AL1098">
        <v>51.467623436309161</v>
      </c>
      <c r="AM1098">
        <v>51.645077451571268</v>
      </c>
      <c r="AN1098">
        <v>51.849413577279108</v>
      </c>
      <c r="AO1098">
        <v>51.885587154325442</v>
      </c>
      <c r="AP1098">
        <v>51.962855488959868</v>
      </c>
      <c r="AQ1098">
        <v>52.071594454509288</v>
      </c>
      <c r="AR1098">
        <v>52.206403236960696</v>
      </c>
      <c r="AS1098">
        <v>52.362796177638494</v>
      </c>
      <c r="AT1098">
        <v>52.366260175239262</v>
      </c>
      <c r="AU1098">
        <v>52.41774246299336</v>
      </c>
      <c r="AV1098">
        <v>52.498837034336589</v>
      </c>
      <c r="AW1098">
        <v>52.590727468096773</v>
      </c>
      <c r="AX1098">
        <v>52.685433228528922</v>
      </c>
      <c r="AY1098">
        <v>52.678939135106837</v>
      </c>
      <c r="AZ1098">
        <v>52.697384963919085</v>
      </c>
      <c r="BA1098">
        <v>52.74242901347273</v>
      </c>
      <c r="BB1098">
        <v>52.818947719485685</v>
      </c>
      <c r="BC1098">
        <v>52.927456271789332</v>
      </c>
      <c r="BD1098">
        <v>52.992445233759028</v>
      </c>
      <c r="BE1098">
        <v>53.099529025252949</v>
      </c>
      <c r="BF1098">
        <v>53.241509284118791</v>
      </c>
      <c r="BG1098">
        <v>53.411610242933399</v>
      </c>
      <c r="BH1098">
        <v>53.605900140038528</v>
      </c>
      <c r="BI1098">
        <v>53.752747479560895</v>
      </c>
      <c r="BJ1098">
        <v>53.937752703188359</v>
      </c>
    </row>
    <row r="1099" spans="1:62" x14ac:dyDescent="0.3">
      <c r="A1099" t="s">
        <v>154</v>
      </c>
      <c r="B1099" t="s">
        <v>155</v>
      </c>
      <c r="C1099" t="s">
        <v>2349</v>
      </c>
      <c r="D1099" t="s">
        <v>2350</v>
      </c>
      <c r="E1099">
        <v>123605535</v>
      </c>
      <c r="F1099">
        <v>125927992</v>
      </c>
      <c r="G1099">
        <v>128492065</v>
      </c>
      <c r="H1099">
        <v>131288809</v>
      </c>
      <c r="I1099">
        <v>134329698</v>
      </c>
      <c r="J1099">
        <v>137620386</v>
      </c>
      <c r="K1099">
        <v>140460140</v>
      </c>
      <c r="L1099">
        <v>143656054</v>
      </c>
      <c r="M1099">
        <v>147158962</v>
      </c>
      <c r="N1099">
        <v>150905815</v>
      </c>
      <c r="O1099">
        <v>154861663</v>
      </c>
      <c r="P1099">
        <v>158361522</v>
      </c>
      <c r="Q1099">
        <v>162149079</v>
      </c>
      <c r="R1099">
        <v>166221731</v>
      </c>
      <c r="S1099">
        <v>170595521</v>
      </c>
      <c r="T1099">
        <v>175275417</v>
      </c>
      <c r="U1099">
        <v>179577267</v>
      </c>
      <c r="V1099">
        <v>184275834</v>
      </c>
      <c r="W1099">
        <v>189305564</v>
      </c>
      <c r="X1099">
        <v>194609030</v>
      </c>
      <c r="Y1099">
        <v>200158740</v>
      </c>
      <c r="Z1099">
        <v>205152164</v>
      </c>
      <c r="AA1099">
        <v>210544226</v>
      </c>
      <c r="AB1099">
        <v>216318274</v>
      </c>
      <c r="AC1099">
        <v>222475372</v>
      </c>
      <c r="AD1099">
        <v>229013766</v>
      </c>
      <c r="AE1099">
        <v>235081813</v>
      </c>
      <c r="AF1099">
        <v>241637406</v>
      </c>
      <c r="AG1099">
        <v>248651998</v>
      </c>
      <c r="AH1099">
        <v>256113168</v>
      </c>
      <c r="AI1099">
        <v>264019312</v>
      </c>
      <c r="AJ1099">
        <v>271612647</v>
      </c>
      <c r="AK1099">
        <v>279748785</v>
      </c>
      <c r="AL1099">
        <v>288365172</v>
      </c>
      <c r="AM1099">
        <v>297382646</v>
      </c>
      <c r="AN1099">
        <v>306738276</v>
      </c>
      <c r="AO1099">
        <v>315244190</v>
      </c>
      <c r="AP1099">
        <v>324178889</v>
      </c>
      <c r="AQ1099">
        <v>333522825</v>
      </c>
      <c r="AR1099">
        <v>343286812</v>
      </c>
      <c r="AS1099">
        <v>353474200</v>
      </c>
      <c r="AT1099">
        <v>362953553</v>
      </c>
      <c r="AU1099">
        <v>373026693</v>
      </c>
      <c r="AV1099">
        <v>383619363</v>
      </c>
      <c r="AW1099">
        <v>394652036</v>
      </c>
      <c r="AX1099">
        <v>406097001</v>
      </c>
      <c r="AY1099">
        <v>417169719</v>
      </c>
      <c r="AZ1099">
        <v>428810596</v>
      </c>
      <c r="BA1099">
        <v>441039480</v>
      </c>
      <c r="BB1099">
        <v>453899106</v>
      </c>
      <c r="BC1099">
        <v>467411909</v>
      </c>
      <c r="BD1099">
        <v>480965232</v>
      </c>
      <c r="BE1099">
        <v>495274756</v>
      </c>
      <c r="BF1099">
        <v>510289636</v>
      </c>
      <c r="BG1099">
        <v>525956033</v>
      </c>
      <c r="BH1099">
        <v>542240804</v>
      </c>
      <c r="BI1099">
        <v>558467678</v>
      </c>
      <c r="BJ1099">
        <v>575451613</v>
      </c>
    </row>
    <row r="1100" spans="1:62" x14ac:dyDescent="0.3">
      <c r="A1100" t="s">
        <v>154</v>
      </c>
      <c r="B1100" t="s">
        <v>155</v>
      </c>
      <c r="C1100" t="s">
        <v>2351</v>
      </c>
      <c r="D1100" t="s">
        <v>2352</v>
      </c>
      <c r="E1100">
        <v>8.5531149712637582</v>
      </c>
      <c r="F1100">
        <v>8.5200332225841908</v>
      </c>
      <c r="G1100">
        <v>8.5017701507265571</v>
      </c>
      <c r="H1100">
        <v>8.4929221402817117</v>
      </c>
      <c r="I1100">
        <v>8.4879686787662596</v>
      </c>
      <c r="J1100">
        <v>8.4848681563485844</v>
      </c>
      <c r="K1100">
        <v>8.4464784495739877</v>
      </c>
      <c r="L1100">
        <v>8.4152166602782774</v>
      </c>
      <c r="M1100">
        <v>8.3939845488122877</v>
      </c>
      <c r="N1100">
        <v>8.38861609492022</v>
      </c>
      <c r="O1100">
        <v>8.4022467531118341</v>
      </c>
      <c r="P1100">
        <v>8.4007276874036734</v>
      </c>
      <c r="Q1100">
        <v>8.4192328294888377</v>
      </c>
      <c r="R1100">
        <v>8.4494866385117327</v>
      </c>
      <c r="S1100">
        <v>8.481665133897744</v>
      </c>
      <c r="T1100">
        <v>8.5106529466880563</v>
      </c>
      <c r="U1100">
        <v>8.512983095591343</v>
      </c>
      <c r="V1100">
        <v>8.5168345836642896</v>
      </c>
      <c r="W1100">
        <v>8.5218554063509249</v>
      </c>
      <c r="X1100">
        <v>8.528978428222274</v>
      </c>
      <c r="Y1100">
        <v>8.5382803633208173</v>
      </c>
      <c r="Z1100">
        <v>8.5165820003226109</v>
      </c>
      <c r="AA1100">
        <v>8.5056466172748273</v>
      </c>
      <c r="AB1100">
        <v>8.5037150829991539</v>
      </c>
      <c r="AC1100">
        <v>8.5091754092745546</v>
      </c>
      <c r="AD1100">
        <v>8.5216341755292007</v>
      </c>
      <c r="AE1100">
        <v>8.5135199379713669</v>
      </c>
      <c r="AF1100">
        <v>8.5166280587503067</v>
      </c>
      <c r="AG1100">
        <v>8.5325855756385405</v>
      </c>
      <c r="AH1100">
        <v>8.5630139850835736</v>
      </c>
      <c r="AI1100">
        <v>8.6075760921807127</v>
      </c>
      <c r="AJ1100">
        <v>8.6417365413898022</v>
      </c>
      <c r="AK1100">
        <v>8.6850767451778097</v>
      </c>
      <c r="AL1100">
        <v>8.7338871951374237</v>
      </c>
      <c r="AM1100">
        <v>8.7853853907515624</v>
      </c>
      <c r="AN1100">
        <v>8.8385885330962495</v>
      </c>
      <c r="AO1100">
        <v>8.872711753425472</v>
      </c>
      <c r="AP1100">
        <v>8.9143763246129932</v>
      </c>
      <c r="AQ1100">
        <v>8.9610509464647556</v>
      </c>
      <c r="AR1100">
        <v>9.0117196254688263</v>
      </c>
      <c r="AS1100">
        <v>9.0659478799773101</v>
      </c>
      <c r="AT1100">
        <v>9.0952233441047401</v>
      </c>
      <c r="AU1100">
        <v>9.1316730193247277</v>
      </c>
      <c r="AV1100">
        <v>9.168341954686916</v>
      </c>
      <c r="AW1100">
        <v>9.1969417051108344</v>
      </c>
      <c r="AX1100">
        <v>9.2136857733906936</v>
      </c>
      <c r="AY1100">
        <v>9.1972580381216904</v>
      </c>
      <c r="AZ1100">
        <v>9.1730322279239349</v>
      </c>
      <c r="BA1100">
        <v>9.1429061500087432</v>
      </c>
      <c r="BB1100">
        <v>9.1128026907027149</v>
      </c>
      <c r="BC1100">
        <v>9.08832988263066</v>
      </c>
      <c r="BD1100">
        <v>9.0553156424537615</v>
      </c>
      <c r="BE1100">
        <v>9.0291738017810399</v>
      </c>
      <c r="BF1100">
        <v>9.0112722196346837</v>
      </c>
      <c r="BG1100">
        <v>9.0035502810194057</v>
      </c>
      <c r="BH1100">
        <v>9.0071491749220218</v>
      </c>
      <c r="BI1100">
        <v>9.0105038290749864</v>
      </c>
      <c r="BJ1100">
        <v>9.0247321129376505</v>
      </c>
    </row>
    <row r="1101" spans="1:62" x14ac:dyDescent="0.3">
      <c r="A1101" t="s">
        <v>154</v>
      </c>
      <c r="B1101" t="s">
        <v>155</v>
      </c>
      <c r="C1101" t="s">
        <v>2353</v>
      </c>
      <c r="D1101" t="s">
        <v>2354</v>
      </c>
      <c r="E1101">
        <v>8.6450428877154977</v>
      </c>
      <c r="F1101">
        <v>8.6082274098417795</v>
      </c>
      <c r="G1101">
        <v>8.5907150930135181</v>
      </c>
      <c r="H1101">
        <v>8.5860177666411683</v>
      </c>
      <c r="I1101">
        <v>8.5865869361328429</v>
      </c>
      <c r="J1101">
        <v>8.5893693791588781</v>
      </c>
      <c r="K1101">
        <v>8.5514676998338306</v>
      </c>
      <c r="L1101">
        <v>8.5204574191455364</v>
      </c>
      <c r="M1101">
        <v>8.4989482631023421</v>
      </c>
      <c r="N1101">
        <v>8.4920016678187782</v>
      </c>
      <c r="O1101">
        <v>8.5027017460732157</v>
      </c>
      <c r="P1101">
        <v>8.4922479664125241</v>
      </c>
      <c r="Q1101">
        <v>8.4970701267378725</v>
      </c>
      <c r="R1101">
        <v>8.5115498538875105</v>
      </c>
      <c r="S1101">
        <v>8.5299771321546931</v>
      </c>
      <c r="T1101">
        <v>8.5504604379619682</v>
      </c>
      <c r="U1101">
        <v>8.5463943898199037</v>
      </c>
      <c r="V1101">
        <v>8.5425307449028089</v>
      </c>
      <c r="W1101">
        <v>8.5373842415308445</v>
      </c>
      <c r="X1101">
        <v>8.5322213191686771</v>
      </c>
      <c r="Y1101">
        <v>8.53004092708243</v>
      </c>
      <c r="Z1101">
        <v>8.5126758854058711</v>
      </c>
      <c r="AA1101">
        <v>8.5082624238347826</v>
      </c>
      <c r="AB1101">
        <v>8.5139881272680089</v>
      </c>
      <c r="AC1101">
        <v>8.5275273913754823</v>
      </c>
      <c r="AD1101">
        <v>8.5489447831609535</v>
      </c>
      <c r="AE1101">
        <v>8.5498726321576033</v>
      </c>
      <c r="AF1101">
        <v>8.5546342557335109</v>
      </c>
      <c r="AG1101">
        <v>8.5639805708605987</v>
      </c>
      <c r="AH1101">
        <v>8.5839054783755824</v>
      </c>
      <c r="AI1101">
        <v>8.6210717370925014</v>
      </c>
      <c r="AJ1101">
        <v>8.6564822156676744</v>
      </c>
      <c r="AK1101">
        <v>8.7089214356142346</v>
      </c>
      <c r="AL1101">
        <v>8.7716798790216934</v>
      </c>
      <c r="AM1101">
        <v>8.8369008512599905</v>
      </c>
      <c r="AN1101">
        <v>8.9009248356421633</v>
      </c>
      <c r="AO1101">
        <v>8.9512484961911376</v>
      </c>
      <c r="AP1101">
        <v>9.00080620703873</v>
      </c>
      <c r="AQ1101">
        <v>9.0488694570131205</v>
      </c>
      <c r="AR1101">
        <v>9.0979517132357053</v>
      </c>
      <c r="AS1101">
        <v>9.1504331079503078</v>
      </c>
      <c r="AT1101">
        <v>9.181444755985293</v>
      </c>
      <c r="AU1101">
        <v>9.2162567208728579</v>
      </c>
      <c r="AV1101">
        <v>9.2475484552852372</v>
      </c>
      <c r="AW1101">
        <v>9.2685439575974105</v>
      </c>
      <c r="AX1101">
        <v>9.2784282278960664</v>
      </c>
      <c r="AY1101">
        <v>9.2616808634796239</v>
      </c>
      <c r="AZ1101">
        <v>9.2386169600219574</v>
      </c>
      <c r="BA1101">
        <v>9.2098614849448062</v>
      </c>
      <c r="BB1101">
        <v>9.1801663089727157</v>
      </c>
      <c r="BC1101">
        <v>9.1558251228330541</v>
      </c>
      <c r="BD1101">
        <v>9.1307483035450545</v>
      </c>
      <c r="BE1101">
        <v>9.1107677515970398</v>
      </c>
      <c r="BF1101">
        <v>9.0968689872588087</v>
      </c>
      <c r="BG1101">
        <v>9.0920086152022641</v>
      </c>
      <c r="BH1101">
        <v>9.0990091868965806</v>
      </c>
      <c r="BI1101">
        <v>9.1089214025925873</v>
      </c>
      <c r="BJ1101">
        <v>9.1314126842164978</v>
      </c>
    </row>
    <row r="1102" spans="1:62" x14ac:dyDescent="0.3">
      <c r="A1102" t="s">
        <v>154</v>
      </c>
      <c r="B1102" t="s">
        <v>155</v>
      </c>
      <c r="C1102" t="s">
        <v>2355</v>
      </c>
      <c r="D1102" t="s">
        <v>2356</v>
      </c>
      <c r="E1102">
        <v>7.4027165190099424</v>
      </c>
      <c r="F1102">
        <v>7.3639024716899826</v>
      </c>
      <c r="G1102">
        <v>7.3288161783548675</v>
      </c>
      <c r="H1102">
        <v>7.2987132346991741</v>
      </c>
      <c r="I1102">
        <v>7.2768694563742979</v>
      </c>
      <c r="J1102">
        <v>7.2646432341697667</v>
      </c>
      <c r="K1102">
        <v>7.2319709896392625</v>
      </c>
      <c r="L1102">
        <v>7.2141709796309144</v>
      </c>
      <c r="M1102">
        <v>7.20563071333825</v>
      </c>
      <c r="N1102">
        <v>7.198922408837392</v>
      </c>
      <c r="O1102">
        <v>7.1901819268304177</v>
      </c>
      <c r="P1102">
        <v>7.1555142009051256</v>
      </c>
      <c r="Q1102">
        <v>7.1215904180314</v>
      </c>
      <c r="R1102">
        <v>7.093213738301527</v>
      </c>
      <c r="S1102">
        <v>7.078262833452599</v>
      </c>
      <c r="T1102">
        <v>7.0802979708327323</v>
      </c>
      <c r="U1102">
        <v>7.0794926794516631</v>
      </c>
      <c r="V1102">
        <v>7.0978022939874901</v>
      </c>
      <c r="W1102">
        <v>7.1275622328049195</v>
      </c>
      <c r="X1102">
        <v>7.1585984399119029</v>
      </c>
      <c r="Y1102">
        <v>7.1848539650895846</v>
      </c>
      <c r="Z1102">
        <v>7.175699605347118</v>
      </c>
      <c r="AA1102">
        <v>7.1667270102619236</v>
      </c>
      <c r="AB1102">
        <v>7.1588077011829494</v>
      </c>
      <c r="AC1102">
        <v>7.1547369952510822</v>
      </c>
      <c r="AD1102">
        <v>7.1564372228589797</v>
      </c>
      <c r="AE1102">
        <v>7.1462211547781429</v>
      </c>
      <c r="AF1102">
        <v>7.1430454241096424</v>
      </c>
      <c r="AG1102">
        <v>7.1453254969972733</v>
      </c>
      <c r="AH1102">
        <v>7.1530331573875596</v>
      </c>
      <c r="AI1102">
        <v>7.1674524390497734</v>
      </c>
      <c r="AJ1102">
        <v>7.1786237396116563</v>
      </c>
      <c r="AK1102">
        <v>7.1994589693645148</v>
      </c>
      <c r="AL1102">
        <v>7.2297155004976315</v>
      </c>
      <c r="AM1102">
        <v>7.267813281301021</v>
      </c>
      <c r="AN1102">
        <v>7.3109150108850045</v>
      </c>
      <c r="AO1102">
        <v>7.3248682506691551</v>
      </c>
      <c r="AP1102">
        <v>7.3469962014980847</v>
      </c>
      <c r="AQ1102">
        <v>7.3775229065149253</v>
      </c>
      <c r="AR1102">
        <v>7.4164062774109381</v>
      </c>
      <c r="AS1102">
        <v>7.4624075914635633</v>
      </c>
      <c r="AT1102">
        <v>7.4905021286606512</v>
      </c>
      <c r="AU1102">
        <v>7.5260754659204894</v>
      </c>
      <c r="AV1102">
        <v>7.5673211874469759</v>
      </c>
      <c r="AW1102">
        <v>7.6123834184179522</v>
      </c>
      <c r="AX1102">
        <v>7.6595412864417707</v>
      </c>
      <c r="AY1102">
        <v>7.6887751737398196</v>
      </c>
      <c r="AZ1102">
        <v>7.7226695942070052</v>
      </c>
      <c r="BA1102">
        <v>7.7569229432914026</v>
      </c>
      <c r="BB1102">
        <v>7.7847269717667578</v>
      </c>
      <c r="BC1102">
        <v>7.8015690390237022</v>
      </c>
      <c r="BD1102">
        <v>7.7978940693610719</v>
      </c>
      <c r="BE1102">
        <v>7.7845367155589997</v>
      </c>
      <c r="BF1102">
        <v>7.765777498203521</v>
      </c>
      <c r="BG1102">
        <v>7.7481959709468793</v>
      </c>
      <c r="BH1102">
        <v>7.7361400666432782</v>
      </c>
      <c r="BI1102">
        <v>7.7243740087130943</v>
      </c>
      <c r="BJ1102">
        <v>7.7174992969399057</v>
      </c>
    </row>
    <row r="1103" spans="1:62" x14ac:dyDescent="0.3">
      <c r="A1103" t="s">
        <v>154</v>
      </c>
      <c r="B1103" t="s">
        <v>155</v>
      </c>
      <c r="C1103" t="s">
        <v>2357</v>
      </c>
      <c r="D1103" t="s">
        <v>2358</v>
      </c>
      <c r="E1103">
        <v>7.4544629809137932</v>
      </c>
      <c r="F1103">
        <v>7.4079286224781971</v>
      </c>
      <c r="G1103">
        <v>7.3643520423494966</v>
      </c>
      <c r="H1103">
        <v>7.3252436170986206</v>
      </c>
      <c r="I1103">
        <v>7.2954594319417865</v>
      </c>
      <c r="J1103">
        <v>7.2781818053180203</v>
      </c>
      <c r="K1103">
        <v>7.2480718669045006</v>
      </c>
      <c r="L1103">
        <v>7.2341237714990241</v>
      </c>
      <c r="M1103">
        <v>7.2289061311312457</v>
      </c>
      <c r="N1103">
        <v>7.2239737042074026</v>
      </c>
      <c r="O1103">
        <v>7.2157638511335831</v>
      </c>
      <c r="P1103">
        <v>7.1876566296776661</v>
      </c>
      <c r="Q1103">
        <v>7.1586997230006419</v>
      </c>
      <c r="R1103">
        <v>7.1320016014532372</v>
      </c>
      <c r="S1103">
        <v>7.1141179653860087</v>
      </c>
      <c r="T1103">
        <v>7.1084946057754594</v>
      </c>
      <c r="U1103">
        <v>7.1069074192532256</v>
      </c>
      <c r="V1103">
        <v>7.1184555975559221</v>
      </c>
      <c r="W1103">
        <v>7.1356299533049725</v>
      </c>
      <c r="X1103">
        <v>7.150537076389325</v>
      </c>
      <c r="Y1103">
        <v>7.1591236883314693</v>
      </c>
      <c r="Z1103">
        <v>7.1371890558348809</v>
      </c>
      <c r="AA1103">
        <v>7.1176996596527484</v>
      </c>
      <c r="AB1103">
        <v>7.1017515239326725</v>
      </c>
      <c r="AC1103">
        <v>7.0926107380725947</v>
      </c>
      <c r="AD1103">
        <v>7.092345256495137</v>
      </c>
      <c r="AE1103">
        <v>7.088061647926752</v>
      </c>
      <c r="AF1103">
        <v>7.095220380658426</v>
      </c>
      <c r="AG1103">
        <v>7.1096975019238835</v>
      </c>
      <c r="AH1103">
        <v>7.1270992395197315</v>
      </c>
      <c r="AI1103">
        <v>7.1447664324954818</v>
      </c>
      <c r="AJ1103">
        <v>7.1482328513488254</v>
      </c>
      <c r="AK1103">
        <v>7.1541220578716729</v>
      </c>
      <c r="AL1103">
        <v>7.1659903207894473</v>
      </c>
      <c r="AM1103">
        <v>7.1888522496221139</v>
      </c>
      <c r="AN1103">
        <v>7.2244005024464464</v>
      </c>
      <c r="AO1103">
        <v>7.2565198084971376</v>
      </c>
      <c r="AP1103">
        <v>7.3030451960807969</v>
      </c>
      <c r="AQ1103">
        <v>7.3592534846188791</v>
      </c>
      <c r="AR1103">
        <v>7.4192448494341345</v>
      </c>
      <c r="AS1103">
        <v>7.4787204507867564</v>
      </c>
      <c r="AT1103">
        <v>7.5197737582831685</v>
      </c>
      <c r="AU1103">
        <v>7.5629836784399762</v>
      </c>
      <c r="AV1103">
        <v>7.6064654344859637</v>
      </c>
      <c r="AW1103">
        <v>7.6495868919386192</v>
      </c>
      <c r="AX1103">
        <v>7.6915157248519312</v>
      </c>
      <c r="AY1103">
        <v>7.7151623193512942</v>
      </c>
      <c r="AZ1103">
        <v>7.7399175367555486</v>
      </c>
      <c r="BA1103">
        <v>7.7624228910814894</v>
      </c>
      <c r="BB1103">
        <v>7.7786428825359497</v>
      </c>
      <c r="BC1103">
        <v>7.7862459549892629</v>
      </c>
      <c r="BD1103">
        <v>7.7834068387140327</v>
      </c>
      <c r="BE1103">
        <v>7.7763786954174527</v>
      </c>
      <c r="BF1103">
        <v>7.7668809905767073</v>
      </c>
      <c r="BG1103">
        <v>7.7582268035223843</v>
      </c>
      <c r="BH1103">
        <v>7.7528029012034914</v>
      </c>
      <c r="BI1103">
        <v>7.7447570423313685</v>
      </c>
      <c r="BJ1103">
        <v>7.7405921992916911</v>
      </c>
    </row>
    <row r="1104" spans="1:62" x14ac:dyDescent="0.3">
      <c r="A1104" t="s">
        <v>154</v>
      </c>
      <c r="B1104" t="s">
        <v>155</v>
      </c>
      <c r="C1104" t="s">
        <v>2359</v>
      </c>
      <c r="D1104" t="s">
        <v>2360</v>
      </c>
      <c r="E1104">
        <v>6.3586493178586849</v>
      </c>
      <c r="F1104">
        <v>6.3319024999979989</v>
      </c>
      <c r="G1104">
        <v>6.3097052125445003</v>
      </c>
      <c r="H1104">
        <v>6.2907540110516962</v>
      </c>
      <c r="I1104">
        <v>6.2742748641580182</v>
      </c>
      <c r="J1104">
        <v>6.2593735662648893</v>
      </c>
      <c r="K1104">
        <v>6.2211840848304938</v>
      </c>
      <c r="L1104">
        <v>6.1885396095085898</v>
      </c>
      <c r="M1104">
        <v>6.1613013966445873</v>
      </c>
      <c r="N1104">
        <v>6.1399989012028318</v>
      </c>
      <c r="O1104">
        <v>6.1246035395335516</v>
      </c>
      <c r="P1104">
        <v>6.0956713171004226</v>
      </c>
      <c r="Q1104">
        <v>6.0756556826153032</v>
      </c>
      <c r="R1104">
        <v>6.0610289376809394</v>
      </c>
      <c r="S1104">
        <v>6.0474230872887134</v>
      </c>
      <c r="T1104">
        <v>6.032343555263731</v>
      </c>
      <c r="U1104">
        <v>6.0012423154639762</v>
      </c>
      <c r="V1104">
        <v>5.9732582687393743</v>
      </c>
      <c r="W1104">
        <v>5.9512145737305415</v>
      </c>
      <c r="X1104">
        <v>5.9410104995824291</v>
      </c>
      <c r="Y1104">
        <v>5.9457757303866146</v>
      </c>
      <c r="Z1104">
        <v>5.9390724808448159</v>
      </c>
      <c r="AA1104">
        <v>5.947467781908589</v>
      </c>
      <c r="AB1104">
        <v>5.9645678578403505</v>
      </c>
      <c r="AC1104">
        <v>5.9821615438860576</v>
      </c>
      <c r="AD1104">
        <v>5.995574997659169</v>
      </c>
      <c r="AE1104">
        <v>5.9917081000396184</v>
      </c>
      <c r="AF1104">
        <v>5.9888205004254846</v>
      </c>
      <c r="AG1104">
        <v>5.9886352654539623</v>
      </c>
      <c r="AH1104">
        <v>5.9927204288267868</v>
      </c>
      <c r="AI1104">
        <v>6.0008935392469418</v>
      </c>
      <c r="AJ1104">
        <v>6.0031065852783119</v>
      </c>
      <c r="AK1104">
        <v>6.0109132688328248</v>
      </c>
      <c r="AL1104">
        <v>6.0236787026295522</v>
      </c>
      <c r="AM1104">
        <v>6.0414502062621045</v>
      </c>
      <c r="AN1104">
        <v>6.0643269398600621</v>
      </c>
      <c r="AO1104">
        <v>6.0630117532476744</v>
      </c>
      <c r="AP1104">
        <v>6.0665061187185954</v>
      </c>
      <c r="AQ1104">
        <v>6.0742309425336423</v>
      </c>
      <c r="AR1104">
        <v>6.0872945398904719</v>
      </c>
      <c r="AS1104">
        <v>6.1072096399538136</v>
      </c>
      <c r="AT1104">
        <v>6.1176586045748662</v>
      </c>
      <c r="AU1104">
        <v>6.1375547783655531</v>
      </c>
      <c r="AV1104">
        <v>6.1650418480589266</v>
      </c>
      <c r="AW1104">
        <v>6.1982878605299394</v>
      </c>
      <c r="AX1104">
        <v>6.2362332519851638</v>
      </c>
      <c r="AY1104">
        <v>6.2678812432439175</v>
      </c>
      <c r="AZ1104">
        <v>6.3021748630266154</v>
      </c>
      <c r="BA1104">
        <v>6.3383055085093503</v>
      </c>
      <c r="BB1104">
        <v>6.3766073057309542</v>
      </c>
      <c r="BC1104">
        <v>6.4175049105826885</v>
      </c>
      <c r="BD1104">
        <v>6.4593481997308384</v>
      </c>
      <c r="BE1104">
        <v>6.5042716187755119</v>
      </c>
      <c r="BF1104">
        <v>6.5475422533108629</v>
      </c>
      <c r="BG1104">
        <v>6.5826638905921326</v>
      </c>
      <c r="BH1104">
        <v>6.6063029518568879</v>
      </c>
      <c r="BI1104">
        <v>6.6180942086599508</v>
      </c>
      <c r="BJ1104">
        <v>6.6215732408814221</v>
      </c>
    </row>
    <row r="1105" spans="1:62" x14ac:dyDescent="0.3">
      <c r="A1105" t="s">
        <v>154</v>
      </c>
      <c r="B1105" t="s">
        <v>155</v>
      </c>
      <c r="C1105" t="s">
        <v>2361</v>
      </c>
      <c r="D1105" t="s">
        <v>2362</v>
      </c>
      <c r="E1105">
        <v>6.3976049047721082</v>
      </c>
      <c r="F1105">
        <v>6.3627783904202611</v>
      </c>
      <c r="G1105">
        <v>6.3344339422868368</v>
      </c>
      <c r="H1105">
        <v>6.3102224092334929</v>
      </c>
      <c r="I1105">
        <v>6.2879085341794099</v>
      </c>
      <c r="J1105">
        <v>6.265549936233346</v>
      </c>
      <c r="K1105">
        <v>6.2204662486696574</v>
      </c>
      <c r="L1105">
        <v>6.1807858200544796</v>
      </c>
      <c r="M1105">
        <v>6.1472618066856723</v>
      </c>
      <c r="N1105">
        <v>6.1216604194934465</v>
      </c>
      <c r="O1105">
        <v>6.1040265719096096</v>
      </c>
      <c r="P1105">
        <v>6.0767570062432652</v>
      </c>
      <c r="Q1105">
        <v>6.0610377440390488</v>
      </c>
      <c r="R1105">
        <v>6.0523449679109431</v>
      </c>
      <c r="S1105">
        <v>6.0446379823716176</v>
      </c>
      <c r="T1105">
        <v>6.0336971620197186</v>
      </c>
      <c r="U1105">
        <v>6.0075129942565244</v>
      </c>
      <c r="V1105">
        <v>5.9868810100226764</v>
      </c>
      <c r="W1105">
        <v>5.9736199210037046</v>
      </c>
      <c r="X1105">
        <v>5.9699680392853178</v>
      </c>
      <c r="Y1105">
        <v>5.9751644327628926</v>
      </c>
      <c r="Z1105">
        <v>5.9540780955924015</v>
      </c>
      <c r="AA1105">
        <v>5.9432552435556731</v>
      </c>
      <c r="AB1105">
        <v>5.9395391141384941</v>
      </c>
      <c r="AC1105">
        <v>5.9384601201218707</v>
      </c>
      <c r="AD1105">
        <v>5.9368323403888219</v>
      </c>
      <c r="AE1105">
        <v>5.9180230683183384</v>
      </c>
      <c r="AF1105">
        <v>5.9059839761778727</v>
      </c>
      <c r="AG1105">
        <v>5.9018253949730193</v>
      </c>
      <c r="AH1105">
        <v>5.9063031001053039</v>
      </c>
      <c r="AI1105">
        <v>5.9181696797225447</v>
      </c>
      <c r="AJ1105">
        <v>5.9242118549734677</v>
      </c>
      <c r="AK1105">
        <v>5.9369146601905944</v>
      </c>
      <c r="AL1105">
        <v>5.9535275412648021</v>
      </c>
      <c r="AM1105">
        <v>5.9708161770835995</v>
      </c>
      <c r="AN1105">
        <v>5.9868944918419418</v>
      </c>
      <c r="AO1105">
        <v>5.9816126722384615</v>
      </c>
      <c r="AP1105">
        <v>5.9794424666281349</v>
      </c>
      <c r="AQ1105">
        <v>5.9832073168917654</v>
      </c>
      <c r="AR1105">
        <v>5.9983135250156927</v>
      </c>
      <c r="AS1105">
        <v>6.0274022756477335</v>
      </c>
      <c r="AT1105">
        <v>6.04914185462441</v>
      </c>
      <c r="AU1105">
        <v>6.0884421480664592</v>
      </c>
      <c r="AV1105">
        <v>6.1396890237880237</v>
      </c>
      <c r="AW1105">
        <v>6.1948311463871644</v>
      </c>
      <c r="AX1105">
        <v>6.2482529751724893</v>
      </c>
      <c r="AY1105">
        <v>6.2832821744420837</v>
      </c>
      <c r="AZ1105">
        <v>6.3166146662341136</v>
      </c>
      <c r="BA1105">
        <v>6.3492562988035042</v>
      </c>
      <c r="BB1105">
        <v>6.382934021815978</v>
      </c>
      <c r="BC1105">
        <v>6.4176862013563118</v>
      </c>
      <c r="BD1105">
        <v>6.446976913697581</v>
      </c>
      <c r="BE1105">
        <v>6.4796080717940949</v>
      </c>
      <c r="BF1105">
        <v>6.5127462231768147</v>
      </c>
      <c r="BG1105">
        <v>6.5419340182639809</v>
      </c>
      <c r="BH1105">
        <v>6.5643773532370178</v>
      </c>
      <c r="BI1105">
        <v>6.5751283253922344</v>
      </c>
      <c r="BJ1105">
        <v>6.5817149441485867</v>
      </c>
    </row>
    <row r="1106" spans="1:62" x14ac:dyDescent="0.3">
      <c r="A1106" t="s">
        <v>154</v>
      </c>
      <c r="B1106" t="s">
        <v>155</v>
      </c>
      <c r="C1106" t="s">
        <v>2363</v>
      </c>
      <c r="D1106" t="s">
        <v>2364</v>
      </c>
      <c r="E1106">
        <v>5.4249558618751097</v>
      </c>
      <c r="F1106">
        <v>5.4011889264201018</v>
      </c>
      <c r="G1106">
        <v>5.3833150708448345</v>
      </c>
      <c r="H1106">
        <v>5.3699956398718793</v>
      </c>
      <c r="I1106">
        <v>5.3600123175342773</v>
      </c>
      <c r="J1106">
        <v>5.352021410714225</v>
      </c>
      <c r="K1106">
        <v>5.3253515637109219</v>
      </c>
      <c r="L1106">
        <v>5.3048185459405257</v>
      </c>
      <c r="M1106">
        <v>5.288075426080125</v>
      </c>
      <c r="N1106">
        <v>5.2721179040286543</v>
      </c>
      <c r="O1106">
        <v>5.2551052573348089</v>
      </c>
      <c r="P1106">
        <v>5.2210325858080227</v>
      </c>
      <c r="Q1106">
        <v>5.1885724663598385</v>
      </c>
      <c r="R1106">
        <v>5.1590833617122787</v>
      </c>
      <c r="S1106">
        <v>5.134944917893141</v>
      </c>
      <c r="T1106">
        <v>5.1167911374362678</v>
      </c>
      <c r="U1106">
        <v>5.0853732895746457</v>
      </c>
      <c r="V1106">
        <v>5.0653683677112493</v>
      </c>
      <c r="W1106">
        <v>5.0542739378495911</v>
      </c>
      <c r="X1106">
        <v>5.0466173887204997</v>
      </c>
      <c r="Y1106">
        <v>5.0383482589701458</v>
      </c>
      <c r="Z1106">
        <v>5.0098031448160842</v>
      </c>
      <c r="AA1106">
        <v>4.9813216520261214</v>
      </c>
      <c r="AB1106">
        <v>4.9571174316539155</v>
      </c>
      <c r="AC1106">
        <v>4.9433023936690024</v>
      </c>
      <c r="AD1106">
        <v>4.9423160581184398</v>
      </c>
      <c r="AE1106">
        <v>4.9428045820986828</v>
      </c>
      <c r="AF1106">
        <v>4.9545012005233025</v>
      </c>
      <c r="AG1106">
        <v>4.9716278542122536</v>
      </c>
      <c r="AH1106">
        <v>4.9884872075962123</v>
      </c>
      <c r="AI1106">
        <v>5.0029464269169219</v>
      </c>
      <c r="AJ1106">
        <v>5.0063817643023958</v>
      </c>
      <c r="AK1106">
        <v>5.0139162450522887</v>
      </c>
      <c r="AL1106">
        <v>5.0257690062962368</v>
      </c>
      <c r="AM1106">
        <v>5.041049757547678</v>
      </c>
      <c r="AN1106">
        <v>5.0580718697231228</v>
      </c>
      <c r="AO1106">
        <v>5.0501126673953527</v>
      </c>
      <c r="AP1106">
        <v>5.0432975930723813</v>
      </c>
      <c r="AQ1106">
        <v>5.0391237813090157</v>
      </c>
      <c r="AR1106">
        <v>5.0388429814888882</v>
      </c>
      <c r="AS1106">
        <v>5.0422390012948464</v>
      </c>
      <c r="AT1106">
        <v>5.0335909213268</v>
      </c>
      <c r="AU1106">
        <v>5.0298585836834038</v>
      </c>
      <c r="AV1106">
        <v>5.0320679728784121</v>
      </c>
      <c r="AW1106">
        <v>5.0407391180299959</v>
      </c>
      <c r="AX1106">
        <v>5.0556619132026572</v>
      </c>
      <c r="AY1106">
        <v>5.0740065294548478</v>
      </c>
      <c r="AZ1106">
        <v>5.0972706771952758</v>
      </c>
      <c r="BA1106">
        <v>5.1249884507845858</v>
      </c>
      <c r="BB1106">
        <v>5.1563853682279372</v>
      </c>
      <c r="BC1106">
        <v>5.1905790584466081</v>
      </c>
      <c r="BD1106">
        <v>5.2291026218625216</v>
      </c>
      <c r="BE1106">
        <v>5.2693421365863786</v>
      </c>
      <c r="BF1106">
        <v>5.3114466155626188</v>
      </c>
      <c r="BG1106">
        <v>5.3559825364003508</v>
      </c>
      <c r="BH1106">
        <v>5.4028295544903608</v>
      </c>
      <c r="BI1106">
        <v>5.4516536638989823</v>
      </c>
      <c r="BJ1106">
        <v>5.5038310026267085</v>
      </c>
    </row>
    <row r="1107" spans="1:62" x14ac:dyDescent="0.3">
      <c r="A1107" t="s">
        <v>154</v>
      </c>
      <c r="B1107" t="s">
        <v>155</v>
      </c>
      <c r="C1107" t="s">
        <v>2365</v>
      </c>
      <c r="D1107" t="s">
        <v>2366</v>
      </c>
      <c r="E1107">
        <v>5.4609947932102685</v>
      </c>
      <c r="F1107">
        <v>5.4290655656637448</v>
      </c>
      <c r="G1107">
        <v>5.4039637492249746</v>
      </c>
      <c r="H1107">
        <v>5.3842232774941925</v>
      </c>
      <c r="I1107">
        <v>5.368601222200498</v>
      </c>
      <c r="J1107">
        <v>5.3555947086999751</v>
      </c>
      <c r="K1107">
        <v>5.3217613215349759</v>
      </c>
      <c r="L1107">
        <v>5.2961088220314991</v>
      </c>
      <c r="M1107">
        <v>5.2755824607623474</v>
      </c>
      <c r="N1107">
        <v>5.2563247728372948</v>
      </c>
      <c r="O1107">
        <v>5.235865181698288</v>
      </c>
      <c r="P1107">
        <v>5.1961962875580969</v>
      </c>
      <c r="Q1107">
        <v>5.1589695332672276</v>
      </c>
      <c r="R1107">
        <v>5.1261419147153831</v>
      </c>
      <c r="S1107">
        <v>5.1010745388703054</v>
      </c>
      <c r="T1107">
        <v>5.0846250172453971</v>
      </c>
      <c r="U1107">
        <v>5.0565146690913236</v>
      </c>
      <c r="V1107">
        <v>5.0419471019498632</v>
      </c>
      <c r="W1107">
        <v>5.0365551578478467</v>
      </c>
      <c r="X1107">
        <v>5.0345576282574918</v>
      </c>
      <c r="Y1107">
        <v>5.0327732868188324</v>
      </c>
      <c r="Z1107">
        <v>5.0057056060432235</v>
      </c>
      <c r="AA1107">
        <v>4.9798471613406363</v>
      </c>
      <c r="AB1107">
        <v>4.9568958754698844</v>
      </c>
      <c r="AC1107">
        <v>4.94036156623251</v>
      </c>
      <c r="AD1107">
        <v>4.9318591976486399</v>
      </c>
      <c r="AE1107">
        <v>4.91190850547952</v>
      </c>
      <c r="AF1107">
        <v>4.902507281030168</v>
      </c>
      <c r="AG1107">
        <v>4.9003542696498181</v>
      </c>
      <c r="AH1107">
        <v>4.90197754337622</v>
      </c>
      <c r="AI1107">
        <v>4.9059718883903489</v>
      </c>
      <c r="AJ1107">
        <v>4.9058760790458829</v>
      </c>
      <c r="AK1107">
        <v>4.9112780979029234</v>
      </c>
      <c r="AL1107">
        <v>4.9216525703167431</v>
      </c>
      <c r="AM1107">
        <v>4.9361659430801579</v>
      </c>
      <c r="AN1107">
        <v>4.953285521406241</v>
      </c>
      <c r="AO1107">
        <v>4.9439065719217545</v>
      </c>
      <c r="AP1107">
        <v>4.9404685581298757</v>
      </c>
      <c r="AQ1107">
        <v>4.9424923489289405</v>
      </c>
      <c r="AR1107">
        <v>4.9481937803220983</v>
      </c>
      <c r="AS1107">
        <v>4.9556589534238187</v>
      </c>
      <c r="AT1107">
        <v>4.9436016584493601</v>
      </c>
      <c r="AU1107">
        <v>4.9350559676868944</v>
      </c>
      <c r="AV1107">
        <v>4.9336970511212961</v>
      </c>
      <c r="AW1107">
        <v>4.9440331570187803</v>
      </c>
      <c r="AX1107">
        <v>4.9679155841352598</v>
      </c>
      <c r="AY1107">
        <v>4.9966602608741955</v>
      </c>
      <c r="AZ1107">
        <v>5.0353721664749029</v>
      </c>
      <c r="BA1107">
        <v>5.0799335305536921</v>
      </c>
      <c r="BB1107">
        <v>5.1253716804074063</v>
      </c>
      <c r="BC1107">
        <v>5.1689232668073801</v>
      </c>
      <c r="BD1107">
        <v>5.2078146633410221</v>
      </c>
      <c r="BE1107">
        <v>5.2458391720976811</v>
      </c>
      <c r="BF1107">
        <v>5.2835816804932341</v>
      </c>
      <c r="BG1107">
        <v>5.3224711871921286</v>
      </c>
      <c r="BH1107">
        <v>5.3633035586794682</v>
      </c>
      <c r="BI1107">
        <v>5.4034751522718691</v>
      </c>
      <c r="BJ1107">
        <v>5.44634319359134</v>
      </c>
    </row>
    <row r="1108" spans="1:62" x14ac:dyDescent="0.3">
      <c r="A1108" t="s">
        <v>154</v>
      </c>
      <c r="B1108" t="s">
        <v>155</v>
      </c>
      <c r="C1108" t="s">
        <v>2367</v>
      </c>
      <c r="D1108" t="s">
        <v>2368</v>
      </c>
      <c r="E1108">
        <v>4.6274604317165977</v>
      </c>
      <c r="F1108">
        <v>4.6078644232754185</v>
      </c>
      <c r="G1108">
        <v>4.5884543329466263</v>
      </c>
      <c r="H1108">
        <v>4.5699158309166954</v>
      </c>
      <c r="I1108">
        <v>4.5547299899471962</v>
      </c>
      <c r="J1108">
        <v>4.5441040245757511</v>
      </c>
      <c r="K1108">
        <v>4.5207637050773775</v>
      </c>
      <c r="L1108">
        <v>4.5048225289688206</v>
      </c>
      <c r="M1108">
        <v>4.4934423691393661</v>
      </c>
      <c r="N1108">
        <v>4.4834347188666097</v>
      </c>
      <c r="O1108">
        <v>4.4729795351929846</v>
      </c>
      <c r="P1108">
        <v>4.4488614658410244</v>
      </c>
      <c r="Q1108">
        <v>4.4276264643850771</v>
      </c>
      <c r="R1108">
        <v>4.4079379323730858</v>
      </c>
      <c r="S1108">
        <v>4.3888310083759592</v>
      </c>
      <c r="T1108">
        <v>4.3697846871842927</v>
      </c>
      <c r="U1108">
        <v>4.3395002910678109</v>
      </c>
      <c r="V1108">
        <v>4.3096774299275378</v>
      </c>
      <c r="W1108">
        <v>4.2795886872831783</v>
      </c>
      <c r="X1108">
        <v>4.252230554613873</v>
      </c>
      <c r="Y1108">
        <v>4.231236437817933</v>
      </c>
      <c r="Z1108">
        <v>4.2088208354359109</v>
      </c>
      <c r="AA1108">
        <v>4.1963159947063398</v>
      </c>
      <c r="AB1108">
        <v>4.1889597466911921</v>
      </c>
      <c r="AC1108">
        <v>4.1812915467815097</v>
      </c>
      <c r="AD1108">
        <v>4.1709823380129203</v>
      </c>
      <c r="AE1108">
        <v>4.1498753039331859</v>
      </c>
      <c r="AF1108">
        <v>4.1313780662755359</v>
      </c>
      <c r="AG1108">
        <v>4.1185474188855329</v>
      </c>
      <c r="AH1108">
        <v>4.1149707594563836</v>
      </c>
      <c r="AI1108">
        <v>4.1211255530991702</v>
      </c>
      <c r="AJ1108">
        <v>4.1235522599825627</v>
      </c>
      <c r="AK1108">
        <v>4.1341690826784125</v>
      </c>
      <c r="AL1108">
        <v>4.1497072258713645</v>
      </c>
      <c r="AM1108">
        <v>4.1664471090200159</v>
      </c>
      <c r="AN1108">
        <v>4.1825903808468992</v>
      </c>
      <c r="AO1108">
        <v>4.1837991033261508</v>
      </c>
      <c r="AP1108">
        <v>4.1847063837236309</v>
      </c>
      <c r="AQ1108">
        <v>4.1843081881031781</v>
      </c>
      <c r="AR1108">
        <v>4.1829220311257922</v>
      </c>
      <c r="AS1108">
        <v>4.1814351785898101</v>
      </c>
      <c r="AT1108">
        <v>4.1740386929669029</v>
      </c>
      <c r="AU1108">
        <v>4.1669280727736853</v>
      </c>
      <c r="AV1108">
        <v>4.1593145968758982</v>
      </c>
      <c r="AW1108">
        <v>4.1519041393560032</v>
      </c>
      <c r="AX1108">
        <v>4.1463496758144895</v>
      </c>
      <c r="AY1108">
        <v>4.1490343477844824</v>
      </c>
      <c r="AZ1108">
        <v>4.1549534064938491</v>
      </c>
      <c r="BA1108">
        <v>4.1635538563204095</v>
      </c>
      <c r="BB1108">
        <v>4.1753501018158641</v>
      </c>
      <c r="BC1108">
        <v>4.1911372320324789</v>
      </c>
      <c r="BD1108">
        <v>4.2159000863851972</v>
      </c>
      <c r="BE1108">
        <v>4.2455572980669949</v>
      </c>
      <c r="BF1108">
        <v>4.2787856624327381</v>
      </c>
      <c r="BG1108">
        <v>4.314732602587628</v>
      </c>
      <c r="BH1108">
        <v>4.3530773713633888</v>
      </c>
      <c r="BI1108">
        <v>4.3942963875891676</v>
      </c>
      <c r="BJ1108">
        <v>4.4383274435533187</v>
      </c>
    </row>
    <row r="1109" spans="1:62" x14ac:dyDescent="0.3">
      <c r="A1109" t="s">
        <v>154</v>
      </c>
      <c r="B1109" t="s">
        <v>155</v>
      </c>
      <c r="C1109" t="s">
        <v>2369</v>
      </c>
      <c r="D1109" t="s">
        <v>2370</v>
      </c>
      <c r="E1109">
        <v>4.626752083953205</v>
      </c>
      <c r="F1109">
        <v>4.6015487004726952</v>
      </c>
      <c r="G1109">
        <v>4.579024327715862</v>
      </c>
      <c r="H1109">
        <v>4.5593037808264425</v>
      </c>
      <c r="I1109">
        <v>4.5436321123749623</v>
      </c>
      <c r="J1109">
        <v>4.5322316251945702</v>
      </c>
      <c r="K1109">
        <v>4.5027292562518868</v>
      </c>
      <c r="L1109">
        <v>4.4808274946663058</v>
      </c>
      <c r="M1109">
        <v>4.4642842278349306</v>
      </c>
      <c r="N1109">
        <v>4.4505761927094962</v>
      </c>
      <c r="O1109">
        <v>4.4380618380618051</v>
      </c>
      <c r="P1109">
        <v>4.4087781203501475</v>
      </c>
      <c r="Q1109">
        <v>4.3844661327253691</v>
      </c>
      <c r="R1109">
        <v>4.3635755226769222</v>
      </c>
      <c r="S1109">
        <v>4.3443880855980987</v>
      </c>
      <c r="T1109">
        <v>4.3256570657268547</v>
      </c>
      <c r="U1109">
        <v>4.2899180880166039</v>
      </c>
      <c r="V1109">
        <v>4.2572209555850558</v>
      </c>
      <c r="W1109">
        <v>4.2281825353203102</v>
      </c>
      <c r="X1109">
        <v>4.2055446854446643</v>
      </c>
      <c r="Y1109">
        <v>4.1913687166534199</v>
      </c>
      <c r="Z1109">
        <v>4.1666199394966332</v>
      </c>
      <c r="AA1109">
        <v>4.1522661223979318</v>
      </c>
      <c r="AB1109">
        <v>4.1444265039289796</v>
      </c>
      <c r="AC1109">
        <v>4.138242225099404</v>
      </c>
      <c r="AD1109">
        <v>4.1308948869958249</v>
      </c>
      <c r="AE1109">
        <v>4.1053698978192452</v>
      </c>
      <c r="AF1109">
        <v>4.081725235605715</v>
      </c>
      <c r="AG1109">
        <v>4.0614963881818191</v>
      </c>
      <c r="AH1109">
        <v>4.0474148308394522</v>
      </c>
      <c r="AI1109">
        <v>4.0407734050601691</v>
      </c>
      <c r="AJ1109">
        <v>4.032871152199899</v>
      </c>
      <c r="AK1109">
        <v>4.0346249218464338</v>
      </c>
      <c r="AL1109">
        <v>4.0438509914094478</v>
      </c>
      <c r="AM1109">
        <v>4.0570949952997175</v>
      </c>
      <c r="AN1109">
        <v>4.0717143189025364</v>
      </c>
      <c r="AO1109">
        <v>4.0646135082626271</v>
      </c>
      <c r="AP1109">
        <v>4.057930969235457</v>
      </c>
      <c r="AQ1109">
        <v>4.0517083412975854</v>
      </c>
      <c r="AR1109">
        <v>4.0475614197530492</v>
      </c>
      <c r="AS1109">
        <v>4.0470369713005319</v>
      </c>
      <c r="AT1109">
        <v>4.0400143556309267</v>
      </c>
      <c r="AU1109">
        <v>4.0372190717148344</v>
      </c>
      <c r="AV1109">
        <v>4.0357271653769216</v>
      </c>
      <c r="AW1109">
        <v>4.0335739285232775</v>
      </c>
      <c r="AX1109">
        <v>4.0313365561352699</v>
      </c>
      <c r="AY1109">
        <v>4.03129796134386</v>
      </c>
      <c r="AZ1109">
        <v>4.0330177121682809</v>
      </c>
      <c r="BA1109">
        <v>4.0389935909738144</v>
      </c>
      <c r="BB1109">
        <v>4.0530854766415727</v>
      </c>
      <c r="BC1109">
        <v>4.076976068848631</v>
      </c>
      <c r="BD1109">
        <v>4.1092160443800765</v>
      </c>
      <c r="BE1109">
        <v>4.1500635881261534</v>
      </c>
      <c r="BF1109">
        <v>4.1957440442560667</v>
      </c>
      <c r="BG1109">
        <v>4.242065260996827</v>
      </c>
      <c r="BH1109">
        <v>4.2869811897584071</v>
      </c>
      <c r="BI1109">
        <v>4.3298802951853466</v>
      </c>
      <c r="BJ1109">
        <v>4.3731221851241946</v>
      </c>
    </row>
    <row r="1110" spans="1:62" x14ac:dyDescent="0.3">
      <c r="A1110" t="s">
        <v>154</v>
      </c>
      <c r="B1110" t="s">
        <v>155</v>
      </c>
      <c r="C1110" t="s">
        <v>2371</v>
      </c>
      <c r="D1110" t="s">
        <v>2372</v>
      </c>
      <c r="E1110">
        <v>3.8907142464770534</v>
      </c>
      <c r="F1110">
        <v>3.8749109242998943</v>
      </c>
      <c r="G1110">
        <v>3.8672228275224834</v>
      </c>
      <c r="H1110">
        <v>3.8644055017160102</v>
      </c>
      <c r="I1110">
        <v>3.8628032995250696</v>
      </c>
      <c r="J1110">
        <v>3.8598621841822425</v>
      </c>
      <c r="K1110">
        <v>3.8378808618417883</v>
      </c>
      <c r="L1110">
        <v>3.8190158829838827</v>
      </c>
      <c r="M1110">
        <v>3.8029596589881836</v>
      </c>
      <c r="N1110">
        <v>3.7899627010503787</v>
      </c>
      <c r="O1110">
        <v>3.7797389539966364</v>
      </c>
      <c r="P1110">
        <v>3.7565102800949139</v>
      </c>
      <c r="Q1110">
        <v>3.7382589562251081</v>
      </c>
      <c r="R1110">
        <v>3.7235598779703749</v>
      </c>
      <c r="S1110">
        <v>3.7110541247475513</v>
      </c>
      <c r="T1110">
        <v>3.6995574984404191</v>
      </c>
      <c r="U1110">
        <v>3.6731143971579487</v>
      </c>
      <c r="V1110">
        <v>3.6537290699360527</v>
      </c>
      <c r="W1110">
        <v>3.6404212662666353</v>
      </c>
      <c r="X1110">
        <v>3.6294466157785297</v>
      </c>
      <c r="Y1110">
        <v>3.6166750958304235</v>
      </c>
      <c r="Z1110">
        <v>3.5862989437609709</v>
      </c>
      <c r="AA1110">
        <v>3.5560958298349861</v>
      </c>
      <c r="AB1110">
        <v>3.5284370446785043</v>
      </c>
      <c r="AC1110">
        <v>3.5069179721437629</v>
      </c>
      <c r="AD1110">
        <v>3.4928203759887677</v>
      </c>
      <c r="AE1110">
        <v>3.4723333643808543</v>
      </c>
      <c r="AF1110">
        <v>3.4610266290457448</v>
      </c>
      <c r="AG1110">
        <v>3.4556424002544346</v>
      </c>
      <c r="AH1110">
        <v>3.452473799341937</v>
      </c>
      <c r="AI1110">
        <v>3.4498442038026624</v>
      </c>
      <c r="AJ1110">
        <v>3.4398455031666266</v>
      </c>
      <c r="AK1110">
        <v>3.4319390123830105</v>
      </c>
      <c r="AL1110">
        <v>3.4272063771334511</v>
      </c>
      <c r="AM1110">
        <v>3.4277873999890041</v>
      </c>
      <c r="AN1110">
        <v>3.4341928799173642</v>
      </c>
      <c r="AO1110">
        <v>3.4299879058412861</v>
      </c>
      <c r="AP1110">
        <v>3.4320418238942514</v>
      </c>
      <c r="AQ1110">
        <v>3.43822419229982</v>
      </c>
      <c r="AR1110">
        <v>3.4455558333927159</v>
      </c>
      <c r="AS1110">
        <v>3.4516014904118797</v>
      </c>
      <c r="AT1110">
        <v>3.4498184064039887</v>
      </c>
      <c r="AU1110">
        <v>3.44917582064897</v>
      </c>
      <c r="AV1110">
        <v>3.4488866687562445</v>
      </c>
      <c r="AW1110">
        <v>3.4478680772456478</v>
      </c>
      <c r="AX1110">
        <v>3.4449966817855286</v>
      </c>
      <c r="AY1110">
        <v>3.4406407527962113</v>
      </c>
      <c r="AZ1110">
        <v>3.4374149538547223</v>
      </c>
      <c r="BA1110">
        <v>3.435905388771368</v>
      </c>
      <c r="BB1110">
        <v>3.4368585221475443</v>
      </c>
      <c r="BC1110">
        <v>3.4402577222445911</v>
      </c>
      <c r="BD1110">
        <v>3.4452882836452963</v>
      </c>
      <c r="BE1110">
        <v>3.4545194268050814</v>
      </c>
      <c r="BF1110">
        <v>3.4682859499672292</v>
      </c>
      <c r="BG1110">
        <v>3.4869543392028297</v>
      </c>
      <c r="BH1110">
        <v>3.5102342392197428</v>
      </c>
      <c r="BI1110">
        <v>3.5345714893819604</v>
      </c>
      <c r="BJ1110">
        <v>3.5644991187422579</v>
      </c>
    </row>
    <row r="1111" spans="1:62" x14ac:dyDescent="0.3">
      <c r="A1111" t="s">
        <v>154</v>
      </c>
      <c r="B1111" t="s">
        <v>155</v>
      </c>
      <c r="C1111" t="s">
        <v>2373</v>
      </c>
      <c r="D1111" t="s">
        <v>2374</v>
      </c>
      <c r="E1111">
        <v>3.8323883068558922</v>
      </c>
      <c r="F1111">
        <v>3.8152824332747319</v>
      </c>
      <c r="G1111">
        <v>3.8052777778870479</v>
      </c>
      <c r="H1111">
        <v>3.7998146726508519</v>
      </c>
      <c r="I1111">
        <v>3.7962263994417103</v>
      </c>
      <c r="J1111">
        <v>3.7927422250003584</v>
      </c>
      <c r="K1111">
        <v>3.7692051002507756</v>
      </c>
      <c r="L1111">
        <v>3.7498027336348652</v>
      </c>
      <c r="M1111">
        <v>3.7338542481536892</v>
      </c>
      <c r="N1111">
        <v>3.7209943715810532</v>
      </c>
      <c r="O1111">
        <v>3.7107543487992887</v>
      </c>
      <c r="P1111">
        <v>3.6849173527354688</v>
      </c>
      <c r="Q1111">
        <v>3.6636971578190316</v>
      </c>
      <c r="R1111">
        <v>3.6461761567408235</v>
      </c>
      <c r="S1111">
        <v>3.6317832877586702</v>
      </c>
      <c r="T1111">
        <v>3.619850651509672</v>
      </c>
      <c r="U1111">
        <v>3.5927910321364656</v>
      </c>
      <c r="V1111">
        <v>3.5725199782399892</v>
      </c>
      <c r="W1111">
        <v>3.5571954584798209</v>
      </c>
      <c r="X1111">
        <v>3.5437742732606159</v>
      </c>
      <c r="Y1111">
        <v>3.5299736535641006</v>
      </c>
      <c r="Z1111">
        <v>3.4967455890352088</v>
      </c>
      <c r="AA1111">
        <v>3.4653148393912607</v>
      </c>
      <c r="AB1111">
        <v>3.437802021563015</v>
      </c>
      <c r="AC1111">
        <v>3.4173319165494891</v>
      </c>
      <c r="AD1111">
        <v>3.4049665374688063</v>
      </c>
      <c r="AE1111">
        <v>3.3834440005602748</v>
      </c>
      <c r="AF1111">
        <v>3.3708859380490259</v>
      </c>
      <c r="AG1111">
        <v>3.3643507310239333</v>
      </c>
      <c r="AH1111">
        <v>3.3596673252648781</v>
      </c>
      <c r="AI1111">
        <v>3.3542441249573796</v>
      </c>
      <c r="AJ1111">
        <v>3.3391294567344509</v>
      </c>
      <c r="AK1111">
        <v>3.3255404752817754</v>
      </c>
      <c r="AL1111">
        <v>3.3148118757875116</v>
      </c>
      <c r="AM1111">
        <v>3.3095959917393389</v>
      </c>
      <c r="AN1111">
        <v>3.3111696571098732</v>
      </c>
      <c r="AO1111">
        <v>3.3007323323382405</v>
      </c>
      <c r="AP1111">
        <v>3.2965379391730369</v>
      </c>
      <c r="AQ1111">
        <v>3.2966360745624685</v>
      </c>
      <c r="AR1111">
        <v>3.2982878697856823</v>
      </c>
      <c r="AS1111">
        <v>3.299391426864823</v>
      </c>
      <c r="AT1111">
        <v>3.2899823131693955</v>
      </c>
      <c r="AU1111">
        <v>3.282860756888768</v>
      </c>
      <c r="AV1111">
        <v>3.2783308377530793</v>
      </c>
      <c r="AW1111">
        <v>3.2759564998225779</v>
      </c>
      <c r="AX1111">
        <v>3.2745536107089914</v>
      </c>
      <c r="AY1111">
        <v>3.2724457662238762</v>
      </c>
      <c r="AZ1111">
        <v>3.2726840289832757</v>
      </c>
      <c r="BA1111">
        <v>3.2748664417400608</v>
      </c>
      <c r="BB1111">
        <v>3.2786046823358515</v>
      </c>
      <c r="BC1111">
        <v>3.2837769967844661</v>
      </c>
      <c r="BD1111">
        <v>3.2892666460092532</v>
      </c>
      <c r="BE1111">
        <v>3.2977426859835961</v>
      </c>
      <c r="BF1111">
        <v>3.3111390092396826</v>
      </c>
      <c r="BG1111">
        <v>3.3320059287513453</v>
      </c>
      <c r="BH1111">
        <v>3.3610429309275522</v>
      </c>
      <c r="BI1111">
        <v>3.3928237937812278</v>
      </c>
      <c r="BJ1111">
        <v>3.43297756888022</v>
      </c>
    </row>
    <row r="1112" spans="1:62" x14ac:dyDescent="0.3">
      <c r="A1112" t="s">
        <v>154</v>
      </c>
      <c r="B1112" t="s">
        <v>155</v>
      </c>
      <c r="C1112" t="s">
        <v>2375</v>
      </c>
      <c r="D1112" t="s">
        <v>2376</v>
      </c>
      <c r="E1112">
        <v>3.2777281130270142</v>
      </c>
      <c r="F1112">
        <v>3.2568766469427222</v>
      </c>
      <c r="G1112">
        <v>3.2376572412752345</v>
      </c>
      <c r="H1112">
        <v>3.2215899432861121</v>
      </c>
      <c r="I1112">
        <v>3.2116200152810115</v>
      </c>
      <c r="J1112">
        <v>3.2086116120635246</v>
      </c>
      <c r="K1112">
        <v>3.1908165637401833</v>
      </c>
      <c r="L1112">
        <v>3.1826201796050535</v>
      </c>
      <c r="M1112">
        <v>3.1802922065531165</v>
      </c>
      <c r="N1112">
        <v>3.1791822146390176</v>
      </c>
      <c r="O1112">
        <v>3.1764604013836863</v>
      </c>
      <c r="P1112">
        <v>3.15453440748876</v>
      </c>
      <c r="Q1112">
        <v>3.1343729670265215</v>
      </c>
      <c r="R1112">
        <v>3.1165376229055481</v>
      </c>
      <c r="S1112">
        <v>3.1024445426685756</v>
      </c>
      <c r="T1112">
        <v>3.0923595967050703</v>
      </c>
      <c r="U1112">
        <v>3.0711806020323404</v>
      </c>
      <c r="V1112">
        <v>3.0537587542142663</v>
      </c>
      <c r="W1112">
        <v>3.0376955038913542</v>
      </c>
      <c r="X1112">
        <v>3.0230653009790314</v>
      </c>
      <c r="Y1112">
        <v>3.0115468758176722</v>
      </c>
      <c r="Z1112">
        <v>2.9924035328150218</v>
      </c>
      <c r="AA1112">
        <v>2.9809147473964948</v>
      </c>
      <c r="AB1112">
        <v>2.9734908243927425</v>
      </c>
      <c r="AC1112">
        <v>2.9659682048122624</v>
      </c>
      <c r="AD1112">
        <v>2.9561867494713781</v>
      </c>
      <c r="AE1112">
        <v>2.9303407899125862</v>
      </c>
      <c r="AF1112">
        <v>2.9054547896647631</v>
      </c>
      <c r="AG1112">
        <v>2.8835291396080085</v>
      </c>
      <c r="AH1112">
        <v>2.8677059281487489</v>
      </c>
      <c r="AI1112">
        <v>2.859291777373083</v>
      </c>
      <c r="AJ1112">
        <v>2.8473102898088389</v>
      </c>
      <c r="AK1112">
        <v>2.8441622863413238</v>
      </c>
      <c r="AL1112">
        <v>2.8468122602129178</v>
      </c>
      <c r="AM1112">
        <v>2.851160305376327</v>
      </c>
      <c r="AN1112">
        <v>2.8546487021054929</v>
      </c>
      <c r="AO1112">
        <v>2.8419130327367874</v>
      </c>
      <c r="AP1112">
        <v>2.8292716124325938</v>
      </c>
      <c r="AQ1112">
        <v>2.8180692970166845</v>
      </c>
      <c r="AR1112">
        <v>2.811093895633813</v>
      </c>
      <c r="AS1112">
        <v>2.8097704027210897</v>
      </c>
      <c r="AT1112">
        <v>2.8057874960157525</v>
      </c>
      <c r="AU1112">
        <v>2.808536046627732</v>
      </c>
      <c r="AV1112">
        <v>2.8151923044272182</v>
      </c>
      <c r="AW1112">
        <v>2.8223345352356999</v>
      </c>
      <c r="AX1112">
        <v>2.8279697147069238</v>
      </c>
      <c r="AY1112">
        <v>2.8290792365402755</v>
      </c>
      <c r="AZ1112">
        <v>2.8316899995783769</v>
      </c>
      <c r="BA1112">
        <v>2.8350463257429546</v>
      </c>
      <c r="BB1112">
        <v>2.8385664907545944</v>
      </c>
      <c r="BC1112">
        <v>2.8419626568942604</v>
      </c>
      <c r="BD1112">
        <v>2.8416929915276987</v>
      </c>
      <c r="BE1112">
        <v>2.8432036322597907</v>
      </c>
      <c r="BF1112">
        <v>2.8468036562565331</v>
      </c>
      <c r="BG1112">
        <v>2.853220467054904</v>
      </c>
      <c r="BH1112">
        <v>2.8629050097528448</v>
      </c>
      <c r="BI1112">
        <v>2.8702814628406452</v>
      </c>
      <c r="BJ1112">
        <v>2.8823165708366956</v>
      </c>
    </row>
    <row r="1113" spans="1:62" x14ac:dyDescent="0.3">
      <c r="A1113" t="s">
        <v>154</v>
      </c>
      <c r="B1113" t="s">
        <v>155</v>
      </c>
      <c r="C1113" t="s">
        <v>2377</v>
      </c>
      <c r="D1113" t="s">
        <v>2378</v>
      </c>
      <c r="E1113">
        <v>3.1331530424867546</v>
      </c>
      <c r="F1113">
        <v>3.1169160894497168</v>
      </c>
      <c r="G1113">
        <v>3.1027940895855686</v>
      </c>
      <c r="H1113">
        <v>3.0916112737463592</v>
      </c>
      <c r="I1113">
        <v>3.0852804804406118</v>
      </c>
      <c r="J1113">
        <v>3.0842606908417323</v>
      </c>
      <c r="K1113">
        <v>3.0680690084839974</v>
      </c>
      <c r="L1113">
        <v>3.059540913153791</v>
      </c>
      <c r="M1113">
        <v>3.0558359269650364</v>
      </c>
      <c r="N1113">
        <v>3.0535730673112131</v>
      </c>
      <c r="O1113">
        <v>3.0507762439483845</v>
      </c>
      <c r="P1113">
        <v>3.0299139619463178</v>
      </c>
      <c r="Q1113">
        <v>3.0114373090011841</v>
      </c>
      <c r="R1113">
        <v>2.9955170464587892</v>
      </c>
      <c r="S1113">
        <v>2.9829568556953276</v>
      </c>
      <c r="T1113">
        <v>2.9737538719117076</v>
      </c>
      <c r="U1113">
        <v>2.9522708275413847</v>
      </c>
      <c r="V1113">
        <v>2.9350172004573443</v>
      </c>
      <c r="W1113">
        <v>2.9201910031655514</v>
      </c>
      <c r="X1113">
        <v>2.9075078989653909</v>
      </c>
      <c r="Y1113">
        <v>2.8976364109547474</v>
      </c>
      <c r="Z1113">
        <v>2.8754274949133265</v>
      </c>
      <c r="AA1113">
        <v>2.8590303265781944</v>
      </c>
      <c r="AB1113">
        <v>2.846007167997783</v>
      </c>
      <c r="AC1113">
        <v>2.8338449475538079</v>
      </c>
      <c r="AD1113">
        <v>2.8213908392430196</v>
      </c>
      <c r="AE1113">
        <v>2.7964631679718193</v>
      </c>
      <c r="AF1113">
        <v>2.7727256329662198</v>
      </c>
      <c r="AG1113">
        <v>2.7512299084695124</v>
      </c>
      <c r="AH1113">
        <v>2.7348357255951248</v>
      </c>
      <c r="AI1113">
        <v>2.7252876797303598</v>
      </c>
      <c r="AJ1113">
        <v>2.7124599686978521</v>
      </c>
      <c r="AK1113">
        <v>2.7081103084939961</v>
      </c>
      <c r="AL1113">
        <v>2.7092324831412422</v>
      </c>
      <c r="AM1113">
        <v>2.7113641038527891</v>
      </c>
      <c r="AN1113">
        <v>2.7117704832631371</v>
      </c>
      <c r="AO1113">
        <v>2.6961464938898119</v>
      </c>
      <c r="AP1113">
        <v>2.6798580871960129</v>
      </c>
      <c r="AQ1113">
        <v>2.6644693544845981</v>
      </c>
      <c r="AR1113">
        <v>2.6530614832962853</v>
      </c>
      <c r="AS1113">
        <v>2.6472682511941179</v>
      </c>
      <c r="AT1113">
        <v>2.6389736636450252</v>
      </c>
      <c r="AU1113">
        <v>2.6362042031414683</v>
      </c>
      <c r="AV1113">
        <v>2.6358908830990879</v>
      </c>
      <c r="AW1113">
        <v>2.6354060428934174</v>
      </c>
      <c r="AX1113">
        <v>2.6341257610882893</v>
      </c>
      <c r="AY1113">
        <v>2.6323596113751653</v>
      </c>
      <c r="AZ1113">
        <v>2.6325205304803059</v>
      </c>
      <c r="BA1113">
        <v>2.6340642413739386</v>
      </c>
      <c r="BB1113">
        <v>2.6367502386171298</v>
      </c>
      <c r="BC1113">
        <v>2.6404646085136725</v>
      </c>
      <c r="BD1113">
        <v>2.6423710543220023</v>
      </c>
      <c r="BE1113">
        <v>2.6476000809595677</v>
      </c>
      <c r="BF1113">
        <v>2.6554593092189744</v>
      </c>
      <c r="BG1113">
        <v>2.6654270953823254</v>
      </c>
      <c r="BH1113">
        <v>2.6774991988117653</v>
      </c>
      <c r="BI1113">
        <v>2.6859605097020864</v>
      </c>
      <c r="BJ1113">
        <v>2.69787471211494</v>
      </c>
    </row>
    <row r="1114" spans="1:62" x14ac:dyDescent="0.3">
      <c r="A1114" t="s">
        <v>154</v>
      </c>
      <c r="B1114" t="s">
        <v>155</v>
      </c>
      <c r="C1114" t="s">
        <v>2379</v>
      </c>
      <c r="D1114" t="s">
        <v>2380</v>
      </c>
      <c r="E1114">
        <v>2.660775660429838</v>
      </c>
      <c r="F1114">
        <v>2.6452996957449257</v>
      </c>
      <c r="G1114">
        <v>2.6384259156229963</v>
      </c>
      <c r="H1114">
        <v>2.6371948761981514</v>
      </c>
      <c r="I1114">
        <v>2.6383624376112662</v>
      </c>
      <c r="J1114">
        <v>2.6399106208693701</v>
      </c>
      <c r="K1114">
        <v>2.6191614937207119</v>
      </c>
      <c r="L1114">
        <v>2.6021143083875038</v>
      </c>
      <c r="M1114">
        <v>2.5893804246782106</v>
      </c>
      <c r="N1114">
        <v>2.5822035652717101</v>
      </c>
      <c r="O1114">
        <v>2.5807122376993132</v>
      </c>
      <c r="P1114">
        <v>2.5638260646386044</v>
      </c>
      <c r="Q1114">
        <v>2.5540239866246091</v>
      </c>
      <c r="R1114">
        <v>2.5489573911589738</v>
      </c>
      <c r="S1114">
        <v>2.5459277469904218</v>
      </c>
      <c r="T1114">
        <v>2.543192444640602</v>
      </c>
      <c r="U1114">
        <v>2.5222265215061328</v>
      </c>
      <c r="V1114">
        <v>2.5063067442949798</v>
      </c>
      <c r="W1114">
        <v>2.4958266129011855</v>
      </c>
      <c r="X1114">
        <v>2.4897521916061911</v>
      </c>
      <c r="Y1114">
        <v>2.4857707248036682</v>
      </c>
      <c r="Z1114">
        <v>2.4631631141792063</v>
      </c>
      <c r="AA1114">
        <v>2.4440263882206352</v>
      </c>
      <c r="AB1114">
        <v>2.4290060435326355</v>
      </c>
      <c r="AC1114">
        <v>2.4193157132376952</v>
      </c>
      <c r="AD1114">
        <v>2.4150490664394564</v>
      </c>
      <c r="AE1114">
        <v>2.3994697739963931</v>
      </c>
      <c r="AF1114">
        <v>2.3905261108336511</v>
      </c>
      <c r="AG1114">
        <v>2.385445867573833</v>
      </c>
      <c r="AH1114">
        <v>2.3811759502073588</v>
      </c>
      <c r="AI1114">
        <v>2.3762889504381537</v>
      </c>
      <c r="AJ1114">
        <v>2.3592747209860696</v>
      </c>
      <c r="AK1114">
        <v>2.3443659831322758</v>
      </c>
      <c r="AL1114">
        <v>2.33252607967481</v>
      </c>
      <c r="AM1114">
        <v>2.3256849393522754</v>
      </c>
      <c r="AN1114">
        <v>2.3245760532262203</v>
      </c>
      <c r="AO1114">
        <v>2.3124872028297552</v>
      </c>
      <c r="AP1114">
        <v>2.3068964372211678</v>
      </c>
      <c r="AQ1114">
        <v>2.3055531012507684</v>
      </c>
      <c r="AR1114">
        <v>2.305375716891902</v>
      </c>
      <c r="AS1114">
        <v>2.3043332087371518</v>
      </c>
      <c r="AT1114">
        <v>2.2923036845234637</v>
      </c>
      <c r="AU1114">
        <v>2.2816074776645241</v>
      </c>
      <c r="AV1114">
        <v>2.2732304174174192</v>
      </c>
      <c r="AW1114">
        <v>2.2691610549703225</v>
      </c>
      <c r="AX1114">
        <v>2.2702327222037035</v>
      </c>
      <c r="AY1114">
        <v>2.268704298285841</v>
      </c>
      <c r="AZ1114">
        <v>2.2733138791088012</v>
      </c>
      <c r="BA1114">
        <v>2.2817003059369267</v>
      </c>
      <c r="BB1114">
        <v>2.2914355610224559</v>
      </c>
      <c r="BC1114">
        <v>2.3012196297235987</v>
      </c>
      <c r="BD1114">
        <v>2.3047336394924405</v>
      </c>
      <c r="BE1114">
        <v>2.3105245776872274</v>
      </c>
      <c r="BF1114">
        <v>2.3178792583104135</v>
      </c>
      <c r="BG1114">
        <v>2.3262470655069851</v>
      </c>
      <c r="BH1114">
        <v>2.33534792394348</v>
      </c>
      <c r="BI1114">
        <v>2.3369372253624903</v>
      </c>
      <c r="BJ1114">
        <v>2.3412281003999076</v>
      </c>
    </row>
    <row r="1115" spans="1:62" x14ac:dyDescent="0.3">
      <c r="A1115" t="s">
        <v>154</v>
      </c>
      <c r="B1115" t="s">
        <v>155</v>
      </c>
      <c r="C1115" t="s">
        <v>2381</v>
      </c>
      <c r="D1115" t="s">
        <v>2382</v>
      </c>
      <c r="E1115">
        <v>2.4512430601234998</v>
      </c>
      <c r="F1115">
        <v>2.4441270143914275</v>
      </c>
      <c r="G1115">
        <v>2.4418358402081526</v>
      </c>
      <c r="H1115">
        <v>2.4429168555068999</v>
      </c>
      <c r="I1115">
        <v>2.4459023135761075</v>
      </c>
      <c r="J1115">
        <v>2.4497213012489203</v>
      </c>
      <c r="K1115">
        <v>2.4349647297993284</v>
      </c>
      <c r="L1115">
        <v>2.4235295535011758</v>
      </c>
      <c r="M1115">
        <v>2.415717809175447</v>
      </c>
      <c r="N1115">
        <v>2.4120917720892145</v>
      </c>
      <c r="O1115">
        <v>2.4125019359101527</v>
      </c>
      <c r="P1115">
        <v>2.3978305817394938</v>
      </c>
      <c r="Q1115">
        <v>2.3885745180186757</v>
      </c>
      <c r="R1115">
        <v>2.3833042477336361</v>
      </c>
      <c r="S1115">
        <v>2.3803067847533641</v>
      </c>
      <c r="T1115">
        <v>2.3782869397010171</v>
      </c>
      <c r="U1115">
        <v>2.360508884147428</v>
      </c>
      <c r="V1115">
        <v>2.3471984680298199</v>
      </c>
      <c r="W1115">
        <v>2.3383423804484367</v>
      </c>
      <c r="X1115">
        <v>2.3331018149274545</v>
      </c>
      <c r="Y1115">
        <v>2.3299508494305927</v>
      </c>
      <c r="Z1115">
        <v>2.3091958709803007</v>
      </c>
      <c r="AA1115">
        <v>2.2916967464667457</v>
      </c>
      <c r="AB1115">
        <v>2.2777834001197608</v>
      </c>
      <c r="AC1115">
        <v>2.2679964524449741</v>
      </c>
      <c r="AD1115">
        <v>2.2620760920872374</v>
      </c>
      <c r="AE1115">
        <v>2.2453085074295913</v>
      </c>
      <c r="AF1115">
        <v>2.2344534509361433</v>
      </c>
      <c r="AG1115">
        <v>2.2277774346463377</v>
      </c>
      <c r="AH1115">
        <v>2.2227260223805874</v>
      </c>
      <c r="AI1115">
        <v>2.2174836395811952</v>
      </c>
      <c r="AJ1115">
        <v>2.2016599418014002</v>
      </c>
      <c r="AK1115">
        <v>2.1862755144189694</v>
      </c>
      <c r="AL1115">
        <v>2.1722552234219266</v>
      </c>
      <c r="AM1115">
        <v>2.1623407512083066</v>
      </c>
      <c r="AN1115">
        <v>2.1581568100487236</v>
      </c>
      <c r="AO1115">
        <v>2.1441326769494919</v>
      </c>
      <c r="AP1115">
        <v>2.1372980362909892</v>
      </c>
      <c r="AQ1115">
        <v>2.1350194209694049</v>
      </c>
      <c r="AR1115">
        <v>2.1335852746881168</v>
      </c>
      <c r="AS1115">
        <v>2.1305815600159437</v>
      </c>
      <c r="AT1115">
        <v>2.1164858930194055</v>
      </c>
      <c r="AU1115">
        <v>2.1035981703199349</v>
      </c>
      <c r="AV1115">
        <v>2.0932293961154795</v>
      </c>
      <c r="AW1115">
        <v>2.0867858942821456</v>
      </c>
      <c r="AX1115">
        <v>2.0841781448627614</v>
      </c>
      <c r="AY1115">
        <v>2.0792172215181943</v>
      </c>
      <c r="AZ1115">
        <v>2.0785984735122573</v>
      </c>
      <c r="BA1115">
        <v>2.0810237864925996</v>
      </c>
      <c r="BB1115">
        <v>2.0852789862339209</v>
      </c>
      <c r="BC1115">
        <v>2.0906103882867613</v>
      </c>
      <c r="BD1115">
        <v>2.090656222566651</v>
      </c>
      <c r="BE1115">
        <v>2.0938817927384425</v>
      </c>
      <c r="BF1115">
        <v>2.0997286256019962</v>
      </c>
      <c r="BG1115">
        <v>2.1077484171694505</v>
      </c>
      <c r="BH1115">
        <v>2.1176127054419775</v>
      </c>
      <c r="BI1115">
        <v>2.1207775338200525</v>
      </c>
      <c r="BJ1115">
        <v>2.1277594136971212</v>
      </c>
    </row>
    <row r="1116" spans="1:62" x14ac:dyDescent="0.3">
      <c r="A1116" t="s">
        <v>154</v>
      </c>
      <c r="B1116" t="s">
        <v>155</v>
      </c>
      <c r="C1116" t="s">
        <v>2383</v>
      </c>
      <c r="D1116" t="s">
        <v>2384</v>
      </c>
      <c r="E1116">
        <v>13.672768345894113</v>
      </c>
      <c r="F1116">
        <v>13.794738225110226</v>
      </c>
      <c r="G1116">
        <v>13.8891225800431</v>
      </c>
      <c r="H1116">
        <v>13.936289038876268</v>
      </c>
      <c r="I1116">
        <v>13.933002362610686</v>
      </c>
      <c r="J1116">
        <v>13.882384708169694</v>
      </c>
      <c r="K1116">
        <v>13.972056634830134</v>
      </c>
      <c r="L1116">
        <v>14.060322289068854</v>
      </c>
      <c r="M1116">
        <v>14.124595663829666</v>
      </c>
      <c r="N1116">
        <v>14.145570266049672</v>
      </c>
      <c r="O1116">
        <v>14.107526377051789</v>
      </c>
      <c r="P1116">
        <v>14.187485668849229</v>
      </c>
      <c r="Q1116">
        <v>14.249046577067993</v>
      </c>
      <c r="R1116">
        <v>14.277126470509447</v>
      </c>
      <c r="S1116">
        <v>14.268250082224574</v>
      </c>
      <c r="T1116">
        <v>14.223956115151402</v>
      </c>
      <c r="U1116">
        <v>14.28825247081447</v>
      </c>
      <c r="V1116">
        <v>14.361482966864086</v>
      </c>
      <c r="W1116">
        <v>14.425897841155781</v>
      </c>
      <c r="X1116">
        <v>14.464224237378195</v>
      </c>
      <c r="Y1116">
        <v>14.459938470609584</v>
      </c>
      <c r="Z1116">
        <v>14.558742677931434</v>
      </c>
      <c r="AA1116">
        <v>14.645850447413952</v>
      </c>
      <c r="AB1116">
        <v>14.704751215614017</v>
      </c>
      <c r="AC1116">
        <v>14.724758293521724</v>
      </c>
      <c r="AD1116">
        <v>14.698258587834983</v>
      </c>
      <c r="AE1116">
        <v>14.756862675925817</v>
      </c>
      <c r="AF1116">
        <v>14.798870572981979</v>
      </c>
      <c r="AG1116">
        <v>14.809668402926361</v>
      </c>
      <c r="AH1116">
        <v>14.781659610117558</v>
      </c>
      <c r="AI1116">
        <v>14.711156123286845</v>
      </c>
      <c r="AJ1116">
        <v>14.719309361806813</v>
      </c>
      <c r="AK1116">
        <v>14.708295538619685</v>
      </c>
      <c r="AL1116">
        <v>14.664081652888333</v>
      </c>
      <c r="AM1116">
        <v>14.581233619724657</v>
      </c>
      <c r="AN1116">
        <v>14.459580395110727</v>
      </c>
      <c r="AO1116">
        <v>14.437801126108051</v>
      </c>
      <c r="AP1116">
        <v>14.408490426078155</v>
      </c>
      <c r="AQ1116">
        <v>14.364014632149544</v>
      </c>
      <c r="AR1116">
        <v>14.302056769688756</v>
      </c>
      <c r="AS1116">
        <v>14.222199291194316</v>
      </c>
      <c r="AT1116">
        <v>14.224438906771738</v>
      </c>
      <c r="AU1116">
        <v>14.243292313859421</v>
      </c>
      <c r="AV1116">
        <v>14.265723546387971</v>
      </c>
      <c r="AW1116">
        <v>14.275079572913826</v>
      </c>
      <c r="AX1116">
        <v>14.253569397356786</v>
      </c>
      <c r="AY1116">
        <v>14.273725320399107</v>
      </c>
      <c r="AZ1116">
        <v>14.290788954365899</v>
      </c>
      <c r="BA1116">
        <v>14.296041050628784</v>
      </c>
      <c r="BB1116">
        <v>14.282740358550001</v>
      </c>
      <c r="BC1116">
        <v>14.244987692758459</v>
      </c>
      <c r="BD1116">
        <v>14.236021459109567</v>
      </c>
      <c r="BE1116">
        <v>14.21967642371485</v>
      </c>
      <c r="BF1116">
        <v>14.19073293272641</v>
      </c>
      <c r="BG1116">
        <v>14.145656495901752</v>
      </c>
      <c r="BH1116">
        <v>14.081588173835037</v>
      </c>
      <c r="BI1116">
        <v>14.040669477365221</v>
      </c>
      <c r="BJ1116">
        <v>13.993119505449929</v>
      </c>
    </row>
    <row r="1117" spans="1:62" x14ac:dyDescent="0.3">
      <c r="A1117" t="s">
        <v>154</v>
      </c>
      <c r="B1117" t="s">
        <v>155</v>
      </c>
      <c r="C1117" t="s">
        <v>2385</v>
      </c>
      <c r="D1117" t="s">
        <v>2386</v>
      </c>
      <c r="E1117">
        <v>13.916105914256173</v>
      </c>
      <c r="F1117">
        <v>14.039504262902067</v>
      </c>
      <c r="G1117">
        <v>14.14163939225546</v>
      </c>
      <c r="H1117">
        <v>14.200246529498486</v>
      </c>
      <c r="I1117">
        <v>14.207377915348692</v>
      </c>
      <c r="J1117">
        <v>14.160676469213922</v>
      </c>
      <c r="K1117">
        <v>14.259966563953018</v>
      </c>
      <c r="L1117">
        <v>14.355602208589625</v>
      </c>
      <c r="M1117">
        <v>14.423354603723004</v>
      </c>
      <c r="N1117">
        <v>14.44375060926961</v>
      </c>
      <c r="O1117">
        <v>14.401728825098052</v>
      </c>
      <c r="P1117">
        <v>14.487721534128374</v>
      </c>
      <c r="Q1117">
        <v>14.554371196328502</v>
      </c>
      <c r="R1117">
        <v>14.585029492690818</v>
      </c>
      <c r="S1117">
        <v>14.575482733361371</v>
      </c>
      <c r="T1117">
        <v>14.52676118655415</v>
      </c>
      <c r="U1117">
        <v>14.597214053648202</v>
      </c>
      <c r="V1117">
        <v>14.679704226766789</v>
      </c>
      <c r="W1117">
        <v>14.753270440395532</v>
      </c>
      <c r="X1117">
        <v>14.79792960709457</v>
      </c>
      <c r="Y1117">
        <v>14.795171155480043</v>
      </c>
      <c r="Z1117">
        <v>14.901010117925452</v>
      </c>
      <c r="AA1117">
        <v>14.990680388101989</v>
      </c>
      <c r="AB1117">
        <v>15.047063585734229</v>
      </c>
      <c r="AC1117">
        <v>15.06107151900734</v>
      </c>
      <c r="AD1117">
        <v>15.027521550796029</v>
      </c>
      <c r="AE1117">
        <v>15.093619840250454</v>
      </c>
      <c r="AF1117">
        <v>15.147605411310998</v>
      </c>
      <c r="AG1117">
        <v>15.17173946966644</v>
      </c>
      <c r="AH1117">
        <v>15.154778950419209</v>
      </c>
      <c r="AI1117">
        <v>15.089511358046398</v>
      </c>
      <c r="AJ1117">
        <v>15.1055474126787</v>
      </c>
      <c r="AK1117">
        <v>15.101032625695993</v>
      </c>
      <c r="AL1117">
        <v>15.059785005727027</v>
      </c>
      <c r="AM1117">
        <v>14.975840824537201</v>
      </c>
      <c r="AN1117">
        <v>14.84938176507822</v>
      </c>
      <c r="AO1117">
        <v>14.827425463455027</v>
      </c>
      <c r="AP1117">
        <v>14.797227581828322</v>
      </c>
      <c r="AQ1117">
        <v>14.749084166079159</v>
      </c>
      <c r="AR1117">
        <v>14.68086052679371</v>
      </c>
      <c r="AS1117">
        <v>14.593121088168589</v>
      </c>
      <c r="AT1117">
        <v>14.592295980795797</v>
      </c>
      <c r="AU1117">
        <v>14.615173860328591</v>
      </c>
      <c r="AV1117">
        <v>14.64580027861941</v>
      </c>
      <c r="AW1117">
        <v>14.66308704463256</v>
      </c>
      <c r="AX1117">
        <v>14.64461438797805</v>
      </c>
      <c r="AY1117">
        <v>14.671276487444947</v>
      </c>
      <c r="AZ1117">
        <v>14.689492361228718</v>
      </c>
      <c r="BA1117">
        <v>14.690349889662139</v>
      </c>
      <c r="BB1117">
        <v>14.669582937265176</v>
      </c>
      <c r="BC1117">
        <v>14.624678140716082</v>
      </c>
      <c r="BD1117">
        <v>14.613467077961033</v>
      </c>
      <c r="BE1117">
        <v>14.600321721421851</v>
      </c>
      <c r="BF1117">
        <v>14.578106856603062</v>
      </c>
      <c r="BG1117">
        <v>14.539850540741575</v>
      </c>
      <c r="BH1117">
        <v>14.478695293627304</v>
      </c>
      <c r="BI1117">
        <v>14.441964263276642</v>
      </c>
      <c r="BJ1117">
        <v>14.397269083260209</v>
      </c>
    </row>
    <row r="1118" spans="1:62" x14ac:dyDescent="0.3">
      <c r="A1118" t="s">
        <v>154</v>
      </c>
      <c r="B1118" t="s">
        <v>155</v>
      </c>
      <c r="C1118" t="s">
        <v>2387</v>
      </c>
      <c r="D1118" t="s">
        <v>2388</v>
      </c>
      <c r="E1118">
        <v>2.0961607134043354</v>
      </c>
      <c r="F1118">
        <v>2.0781119417803682</v>
      </c>
      <c r="G1118">
        <v>2.0625957341115071</v>
      </c>
      <c r="H1118">
        <v>2.0514652892803396</v>
      </c>
      <c r="I1118">
        <v>2.0471456143722584</v>
      </c>
      <c r="J1118">
        <v>2.0501817882479485</v>
      </c>
      <c r="K1118">
        <v>2.037000810946576</v>
      </c>
      <c r="L1118">
        <v>2.0317711376742333</v>
      </c>
      <c r="M1118">
        <v>2.032027902054883</v>
      </c>
      <c r="N1118">
        <v>2.0344796567263383</v>
      </c>
      <c r="O1118">
        <v>2.0372030978397371</v>
      </c>
      <c r="P1118">
        <v>2.0197948316677774</v>
      </c>
      <c r="Q1118">
        <v>2.0043316530185877</v>
      </c>
      <c r="R1118">
        <v>1.9923674461712286</v>
      </c>
      <c r="S1118">
        <v>1.9859871033498018</v>
      </c>
      <c r="T1118">
        <v>1.9856476019295337</v>
      </c>
      <c r="U1118">
        <v>1.9730024848221333</v>
      </c>
      <c r="V1118">
        <v>1.965701446429962</v>
      </c>
      <c r="W1118">
        <v>1.9614315755384211</v>
      </c>
      <c r="X1118">
        <v>1.9589503041776466</v>
      </c>
      <c r="Y1118">
        <v>1.9585999372718772</v>
      </c>
      <c r="Z1118">
        <v>1.9437967556022482</v>
      </c>
      <c r="AA1118">
        <v>1.9339101503491682</v>
      </c>
      <c r="AB1118">
        <v>1.9278122872918748</v>
      </c>
      <c r="AC1118">
        <v>1.9243174906007758</v>
      </c>
      <c r="AD1118">
        <v>1.922699674048131</v>
      </c>
      <c r="AE1118">
        <v>1.9061790434940837</v>
      </c>
      <c r="AF1118">
        <v>1.8930157370150762</v>
      </c>
      <c r="AG1118">
        <v>1.8838342462199134</v>
      </c>
      <c r="AH1118">
        <v>1.8796485770770288</v>
      </c>
      <c r="AI1118">
        <v>1.8805345720113171</v>
      </c>
      <c r="AJ1118">
        <v>1.8701487233981391</v>
      </c>
      <c r="AK1118">
        <v>1.866702315405556</v>
      </c>
      <c r="AL1118">
        <v>1.8680307211026286</v>
      </c>
      <c r="AM1118">
        <v>1.8710786084383093</v>
      </c>
      <c r="AN1118">
        <v>1.8738161211027755</v>
      </c>
      <c r="AO1118">
        <v>1.8590365584812127</v>
      </c>
      <c r="AP1118">
        <v>1.8446640229904099</v>
      </c>
      <c r="AQ1118">
        <v>1.8320908723205895</v>
      </c>
      <c r="AR1118">
        <v>1.8239143462375571</v>
      </c>
      <c r="AS1118">
        <v>1.8214285756067687</v>
      </c>
      <c r="AT1118">
        <v>1.8107359550931137</v>
      </c>
      <c r="AU1118">
        <v>1.8070903695938965</v>
      </c>
      <c r="AV1118">
        <v>1.8081389954742826</v>
      </c>
      <c r="AW1118">
        <v>1.8106829040702732</v>
      </c>
      <c r="AX1118">
        <v>1.8127957454350314</v>
      </c>
      <c r="AY1118">
        <v>1.8031775438349444</v>
      </c>
      <c r="AZ1118">
        <v>1.7954649367086997</v>
      </c>
      <c r="BA1118">
        <v>1.791229028443194</v>
      </c>
      <c r="BB1118">
        <v>1.7922580594497981</v>
      </c>
      <c r="BC1118">
        <v>1.7988428613729379</v>
      </c>
      <c r="BD1118">
        <v>1.7999838634207521</v>
      </c>
      <c r="BE1118">
        <v>1.8066530868666657</v>
      </c>
      <c r="BF1118">
        <v>1.8174095734864917</v>
      </c>
      <c r="BG1118">
        <v>1.8305317002295598</v>
      </c>
      <c r="BH1118">
        <v>1.8448541226698083</v>
      </c>
      <c r="BI1118">
        <v>1.8487219438174938</v>
      </c>
      <c r="BJ1118">
        <v>1.8556570809814976</v>
      </c>
    </row>
    <row r="1119" spans="1:62" x14ac:dyDescent="0.3">
      <c r="A1119" t="s">
        <v>154</v>
      </c>
      <c r="B1119" t="s">
        <v>155</v>
      </c>
      <c r="C1119" t="s">
        <v>2389</v>
      </c>
      <c r="D1119" t="s">
        <v>2390</v>
      </c>
      <c r="E1119">
        <v>1.823069777143203</v>
      </c>
      <c r="F1119">
        <v>1.8156086887772753</v>
      </c>
      <c r="G1119">
        <v>1.8126101113488451</v>
      </c>
      <c r="H1119">
        <v>1.8136424686718839</v>
      </c>
      <c r="I1119">
        <v>1.8184546538107111</v>
      </c>
      <c r="J1119">
        <v>1.8266358396161702</v>
      </c>
      <c r="K1119">
        <v>1.8213395368656178</v>
      </c>
      <c r="L1119">
        <v>1.8204843274552902</v>
      </c>
      <c r="M1119">
        <v>1.822765344782852</v>
      </c>
      <c r="N1119">
        <v>1.8264636540999142</v>
      </c>
      <c r="O1119">
        <v>1.8306133585760165</v>
      </c>
      <c r="P1119">
        <v>1.8184984925444847</v>
      </c>
      <c r="Q1119">
        <v>1.8078920651758974</v>
      </c>
      <c r="R1119">
        <v>1.799859506498527</v>
      </c>
      <c r="S1119">
        <v>1.7958520727668843</v>
      </c>
      <c r="T1119">
        <v>1.7962600166694331</v>
      </c>
      <c r="U1119">
        <v>1.7868539810444328</v>
      </c>
      <c r="V1119">
        <v>1.7815632204637841</v>
      </c>
      <c r="W1119">
        <v>1.7788160967274342</v>
      </c>
      <c r="X1119">
        <v>1.7776912223926726</v>
      </c>
      <c r="Y1119">
        <v>1.7783962528859072</v>
      </c>
      <c r="Z1119">
        <v>1.7656366664237551</v>
      </c>
      <c r="AA1119">
        <v>1.7564881501311815</v>
      </c>
      <c r="AB1119">
        <v>1.7503452752062525</v>
      </c>
      <c r="AC1119">
        <v>1.7465473561597979</v>
      </c>
      <c r="AD1119">
        <v>1.7446258966222279</v>
      </c>
      <c r="AE1119">
        <v>1.7313168279245963</v>
      </c>
      <c r="AF1119">
        <v>1.7203648000388008</v>
      </c>
      <c r="AG1119">
        <v>1.7123438357832874</v>
      </c>
      <c r="AH1119">
        <v>1.7080298620101715</v>
      </c>
      <c r="AI1119">
        <v>1.7076703204560086</v>
      </c>
      <c r="AJ1119">
        <v>1.698540682694673</v>
      </c>
      <c r="AK1119">
        <v>1.6960238924974305</v>
      </c>
      <c r="AL1119">
        <v>1.6986621534339668</v>
      </c>
      <c r="AM1119">
        <v>1.7029714043830779</v>
      </c>
      <c r="AN1119">
        <v>1.7058538608682268</v>
      </c>
      <c r="AO1119">
        <v>1.6894682381006971</v>
      </c>
      <c r="AP1119">
        <v>1.671433426017874</v>
      </c>
      <c r="AQ1119">
        <v>1.6542500677666327</v>
      </c>
      <c r="AR1119">
        <v>1.6417732510258516</v>
      </c>
      <c r="AS1119">
        <v>1.6359082050937115</v>
      </c>
      <c r="AT1119">
        <v>1.625962538345207</v>
      </c>
      <c r="AU1119">
        <v>1.6224026968768621</v>
      </c>
      <c r="AV1119">
        <v>1.6223543706049137</v>
      </c>
      <c r="AW1119">
        <v>1.6225899165275559</v>
      </c>
      <c r="AX1119">
        <v>1.6218047379731539</v>
      </c>
      <c r="AY1119">
        <v>1.613142052734817</v>
      </c>
      <c r="AZ1119">
        <v>1.6061083041824651</v>
      </c>
      <c r="BA1119">
        <v>1.6017912464028516</v>
      </c>
      <c r="BB1119">
        <v>1.6013300568028297</v>
      </c>
      <c r="BC1119">
        <v>1.6047823548460671</v>
      </c>
      <c r="BD1119">
        <v>1.6020142034600686</v>
      </c>
      <c r="BE1119">
        <v>1.6035274314081445</v>
      </c>
      <c r="BF1119">
        <v>1.6086572620865069</v>
      </c>
      <c r="BG1119">
        <v>1.6165442660422567</v>
      </c>
      <c r="BH1119">
        <v>1.6265227154371091</v>
      </c>
      <c r="BI1119">
        <v>1.6277024310939447</v>
      </c>
      <c r="BJ1119">
        <v>1.6321375729534022</v>
      </c>
    </row>
    <row r="1120" spans="1:62" x14ac:dyDescent="0.3">
      <c r="A1120" t="s">
        <v>154</v>
      </c>
      <c r="B1120" t="s">
        <v>155</v>
      </c>
      <c r="C1120" t="s">
        <v>2391</v>
      </c>
      <c r="D1120" t="s">
        <v>2392</v>
      </c>
      <c r="E1120">
        <v>2.937211325874693</v>
      </c>
      <c r="F1120">
        <v>2.9505996240969239</v>
      </c>
      <c r="G1120">
        <v>2.9546196641906817</v>
      </c>
      <c r="H1120">
        <v>2.9502150255255577</v>
      </c>
      <c r="I1120">
        <v>2.9385887051234629</v>
      </c>
      <c r="J1120">
        <v>2.9208084962225707</v>
      </c>
      <c r="K1120">
        <v>2.9364878283799833</v>
      </c>
      <c r="L1120">
        <v>2.9446403528260814</v>
      </c>
      <c r="M1120">
        <v>2.9461257790427378</v>
      </c>
      <c r="N1120">
        <v>2.9415215783260309</v>
      </c>
      <c r="O1120">
        <v>2.931625739179851</v>
      </c>
      <c r="P1120">
        <v>2.9500271443952482</v>
      </c>
      <c r="Q1120">
        <v>2.9603108816368739</v>
      </c>
      <c r="R1120">
        <v>2.9630676419587108</v>
      </c>
      <c r="S1120">
        <v>2.958880436995138</v>
      </c>
      <c r="T1120">
        <v>2.9485161106115698</v>
      </c>
      <c r="U1120">
        <v>2.9643068036488192</v>
      </c>
      <c r="V1120">
        <v>2.973482595134183</v>
      </c>
      <c r="W1120">
        <v>2.9773302473720595</v>
      </c>
      <c r="X1120">
        <v>2.9767871240241397</v>
      </c>
      <c r="Y1120">
        <v>2.9725046111894193</v>
      </c>
      <c r="Z1120">
        <v>2.9814265569715754</v>
      </c>
      <c r="AA1120">
        <v>2.9840704817889323</v>
      </c>
      <c r="AB1120">
        <v>2.9814993923254414</v>
      </c>
      <c r="AC1120">
        <v>2.974742709011414</v>
      </c>
      <c r="AD1120">
        <v>2.9647221478170707</v>
      </c>
      <c r="AE1120">
        <v>2.9786868877003188</v>
      </c>
      <c r="AF1120">
        <v>2.9875091105982428</v>
      </c>
      <c r="AG1120">
        <v>2.9917630543856388</v>
      </c>
      <c r="AH1120">
        <v>2.992093600389949</v>
      </c>
      <c r="AI1120">
        <v>2.9893378957519077</v>
      </c>
      <c r="AJ1120">
        <v>3.0015433364107786</v>
      </c>
      <c r="AK1120">
        <v>3.0085483461612634</v>
      </c>
      <c r="AL1120">
        <v>3.0114358391213969</v>
      </c>
      <c r="AM1120">
        <v>3.0114453231492648</v>
      </c>
      <c r="AN1120">
        <v>3.0095558429101441</v>
      </c>
      <c r="AO1120">
        <v>3.0205982506386464</v>
      </c>
      <c r="AP1120">
        <v>3.0261554404082878</v>
      </c>
      <c r="AQ1120">
        <v>3.0264801812207733</v>
      </c>
      <c r="AR1120">
        <v>3.0210934468640365</v>
      </c>
      <c r="AS1120">
        <v>3.00989285926893</v>
      </c>
      <c r="AT1120">
        <v>3.0160939344417197</v>
      </c>
      <c r="AU1120">
        <v>3.0154304244505057</v>
      </c>
      <c r="AV1120">
        <v>3.0095164964571848</v>
      </c>
      <c r="AW1120">
        <v>3.00010614024837</v>
      </c>
      <c r="AX1120">
        <v>2.9884628189334075</v>
      </c>
      <c r="AY1120">
        <v>3.0019843510838009</v>
      </c>
      <c r="AZ1120">
        <v>3.0113641196128786</v>
      </c>
      <c r="BA1120">
        <v>3.0168451442542694</v>
      </c>
      <c r="BB1120">
        <v>3.0186212588392691</v>
      </c>
      <c r="BC1120">
        <v>3.0174949639128155</v>
      </c>
      <c r="BD1120">
        <v>3.0281114110373517</v>
      </c>
      <c r="BE1120">
        <v>3.0351672853734213</v>
      </c>
      <c r="BF1120">
        <v>3.0402026151926975</v>
      </c>
      <c r="BG1120">
        <v>3.044834699281175</v>
      </c>
      <c r="BH1120">
        <v>3.0503134123737166</v>
      </c>
      <c r="BI1120">
        <v>3.0700459179211657</v>
      </c>
      <c r="BJ1120">
        <v>3.0881654208987697</v>
      </c>
    </row>
    <row r="1121" spans="1:62" x14ac:dyDescent="0.3">
      <c r="A1121" t="s">
        <v>154</v>
      </c>
      <c r="B1121" t="s">
        <v>155</v>
      </c>
      <c r="C1121" t="s">
        <v>2393</v>
      </c>
      <c r="D1121" t="s">
        <v>2394</v>
      </c>
      <c r="E1121">
        <v>3754046</v>
      </c>
      <c r="F1121">
        <v>3858594</v>
      </c>
      <c r="G1121">
        <v>3956425</v>
      </c>
      <c r="H1121">
        <v>4047653</v>
      </c>
      <c r="I1121">
        <v>4132495</v>
      </c>
      <c r="J1121">
        <v>4211588</v>
      </c>
      <c r="K1121">
        <v>4334141</v>
      </c>
      <c r="L1121">
        <v>4450356</v>
      </c>
      <c r="M1121">
        <v>4561421</v>
      </c>
      <c r="N1121">
        <v>4668499</v>
      </c>
      <c r="O1121">
        <v>4772768</v>
      </c>
      <c r="P1121">
        <v>4923367</v>
      </c>
      <c r="Q1121">
        <v>5068029</v>
      </c>
      <c r="R1121">
        <v>5207093</v>
      </c>
      <c r="S1121">
        <v>5340901</v>
      </c>
      <c r="T1121">
        <v>5470254</v>
      </c>
      <c r="U1121">
        <v>5644779</v>
      </c>
      <c r="V1121">
        <v>5815060</v>
      </c>
      <c r="W1121">
        <v>5983020</v>
      </c>
      <c r="X1121">
        <v>6150246</v>
      </c>
      <c r="Y1121">
        <v>6317324</v>
      </c>
      <c r="Z1121">
        <v>6512369</v>
      </c>
      <c r="AA1121">
        <v>6702801</v>
      </c>
      <c r="AB1121">
        <v>6889879</v>
      </c>
      <c r="AC1121">
        <v>7075118</v>
      </c>
      <c r="AD1121">
        <v>7259907</v>
      </c>
      <c r="AE1121">
        <v>7488692</v>
      </c>
      <c r="AF1121">
        <v>7713504</v>
      </c>
      <c r="AG1121">
        <v>7935532</v>
      </c>
      <c r="AH1121">
        <v>8156123</v>
      </c>
      <c r="AI1121">
        <v>8377082</v>
      </c>
      <c r="AJ1121">
        <v>8635200</v>
      </c>
      <c r="AK1121">
        <v>8888873</v>
      </c>
      <c r="AL1121">
        <v>9140104</v>
      </c>
      <c r="AM1121">
        <v>9390737</v>
      </c>
      <c r="AN1121">
        <v>9641819</v>
      </c>
      <c r="AO1121">
        <v>9939753</v>
      </c>
      <c r="AP1121">
        <v>10228164</v>
      </c>
      <c r="AQ1121">
        <v>10508660</v>
      </c>
      <c r="AR1121">
        <v>10781287</v>
      </c>
      <c r="AS1121">
        <v>11046008</v>
      </c>
      <c r="AT1121">
        <v>11362322</v>
      </c>
      <c r="AU1121">
        <v>11666196</v>
      </c>
      <c r="AV1121">
        <v>11962352</v>
      </c>
      <c r="AW1121">
        <v>12257066</v>
      </c>
      <c r="AX1121">
        <v>12555598</v>
      </c>
      <c r="AY1121">
        <v>12960116</v>
      </c>
      <c r="AZ1121">
        <v>13364887</v>
      </c>
      <c r="BA1121">
        <v>13769769</v>
      </c>
      <c r="BB1121">
        <v>14173846</v>
      </c>
      <c r="BC1121">
        <v>14579661</v>
      </c>
      <c r="BD1121">
        <v>15035215</v>
      </c>
      <c r="BE1121">
        <v>15490724</v>
      </c>
      <c r="BF1121">
        <v>15953440</v>
      </c>
      <c r="BG1121">
        <v>16431955</v>
      </c>
      <c r="BH1121">
        <v>16933177</v>
      </c>
      <c r="BI1121">
        <v>17507884</v>
      </c>
      <c r="BJ1121">
        <v>18095198</v>
      </c>
    </row>
    <row r="1122" spans="1:62" x14ac:dyDescent="0.3">
      <c r="A1122" t="s">
        <v>154</v>
      </c>
      <c r="B1122" t="s">
        <v>155</v>
      </c>
      <c r="C1122" t="s">
        <v>2395</v>
      </c>
      <c r="D1122" t="s">
        <v>2396</v>
      </c>
      <c r="E1122">
        <v>3.2543505947030815</v>
      </c>
      <c r="F1122">
        <v>3.2678119254090472</v>
      </c>
      <c r="G1122">
        <v>3.2722035524423569</v>
      </c>
      <c r="H1122">
        <v>3.2682181896533558</v>
      </c>
      <c r="I1122">
        <v>3.2566521489419604</v>
      </c>
      <c r="J1122">
        <v>3.23854079341567</v>
      </c>
      <c r="K1122">
        <v>3.2512431278439244</v>
      </c>
      <c r="L1122">
        <v>3.2559597772617925</v>
      </c>
      <c r="M1122">
        <v>3.2539460806185114</v>
      </c>
      <c r="N1122">
        <v>3.2463233169475645</v>
      </c>
      <c r="O1122">
        <v>3.2341571210427991</v>
      </c>
      <c r="P1122">
        <v>3.2501796121133313</v>
      </c>
      <c r="Q1122">
        <v>3.2585283225915829</v>
      </c>
      <c r="R1122">
        <v>3.2598130440454085</v>
      </c>
      <c r="S1122">
        <v>3.2545968744266189</v>
      </c>
      <c r="T1122">
        <v>3.2437333253889529</v>
      </c>
      <c r="U1122">
        <v>3.2562610438139217</v>
      </c>
      <c r="V1122">
        <v>3.2625319399435186</v>
      </c>
      <c r="W1122">
        <v>3.2640834036800666</v>
      </c>
      <c r="X1122">
        <v>3.2620446511573435</v>
      </c>
      <c r="Y1122">
        <v>3.2570484182837451</v>
      </c>
      <c r="Z1122">
        <v>3.2634189877077162</v>
      </c>
      <c r="AA1122">
        <v>3.2643542746507141</v>
      </c>
      <c r="AB1122">
        <v>3.2609760082959847</v>
      </c>
      <c r="AC1122">
        <v>3.2544117190839628</v>
      </c>
      <c r="AD1122">
        <v>3.2456595756826716</v>
      </c>
      <c r="AE1122">
        <v>3.254267023837226</v>
      </c>
      <c r="AF1122">
        <v>3.2585046822673251</v>
      </c>
      <c r="AG1122">
        <v>3.259205174207346</v>
      </c>
      <c r="AH1122">
        <v>3.2571025387654009</v>
      </c>
      <c r="AI1122">
        <v>3.2531016523946397</v>
      </c>
      <c r="AJ1122">
        <v>3.2611361573424462</v>
      </c>
      <c r="AK1122">
        <v>3.2649846737162513</v>
      </c>
      <c r="AL1122">
        <v>3.2659149826322063</v>
      </c>
      <c r="AM1122">
        <v>3.2650594674930322</v>
      </c>
      <c r="AN1122">
        <v>3.2631242801321871</v>
      </c>
      <c r="AO1122">
        <v>3.2754634804083413</v>
      </c>
      <c r="AP1122">
        <v>3.2826791383594549</v>
      </c>
      <c r="AQ1122">
        <v>3.2853562714119975</v>
      </c>
      <c r="AR1122">
        <v>3.2833995897967312</v>
      </c>
      <c r="AS1122">
        <v>3.2768444005057491</v>
      </c>
      <c r="AT1122">
        <v>3.2831183327601083</v>
      </c>
      <c r="AU1122">
        <v>3.2831372371849339</v>
      </c>
      <c r="AV1122">
        <v>3.2785118209612629</v>
      </c>
      <c r="AW1122">
        <v>3.2710912871909485</v>
      </c>
      <c r="AX1122">
        <v>3.2623337984012588</v>
      </c>
      <c r="AY1122">
        <v>3.278126565138626</v>
      </c>
      <c r="AZ1122">
        <v>3.2904740258121206</v>
      </c>
      <c r="BA1122">
        <v>3.2995705190028684</v>
      </c>
      <c r="BB1122">
        <v>3.3054760284414479</v>
      </c>
      <c r="BC1122">
        <v>3.3090168239800293</v>
      </c>
      <c r="BD1122">
        <v>3.3209885026870172</v>
      </c>
      <c r="BE1122">
        <v>3.3299828960881777</v>
      </c>
      <c r="BF1122">
        <v>3.3378433711363735</v>
      </c>
      <c r="BG1122">
        <v>3.3465228410317502</v>
      </c>
      <c r="BH1122">
        <v>3.3574069114608971</v>
      </c>
      <c r="BI1122">
        <v>3.3801554380790781</v>
      </c>
      <c r="BJ1122">
        <v>3.4023788114169626</v>
      </c>
    </row>
    <row r="1123" spans="1:62" x14ac:dyDescent="0.3">
      <c r="A1123" t="s">
        <v>154</v>
      </c>
      <c r="B1123" t="s">
        <v>155</v>
      </c>
      <c r="C1123" t="s">
        <v>2397</v>
      </c>
      <c r="D1123" t="s">
        <v>2398</v>
      </c>
      <c r="E1123">
        <v>2960004</v>
      </c>
      <c r="F1123">
        <v>3046199</v>
      </c>
      <c r="G1123">
        <v>3124357</v>
      </c>
      <c r="H1123">
        <v>3195336</v>
      </c>
      <c r="I1123">
        <v>3260378</v>
      </c>
      <c r="J1123">
        <v>3320260</v>
      </c>
      <c r="K1123">
        <v>3429575</v>
      </c>
      <c r="L1123">
        <v>3533807</v>
      </c>
      <c r="M1123">
        <v>3632916</v>
      </c>
      <c r="N1123">
        <v>3726543</v>
      </c>
      <c r="O1123">
        <v>3814819</v>
      </c>
      <c r="P1123">
        <v>3948496</v>
      </c>
      <c r="Q1123">
        <v>4074444</v>
      </c>
      <c r="R1123">
        <v>4192912</v>
      </c>
      <c r="S1123">
        <v>4304320</v>
      </c>
      <c r="T1123">
        <v>4409180</v>
      </c>
      <c r="U1123">
        <v>4567948</v>
      </c>
      <c r="V1123">
        <v>4721292</v>
      </c>
      <c r="W1123">
        <v>4869771</v>
      </c>
      <c r="X1123">
        <v>5013677</v>
      </c>
      <c r="Y1123">
        <v>5153131</v>
      </c>
      <c r="Z1123">
        <v>5325749</v>
      </c>
      <c r="AA1123">
        <v>5489383</v>
      </c>
      <c r="AB1123">
        <v>5644680</v>
      </c>
      <c r="AC1123">
        <v>5792767</v>
      </c>
      <c r="AD1123">
        <v>5934560</v>
      </c>
      <c r="AE1123">
        <v>6148832</v>
      </c>
      <c r="AF1123">
        <v>6355861</v>
      </c>
      <c r="AG1123">
        <v>6555325</v>
      </c>
      <c r="AH1123">
        <v>6747592</v>
      </c>
      <c r="AI1123">
        <v>6933628</v>
      </c>
      <c r="AJ1123">
        <v>7171013</v>
      </c>
      <c r="AK1123">
        <v>7398574</v>
      </c>
      <c r="AL1123">
        <v>7617336</v>
      </c>
      <c r="AM1123">
        <v>7829729</v>
      </c>
      <c r="AN1123">
        <v>8038410</v>
      </c>
      <c r="AO1123">
        <v>8286297</v>
      </c>
      <c r="AP1123">
        <v>8522422</v>
      </c>
      <c r="AQ1123">
        <v>8745514</v>
      </c>
      <c r="AR1123">
        <v>8952041</v>
      </c>
      <c r="AS1123">
        <v>9139844</v>
      </c>
      <c r="AT1123">
        <v>9407078</v>
      </c>
      <c r="AU1123">
        <v>9656071</v>
      </c>
      <c r="AV1123">
        <v>9891114</v>
      </c>
      <c r="AW1123">
        <v>10117411</v>
      </c>
      <c r="AX1123">
        <v>10338438</v>
      </c>
      <c r="AY1123">
        <v>10666627</v>
      </c>
      <c r="AZ1123">
        <v>10986966</v>
      </c>
      <c r="BA1123">
        <v>11299416</v>
      </c>
      <c r="BB1123">
        <v>11603962</v>
      </c>
      <c r="BC1123">
        <v>11902742</v>
      </c>
      <c r="BD1123">
        <v>12278202</v>
      </c>
      <c r="BE1123">
        <v>12646691</v>
      </c>
      <c r="BF1123">
        <v>13011731</v>
      </c>
      <c r="BG1123">
        <v>13377527</v>
      </c>
      <c r="BH1123">
        <v>13748393</v>
      </c>
      <c r="BI1123">
        <v>14212195</v>
      </c>
      <c r="BJ1123">
        <v>14673545</v>
      </c>
    </row>
    <row r="1124" spans="1:62" x14ac:dyDescent="0.3">
      <c r="A1124" t="s">
        <v>154</v>
      </c>
      <c r="B1124" t="s">
        <v>155</v>
      </c>
      <c r="C1124" t="s">
        <v>2399</v>
      </c>
      <c r="D1124" t="s">
        <v>2400</v>
      </c>
      <c r="E1124">
        <v>2.6141222259195422</v>
      </c>
      <c r="F1124">
        <v>2.627624232861276</v>
      </c>
      <c r="G1124">
        <v>2.6313272725509984</v>
      </c>
      <c r="H1124">
        <v>2.6265701457516952</v>
      </c>
      <c r="I1124">
        <v>2.6149457116835255</v>
      </c>
      <c r="J1124">
        <v>2.5975502369841035</v>
      </c>
      <c r="K1124">
        <v>2.6164169364856145</v>
      </c>
      <c r="L1124">
        <v>2.6282255541773822</v>
      </c>
      <c r="M1124">
        <v>2.633353474871249</v>
      </c>
      <c r="N1124">
        <v>2.6319408569419553</v>
      </c>
      <c r="O1124">
        <v>2.6244797256871659</v>
      </c>
      <c r="P1124">
        <v>2.6454314987426475</v>
      </c>
      <c r="Q1124">
        <v>2.6578192891394137</v>
      </c>
      <c r="R1124">
        <v>2.6621963201931629</v>
      </c>
      <c r="S1124">
        <v>2.6591417181856958</v>
      </c>
      <c r="T1124">
        <v>2.6493617486146772</v>
      </c>
      <c r="U1124">
        <v>2.6686493088247984</v>
      </c>
      <c r="V1124">
        <v>2.6809454675011377</v>
      </c>
      <c r="W1124">
        <v>2.6872568101414473</v>
      </c>
      <c r="X1124">
        <v>2.6883660761314623</v>
      </c>
      <c r="Y1124">
        <v>2.6849469045543262</v>
      </c>
      <c r="Z1124">
        <v>2.6964605017870014</v>
      </c>
      <c r="AA1124">
        <v>2.700884217197129</v>
      </c>
      <c r="AB1124">
        <v>2.6991145695337431</v>
      </c>
      <c r="AC1124">
        <v>2.6921496405589513</v>
      </c>
      <c r="AD1124">
        <v>2.6808621973315505</v>
      </c>
      <c r="AE1124">
        <v>2.7002165163394984</v>
      </c>
      <c r="AF1124">
        <v>2.7136297699914014</v>
      </c>
      <c r="AG1124">
        <v>2.7214393913136132</v>
      </c>
      <c r="AH1124">
        <v>2.7241830205150839</v>
      </c>
      <c r="AI1124">
        <v>2.7226301579466088</v>
      </c>
      <c r="AJ1124">
        <v>2.7390366206690642</v>
      </c>
      <c r="AK1124">
        <v>2.7492016481007098</v>
      </c>
      <c r="AL1124">
        <v>2.7540332424292138</v>
      </c>
      <c r="AM1124">
        <v>2.7548562736136644</v>
      </c>
      <c r="AN1124">
        <v>2.7529602608794632</v>
      </c>
      <c r="AO1124">
        <v>2.7627931399824801</v>
      </c>
      <c r="AP1124">
        <v>2.7667664109835624</v>
      </c>
      <c r="AQ1124">
        <v>2.7647772293937458</v>
      </c>
      <c r="AR1124">
        <v>2.7559804100612926</v>
      </c>
      <c r="AS1124">
        <v>2.7401163080281132</v>
      </c>
      <c r="AT1124">
        <v>2.7463297959575903</v>
      </c>
      <c r="AU1124">
        <v>2.7450495261537999</v>
      </c>
      <c r="AV1124">
        <v>2.7378788093472055</v>
      </c>
      <c r="AW1124">
        <v>2.7264823928665884</v>
      </c>
      <c r="AX1124">
        <v>2.7119708830853724</v>
      </c>
      <c r="AY1124">
        <v>2.7232705240623991</v>
      </c>
      <c r="AZ1124">
        <v>2.72974109342237</v>
      </c>
      <c r="BA1124">
        <v>2.7316663229075742</v>
      </c>
      <c r="BB1124">
        <v>2.7293508783956653</v>
      </c>
      <c r="BC1124">
        <v>2.7235876637441221</v>
      </c>
      <c r="BD1124">
        <v>2.733003270302464</v>
      </c>
      <c r="BE1124">
        <v>2.7382647163891281</v>
      </c>
      <c r="BF1124">
        <v>2.740594896283334</v>
      </c>
      <c r="BG1124">
        <v>2.7412843707930761</v>
      </c>
      <c r="BH1124">
        <v>2.7414694079795892</v>
      </c>
      <c r="BI1124">
        <v>2.758300667001413</v>
      </c>
      <c r="BJ1124">
        <v>2.772421748230721</v>
      </c>
    </row>
    <row r="1125" spans="1:62" x14ac:dyDescent="0.3">
      <c r="A1125" t="s">
        <v>154</v>
      </c>
      <c r="B1125" t="s">
        <v>155</v>
      </c>
      <c r="C1125" t="s">
        <v>2401</v>
      </c>
      <c r="D1125" t="s">
        <v>2402</v>
      </c>
      <c r="E1125">
        <v>6714054</v>
      </c>
      <c r="F1125">
        <v>6904657</v>
      </c>
      <c r="G1125">
        <v>7080662</v>
      </c>
      <c r="H1125">
        <v>7242874</v>
      </c>
      <c r="I1125">
        <v>7392796</v>
      </c>
      <c r="J1125">
        <v>7531848</v>
      </c>
      <c r="K1125">
        <v>7763668</v>
      </c>
      <c r="L1125">
        <v>7984076</v>
      </c>
      <c r="M1125">
        <v>8194325</v>
      </c>
      <c r="N1125">
        <v>8395044</v>
      </c>
      <c r="O1125">
        <v>8587585</v>
      </c>
      <c r="P1125">
        <v>8871823</v>
      </c>
      <c r="Q1125">
        <v>9142374</v>
      </c>
      <c r="R1125">
        <v>9399862</v>
      </c>
      <c r="S1125">
        <v>9645122</v>
      </c>
      <c r="T1125">
        <v>9879442</v>
      </c>
      <c r="U1125">
        <v>10212700</v>
      </c>
      <c r="V1125">
        <v>10536332</v>
      </c>
      <c r="W1125">
        <v>10852840</v>
      </c>
      <c r="X1125">
        <v>11163993</v>
      </c>
      <c r="Y1125">
        <v>11470457</v>
      </c>
      <c r="Z1125">
        <v>11838218</v>
      </c>
      <c r="AA1125">
        <v>12192227</v>
      </c>
      <c r="AB1125">
        <v>12534627</v>
      </c>
      <c r="AC1125">
        <v>12867947</v>
      </c>
      <c r="AD1125">
        <v>13194439</v>
      </c>
      <c r="AE1125">
        <v>13637484</v>
      </c>
      <c r="AF1125">
        <v>14069344</v>
      </c>
      <c r="AG1125">
        <v>14490835</v>
      </c>
      <c r="AH1125">
        <v>14903700</v>
      </c>
      <c r="AI1125">
        <v>15310704</v>
      </c>
      <c r="AJ1125">
        <v>15806097</v>
      </c>
      <c r="AK1125">
        <v>16287248</v>
      </c>
      <c r="AL1125">
        <v>16757192</v>
      </c>
      <c r="AM1125">
        <v>17220306</v>
      </c>
      <c r="AN1125">
        <v>17680227</v>
      </c>
      <c r="AO1125">
        <v>18225856</v>
      </c>
      <c r="AP1125">
        <v>18750300</v>
      </c>
      <c r="AQ1125">
        <v>19253939</v>
      </c>
      <c r="AR1125">
        <v>19733174</v>
      </c>
      <c r="AS1125">
        <v>20185835</v>
      </c>
      <c r="AT1125">
        <v>20769305</v>
      </c>
      <c r="AU1125">
        <v>21322104</v>
      </c>
      <c r="AV1125">
        <v>21853321</v>
      </c>
      <c r="AW1125">
        <v>22374435</v>
      </c>
      <c r="AX1125">
        <v>22894031</v>
      </c>
      <c r="AY1125">
        <v>23626692</v>
      </c>
      <c r="AZ1125">
        <v>24351702</v>
      </c>
      <c r="BA1125">
        <v>25068944</v>
      </c>
      <c r="BB1125">
        <v>25777627</v>
      </c>
      <c r="BC1125">
        <v>26482391</v>
      </c>
      <c r="BD1125">
        <v>27313260</v>
      </c>
      <c r="BE1125">
        <v>28137211</v>
      </c>
      <c r="BF1125">
        <v>28965046</v>
      </c>
      <c r="BG1125">
        <v>29809478</v>
      </c>
      <c r="BH1125">
        <v>30681578</v>
      </c>
      <c r="BI1125">
        <v>31720106</v>
      </c>
      <c r="BJ1125">
        <v>32768762</v>
      </c>
    </row>
    <row r="1126" spans="1:62" x14ac:dyDescent="0.3">
      <c r="A1126" t="s">
        <v>154</v>
      </c>
      <c r="B1126" t="s">
        <v>155</v>
      </c>
      <c r="C1126" t="s">
        <v>2403</v>
      </c>
      <c r="D1126" t="s">
        <v>2404</v>
      </c>
      <c r="E1126">
        <v>1.5046270055989346</v>
      </c>
      <c r="F1126">
        <v>1.4971356918144738</v>
      </c>
      <c r="G1126">
        <v>1.493392866493422</v>
      </c>
      <c r="H1126">
        <v>1.4928607547403834</v>
      </c>
      <c r="I1126">
        <v>1.4945248903326702</v>
      </c>
      <c r="J1126">
        <v>1.4978753642291027</v>
      </c>
      <c r="K1126">
        <v>1.4865220050694867</v>
      </c>
      <c r="L1126">
        <v>1.4769063603192238</v>
      </c>
      <c r="M1126">
        <v>1.4706775198550519</v>
      </c>
      <c r="N1126">
        <v>1.4693144760986878</v>
      </c>
      <c r="O1126">
        <v>1.4731988110828864</v>
      </c>
      <c r="P1126">
        <v>1.4658211175389892</v>
      </c>
      <c r="Q1126">
        <v>1.4623263395417483</v>
      </c>
      <c r="R1126">
        <v>1.4618669515176097</v>
      </c>
      <c r="S1126">
        <v>1.463121490093676</v>
      </c>
      <c r="T1126">
        <v>1.465401916200437</v>
      </c>
      <c r="U1126">
        <v>1.4538454369539373</v>
      </c>
      <c r="V1126">
        <v>1.4448526999420657</v>
      </c>
      <c r="W1126">
        <v>1.4401642574608695</v>
      </c>
      <c r="X1126">
        <v>1.4403668797983806</v>
      </c>
      <c r="Y1126">
        <v>1.4445381553825718</v>
      </c>
      <c r="Z1126">
        <v>1.433786693939531</v>
      </c>
      <c r="AA1126">
        <v>1.4263342278633682</v>
      </c>
      <c r="AB1126">
        <v>1.4225283497211103</v>
      </c>
      <c r="AC1126">
        <v>1.4224344268403419</v>
      </c>
      <c r="AD1126">
        <v>1.4257316905919097</v>
      </c>
      <c r="AE1126">
        <v>1.4167572994897457</v>
      </c>
      <c r="AF1126">
        <v>1.4113585367087169</v>
      </c>
      <c r="AG1126">
        <v>1.40936672164045</v>
      </c>
      <c r="AH1126">
        <v>1.4102354743018279</v>
      </c>
      <c r="AI1126">
        <v>1.4135226688778679</v>
      </c>
      <c r="AJ1126">
        <v>1.4031233475979192</v>
      </c>
      <c r="AK1126">
        <v>1.3955469135756982</v>
      </c>
      <c r="AL1126">
        <v>1.3917139146625011</v>
      </c>
      <c r="AM1126">
        <v>1.3925122092715907</v>
      </c>
      <c r="AN1126">
        <v>1.3979791735169698</v>
      </c>
      <c r="AO1126">
        <v>1.391157448061956</v>
      </c>
      <c r="AP1126">
        <v>1.3888137703960086</v>
      </c>
      <c r="AQ1126">
        <v>1.3901012304479536</v>
      </c>
      <c r="AR1126">
        <v>1.3928510142489128</v>
      </c>
      <c r="AS1126">
        <v>1.3953286399711016</v>
      </c>
      <c r="AT1126">
        <v>1.3839736297434957</v>
      </c>
      <c r="AU1126">
        <v>1.3727431574683413</v>
      </c>
      <c r="AV1126">
        <v>1.3633774443481954</v>
      </c>
      <c r="AW1126">
        <v>1.3583556872889746</v>
      </c>
      <c r="AX1126">
        <v>1.3588452295860398</v>
      </c>
      <c r="AY1126">
        <v>1.3536191967387579</v>
      </c>
      <c r="AZ1126">
        <v>1.3530402554330145</v>
      </c>
      <c r="BA1126">
        <v>1.3555312460878544</v>
      </c>
      <c r="BB1126">
        <v>1.3593299460937125</v>
      </c>
      <c r="BC1126">
        <v>1.3638933877951669</v>
      </c>
      <c r="BD1126">
        <v>1.3593515815141808</v>
      </c>
      <c r="BE1126">
        <v>1.3571153840414116</v>
      </c>
      <c r="BF1126">
        <v>1.3583408492879476</v>
      </c>
      <c r="BG1126">
        <v>1.3643554018590343</v>
      </c>
      <c r="BH1126">
        <v>1.3754777561527458</v>
      </c>
      <c r="BI1126">
        <v>1.3783011617027807</v>
      </c>
      <c r="BJ1126">
        <v>1.3858252044831665</v>
      </c>
    </row>
    <row r="1127" spans="1:62" x14ac:dyDescent="0.3">
      <c r="A1127" t="s">
        <v>154</v>
      </c>
      <c r="B1127" t="s">
        <v>155</v>
      </c>
      <c r="C1127" t="s">
        <v>2405</v>
      </c>
      <c r="D1127" t="s">
        <v>2406</v>
      </c>
      <c r="E1127">
        <v>1.2674602417823055</v>
      </c>
      <c r="F1127">
        <v>1.2608258532520344</v>
      </c>
      <c r="G1127">
        <v>1.2553859256482072</v>
      </c>
      <c r="H1127">
        <v>1.2523138955019029</v>
      </c>
      <c r="I1127">
        <v>1.2527186983492751</v>
      </c>
      <c r="J1127">
        <v>1.2569138257225752</v>
      </c>
      <c r="K1127">
        <v>1.2539439459567447</v>
      </c>
      <c r="L1127">
        <v>1.2536102981169646</v>
      </c>
      <c r="M1127">
        <v>1.2559712049955913</v>
      </c>
      <c r="N1127">
        <v>1.2607570031426802</v>
      </c>
      <c r="O1127">
        <v>1.2677150508610449</v>
      </c>
      <c r="P1127">
        <v>1.265132847562253</v>
      </c>
      <c r="Q1127">
        <v>1.2640157776470125</v>
      </c>
      <c r="R1127">
        <v>1.2643570446516212</v>
      </c>
      <c r="S1127">
        <v>1.2657999783006166</v>
      </c>
      <c r="T1127">
        <v>1.2681332881739706</v>
      </c>
      <c r="U1127">
        <v>1.261797289254748</v>
      </c>
      <c r="V1127">
        <v>1.2569568507134137</v>
      </c>
      <c r="W1127">
        <v>1.2548311392049161</v>
      </c>
      <c r="X1127">
        <v>1.2559322902421275</v>
      </c>
      <c r="Y1127">
        <v>1.2598355119402709</v>
      </c>
      <c r="Z1127">
        <v>1.2524754560008335</v>
      </c>
      <c r="AA1127">
        <v>1.2470448840292512</v>
      </c>
      <c r="AB1127">
        <v>1.243872366428032</v>
      </c>
      <c r="AC1127">
        <v>1.2431677629721369</v>
      </c>
      <c r="AD1127">
        <v>1.2449189435350991</v>
      </c>
      <c r="AE1127">
        <v>1.2412622047371327</v>
      </c>
      <c r="AF1127">
        <v>1.2389096667459949</v>
      </c>
      <c r="AG1127">
        <v>1.2376817033188801</v>
      </c>
      <c r="AH1127">
        <v>1.2375752642008393</v>
      </c>
      <c r="AI1127">
        <v>1.2388580661618747</v>
      </c>
      <c r="AJ1127">
        <v>1.2317341248734481</v>
      </c>
      <c r="AK1127">
        <v>1.2257817509022551</v>
      </c>
      <c r="AL1127">
        <v>1.2217464753005514</v>
      </c>
      <c r="AM1127">
        <v>1.2209595016359853</v>
      </c>
      <c r="AN1127">
        <v>1.2244430065112228</v>
      </c>
      <c r="AO1127">
        <v>1.2195055159306234</v>
      </c>
      <c r="AP1127">
        <v>1.218905516506601</v>
      </c>
      <c r="AQ1127">
        <v>1.2210223864970022</v>
      </c>
      <c r="AR1127">
        <v>1.2228765983249732</v>
      </c>
      <c r="AS1127">
        <v>1.2225689659430286</v>
      </c>
      <c r="AT1127">
        <v>1.2114925520586493</v>
      </c>
      <c r="AU1127">
        <v>1.1990700181630982</v>
      </c>
      <c r="AV1127">
        <v>1.1880081473121189</v>
      </c>
      <c r="AW1127">
        <v>1.1811565265332165</v>
      </c>
      <c r="AX1127">
        <v>1.1793988593225624</v>
      </c>
      <c r="AY1127">
        <v>1.1741485499405784</v>
      </c>
      <c r="AZ1127">
        <v>1.1727966777485632</v>
      </c>
      <c r="BA1127">
        <v>1.1739733116490894</v>
      </c>
      <c r="BB1127">
        <v>1.1762466808695065</v>
      </c>
      <c r="BC1127">
        <v>1.179233079735055</v>
      </c>
      <c r="BD1127">
        <v>1.1749163983215083</v>
      </c>
      <c r="BE1127">
        <v>1.1723151060251997</v>
      </c>
      <c r="BF1127">
        <v>1.1721926791668982</v>
      </c>
      <c r="BG1127">
        <v>1.1753925902449969</v>
      </c>
      <c r="BH1127">
        <v>1.18221610596615</v>
      </c>
      <c r="BI1127">
        <v>1.1823741314461735</v>
      </c>
      <c r="BJ1127">
        <v>1.185722013004354</v>
      </c>
    </row>
    <row r="1128" spans="1:62" x14ac:dyDescent="0.3">
      <c r="A1128" t="s">
        <v>154</v>
      </c>
      <c r="B1128" t="s">
        <v>155</v>
      </c>
      <c r="C1128" t="s">
        <v>2407</v>
      </c>
      <c r="D1128" t="s">
        <v>2408</v>
      </c>
      <c r="E1128">
        <v>0.96311096235209237</v>
      </c>
      <c r="F1128">
        <v>0.9607116565701358</v>
      </c>
      <c r="G1128">
        <v>0.95682802406822731</v>
      </c>
      <c r="H1128">
        <v>0.95332591927309074</v>
      </c>
      <c r="I1128">
        <v>0.95187738138317524</v>
      </c>
      <c r="J1128">
        <v>0.9534639941200872</v>
      </c>
      <c r="K1128">
        <v>0.95397562863098739</v>
      </c>
      <c r="L1128">
        <v>0.95512630047738178</v>
      </c>
      <c r="M1128">
        <v>0.95691447425674803</v>
      </c>
      <c r="N1128">
        <v>0.95864720516056934</v>
      </c>
      <c r="O1128">
        <v>0.96034236976933585</v>
      </c>
      <c r="P1128">
        <v>0.95797442157078372</v>
      </c>
      <c r="Q1128">
        <v>0.95388747728555179</v>
      </c>
      <c r="R1128">
        <v>0.9502539285580498</v>
      </c>
      <c r="S1128">
        <v>0.94902776807705513</v>
      </c>
      <c r="T1128">
        <v>0.95109558823875018</v>
      </c>
      <c r="U1128">
        <v>0.95184509396657968</v>
      </c>
      <c r="V1128">
        <v>0.95278574570668417</v>
      </c>
      <c r="W1128">
        <v>0.95358281062765704</v>
      </c>
      <c r="X1128">
        <v>0.95432682635805721</v>
      </c>
      <c r="Y1128">
        <v>0.95610096529345057</v>
      </c>
      <c r="Z1128">
        <v>0.95245478286026519</v>
      </c>
      <c r="AA1128">
        <v>0.94936468025247611</v>
      </c>
      <c r="AB1128">
        <v>0.94759720463705688</v>
      </c>
      <c r="AC1128">
        <v>0.94769690568831411</v>
      </c>
      <c r="AD1128">
        <v>0.95011240670305985</v>
      </c>
      <c r="AE1128">
        <v>0.9471778958631295</v>
      </c>
      <c r="AF1128">
        <v>0.94510119112757174</v>
      </c>
      <c r="AG1128">
        <v>0.9447304603522767</v>
      </c>
      <c r="AH1128">
        <v>0.94663148181165668</v>
      </c>
      <c r="AI1128">
        <v>0.95113576440580849</v>
      </c>
      <c r="AJ1128">
        <v>0.94903165925176747</v>
      </c>
      <c r="AK1128">
        <v>0.94822057918127156</v>
      </c>
      <c r="AL1128">
        <v>0.94899524840056504</v>
      </c>
      <c r="AM1128">
        <v>0.95120518811688659</v>
      </c>
      <c r="AN1128">
        <v>0.95484333306563118</v>
      </c>
      <c r="AO1128">
        <v>0.95190384628728564</v>
      </c>
      <c r="AP1128">
        <v>0.94794995757703837</v>
      </c>
      <c r="AQ1128">
        <v>0.94433394102595636</v>
      </c>
      <c r="AR1128">
        <v>0.94296779630692251</v>
      </c>
      <c r="AS1128">
        <v>0.94530053015750071</v>
      </c>
      <c r="AT1128">
        <v>0.94312367056334423</v>
      </c>
      <c r="AU1128">
        <v>0.94442064904068657</v>
      </c>
      <c r="AV1128">
        <v>0.94830821411953048</v>
      </c>
      <c r="AW1128">
        <v>0.95256104961550259</v>
      </c>
      <c r="AX1128">
        <v>0.95586895892909607</v>
      </c>
      <c r="AY1128">
        <v>0.95230313259853339</v>
      </c>
      <c r="AZ1128">
        <v>0.94709284546899086</v>
      </c>
      <c r="BA1128">
        <v>0.94287383551014015</v>
      </c>
      <c r="BB1128">
        <v>0.94200632080636759</v>
      </c>
      <c r="BC1128">
        <v>0.94524252146731647</v>
      </c>
      <c r="BD1128">
        <v>0.94328738770648324</v>
      </c>
      <c r="BE1128">
        <v>0.94435252586488594</v>
      </c>
      <c r="BF1128">
        <v>0.94809918472190646</v>
      </c>
      <c r="BG1128">
        <v>0.95376558853672933</v>
      </c>
      <c r="BH1128">
        <v>0.96111979709221862</v>
      </c>
      <c r="BI1128">
        <v>0.9608991498131968</v>
      </c>
      <c r="BJ1128">
        <v>0.96194808488107586</v>
      </c>
    </row>
    <row r="1129" spans="1:62" x14ac:dyDescent="0.3">
      <c r="A1129" t="s">
        <v>154</v>
      </c>
      <c r="B1129" t="s">
        <v>155</v>
      </c>
      <c r="C1129" t="s">
        <v>2409</v>
      </c>
      <c r="D1129" t="s">
        <v>2410</v>
      </c>
      <c r="E1129">
        <v>0.77319634497495082</v>
      </c>
      <c r="F1129">
        <v>0.77381956485632553</v>
      </c>
      <c r="G1129">
        <v>0.77311359195499951</v>
      </c>
      <c r="H1129">
        <v>0.77197966587991662</v>
      </c>
      <c r="I1129">
        <v>0.77090848427056657</v>
      </c>
      <c r="J1129">
        <v>0.77039863004866704</v>
      </c>
      <c r="K1129">
        <v>0.77110808067431158</v>
      </c>
      <c r="L1129">
        <v>0.77072131924870324</v>
      </c>
      <c r="M1129">
        <v>0.77047281784205723</v>
      </c>
      <c r="N1129">
        <v>0.77122476831105335</v>
      </c>
      <c r="O1129">
        <v>0.77344293101924777</v>
      </c>
      <c r="P1129">
        <v>0.77575255320082803</v>
      </c>
      <c r="Q1129">
        <v>0.77693447017466744</v>
      </c>
      <c r="R1129">
        <v>0.77793950340221207</v>
      </c>
      <c r="S1129">
        <v>0.77947894418213903</v>
      </c>
      <c r="T1129">
        <v>0.78200711512217858</v>
      </c>
      <c r="U1129">
        <v>0.78591022927188781</v>
      </c>
      <c r="V1129">
        <v>0.78879899431911071</v>
      </c>
      <c r="W1129">
        <v>0.7908618577184322</v>
      </c>
      <c r="X1129">
        <v>0.79244123327984539</v>
      </c>
      <c r="Y1129">
        <v>0.79441192653047354</v>
      </c>
      <c r="Z1129">
        <v>0.79328071865603156</v>
      </c>
      <c r="AA1129">
        <v>0.79170304063749053</v>
      </c>
      <c r="AB1129">
        <v>0.79054773730721839</v>
      </c>
      <c r="AC1129">
        <v>0.79035518915365299</v>
      </c>
      <c r="AD1129">
        <v>0.79146729004613914</v>
      </c>
      <c r="AE1129">
        <v>0.79356074625019479</v>
      </c>
      <c r="AF1129">
        <v>0.79573036494406157</v>
      </c>
      <c r="AG1129">
        <v>0.7986511113122966</v>
      </c>
      <c r="AH1129">
        <v>0.80248191993910833</v>
      </c>
      <c r="AI1129">
        <v>0.80709419134343252</v>
      </c>
      <c r="AJ1129">
        <v>0.80818496420180463</v>
      </c>
      <c r="AK1129">
        <v>0.80869515247297508</v>
      </c>
      <c r="AL1129">
        <v>0.80910996665027413</v>
      </c>
      <c r="AM1129">
        <v>0.80970408240083669</v>
      </c>
      <c r="AN1129">
        <v>0.81070541796120177</v>
      </c>
      <c r="AO1129">
        <v>0.80620704958832878</v>
      </c>
      <c r="AP1129">
        <v>0.80030271783587903</v>
      </c>
      <c r="AQ1129">
        <v>0.79444988273108097</v>
      </c>
      <c r="AR1129">
        <v>0.79074035556915057</v>
      </c>
      <c r="AS1129">
        <v>0.79066583600987217</v>
      </c>
      <c r="AT1129">
        <v>0.7926682028309282</v>
      </c>
      <c r="AU1129">
        <v>0.79691717597420897</v>
      </c>
      <c r="AV1129">
        <v>0.80144984665648455</v>
      </c>
      <c r="AW1129">
        <v>0.80396108786037224</v>
      </c>
      <c r="AX1129">
        <v>0.80399967974419262</v>
      </c>
      <c r="AY1129">
        <v>0.79907282658080736</v>
      </c>
      <c r="AZ1129">
        <v>0.79244736997973098</v>
      </c>
      <c r="BA1129">
        <v>0.78676060963542915</v>
      </c>
      <c r="BB1129">
        <v>0.78414664973814374</v>
      </c>
      <c r="BC1129">
        <v>0.78513348706681774</v>
      </c>
      <c r="BD1129">
        <v>0.78367153312751625</v>
      </c>
      <c r="BE1129">
        <v>0.78413558964794683</v>
      </c>
      <c r="BF1129">
        <v>0.78638738858136026</v>
      </c>
      <c r="BG1129">
        <v>0.78988682400321752</v>
      </c>
      <c r="BH1129">
        <v>0.79447976926803121</v>
      </c>
      <c r="BI1129">
        <v>0.79423350923245362</v>
      </c>
      <c r="BJ1129">
        <v>0.794561265096146</v>
      </c>
    </row>
    <row r="1130" spans="1:62" x14ac:dyDescent="0.3">
      <c r="A1130" t="s">
        <v>154</v>
      </c>
      <c r="B1130" t="s">
        <v>155</v>
      </c>
      <c r="C1130" t="s">
        <v>2411</v>
      </c>
      <c r="D1130" t="s">
        <v>2412</v>
      </c>
      <c r="E1130">
        <v>0.50980354344095391</v>
      </c>
      <c r="F1130">
        <v>0.51612411790895862</v>
      </c>
      <c r="G1130">
        <v>0.51846448303609782</v>
      </c>
      <c r="H1130">
        <v>0.51741650756318114</v>
      </c>
      <c r="I1130">
        <v>0.51381676307059199</v>
      </c>
      <c r="J1130">
        <v>0.50887743892080495</v>
      </c>
      <c r="K1130">
        <v>0.51496955877347217</v>
      </c>
      <c r="L1130">
        <v>0.51730510526546147</v>
      </c>
      <c r="M1130">
        <v>0.51686712502608467</v>
      </c>
      <c r="N1130">
        <v>0.51486530407890851</v>
      </c>
      <c r="O1130">
        <v>0.5125997707884633</v>
      </c>
      <c r="P1130">
        <v>0.52059500718842977</v>
      </c>
      <c r="Q1130">
        <v>0.52566929450843392</v>
      </c>
      <c r="R1130">
        <v>0.52788176503800288</v>
      </c>
      <c r="S1130">
        <v>0.52741050641204923</v>
      </c>
      <c r="T1130">
        <v>0.5252199321046237</v>
      </c>
      <c r="U1130">
        <v>0.53060090456828413</v>
      </c>
      <c r="V1130">
        <v>0.53329643903188118</v>
      </c>
      <c r="W1130">
        <v>0.53460517646714689</v>
      </c>
      <c r="X1130">
        <v>0.53540301337705198</v>
      </c>
      <c r="Y1130">
        <v>0.53613479078019199</v>
      </c>
      <c r="Z1130">
        <v>0.53954325309240336</v>
      </c>
      <c r="AA1130">
        <v>0.54057759957480356</v>
      </c>
      <c r="AB1130">
        <v>0.54016541139065122</v>
      </c>
      <c r="AC1130">
        <v>0.53906976450161115</v>
      </c>
      <c r="AD1130">
        <v>0.53811462251779352</v>
      </c>
      <c r="AE1130">
        <v>0.54183238672196499</v>
      </c>
      <c r="AF1130">
        <v>0.54338741185815731</v>
      </c>
      <c r="AG1130">
        <v>0.54370934600747411</v>
      </c>
      <c r="AH1130">
        <v>0.54368403986885616</v>
      </c>
      <c r="AI1130">
        <v>0.54424931598611992</v>
      </c>
      <c r="AJ1130">
        <v>0.54799495189254632</v>
      </c>
      <c r="AK1130">
        <v>0.550102144738156</v>
      </c>
      <c r="AL1130">
        <v>0.55136464816882103</v>
      </c>
      <c r="AM1130">
        <v>0.55236351708333153</v>
      </c>
      <c r="AN1130">
        <v>0.5537142838670317</v>
      </c>
      <c r="AO1130">
        <v>0.55827726606928985</v>
      </c>
      <c r="AP1130">
        <v>0.56127516043459325</v>
      </c>
      <c r="AQ1130">
        <v>0.56341903176448183</v>
      </c>
      <c r="AR1130">
        <v>0.56472050928796835</v>
      </c>
      <c r="AS1130">
        <v>0.56518188999355135</v>
      </c>
      <c r="AT1130">
        <v>0.56633922968861083</v>
      </c>
      <c r="AU1130">
        <v>0.56401004780304298</v>
      </c>
      <c r="AV1130">
        <v>0.56009524986891768</v>
      </c>
      <c r="AW1130">
        <v>0.5570131305946241</v>
      </c>
      <c r="AX1130">
        <v>0.55657834663795391</v>
      </c>
      <c r="AY1130">
        <v>0.56468458625402473</v>
      </c>
      <c r="AZ1130">
        <v>0.5728020349457571</v>
      </c>
      <c r="BA1130">
        <v>0.57963569678565685</v>
      </c>
      <c r="BB1130">
        <v>0.58398065898440066</v>
      </c>
      <c r="BC1130">
        <v>0.586228870166706</v>
      </c>
      <c r="BD1130">
        <v>0.58621534295413635</v>
      </c>
      <c r="BE1130">
        <v>0.58425637226826643</v>
      </c>
      <c r="BF1130">
        <v>0.58229439641840197</v>
      </c>
      <c r="BG1130">
        <v>0.58206145170464063</v>
      </c>
      <c r="BH1130">
        <v>0.5844902798529017</v>
      </c>
      <c r="BI1130">
        <v>0.58789352543277973</v>
      </c>
      <c r="BJ1130">
        <v>0.59162242978762525</v>
      </c>
    </row>
    <row r="1131" spans="1:62" x14ac:dyDescent="0.3">
      <c r="A1131" t="s">
        <v>154</v>
      </c>
      <c r="B1131" t="s">
        <v>155</v>
      </c>
      <c r="C1131" t="s">
        <v>2413</v>
      </c>
      <c r="D1131" t="s">
        <v>2414</v>
      </c>
      <c r="E1131">
        <v>0.38568720567180825</v>
      </c>
      <c r="F1131">
        <v>0.39202153141633667</v>
      </c>
      <c r="G1131">
        <v>0.39453679159023924</v>
      </c>
      <c r="H1131">
        <v>0.39360282290125165</v>
      </c>
      <c r="I1131">
        <v>0.38995355464825338</v>
      </c>
      <c r="J1131">
        <v>0.38474340963879983</v>
      </c>
      <c r="K1131">
        <v>0.39219651686275897</v>
      </c>
      <c r="L1131">
        <v>0.39627695211470432</v>
      </c>
      <c r="M1131">
        <v>0.39714455321089154</v>
      </c>
      <c r="N1131">
        <v>0.39521709041832714</v>
      </c>
      <c r="O1131">
        <v>0.39153692207230595</v>
      </c>
      <c r="P1131">
        <v>0.3983525146323823</v>
      </c>
      <c r="Q1131">
        <v>0.40154682959702781</v>
      </c>
      <c r="R1131">
        <v>0.40182332779287705</v>
      </c>
      <c r="S1131">
        <v>0.40014753302076855</v>
      </c>
      <c r="T1131">
        <v>0.39757161902952309</v>
      </c>
      <c r="U1131">
        <v>0.40544942753283558</v>
      </c>
      <c r="V1131">
        <v>0.41093327298519416</v>
      </c>
      <c r="W1131">
        <v>0.41439063741651355</v>
      </c>
      <c r="X1131">
        <v>0.41611595634857401</v>
      </c>
      <c r="Y1131">
        <v>0.41663763565020062</v>
      </c>
      <c r="Z1131">
        <v>0.421886690461244</v>
      </c>
      <c r="AA1131">
        <v>0.42408335880301096</v>
      </c>
      <c r="AB1131">
        <v>0.42393984774292331</v>
      </c>
      <c r="AC1131">
        <v>0.42224292937230712</v>
      </c>
      <c r="AD1131">
        <v>0.41989831933156807</v>
      </c>
      <c r="AE1131">
        <v>0.42637336356275946</v>
      </c>
      <c r="AF1131">
        <v>0.43076652477122757</v>
      </c>
      <c r="AG1131">
        <v>0.43367107693425283</v>
      </c>
      <c r="AH1131">
        <v>0.43571907730905546</v>
      </c>
      <c r="AI1131">
        <v>0.43766116459863869</v>
      </c>
      <c r="AJ1131">
        <v>0.44461682610167819</v>
      </c>
      <c r="AK1131">
        <v>0.45001022949491876</v>
      </c>
      <c r="AL1131">
        <v>0.45420833102783731</v>
      </c>
      <c r="AM1131">
        <v>0.45714206094675142</v>
      </c>
      <c r="AN1131">
        <v>0.45889359037096406</v>
      </c>
      <c r="AO1131">
        <v>0.46154778876061819</v>
      </c>
      <c r="AP1131">
        <v>0.46162399948957961</v>
      </c>
      <c r="AQ1131">
        <v>0.4602012980667427</v>
      </c>
      <c r="AR1131">
        <v>0.45768323183364734</v>
      </c>
      <c r="AS1131">
        <v>0.45419602096185724</v>
      </c>
      <c r="AT1131">
        <v>0.45447564579234173</v>
      </c>
      <c r="AU1131">
        <v>0.45243724167928567</v>
      </c>
      <c r="AV1131">
        <v>0.45004445548514732</v>
      </c>
      <c r="AW1131">
        <v>0.44890403089734265</v>
      </c>
      <c r="AX1131">
        <v>0.44952836344530978</v>
      </c>
      <c r="AY1131">
        <v>0.45682632188116251</v>
      </c>
      <c r="AZ1131">
        <v>0.46236403292761419</v>
      </c>
      <c r="BA1131">
        <v>0.46528803168566507</v>
      </c>
      <c r="BB1131">
        <v>0.46523315284576239</v>
      </c>
      <c r="BC1131">
        <v>0.46320205609506565</v>
      </c>
      <c r="BD1131">
        <v>0.46339088235790299</v>
      </c>
      <c r="BE1131">
        <v>0.461593910378156</v>
      </c>
      <c r="BF1131">
        <v>0.45922279577036529</v>
      </c>
      <c r="BG1131">
        <v>0.45762426042617749</v>
      </c>
      <c r="BH1131">
        <v>0.45766365381130186</v>
      </c>
      <c r="BI1131">
        <v>0.46132957793281099</v>
      </c>
      <c r="BJ1131">
        <v>0.46435200772977553</v>
      </c>
    </row>
    <row r="1132" spans="1:62" x14ac:dyDescent="0.3">
      <c r="A1132" t="s">
        <v>154</v>
      </c>
      <c r="B1132" t="s">
        <v>155</v>
      </c>
      <c r="C1132" t="s">
        <v>2415</v>
      </c>
      <c r="D1132" t="s">
        <v>2416</v>
      </c>
      <c r="E1132">
        <v>0.27680908331110249</v>
      </c>
      <c r="F1132">
        <v>0.29384045911547657</v>
      </c>
      <c r="G1132">
        <v>0.30351817884460819</v>
      </c>
      <c r="H1132">
        <v>0.304615008076698</v>
      </c>
      <c r="I1132">
        <v>0.29643311415552354</v>
      </c>
      <c r="J1132">
        <v>0.27832399614567577</v>
      </c>
      <c r="K1132">
        <v>0.29577593536997765</v>
      </c>
      <c r="L1132">
        <v>0.30662201119972537</v>
      </c>
      <c r="M1132">
        <v>0.3094869614806276</v>
      </c>
      <c r="N1132">
        <v>0.30349633160939909</v>
      </c>
      <c r="O1132">
        <v>0.28801616940211383</v>
      </c>
      <c r="P1132">
        <v>0.30578906581512888</v>
      </c>
      <c r="Q1132">
        <v>0.31664521125584955</v>
      </c>
      <c r="R1132">
        <v>0.31981039893174706</v>
      </c>
      <c r="S1132">
        <v>0.31503710984383959</v>
      </c>
      <c r="T1132">
        <v>0.30201588884514163</v>
      </c>
      <c r="U1132">
        <v>0.31996960832512178</v>
      </c>
      <c r="V1132">
        <v>0.33159705526288796</v>
      </c>
      <c r="W1132">
        <v>0.33573115912439178</v>
      </c>
      <c r="X1132">
        <v>0.331947931623853</v>
      </c>
      <c r="Y1132">
        <v>0.32027450682753056</v>
      </c>
      <c r="Z1132">
        <v>0.33763425781551593</v>
      </c>
      <c r="AA1132">
        <v>0.34807776696006593</v>
      </c>
      <c r="AB1132">
        <v>0.35068504254716676</v>
      </c>
      <c r="AC1132">
        <v>0.34521062205369374</v>
      </c>
      <c r="AD1132">
        <v>0.33170085586991038</v>
      </c>
      <c r="AE1132">
        <v>0.34849944176238551</v>
      </c>
      <c r="AF1132">
        <v>0.35865754257287868</v>
      </c>
      <c r="AG1132">
        <v>0.3613986462071459</v>
      </c>
      <c r="AH1132">
        <v>0.35655154278305823</v>
      </c>
      <c r="AI1132">
        <v>0.34419390312484427</v>
      </c>
      <c r="AJ1132">
        <v>0.36098619860021264</v>
      </c>
      <c r="AK1132">
        <v>0.3711150362211264</v>
      </c>
      <c r="AL1132">
        <v>0.37384117140032008</v>
      </c>
      <c r="AM1132">
        <v>0.36897855302122279</v>
      </c>
      <c r="AN1132">
        <v>0.35658748968255294</v>
      </c>
      <c r="AO1132">
        <v>0.37412491998980935</v>
      </c>
      <c r="AP1132">
        <v>0.38464024995181562</v>
      </c>
      <c r="AQ1132">
        <v>0.38750206817360661</v>
      </c>
      <c r="AR1132">
        <v>0.38286026995292893</v>
      </c>
      <c r="AS1132">
        <v>0.37103334038359548</v>
      </c>
      <c r="AT1132">
        <v>0.38968180276465803</v>
      </c>
      <c r="AU1132">
        <v>0.40196338287286199</v>
      </c>
      <c r="AV1132">
        <v>0.40673091262462124</v>
      </c>
      <c r="AW1132">
        <v>0.4031614196918456</v>
      </c>
      <c r="AX1132">
        <v>0.3910412632481694</v>
      </c>
      <c r="AY1132">
        <v>0.40751964954730985</v>
      </c>
      <c r="AZ1132">
        <v>0.41753888996435828</v>
      </c>
      <c r="BA1132">
        <v>0.42152974061921744</v>
      </c>
      <c r="BB1132">
        <v>0.42015910255696659</v>
      </c>
      <c r="BC1132">
        <v>0.41365204455083854</v>
      </c>
      <c r="BD1132">
        <v>0.43213419051221602</v>
      </c>
      <c r="BE1132">
        <v>0.4442586139136151</v>
      </c>
      <c r="BF1132">
        <v>0.44910894070811513</v>
      </c>
      <c r="BG1132">
        <v>0.44634039893134425</v>
      </c>
      <c r="BH1132">
        <v>0.43631907836303224</v>
      </c>
      <c r="BI1132">
        <v>0.4530616011303219</v>
      </c>
      <c r="BJ1132">
        <v>0.46298309226509615</v>
      </c>
    </row>
    <row r="1133" spans="1:62" x14ac:dyDescent="0.3">
      <c r="A1133" t="s">
        <v>154</v>
      </c>
      <c r="B1133" t="s">
        <v>155</v>
      </c>
      <c r="C1133" t="s">
        <v>2417</v>
      </c>
      <c r="D1133" t="s">
        <v>2418</v>
      </c>
      <c r="E1133">
        <v>0.18777843349047685</v>
      </c>
      <c r="F1133">
        <v>0.20095728333657811</v>
      </c>
      <c r="G1133">
        <v>0.20829096335755257</v>
      </c>
      <c r="H1133">
        <v>0.20867376146862363</v>
      </c>
      <c r="I1133">
        <v>0.20136497441543097</v>
      </c>
      <c r="J1133">
        <v>0.18549437157406326</v>
      </c>
      <c r="K1133">
        <v>0.19916839299179773</v>
      </c>
      <c r="L1133">
        <v>0.2076169846970097</v>
      </c>
      <c r="M1133">
        <v>0.20976489882271027</v>
      </c>
      <c r="N1133">
        <v>0.20474199506989521</v>
      </c>
      <c r="O1133">
        <v>0.19178482173456826</v>
      </c>
      <c r="P1133">
        <v>0.20619358334718502</v>
      </c>
      <c r="Q1133">
        <v>0.21532221172070609</v>
      </c>
      <c r="R1133">
        <v>0.21807644434645204</v>
      </c>
      <c r="S1133">
        <v>0.21371526268217411</v>
      </c>
      <c r="T1133">
        <v>0.20164972628900371</v>
      </c>
      <c r="U1133">
        <v>0.21549236276532691</v>
      </c>
      <c r="V1133">
        <v>0.22425634948341988</v>
      </c>
      <c r="W1133">
        <v>0.2271731758015863</v>
      </c>
      <c r="X1133">
        <v>0.22387659626091719</v>
      </c>
      <c r="Y1133">
        <v>0.21406183043338201</v>
      </c>
      <c r="Z1133">
        <v>0.2288176366688901</v>
      </c>
      <c r="AA1133">
        <v>0.23805293372737879</v>
      </c>
      <c r="AB1133">
        <v>0.24075461805556872</v>
      </c>
      <c r="AC1133">
        <v>0.23638375906085407</v>
      </c>
      <c r="AD1133">
        <v>0.22457764441874387</v>
      </c>
      <c r="AE1133">
        <v>0.23902020178941094</v>
      </c>
      <c r="AF1133">
        <v>0.24822321353011567</v>
      </c>
      <c r="AG1133">
        <v>0.25143549974818336</v>
      </c>
      <c r="AH1133">
        <v>0.2484067590660799</v>
      </c>
      <c r="AI1133">
        <v>0.23901673584266231</v>
      </c>
      <c r="AJ1133">
        <v>0.25450070549213299</v>
      </c>
      <c r="AK1133">
        <v>0.26471451523056155</v>
      </c>
      <c r="AL1133">
        <v>0.26896846945055147</v>
      </c>
      <c r="AM1133">
        <v>0.26705062863008983</v>
      </c>
      <c r="AN1133">
        <v>0.258918246036074</v>
      </c>
      <c r="AO1133">
        <v>0.27553278570290957</v>
      </c>
      <c r="AP1133">
        <v>0.28593417715150393</v>
      </c>
      <c r="AQ1133">
        <v>0.28910366209892008</v>
      </c>
      <c r="AR1133">
        <v>0.28468022433351819</v>
      </c>
      <c r="AS1133">
        <v>0.27268548511335711</v>
      </c>
      <c r="AT1133">
        <v>0.28769339527567106</v>
      </c>
      <c r="AU1133">
        <v>0.2966250903372073</v>
      </c>
      <c r="AV1133">
        <v>0.29837635989345523</v>
      </c>
      <c r="AW1133">
        <v>0.29246074757565682</v>
      </c>
      <c r="AX1133">
        <v>0.27904398057330793</v>
      </c>
      <c r="AY1133">
        <v>0.29322282565985053</v>
      </c>
      <c r="AZ1133">
        <v>0.3021330127664596</v>
      </c>
      <c r="BA1133">
        <v>0.30564436993738953</v>
      </c>
      <c r="BB1133">
        <v>0.30372439494225434</v>
      </c>
      <c r="BC1133">
        <v>0.29601904084718289</v>
      </c>
      <c r="BD1133">
        <v>0.31102445649553956</v>
      </c>
      <c r="BE1133">
        <v>0.32022011033782521</v>
      </c>
      <c r="BF1133">
        <v>0.32279203276471119</v>
      </c>
      <c r="BG1133">
        <v>0.31838069611868347</v>
      </c>
      <c r="BH1133">
        <v>0.30710987893410713</v>
      </c>
      <c r="BI1133">
        <v>0.32036344838997705</v>
      </c>
      <c r="BJ1133">
        <v>0.32778646240044601</v>
      </c>
    </row>
    <row r="1134" spans="1:62" x14ac:dyDescent="0.3">
      <c r="A1134" t="s">
        <v>154</v>
      </c>
      <c r="B1134" t="s">
        <v>155</v>
      </c>
      <c r="C1134" t="s">
        <v>2419</v>
      </c>
      <c r="D1134" t="s">
        <v>2420</v>
      </c>
      <c r="F1134">
        <v>11.016216735803177</v>
      </c>
      <c r="G1134">
        <v>11.281658233809846</v>
      </c>
      <c r="H1134">
        <v>11.557341989783191</v>
      </c>
      <c r="I1134">
        <v>11.84324173524648</v>
      </c>
      <c r="J1134">
        <v>12.139454399937327</v>
      </c>
      <c r="K1134">
        <v>12.446275951442125</v>
      </c>
      <c r="L1134">
        <v>12.764185718847031</v>
      </c>
      <c r="M1134">
        <v>13.093705635129673</v>
      </c>
      <c r="N1134">
        <v>13.435431354476568</v>
      </c>
      <c r="O1134">
        <v>13.789965168807603</v>
      </c>
      <c r="P1134">
        <v>14.157533137666256</v>
      </c>
      <c r="Q1134">
        <v>14.538592040675683</v>
      </c>
      <c r="R1134">
        <v>14.934152837581044</v>
      </c>
      <c r="S1134">
        <v>15.345788544810716</v>
      </c>
      <c r="T1134">
        <v>15.774149583661316</v>
      </c>
      <c r="U1134">
        <v>16.21938699772581</v>
      </c>
      <c r="V1134">
        <v>16.681730447830926</v>
      </c>
      <c r="W1134">
        <v>17.160638396937028</v>
      </c>
      <c r="X1134">
        <v>17.655857895507992</v>
      </c>
      <c r="Y1134">
        <v>18.166667192317639</v>
      </c>
      <c r="Z1134">
        <v>18.693011017915872</v>
      </c>
      <c r="AA1134">
        <v>19.234947136881289</v>
      </c>
      <c r="AB1134">
        <v>19.792183948725015</v>
      </c>
      <c r="AC1134">
        <v>20.364647070371099</v>
      </c>
      <c r="AD1134">
        <v>20.951926312110221</v>
      </c>
      <c r="AE1134">
        <v>21.553928083084788</v>
      </c>
      <c r="AF1134">
        <v>22.170815978983995</v>
      </c>
      <c r="AG1134">
        <v>22.802541980353745</v>
      </c>
      <c r="AH1134">
        <v>23.449629640477347</v>
      </c>
      <c r="AI1134">
        <v>24.112220381354888</v>
      </c>
      <c r="AJ1134">
        <v>24.791173704136742</v>
      </c>
      <c r="AK1134">
        <v>25.486357508246254</v>
      </c>
      <c r="AL1134">
        <v>26.196584677453615</v>
      </c>
      <c r="AM1134">
        <v>26.920487598875088</v>
      </c>
      <c r="AN1134">
        <v>27.656833961500542</v>
      </c>
      <c r="AO1134">
        <v>28.406126463105274</v>
      </c>
      <c r="AP1134">
        <v>29.169839018462568</v>
      </c>
      <c r="AQ1134">
        <v>29.950137304952015</v>
      </c>
      <c r="AR1134">
        <v>30.75033377042601</v>
      </c>
      <c r="AS1134">
        <v>31.572774023983314</v>
      </c>
      <c r="AT1134">
        <v>32.418592313376337</v>
      </c>
      <c r="AU1134">
        <v>33.288773319881365</v>
      </c>
      <c r="AV1134">
        <v>34.185172571698033</v>
      </c>
      <c r="AW1134">
        <v>35.110135583769306</v>
      </c>
      <c r="AX1134">
        <v>36.06545856614563</v>
      </c>
      <c r="AY1134">
        <v>37.051989297581244</v>
      </c>
      <c r="AZ1134">
        <v>38.07001933148711</v>
      </c>
      <c r="BA1134">
        <v>39.120110165930861</v>
      </c>
      <c r="BB1134">
        <v>40.202341597946493</v>
      </c>
      <c r="BC1134">
        <v>41.315516153391712</v>
      </c>
      <c r="BD1134">
        <v>42.461859032840252</v>
      </c>
      <c r="BE1134">
        <v>43.64110435760216</v>
      </c>
      <c r="BF1134">
        <v>44.850667588092612</v>
      </c>
      <c r="BG1134">
        <v>46.087999257577209</v>
      </c>
      <c r="BH1134">
        <v>47.351141852692827</v>
      </c>
      <c r="BI1134">
        <v>48.639261097061258</v>
      </c>
      <c r="BJ1134">
        <v>49.952438008042101</v>
      </c>
    </row>
    <row r="1135" spans="1:62" x14ac:dyDescent="0.3">
      <c r="A1135" t="s">
        <v>154</v>
      </c>
      <c r="B1135" t="s">
        <v>155</v>
      </c>
      <c r="C1135" t="s">
        <v>2421</v>
      </c>
      <c r="D1135" t="s">
        <v>2422</v>
      </c>
      <c r="F1135">
        <v>2.3722252812459033</v>
      </c>
      <c r="G1135">
        <v>2.409552248041507</v>
      </c>
      <c r="H1135">
        <v>2.4436456969344533</v>
      </c>
      <c r="I1135">
        <v>2.4737499826173348</v>
      </c>
      <c r="J1135">
        <v>2.501111362181291</v>
      </c>
      <c r="K1135">
        <v>2.527473981914568</v>
      </c>
      <c r="L1135">
        <v>2.5542561377009463</v>
      </c>
      <c r="M1135">
        <v>2.5815976321629961</v>
      </c>
      <c r="N1135">
        <v>2.6098472721890431</v>
      </c>
      <c r="O1135">
        <v>2.6387974079664218</v>
      </c>
      <c r="P1135">
        <v>2.6654742369478726</v>
      </c>
      <c r="Q1135">
        <v>2.6915628542349452</v>
      </c>
      <c r="R1135">
        <v>2.72076412763127</v>
      </c>
      <c r="S1135">
        <v>2.7544029019298932</v>
      </c>
      <c r="T1135">
        <v>2.7894558672154659</v>
      </c>
      <c r="U1135">
        <v>2.8225763405062878</v>
      </c>
      <c r="V1135">
        <v>2.8505605678558936</v>
      </c>
      <c r="W1135">
        <v>2.8708529406094669</v>
      </c>
      <c r="X1135">
        <v>2.8857871549776064</v>
      </c>
      <c r="Y1135">
        <v>2.8931434531969842</v>
      </c>
      <c r="Z1135">
        <v>2.8973053781753464</v>
      </c>
      <c r="AA1135">
        <v>2.8991376426516382</v>
      </c>
      <c r="AB1135">
        <v>2.8970020446548119</v>
      </c>
      <c r="AC1135">
        <v>2.8923696502071152</v>
      </c>
      <c r="AD1135">
        <v>2.8838174298319217</v>
      </c>
      <c r="AE1135">
        <v>2.8732526165224641</v>
      </c>
      <c r="AF1135">
        <v>2.8620671532412274</v>
      </c>
      <c r="AG1135">
        <v>2.8493583725947502</v>
      </c>
      <c r="AH1135">
        <v>2.8377873865164531</v>
      </c>
      <c r="AI1135">
        <v>2.8255914956278048</v>
      </c>
      <c r="AJ1135">
        <v>2.815805894453689</v>
      </c>
      <c r="AK1135">
        <v>2.8041584977217582</v>
      </c>
      <c r="AL1135">
        <v>2.7866954663001877</v>
      </c>
      <c r="AM1135">
        <v>2.7633484682623788</v>
      </c>
      <c r="AN1135">
        <v>2.7352638391892441</v>
      </c>
      <c r="AO1135">
        <v>2.7092490147201147</v>
      </c>
      <c r="AP1135">
        <v>2.6885487408824531</v>
      </c>
      <c r="AQ1135">
        <v>2.6750174589430316</v>
      </c>
      <c r="AR1135">
        <v>2.6717622604744804</v>
      </c>
      <c r="AS1135">
        <v>2.6745734199095921</v>
      </c>
      <c r="AT1135">
        <v>2.6789482886442784</v>
      </c>
      <c r="AU1135">
        <v>2.6842035523732051</v>
      </c>
      <c r="AV1135">
        <v>2.6927974882189574</v>
      </c>
      <c r="AW1135">
        <v>2.7057432871848306</v>
      </c>
      <c r="AX1135">
        <v>2.7209321937735638</v>
      </c>
      <c r="AY1135">
        <v>2.7353894020958336</v>
      </c>
      <c r="AZ1135">
        <v>2.747571866464753</v>
      </c>
      <c r="BA1135">
        <v>2.7583144240098392</v>
      </c>
      <c r="BB1135">
        <v>2.7664324753311433</v>
      </c>
      <c r="BC1135">
        <v>2.7723647303263306</v>
      </c>
      <c r="BD1135">
        <v>2.7758399700860963</v>
      </c>
      <c r="BE1135">
        <v>2.7771872254812848</v>
      </c>
      <c r="BF1135">
        <v>2.7716388143498136</v>
      </c>
      <c r="BG1135">
        <v>2.7587809413412145</v>
      </c>
      <c r="BH1135">
        <v>2.7407190927428928</v>
      </c>
      <c r="BI1135">
        <v>2.720355188847833</v>
      </c>
      <c r="BJ1135">
        <v>2.6998290709234993</v>
      </c>
    </row>
    <row r="1136" spans="1:62" x14ac:dyDescent="0.3">
      <c r="A1136" t="s">
        <v>154</v>
      </c>
      <c r="B1136" t="s">
        <v>155</v>
      </c>
      <c r="C1136" t="s">
        <v>2423</v>
      </c>
      <c r="D1136" t="s">
        <v>2424</v>
      </c>
    </row>
    <row r="1137" spans="1:62" x14ac:dyDescent="0.3">
      <c r="A1137" t="s">
        <v>154</v>
      </c>
      <c r="B1137" t="s">
        <v>155</v>
      </c>
      <c r="C1137" t="s">
        <v>2425</v>
      </c>
      <c r="D1137" t="s">
        <v>2426</v>
      </c>
      <c r="E1137">
        <v>22.327380779377915</v>
      </c>
      <c r="F1137">
        <v>22.768371495357957</v>
      </c>
      <c r="G1137">
        <v>23.215614418591795</v>
      </c>
      <c r="H1137">
        <v>23.626774587386269</v>
      </c>
      <c r="I1137">
        <v>23.998514453104018</v>
      </c>
      <c r="J1137">
        <v>24.340570908201617</v>
      </c>
      <c r="K1137">
        <v>24.715739212834198</v>
      </c>
      <c r="L1137">
        <v>25.09646138514222</v>
      </c>
      <c r="M1137">
        <v>25.484381434825099</v>
      </c>
      <c r="N1137">
        <v>25.881752392429011</v>
      </c>
      <c r="O1137">
        <v>26.250169387014672</v>
      </c>
      <c r="P1137">
        <v>26.512888655734262</v>
      </c>
      <c r="Q1137">
        <v>26.816648841490693</v>
      </c>
      <c r="R1137">
        <v>27.085055194123377</v>
      </c>
      <c r="S1137">
        <v>27.309214140981787</v>
      </c>
      <c r="T1137">
        <v>27.519979991492573</v>
      </c>
      <c r="U1137">
        <v>27.669236614830687</v>
      </c>
      <c r="V1137">
        <v>27.792997099700671</v>
      </c>
      <c r="W1137">
        <v>27.87088206917036</v>
      </c>
      <c r="X1137">
        <v>27.908365204591579</v>
      </c>
      <c r="Y1137">
        <v>28.010189610318136</v>
      </c>
      <c r="Z1137">
        <v>28.039853982579928</v>
      </c>
      <c r="AA1137">
        <v>28.080060585090518</v>
      </c>
      <c r="AB1137">
        <v>28.17038637013782</v>
      </c>
      <c r="AC1137">
        <v>28.300429160482661</v>
      </c>
      <c r="AD1137">
        <v>28.365387516976149</v>
      </c>
      <c r="AE1137">
        <v>28.401156810455586</v>
      </c>
      <c r="AF1137">
        <v>28.454390486284435</v>
      </c>
      <c r="AG1137">
        <v>28.521290022197753</v>
      </c>
      <c r="AH1137">
        <v>28.564013891675845</v>
      </c>
      <c r="AI1137">
        <v>28.605143551619538</v>
      </c>
      <c r="AJ1137">
        <v>28.743887854163344</v>
      </c>
      <c r="AK1137">
        <v>28.547352214401457</v>
      </c>
      <c r="AL1137">
        <v>28.341060619810992</v>
      </c>
      <c r="AM1137">
        <v>28.138705656435036</v>
      </c>
      <c r="AN1137">
        <v>27.987096460555449</v>
      </c>
      <c r="AO1137">
        <v>28.168309802572697</v>
      </c>
      <c r="AP1137">
        <v>28.138891270607797</v>
      </c>
      <c r="AQ1137">
        <v>28.119006165296021</v>
      </c>
      <c r="AR1137">
        <v>28.086981664669995</v>
      </c>
      <c r="AS1137">
        <v>28.099475037293544</v>
      </c>
      <c r="AT1137">
        <v>28.05508845005561</v>
      </c>
      <c r="AU1137">
        <v>28.002598772126781</v>
      </c>
      <c r="AV1137">
        <v>27.931630212355007</v>
      </c>
      <c r="AW1137">
        <v>27.868645844724302</v>
      </c>
      <c r="AX1137">
        <v>27.706090823801087</v>
      </c>
      <c r="AY1137">
        <v>27.557014539280427</v>
      </c>
      <c r="AZ1137">
        <v>27.276891092701337</v>
      </c>
      <c r="BA1137">
        <v>27.132744114905293</v>
      </c>
      <c r="BB1137">
        <v>27.018551728091538</v>
      </c>
      <c r="BC1137">
        <v>26.898753963160992</v>
      </c>
      <c r="BD1137">
        <v>26.791230968621505</v>
      </c>
      <c r="BE1137">
        <v>26.632362485828569</v>
      </c>
      <c r="BF1137">
        <v>26.573202277989964</v>
      </c>
      <c r="BG1137">
        <v>26.545118425159611</v>
      </c>
      <c r="BH1137">
        <v>26.486625975997843</v>
      </c>
      <c r="BI1137">
        <v>26.44100180650625</v>
      </c>
      <c r="BJ1137">
        <v>26.407285207753802</v>
      </c>
    </row>
    <row r="1138" spans="1:62" x14ac:dyDescent="0.3">
      <c r="A1138" t="s">
        <v>154</v>
      </c>
      <c r="B1138" t="s">
        <v>155</v>
      </c>
      <c r="C1138" t="s">
        <v>2427</v>
      </c>
      <c r="D1138" t="s">
        <v>2428</v>
      </c>
    </row>
    <row r="1139" spans="1:62" x14ac:dyDescent="0.3">
      <c r="A1139" t="s">
        <v>154</v>
      </c>
      <c r="B1139" t="s">
        <v>155</v>
      </c>
      <c r="C1139" t="s">
        <v>2429</v>
      </c>
      <c r="D1139" t="s">
        <v>2430</v>
      </c>
      <c r="E1139">
        <v>5.7659814803458751</v>
      </c>
      <c r="F1139">
        <v>5.9465362364118084</v>
      </c>
      <c r="G1139">
        <v>6.1321973290092728</v>
      </c>
      <c r="H1139">
        <v>6.3168372890251394</v>
      </c>
      <c r="I1139">
        <v>6.4975643460373362</v>
      </c>
      <c r="J1139">
        <v>6.6794265120477432</v>
      </c>
      <c r="K1139">
        <v>6.8705797280403997</v>
      </c>
      <c r="L1139">
        <v>7.0726043565072576</v>
      </c>
      <c r="M1139">
        <v>7.2851641853937235</v>
      </c>
      <c r="N1139">
        <v>7.5062680361459337</v>
      </c>
      <c r="O1139">
        <v>7.719823414999567</v>
      </c>
      <c r="P1139">
        <v>7.9138548035318479</v>
      </c>
      <c r="Q1139">
        <v>8.1237337444290727</v>
      </c>
      <c r="R1139">
        <v>8.3313304035359845</v>
      </c>
      <c r="S1139">
        <v>8.5342090377301218</v>
      </c>
      <c r="T1139">
        <v>8.741030361615449</v>
      </c>
      <c r="U1139">
        <v>8.9435396618916414</v>
      </c>
      <c r="V1139">
        <v>9.1409365823314097</v>
      </c>
      <c r="W1139">
        <v>9.3383366113980131</v>
      </c>
      <c r="X1139">
        <v>9.5102006221357147</v>
      </c>
      <c r="Y1139">
        <v>9.6884020714090013</v>
      </c>
      <c r="Z1139">
        <v>9.8652963739230923</v>
      </c>
      <c r="AA1139">
        <v>10.049388128918896</v>
      </c>
      <c r="AB1139">
        <v>10.25524347845259</v>
      </c>
      <c r="AC1139">
        <v>10.445261536460572</v>
      </c>
      <c r="AD1139">
        <v>10.637770185043795</v>
      </c>
      <c r="AE1139">
        <v>10.837754041221132</v>
      </c>
      <c r="AF1139">
        <v>11.042144982725135</v>
      </c>
      <c r="AG1139">
        <v>11.250150670961045</v>
      </c>
      <c r="AH1139">
        <v>11.451561952267726</v>
      </c>
      <c r="AI1139">
        <v>11.661782661387887</v>
      </c>
      <c r="AJ1139">
        <v>11.875779311758253</v>
      </c>
      <c r="AK1139">
        <v>11.995967491431088</v>
      </c>
      <c r="AL1139">
        <v>12.108596479326144</v>
      </c>
      <c r="AM1139">
        <v>12.210100350911011</v>
      </c>
      <c r="AN1139">
        <v>12.323503093780745</v>
      </c>
      <c r="AO1139">
        <v>12.534604332693576</v>
      </c>
      <c r="AP1139">
        <v>12.673751328950821</v>
      </c>
      <c r="AQ1139">
        <v>12.809851910132783</v>
      </c>
      <c r="AR1139">
        <v>12.943381073723998</v>
      </c>
      <c r="AS1139">
        <v>13.093623467866369</v>
      </c>
      <c r="AT1139">
        <v>13.246080524050129</v>
      </c>
      <c r="AU1139">
        <v>13.392342331990674</v>
      </c>
      <c r="AV1139">
        <v>13.532999841251462</v>
      </c>
      <c r="AW1139">
        <v>13.677728670534409</v>
      </c>
      <c r="AX1139">
        <v>13.790815486507308</v>
      </c>
      <c r="AY1139">
        <v>13.905318287483606</v>
      </c>
      <c r="AZ1139">
        <v>13.954379412234724</v>
      </c>
      <c r="BA1139">
        <v>14.079500651519931</v>
      </c>
      <c r="BB1139">
        <v>14.216307731123452</v>
      </c>
      <c r="BC1139">
        <v>14.353248749924564</v>
      </c>
      <c r="BD1139">
        <v>14.493411038428254</v>
      </c>
      <c r="BE1139">
        <v>14.63494018994704</v>
      </c>
      <c r="BF1139">
        <v>14.78063124541392</v>
      </c>
      <c r="BG1139">
        <v>14.930521716616763</v>
      </c>
      <c r="BH1139">
        <v>15.068934307823179</v>
      </c>
      <c r="BI1139">
        <v>15.214812442946196</v>
      </c>
      <c r="BJ1139">
        <v>15.36804183888454</v>
      </c>
    </row>
    <row r="1140" spans="1:62" x14ac:dyDescent="0.3">
      <c r="A1140" t="s">
        <v>154</v>
      </c>
      <c r="B1140" t="s">
        <v>155</v>
      </c>
      <c r="C1140" t="s">
        <v>2431</v>
      </c>
      <c r="D1140" t="s">
        <v>2432</v>
      </c>
      <c r="AI1140">
        <v>1.8684326425234481</v>
      </c>
      <c r="AS1140">
        <v>1.8780400234786447</v>
      </c>
      <c r="BC1140">
        <v>1.9121312663691561</v>
      </c>
    </row>
    <row r="1141" spans="1:62" x14ac:dyDescent="0.3">
      <c r="A1141" t="s">
        <v>154</v>
      </c>
      <c r="B1141" t="s">
        <v>155</v>
      </c>
      <c r="C1141" t="s">
        <v>2433</v>
      </c>
      <c r="D1141" t="s">
        <v>2434</v>
      </c>
      <c r="AI1141">
        <v>67.081882845279026</v>
      </c>
      <c r="AN1141">
        <v>63.934751426772401</v>
      </c>
      <c r="AS1141">
        <v>61.769894937004025</v>
      </c>
      <c r="AX1141">
        <v>61.276718562852615</v>
      </c>
      <c r="AZ1141">
        <v>58.565151973845317</v>
      </c>
      <c r="BB1141">
        <v>57.123204330827861</v>
      </c>
      <c r="BG1141">
        <v>55.25765751046599</v>
      </c>
    </row>
    <row r="1142" spans="1:62" x14ac:dyDescent="0.3">
      <c r="A1142" t="s">
        <v>154</v>
      </c>
      <c r="B1142" t="s">
        <v>155</v>
      </c>
      <c r="C1142" t="s">
        <v>2435</v>
      </c>
      <c r="D1142" t="s">
        <v>2436</v>
      </c>
      <c r="E1142">
        <v>115354704</v>
      </c>
      <c r="F1142">
        <v>118078804</v>
      </c>
      <c r="G1142">
        <v>120910161</v>
      </c>
      <c r="H1142">
        <v>123848916</v>
      </c>
      <c r="I1142">
        <v>126893970</v>
      </c>
      <c r="J1142">
        <v>130045839</v>
      </c>
      <c r="K1142">
        <v>133307151</v>
      </c>
      <c r="L1142">
        <v>136683341</v>
      </c>
      <c r="M1142">
        <v>140181198</v>
      </c>
      <c r="N1142">
        <v>143808831</v>
      </c>
      <c r="O1142">
        <v>147573794</v>
      </c>
      <c r="P1142">
        <v>151479845</v>
      </c>
      <c r="Q1142">
        <v>155531265</v>
      </c>
      <c r="R1142">
        <v>159735908</v>
      </c>
      <c r="S1142">
        <v>164103288</v>
      </c>
      <c r="T1142">
        <v>168640671</v>
      </c>
      <c r="U1142">
        <v>173351572</v>
      </c>
      <c r="V1142">
        <v>178237640</v>
      </c>
      <c r="W1142">
        <v>183298628</v>
      </c>
      <c r="X1142">
        <v>188539638</v>
      </c>
      <c r="Y1142">
        <v>193958548</v>
      </c>
      <c r="Z1142">
        <v>199556674</v>
      </c>
      <c r="AA1142">
        <v>205333147</v>
      </c>
      <c r="AB1142">
        <v>211282708</v>
      </c>
      <c r="AC1142">
        <v>217400867</v>
      </c>
      <c r="AD1142">
        <v>223680465</v>
      </c>
      <c r="AE1142">
        <v>230119170</v>
      </c>
      <c r="AF1142">
        <v>236719102</v>
      </c>
      <c r="AG1142">
        <v>243480565</v>
      </c>
      <c r="AH1142">
        <v>250410408</v>
      </c>
      <c r="AI1142">
        <v>257510612</v>
      </c>
      <c r="AJ1142">
        <v>264791169</v>
      </c>
      <c r="AK1142">
        <v>272248525</v>
      </c>
      <c r="AL1142">
        <v>279863513</v>
      </c>
      <c r="AM1142">
        <v>287613058</v>
      </c>
      <c r="AN1142">
        <v>295478140</v>
      </c>
      <c r="AO1142">
        <v>303460997</v>
      </c>
      <c r="AP1142">
        <v>311579734</v>
      </c>
      <c r="AQ1142">
        <v>319863644</v>
      </c>
      <c r="AR1142">
        <v>328357469</v>
      </c>
      <c r="AS1142">
        <v>337092851</v>
      </c>
      <c r="AT1142">
        <v>346083270</v>
      </c>
      <c r="AU1142">
        <v>355336794</v>
      </c>
      <c r="AV1142">
        <v>364871376</v>
      </c>
      <c r="AW1142">
        <v>374708797</v>
      </c>
      <c r="AX1142">
        <v>384865545</v>
      </c>
      <c r="AY1142">
        <v>395351342</v>
      </c>
      <c r="AZ1142">
        <v>406169054</v>
      </c>
      <c r="BA1142">
        <v>417320022</v>
      </c>
      <c r="BB1142">
        <v>428798965</v>
      </c>
      <c r="BC1142">
        <v>440603992</v>
      </c>
      <c r="BD1142">
        <v>452733155</v>
      </c>
      <c r="BE1142">
        <v>465189314</v>
      </c>
      <c r="BF1142">
        <v>477956477</v>
      </c>
      <c r="BG1142">
        <v>491015759</v>
      </c>
      <c r="BH1142">
        <v>504352831</v>
      </c>
      <c r="BI1142">
        <v>517960908</v>
      </c>
      <c r="BJ1142">
        <v>531839595</v>
      </c>
    </row>
    <row r="1143" spans="1:62" x14ac:dyDescent="0.3">
      <c r="A1143" t="s">
        <v>154</v>
      </c>
      <c r="B1143" t="s">
        <v>155</v>
      </c>
      <c r="C1143" t="s">
        <v>2437</v>
      </c>
      <c r="D1143" t="s">
        <v>2438</v>
      </c>
      <c r="E1143">
        <v>50.464463820978629</v>
      </c>
      <c r="F1143">
        <v>50.459177297383981</v>
      </c>
      <c r="G1143">
        <v>50.45341378555905</v>
      </c>
      <c r="H1143">
        <v>50.446949985321318</v>
      </c>
      <c r="I1143">
        <v>50.439534750224531</v>
      </c>
      <c r="J1143">
        <v>50.431046399806142</v>
      </c>
      <c r="K1143">
        <v>50.421378529962475</v>
      </c>
      <c r="L1143">
        <v>50.410752172897176</v>
      </c>
      <c r="M1143">
        <v>50.399692421444243</v>
      </c>
      <c r="N1143">
        <v>50.388870449339528</v>
      </c>
      <c r="O1143">
        <v>50.378677868218148</v>
      </c>
      <c r="P1143">
        <v>50.369537671758302</v>
      </c>
      <c r="Q1143">
        <v>50.361197857443379</v>
      </c>
      <c r="R1143">
        <v>50.352688169946632</v>
      </c>
      <c r="S1143">
        <v>50.342750345621553</v>
      </c>
      <c r="T1143">
        <v>50.3307509954479</v>
      </c>
      <c r="U1143">
        <v>50.31649638987772</v>
      </c>
      <c r="V1143">
        <v>50.30085592408286</v>
      </c>
      <c r="W1143">
        <v>50.28550560663659</v>
      </c>
      <c r="X1143">
        <v>50.272546676583083</v>
      </c>
      <c r="Y1143">
        <v>50.263267301432322</v>
      </c>
      <c r="Z1143">
        <v>50.257865451818724</v>
      </c>
      <c r="AA1143">
        <v>50.255675764378516</v>
      </c>
      <c r="AB1143">
        <v>50.255926028106074</v>
      </c>
      <c r="AC1143">
        <v>50.257563349336053</v>
      </c>
      <c r="AD1143">
        <v>50.259845881793105</v>
      </c>
      <c r="AE1143">
        <v>50.262422067414725</v>
      </c>
      <c r="AF1143">
        <v>50.265346147700768</v>
      </c>
      <c r="AG1143">
        <v>50.268749651195549</v>
      </c>
      <c r="AH1143">
        <v>50.272841121171332</v>
      </c>
      <c r="AI1143">
        <v>50.277650685996385</v>
      </c>
      <c r="AJ1143">
        <v>50.283263304715796</v>
      </c>
      <c r="AK1143">
        <v>50.289210042046435</v>
      </c>
      <c r="AL1143">
        <v>50.294286886191585</v>
      </c>
      <c r="AM1143">
        <v>50.297073539566611</v>
      </c>
      <c r="AN1143">
        <v>50.296751849726597</v>
      </c>
      <c r="AO1143">
        <v>50.293042269583758</v>
      </c>
      <c r="AP1143">
        <v>50.286593318867659</v>
      </c>
      <c r="AQ1143">
        <v>50.27859223033748</v>
      </c>
      <c r="AR1143">
        <v>50.270604659402984</v>
      </c>
      <c r="AS1143">
        <v>50.263629281736577</v>
      </c>
      <c r="AT1143">
        <v>50.257802479355192</v>
      </c>
      <c r="AU1143">
        <v>50.252704244065882</v>
      </c>
      <c r="AV1143">
        <v>50.248032862476784</v>
      </c>
      <c r="AW1143">
        <v>50.243331819719977</v>
      </c>
      <c r="AX1143">
        <v>50.238263746156214</v>
      </c>
      <c r="AY1143">
        <v>50.23295512991303</v>
      </c>
      <c r="AZ1143">
        <v>50.227409619606696</v>
      </c>
      <c r="BA1143">
        <v>50.221097592599563</v>
      </c>
      <c r="BB1143">
        <v>50.213376421630819</v>
      </c>
      <c r="BC1143">
        <v>50.203936747817771</v>
      </c>
      <c r="BD1143">
        <v>50.192706188167264</v>
      </c>
      <c r="BE1143">
        <v>50.180075939805832</v>
      </c>
      <c r="BF1143">
        <v>50.166829669202109</v>
      </c>
      <c r="BG1143">
        <v>50.153909087716706</v>
      </c>
      <c r="BH1143">
        <v>50.141949805842081</v>
      </c>
      <c r="BI1143">
        <v>50.131099083482489</v>
      </c>
      <c r="BJ1143">
        <v>50.121169031839095</v>
      </c>
    </row>
    <row r="1144" spans="1:62" x14ac:dyDescent="0.3">
      <c r="A1144" t="s">
        <v>154</v>
      </c>
      <c r="B1144" t="s">
        <v>155</v>
      </c>
      <c r="C1144" t="s">
        <v>2439</v>
      </c>
      <c r="D1144" t="s">
        <v>2440</v>
      </c>
      <c r="E1144">
        <v>113231301</v>
      </c>
      <c r="F1144">
        <v>115929776</v>
      </c>
      <c r="G1144">
        <v>118736978</v>
      </c>
      <c r="H1144">
        <v>121654350</v>
      </c>
      <c r="I1144">
        <v>124682433</v>
      </c>
      <c r="J1144">
        <v>127822770</v>
      </c>
      <c r="K1144">
        <v>131079020</v>
      </c>
      <c r="L1144">
        <v>134455930</v>
      </c>
      <c r="M1144">
        <v>137957798</v>
      </c>
      <c r="N1144">
        <v>141589168</v>
      </c>
      <c r="O1144">
        <v>145355280</v>
      </c>
      <c r="P1144">
        <v>149257178</v>
      </c>
      <c r="Q1144">
        <v>153300284</v>
      </c>
      <c r="R1144">
        <v>157498219</v>
      </c>
      <c r="S1144">
        <v>161868745</v>
      </c>
      <c r="T1144">
        <v>166424208</v>
      </c>
      <c r="U1144">
        <v>171170769</v>
      </c>
      <c r="V1144">
        <v>176105519</v>
      </c>
      <c r="W1144">
        <v>181217202</v>
      </c>
      <c r="X1144">
        <v>186495343</v>
      </c>
      <c r="Y1144">
        <v>191926733</v>
      </c>
      <c r="Z1144">
        <v>197508882</v>
      </c>
      <c r="AA1144">
        <v>203243886</v>
      </c>
      <c r="AB1144">
        <v>209130810</v>
      </c>
      <c r="AC1144">
        <v>215172564</v>
      </c>
      <c r="AD1144">
        <v>221367594</v>
      </c>
      <c r="AE1144">
        <v>227716244</v>
      </c>
      <c r="AF1144">
        <v>234219869</v>
      </c>
      <c r="AG1144">
        <v>240877145</v>
      </c>
      <c r="AH1144">
        <v>247692344</v>
      </c>
      <c r="AI1144">
        <v>254666489</v>
      </c>
      <c r="AJ1144">
        <v>261807845</v>
      </c>
      <c r="AK1144">
        <v>269117160</v>
      </c>
      <c r="AL1144">
        <v>276588385</v>
      </c>
      <c r="AM1144">
        <v>284215545</v>
      </c>
      <c r="AN1144">
        <v>291991484</v>
      </c>
      <c r="AO1144">
        <v>299924642</v>
      </c>
      <c r="AP1144">
        <v>308028222</v>
      </c>
      <c r="AQ1144">
        <v>316318933</v>
      </c>
      <c r="AR1144">
        <v>324822394</v>
      </c>
      <c r="AS1144">
        <v>333556787</v>
      </c>
      <c r="AT1144">
        <v>342532725</v>
      </c>
      <c r="AU1144">
        <v>351763056</v>
      </c>
      <c r="AV1144">
        <v>361269241</v>
      </c>
      <c r="AW1144">
        <v>371079321</v>
      </c>
      <c r="AX1144">
        <v>381214962</v>
      </c>
      <c r="AY1144">
        <v>391684450</v>
      </c>
      <c r="AZ1144">
        <v>402491112</v>
      </c>
      <c r="BA1144">
        <v>413645534</v>
      </c>
      <c r="BB1144">
        <v>425154692</v>
      </c>
      <c r="BC1144">
        <v>437024375</v>
      </c>
      <c r="BD1144">
        <v>449256771</v>
      </c>
      <c r="BE1144">
        <v>461850561</v>
      </c>
      <c r="BF1144">
        <v>474777595</v>
      </c>
      <c r="BG1144">
        <v>488002159</v>
      </c>
      <c r="BH1144">
        <v>501497218</v>
      </c>
      <c r="BI1144">
        <v>515251835</v>
      </c>
      <c r="BJ1144">
        <v>529268126</v>
      </c>
    </row>
    <row r="1145" spans="1:62" x14ac:dyDescent="0.3">
      <c r="A1145" t="s">
        <v>154</v>
      </c>
      <c r="B1145" t="s">
        <v>155</v>
      </c>
      <c r="C1145" t="s">
        <v>2441</v>
      </c>
      <c r="D1145" t="s">
        <v>2442</v>
      </c>
      <c r="E1145">
        <v>49.535536179021356</v>
      </c>
      <c r="F1145">
        <v>49.540822702616019</v>
      </c>
      <c r="G1145">
        <v>49.546586214440957</v>
      </c>
      <c r="H1145">
        <v>49.553050014678682</v>
      </c>
      <c r="I1145">
        <v>49.560465249775469</v>
      </c>
      <c r="J1145">
        <v>49.568953600193851</v>
      </c>
      <c r="K1145">
        <v>49.578621470037525</v>
      </c>
      <c r="L1145">
        <v>49.58924782710281</v>
      </c>
      <c r="M1145">
        <v>49.60030757855575</v>
      </c>
      <c r="N1145">
        <v>49.611129550660458</v>
      </c>
      <c r="O1145">
        <v>49.621322131781852</v>
      </c>
      <c r="P1145">
        <v>49.630462328241691</v>
      </c>
      <c r="Q1145">
        <v>49.638802142556635</v>
      </c>
      <c r="R1145">
        <v>49.647311830053383</v>
      </c>
      <c r="S1145">
        <v>49.65724965437844</v>
      </c>
      <c r="T1145">
        <v>49.669249004552093</v>
      </c>
      <c r="U1145">
        <v>49.683503610122273</v>
      </c>
      <c r="V1145">
        <v>49.699144075917154</v>
      </c>
      <c r="W1145">
        <v>49.714494393363395</v>
      </c>
      <c r="X1145">
        <v>49.727453323416917</v>
      </c>
      <c r="Y1145">
        <v>49.736732698567664</v>
      </c>
      <c r="Z1145">
        <v>49.742134548181291</v>
      </c>
      <c r="AA1145">
        <v>49.744324235621484</v>
      </c>
      <c r="AB1145">
        <v>49.744073971893933</v>
      </c>
      <c r="AC1145">
        <v>49.742436650663933</v>
      </c>
      <c r="AD1145">
        <v>49.740154118206895</v>
      </c>
      <c r="AE1145">
        <v>49.737577932585282</v>
      </c>
      <c r="AF1145">
        <v>49.734653852299246</v>
      </c>
      <c r="AG1145">
        <v>49.731250348804458</v>
      </c>
      <c r="AH1145">
        <v>49.727158878828668</v>
      </c>
      <c r="AI1145">
        <v>49.722349314003615</v>
      </c>
      <c r="AJ1145">
        <v>49.716736695284226</v>
      </c>
      <c r="AK1145">
        <v>49.710789957953565</v>
      </c>
      <c r="AL1145">
        <v>49.705713113808415</v>
      </c>
      <c r="AM1145">
        <v>49.70292646043341</v>
      </c>
      <c r="AN1145">
        <v>49.703248150273396</v>
      </c>
      <c r="AO1145">
        <v>49.706957730416235</v>
      </c>
      <c r="AP1145">
        <v>49.713406681132341</v>
      </c>
      <c r="AQ1145">
        <v>49.721407769662527</v>
      </c>
      <c r="AR1145">
        <v>49.729395340597009</v>
      </c>
      <c r="AS1145">
        <v>49.736370718263416</v>
      </c>
      <c r="AT1145">
        <v>49.742197520644808</v>
      </c>
      <c r="AU1145">
        <v>49.747295755934118</v>
      </c>
      <c r="AV1145">
        <v>49.751967137523231</v>
      </c>
      <c r="AW1145">
        <v>49.75666818028003</v>
      </c>
      <c r="AX1145">
        <v>49.761736253843807</v>
      </c>
      <c r="AY1145">
        <v>49.767044870086963</v>
      </c>
      <c r="AZ1145">
        <v>49.772590380393311</v>
      </c>
      <c r="BA1145">
        <v>49.778902407400444</v>
      </c>
      <c r="BB1145">
        <v>49.786623578369181</v>
      </c>
      <c r="BC1145">
        <v>49.796063252182208</v>
      </c>
      <c r="BD1145">
        <v>49.807293811832722</v>
      </c>
      <c r="BE1145">
        <v>49.819924060194161</v>
      </c>
      <c r="BF1145">
        <v>49.833170330797913</v>
      </c>
      <c r="BG1145">
        <v>49.846090912283294</v>
      </c>
      <c r="BH1145">
        <v>49.858050194157912</v>
      </c>
      <c r="BI1145">
        <v>49.868900916517504</v>
      </c>
      <c r="BJ1145">
        <v>49.878830968160898</v>
      </c>
    </row>
    <row r="1146" spans="1:62" x14ac:dyDescent="0.3">
      <c r="A1146" t="s">
        <v>154</v>
      </c>
      <c r="B1146" t="s">
        <v>155</v>
      </c>
      <c r="C1146" t="s">
        <v>2443</v>
      </c>
      <c r="D1146" t="s">
        <v>2444</v>
      </c>
      <c r="E1146">
        <v>228586005</v>
      </c>
      <c r="F1146">
        <v>234008580</v>
      </c>
      <c r="G1146">
        <v>239647139</v>
      </c>
      <c r="H1146">
        <v>245503266</v>
      </c>
      <c r="I1146">
        <v>251576403</v>
      </c>
      <c r="J1146">
        <v>257868609</v>
      </c>
      <c r="K1146">
        <v>264386171</v>
      </c>
      <c r="L1146">
        <v>271139271</v>
      </c>
      <c r="M1146">
        <v>278138996</v>
      </c>
      <c r="N1146">
        <v>285397999</v>
      </c>
      <c r="O1146">
        <v>292929074</v>
      </c>
      <c r="P1146">
        <v>300737023</v>
      </c>
      <c r="Q1146">
        <v>308831549</v>
      </c>
      <c r="R1146">
        <v>317234127</v>
      </c>
      <c r="S1146">
        <v>325972033</v>
      </c>
      <c r="T1146">
        <v>335064879</v>
      </c>
      <c r="U1146">
        <v>344522341</v>
      </c>
      <c r="V1146">
        <v>354343159</v>
      </c>
      <c r="W1146">
        <v>364515830</v>
      </c>
      <c r="X1146">
        <v>375034981</v>
      </c>
      <c r="Y1146">
        <v>385885281</v>
      </c>
      <c r="Z1146">
        <v>397065556</v>
      </c>
      <c r="AA1146">
        <v>408577033</v>
      </c>
      <c r="AB1146">
        <v>420413518</v>
      </c>
      <c r="AC1146">
        <v>432573431</v>
      </c>
      <c r="AD1146">
        <v>445048059</v>
      </c>
      <c r="AE1146">
        <v>457835414</v>
      </c>
      <c r="AF1146">
        <v>470938971</v>
      </c>
      <c r="AG1146">
        <v>484357710</v>
      </c>
      <c r="AH1146">
        <v>498102752</v>
      </c>
      <c r="AI1146">
        <v>512177101</v>
      </c>
      <c r="AJ1146">
        <v>526599014</v>
      </c>
      <c r="AK1146">
        <v>541365685</v>
      </c>
      <c r="AL1146">
        <v>556451898</v>
      </c>
      <c r="AM1146">
        <v>571828603</v>
      </c>
      <c r="AN1146">
        <v>587469624</v>
      </c>
      <c r="AO1146">
        <v>603385639</v>
      </c>
      <c r="AP1146">
        <v>619607956</v>
      </c>
      <c r="AQ1146">
        <v>636182577</v>
      </c>
      <c r="AR1146">
        <v>653179863</v>
      </c>
      <c r="AS1146">
        <v>670649638</v>
      </c>
      <c r="AT1146">
        <v>688615995</v>
      </c>
      <c r="AU1146">
        <v>707099850</v>
      </c>
      <c r="AV1146">
        <v>726140617</v>
      </c>
      <c r="AW1146">
        <v>745788118</v>
      </c>
      <c r="AX1146">
        <v>766080507</v>
      </c>
      <c r="AY1146">
        <v>787035792</v>
      </c>
      <c r="AZ1146">
        <v>808660166</v>
      </c>
      <c r="BA1146">
        <v>830965556</v>
      </c>
      <c r="BB1146">
        <v>853953657</v>
      </c>
      <c r="BC1146">
        <v>877628367</v>
      </c>
      <c r="BD1146">
        <v>901989926</v>
      </c>
      <c r="BE1146">
        <v>927039875</v>
      </c>
      <c r="BF1146">
        <v>952734072</v>
      </c>
      <c r="BG1146">
        <v>979017918</v>
      </c>
      <c r="BH1146">
        <v>1005850049</v>
      </c>
      <c r="BI1146">
        <v>1033212743</v>
      </c>
      <c r="BJ1146">
        <v>1061107721</v>
      </c>
    </row>
    <row r="1147" spans="1:62" x14ac:dyDescent="0.3">
      <c r="A1147" t="s">
        <v>154</v>
      </c>
      <c r="B1147" t="s">
        <v>155</v>
      </c>
      <c r="C1147" t="s">
        <v>2445</v>
      </c>
      <c r="D1147" t="s">
        <v>2446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3755639.676087237</v>
      </c>
      <c r="T1147">
        <v>5377046.7816688661</v>
      </c>
      <c r="U1147">
        <v>36810196.394607969</v>
      </c>
      <c r="V1147">
        <v>4555129.2843495738</v>
      </c>
      <c r="W1147">
        <v>30405465.649588782</v>
      </c>
      <c r="X1147">
        <v>22309455.156152338</v>
      </c>
      <c r="Y1147">
        <v>4236254.2785128122</v>
      </c>
      <c r="Z1147">
        <v>3178391.9148543542</v>
      </c>
      <c r="AA1147">
        <v>4166415.1137130265</v>
      </c>
      <c r="AB1147">
        <v>771530.75515955733</v>
      </c>
      <c r="AC1147">
        <v>2179754.4501828221</v>
      </c>
      <c r="AD1147">
        <v>-154230442.26714045</v>
      </c>
      <c r="AE1147">
        <v>-597230319.12240529</v>
      </c>
      <c r="AF1147">
        <v>-615008313.13276458</v>
      </c>
      <c r="AG1147">
        <v>-258264575.39142016</v>
      </c>
      <c r="AH1147">
        <v>453177204.99268609</v>
      </c>
      <c r="AI1147">
        <v>392792000.26145494</v>
      </c>
      <c r="AJ1147">
        <v>-1447415591.4532058</v>
      </c>
      <c r="AK1147">
        <v>-181032544.3613852</v>
      </c>
      <c r="AL1147">
        <v>893528111.3501749</v>
      </c>
      <c r="AM1147">
        <v>189507178.16783041</v>
      </c>
      <c r="AN1147">
        <v>2997769560.201045</v>
      </c>
      <c r="AO1147">
        <v>2468061484.1877661</v>
      </c>
      <c r="AP1147">
        <v>5578751894.3564253</v>
      </c>
      <c r="AQ1147">
        <v>8666507334.5794334</v>
      </c>
      <c r="AR1147">
        <v>9071807862.6948833</v>
      </c>
      <c r="AS1147">
        <v>4198273903.8443093</v>
      </c>
      <c r="AT1147">
        <v>-908144163.67343843</v>
      </c>
      <c r="AU1147">
        <v>-354489020.4886719</v>
      </c>
      <c r="AV1147">
        <v>745709320.10720384</v>
      </c>
      <c r="AW1147">
        <v>6694027878.2606344</v>
      </c>
      <c r="AX1147">
        <v>8161954458.2707281</v>
      </c>
      <c r="AY1147">
        <v>16811379372.78466</v>
      </c>
      <c r="AZ1147">
        <v>10164530527.072786</v>
      </c>
      <c r="BA1147">
        <v>-5625042794.0122766</v>
      </c>
      <c r="BB1147">
        <v>10824862510.846395</v>
      </c>
      <c r="BC1147">
        <v>16040890072.170176</v>
      </c>
      <c r="BD1147">
        <v>8811432696.2849636</v>
      </c>
      <c r="BE1147">
        <v>17879245236.971169</v>
      </c>
      <c r="BF1147">
        <v>14050222636.926884</v>
      </c>
      <c r="BG1147">
        <v>10423731999.902905</v>
      </c>
      <c r="BH1147">
        <v>9587852949.5306892</v>
      </c>
      <c r="BI1147">
        <v>-1720189349.5375481</v>
      </c>
      <c r="BJ1147">
        <v>6526020182.5176525</v>
      </c>
    </row>
    <row r="1148" spans="1:62" x14ac:dyDescent="0.3">
      <c r="A1148" t="s">
        <v>154</v>
      </c>
      <c r="B1148" t="s">
        <v>155</v>
      </c>
      <c r="C1148" t="s">
        <v>2447</v>
      </c>
      <c r="D1148" t="s">
        <v>2448</v>
      </c>
    </row>
    <row r="1149" spans="1:62" x14ac:dyDescent="0.3">
      <c r="A1149" t="s">
        <v>154</v>
      </c>
      <c r="B1149" t="s">
        <v>155</v>
      </c>
      <c r="C1149" t="s">
        <v>2449</v>
      </c>
      <c r="D1149" t="s">
        <v>2450</v>
      </c>
    </row>
    <row r="1150" spans="1:62" x14ac:dyDescent="0.3">
      <c r="A1150" t="s">
        <v>154</v>
      </c>
      <c r="B1150" t="s">
        <v>155</v>
      </c>
      <c r="C1150" t="s">
        <v>2451</v>
      </c>
      <c r="D1150" t="s">
        <v>2452</v>
      </c>
    </row>
    <row r="1151" spans="1:62" x14ac:dyDescent="0.3">
      <c r="A1151" t="s">
        <v>154</v>
      </c>
      <c r="B1151" t="s">
        <v>155</v>
      </c>
      <c r="C1151" t="s">
        <v>2453</v>
      </c>
      <c r="D1151" t="s">
        <v>2454</v>
      </c>
    </row>
    <row r="1152" spans="1:62" x14ac:dyDescent="0.3">
      <c r="A1152" t="s">
        <v>154</v>
      </c>
      <c r="B1152" t="s">
        <v>155</v>
      </c>
      <c r="C1152" t="s">
        <v>2455</v>
      </c>
      <c r="D1152" t="s">
        <v>2456</v>
      </c>
    </row>
    <row r="1153" spans="1:62" x14ac:dyDescent="0.3">
      <c r="A1153" t="s">
        <v>154</v>
      </c>
      <c r="B1153" t="s">
        <v>155</v>
      </c>
      <c r="C1153" t="s">
        <v>2457</v>
      </c>
      <c r="D1153" t="s">
        <v>2458</v>
      </c>
    </row>
    <row r="1154" spans="1:62" x14ac:dyDescent="0.3">
      <c r="A1154" t="s">
        <v>154</v>
      </c>
      <c r="B1154" t="s">
        <v>155</v>
      </c>
      <c r="C1154" t="s">
        <v>2459</v>
      </c>
      <c r="D1154" t="s">
        <v>2460</v>
      </c>
    </row>
    <row r="1155" spans="1:62" x14ac:dyDescent="0.3">
      <c r="A1155" t="s">
        <v>154</v>
      </c>
      <c r="B1155" t="s">
        <v>155</v>
      </c>
      <c r="C1155" t="s">
        <v>2461</v>
      </c>
      <c r="D1155" t="s">
        <v>2462</v>
      </c>
    </row>
    <row r="1156" spans="1:62" x14ac:dyDescent="0.3">
      <c r="A1156" t="s">
        <v>154</v>
      </c>
      <c r="B1156" t="s">
        <v>155</v>
      </c>
      <c r="C1156" t="s">
        <v>2463</v>
      </c>
      <c r="D1156" t="s">
        <v>2464</v>
      </c>
    </row>
    <row r="1157" spans="1:62" x14ac:dyDescent="0.3">
      <c r="A1157" t="s">
        <v>154</v>
      </c>
      <c r="B1157" t="s">
        <v>155</v>
      </c>
      <c r="C1157" t="s">
        <v>2465</v>
      </c>
      <c r="D1157" t="s">
        <v>2466</v>
      </c>
    </row>
    <row r="1158" spans="1:62" x14ac:dyDescent="0.3">
      <c r="A1158" t="s">
        <v>154</v>
      </c>
      <c r="B1158" t="s">
        <v>155</v>
      </c>
      <c r="C1158" t="s">
        <v>2467</v>
      </c>
      <c r="D1158" t="s">
        <v>2468</v>
      </c>
      <c r="BJ1158">
        <v>8.8794117647058819</v>
      </c>
    </row>
    <row r="1159" spans="1:62" x14ac:dyDescent="0.3">
      <c r="A1159" t="s">
        <v>154</v>
      </c>
      <c r="B1159" t="s">
        <v>155</v>
      </c>
      <c r="C1159" t="s">
        <v>2469</v>
      </c>
      <c r="D1159" t="s">
        <v>2470</v>
      </c>
    </row>
    <row r="1160" spans="1:62" x14ac:dyDescent="0.3">
      <c r="A1160" t="s">
        <v>154</v>
      </c>
      <c r="B1160" t="s">
        <v>155</v>
      </c>
      <c r="C1160" t="s">
        <v>2471</v>
      </c>
      <c r="D1160" t="s">
        <v>2472</v>
      </c>
    </row>
    <row r="1161" spans="1:62" x14ac:dyDescent="0.3">
      <c r="A1161" t="s">
        <v>154</v>
      </c>
      <c r="B1161" t="s">
        <v>155</v>
      </c>
      <c r="C1161" t="s">
        <v>2473</v>
      </c>
      <c r="D1161" t="s">
        <v>2474</v>
      </c>
    </row>
    <row r="1162" spans="1:62" x14ac:dyDescent="0.3">
      <c r="A1162" t="s">
        <v>154</v>
      </c>
      <c r="B1162" t="s">
        <v>155</v>
      </c>
      <c r="C1162" t="s">
        <v>2475</v>
      </c>
      <c r="D1162" t="s">
        <v>2476</v>
      </c>
    </row>
    <row r="1163" spans="1:62" x14ac:dyDescent="0.3">
      <c r="A1163" t="s">
        <v>154</v>
      </c>
      <c r="B1163" t="s">
        <v>155</v>
      </c>
      <c r="C1163" t="s">
        <v>2477</v>
      </c>
      <c r="D1163" t="s">
        <v>2478</v>
      </c>
    </row>
    <row r="1164" spans="1:62" x14ac:dyDescent="0.3">
      <c r="A1164" t="s">
        <v>154</v>
      </c>
      <c r="B1164" t="s">
        <v>155</v>
      </c>
      <c r="C1164" t="s">
        <v>2479</v>
      </c>
      <c r="D1164" t="s">
        <v>2480</v>
      </c>
    </row>
    <row r="1165" spans="1:62" x14ac:dyDescent="0.3">
      <c r="A1165" t="s">
        <v>154</v>
      </c>
      <c r="B1165" t="s">
        <v>155</v>
      </c>
      <c r="C1165" t="s">
        <v>2481</v>
      </c>
      <c r="D1165" t="s">
        <v>2482</v>
      </c>
    </row>
    <row r="1166" spans="1:62" x14ac:dyDescent="0.3">
      <c r="A1166" t="s">
        <v>154</v>
      </c>
      <c r="B1166" t="s">
        <v>155</v>
      </c>
      <c r="C1166" t="s">
        <v>2483</v>
      </c>
      <c r="D1166" t="s">
        <v>2484</v>
      </c>
    </row>
    <row r="1167" spans="1:62" x14ac:dyDescent="0.3">
      <c r="A1167" t="s">
        <v>154</v>
      </c>
      <c r="B1167" t="s">
        <v>155</v>
      </c>
      <c r="C1167" t="s">
        <v>2485</v>
      </c>
      <c r="D1167" t="s">
        <v>2486</v>
      </c>
    </row>
    <row r="1168" spans="1:62" x14ac:dyDescent="0.3">
      <c r="A1168" t="s">
        <v>154</v>
      </c>
      <c r="B1168" t="s">
        <v>155</v>
      </c>
      <c r="C1168" t="s">
        <v>2487</v>
      </c>
      <c r="D1168" t="s">
        <v>2488</v>
      </c>
    </row>
    <row r="1169" spans="1:4" x14ac:dyDescent="0.3">
      <c r="A1169" t="s">
        <v>154</v>
      </c>
      <c r="B1169" t="s">
        <v>155</v>
      </c>
      <c r="C1169" t="s">
        <v>2489</v>
      </c>
      <c r="D1169" t="s">
        <v>2490</v>
      </c>
    </row>
    <row r="1170" spans="1:4" x14ac:dyDescent="0.3">
      <c r="A1170" t="s">
        <v>154</v>
      </c>
      <c r="B1170" t="s">
        <v>155</v>
      </c>
      <c r="C1170" t="s">
        <v>2491</v>
      </c>
      <c r="D1170" t="s">
        <v>2492</v>
      </c>
    </row>
    <row r="1171" spans="1:4" x14ac:dyDescent="0.3">
      <c r="A1171" t="s">
        <v>154</v>
      </c>
      <c r="B1171" t="s">
        <v>155</v>
      </c>
      <c r="C1171" t="s">
        <v>2493</v>
      </c>
      <c r="D1171" t="s">
        <v>2494</v>
      </c>
    </row>
    <row r="1172" spans="1:4" x14ac:dyDescent="0.3">
      <c r="A1172" t="s">
        <v>154</v>
      </c>
      <c r="B1172" t="s">
        <v>155</v>
      </c>
      <c r="C1172" t="s">
        <v>2495</v>
      </c>
      <c r="D1172" t="s">
        <v>2496</v>
      </c>
    </row>
    <row r="1173" spans="1:4" x14ac:dyDescent="0.3">
      <c r="A1173" t="s">
        <v>154</v>
      </c>
      <c r="B1173" t="s">
        <v>155</v>
      </c>
      <c r="C1173" t="s">
        <v>2497</v>
      </c>
      <c r="D1173" t="s">
        <v>2498</v>
      </c>
    </row>
    <row r="1174" spans="1:4" x14ac:dyDescent="0.3">
      <c r="A1174" t="s">
        <v>154</v>
      </c>
      <c r="B1174" t="s">
        <v>155</v>
      </c>
      <c r="C1174" t="s">
        <v>2499</v>
      </c>
      <c r="D1174" t="s">
        <v>2500</v>
      </c>
    </row>
    <row r="1175" spans="1:4" x14ac:dyDescent="0.3">
      <c r="A1175" t="s">
        <v>154</v>
      </c>
      <c r="B1175" t="s">
        <v>155</v>
      </c>
      <c r="C1175" t="s">
        <v>2501</v>
      </c>
      <c r="D1175" t="s">
        <v>2502</v>
      </c>
    </row>
    <row r="1176" spans="1:4" x14ac:dyDescent="0.3">
      <c r="A1176" t="s">
        <v>154</v>
      </c>
      <c r="B1176" t="s">
        <v>155</v>
      </c>
      <c r="C1176" t="s">
        <v>2503</v>
      </c>
      <c r="D1176" t="s">
        <v>2504</v>
      </c>
    </row>
    <row r="1177" spans="1:4" x14ac:dyDescent="0.3">
      <c r="A1177" t="s">
        <v>154</v>
      </c>
      <c r="B1177" t="s">
        <v>155</v>
      </c>
      <c r="C1177" t="s">
        <v>2505</v>
      </c>
      <c r="D1177" t="s">
        <v>2506</v>
      </c>
    </row>
    <row r="1178" spans="1:4" x14ac:dyDescent="0.3">
      <c r="A1178" t="s">
        <v>154</v>
      </c>
      <c r="B1178" t="s">
        <v>155</v>
      </c>
      <c r="C1178" t="s">
        <v>2507</v>
      </c>
      <c r="D1178" t="s">
        <v>2508</v>
      </c>
    </row>
    <row r="1179" spans="1:4" x14ac:dyDescent="0.3">
      <c r="A1179" t="s">
        <v>154</v>
      </c>
      <c r="B1179" t="s">
        <v>155</v>
      </c>
      <c r="C1179" t="s">
        <v>2509</v>
      </c>
      <c r="D1179" t="s">
        <v>2510</v>
      </c>
    </row>
    <row r="1180" spans="1:4" x14ac:dyDescent="0.3">
      <c r="A1180" t="s">
        <v>154</v>
      </c>
      <c r="B1180" t="s">
        <v>155</v>
      </c>
      <c r="C1180" t="s">
        <v>2511</v>
      </c>
      <c r="D1180" t="s">
        <v>2512</v>
      </c>
    </row>
    <row r="1181" spans="1:4" x14ac:dyDescent="0.3">
      <c r="A1181" t="s">
        <v>154</v>
      </c>
      <c r="B1181" t="s">
        <v>155</v>
      </c>
      <c r="C1181" t="s">
        <v>2513</v>
      </c>
      <c r="D1181" t="s">
        <v>2514</v>
      </c>
    </row>
    <row r="1182" spans="1:4" x14ac:dyDescent="0.3">
      <c r="A1182" t="s">
        <v>154</v>
      </c>
      <c r="B1182" t="s">
        <v>155</v>
      </c>
      <c r="C1182" t="s">
        <v>2515</v>
      </c>
      <c r="D1182" t="s">
        <v>2516</v>
      </c>
    </row>
    <row r="1183" spans="1:4" x14ac:dyDescent="0.3">
      <c r="A1183" t="s">
        <v>154</v>
      </c>
      <c r="B1183" t="s">
        <v>155</v>
      </c>
      <c r="C1183" t="s">
        <v>2517</v>
      </c>
      <c r="D1183" t="s">
        <v>2518</v>
      </c>
    </row>
    <row r="1184" spans="1:4" x14ac:dyDescent="0.3">
      <c r="A1184" t="s">
        <v>154</v>
      </c>
      <c r="B1184" t="s">
        <v>155</v>
      </c>
      <c r="C1184" t="s">
        <v>2519</v>
      </c>
      <c r="D1184" t="s">
        <v>2520</v>
      </c>
    </row>
    <row r="1185" spans="1:4" x14ac:dyDescent="0.3">
      <c r="A1185" t="s">
        <v>154</v>
      </c>
      <c r="B1185" t="s">
        <v>155</v>
      </c>
      <c r="C1185" t="s">
        <v>2521</v>
      </c>
      <c r="D1185" t="s">
        <v>2522</v>
      </c>
    </row>
    <row r="1186" spans="1:4" x14ac:dyDescent="0.3">
      <c r="A1186" t="s">
        <v>154</v>
      </c>
      <c r="B1186" t="s">
        <v>155</v>
      </c>
      <c r="C1186" t="s">
        <v>2523</v>
      </c>
      <c r="D1186" t="s">
        <v>2524</v>
      </c>
    </row>
    <row r="1187" spans="1:4" x14ac:dyDescent="0.3">
      <c r="A1187" t="s">
        <v>154</v>
      </c>
      <c r="B1187" t="s">
        <v>155</v>
      </c>
      <c r="C1187" t="s">
        <v>2525</v>
      </c>
      <c r="D1187" t="s">
        <v>2526</v>
      </c>
    </row>
    <row r="1188" spans="1:4" x14ac:dyDescent="0.3">
      <c r="A1188" t="s">
        <v>154</v>
      </c>
      <c r="B1188" t="s">
        <v>155</v>
      </c>
      <c r="C1188" t="s">
        <v>2527</v>
      </c>
      <c r="D1188" t="s">
        <v>2528</v>
      </c>
    </row>
    <row r="1189" spans="1:4" x14ac:dyDescent="0.3">
      <c r="A1189" t="s">
        <v>154</v>
      </c>
      <c r="B1189" t="s">
        <v>155</v>
      </c>
      <c r="C1189" t="s">
        <v>2529</v>
      </c>
      <c r="D1189" t="s">
        <v>2530</v>
      </c>
    </row>
    <row r="1190" spans="1:4" x14ac:dyDescent="0.3">
      <c r="A1190" t="s">
        <v>154</v>
      </c>
      <c r="B1190" t="s">
        <v>155</v>
      </c>
      <c r="C1190" t="s">
        <v>2531</v>
      </c>
      <c r="D1190" t="s">
        <v>2532</v>
      </c>
    </row>
    <row r="1191" spans="1:4" x14ac:dyDescent="0.3">
      <c r="A1191" t="s">
        <v>154</v>
      </c>
      <c r="B1191" t="s">
        <v>155</v>
      </c>
      <c r="C1191" t="s">
        <v>2533</v>
      </c>
      <c r="D1191" t="s">
        <v>2534</v>
      </c>
    </row>
    <row r="1192" spans="1:4" x14ac:dyDescent="0.3">
      <c r="A1192" t="s">
        <v>154</v>
      </c>
      <c r="B1192" t="s">
        <v>155</v>
      </c>
      <c r="C1192" t="s">
        <v>2535</v>
      </c>
      <c r="D1192" t="s">
        <v>2536</v>
      </c>
    </row>
    <row r="1193" spans="1:4" x14ac:dyDescent="0.3">
      <c r="A1193" t="s">
        <v>154</v>
      </c>
      <c r="B1193" t="s">
        <v>155</v>
      </c>
      <c r="C1193" t="s">
        <v>2537</v>
      </c>
      <c r="D1193" t="s">
        <v>2538</v>
      </c>
    </row>
    <row r="1194" spans="1:4" x14ac:dyDescent="0.3">
      <c r="A1194" t="s">
        <v>154</v>
      </c>
      <c r="B1194" t="s">
        <v>155</v>
      </c>
      <c r="C1194" t="s">
        <v>2539</v>
      </c>
      <c r="D1194" t="s">
        <v>2540</v>
      </c>
    </row>
    <row r="1195" spans="1:4" x14ac:dyDescent="0.3">
      <c r="A1195" t="s">
        <v>154</v>
      </c>
      <c r="B1195" t="s">
        <v>155</v>
      </c>
      <c r="C1195" t="s">
        <v>2541</v>
      </c>
      <c r="D1195" t="s">
        <v>2542</v>
      </c>
    </row>
    <row r="1196" spans="1:4" x14ac:dyDescent="0.3">
      <c r="A1196" t="s">
        <v>154</v>
      </c>
      <c r="B1196" t="s">
        <v>155</v>
      </c>
      <c r="C1196" t="s">
        <v>2543</v>
      </c>
      <c r="D1196" t="s">
        <v>2544</v>
      </c>
    </row>
    <row r="1197" spans="1:4" x14ac:dyDescent="0.3">
      <c r="A1197" t="s">
        <v>154</v>
      </c>
      <c r="B1197" t="s">
        <v>155</v>
      </c>
      <c r="C1197" t="s">
        <v>2545</v>
      </c>
      <c r="D1197" t="s">
        <v>2546</v>
      </c>
    </row>
    <row r="1198" spans="1:4" x14ac:dyDescent="0.3">
      <c r="A1198" t="s">
        <v>154</v>
      </c>
      <c r="B1198" t="s">
        <v>155</v>
      </c>
      <c r="C1198" t="s">
        <v>2547</v>
      </c>
      <c r="D1198" t="s">
        <v>2548</v>
      </c>
    </row>
    <row r="1199" spans="1:4" x14ac:dyDescent="0.3">
      <c r="A1199" t="s">
        <v>154</v>
      </c>
      <c r="B1199" t="s">
        <v>155</v>
      </c>
      <c r="C1199" t="s">
        <v>2549</v>
      </c>
      <c r="D1199" t="s">
        <v>2550</v>
      </c>
    </row>
    <row r="1200" spans="1:4" x14ac:dyDescent="0.3">
      <c r="A1200" t="s">
        <v>154</v>
      </c>
      <c r="B1200" t="s">
        <v>155</v>
      </c>
      <c r="C1200" t="s">
        <v>2551</v>
      </c>
      <c r="D1200" t="s">
        <v>2552</v>
      </c>
    </row>
    <row r="1201" spans="1:4" x14ac:dyDescent="0.3">
      <c r="A1201" t="s">
        <v>154</v>
      </c>
      <c r="B1201" t="s">
        <v>155</v>
      </c>
      <c r="C1201" t="s">
        <v>2553</v>
      </c>
      <c r="D1201" t="s">
        <v>2554</v>
      </c>
    </row>
    <row r="1202" spans="1:4" x14ac:dyDescent="0.3">
      <c r="A1202" t="s">
        <v>154</v>
      </c>
      <c r="B1202" t="s">
        <v>155</v>
      </c>
      <c r="C1202" t="s">
        <v>2555</v>
      </c>
      <c r="D1202" t="s">
        <v>2556</v>
      </c>
    </row>
    <row r="1203" spans="1:4" x14ac:dyDescent="0.3">
      <c r="A1203" t="s">
        <v>154</v>
      </c>
      <c r="B1203" t="s">
        <v>155</v>
      </c>
      <c r="C1203" t="s">
        <v>2557</v>
      </c>
      <c r="D1203" t="s">
        <v>2558</v>
      </c>
    </row>
    <row r="1204" spans="1:4" x14ac:dyDescent="0.3">
      <c r="A1204" t="s">
        <v>154</v>
      </c>
      <c r="B1204" t="s">
        <v>155</v>
      </c>
      <c r="C1204" t="s">
        <v>2559</v>
      </c>
      <c r="D1204" t="s">
        <v>2560</v>
      </c>
    </row>
    <row r="1205" spans="1:4" x14ac:dyDescent="0.3">
      <c r="A1205" t="s">
        <v>154</v>
      </c>
      <c r="B1205" t="s">
        <v>155</v>
      </c>
      <c r="C1205" t="s">
        <v>2561</v>
      </c>
      <c r="D1205" t="s">
        <v>2562</v>
      </c>
    </row>
    <row r="1206" spans="1:4" x14ac:dyDescent="0.3">
      <c r="A1206" t="s">
        <v>154</v>
      </c>
      <c r="B1206" t="s">
        <v>155</v>
      </c>
      <c r="C1206" t="s">
        <v>2563</v>
      </c>
      <c r="D1206" t="s">
        <v>2564</v>
      </c>
    </row>
    <row r="1207" spans="1:4" x14ac:dyDescent="0.3">
      <c r="A1207" t="s">
        <v>154</v>
      </c>
      <c r="B1207" t="s">
        <v>155</v>
      </c>
      <c r="C1207" t="s">
        <v>2565</v>
      </c>
      <c r="D1207" t="s">
        <v>2566</v>
      </c>
    </row>
    <row r="1208" spans="1:4" x14ac:dyDescent="0.3">
      <c r="A1208" t="s">
        <v>154</v>
      </c>
      <c r="B1208" t="s">
        <v>155</v>
      </c>
      <c r="C1208" t="s">
        <v>2567</v>
      </c>
      <c r="D1208" t="s">
        <v>2568</v>
      </c>
    </row>
    <row r="1209" spans="1:4" x14ac:dyDescent="0.3">
      <c r="A1209" t="s">
        <v>154</v>
      </c>
      <c r="B1209" t="s">
        <v>155</v>
      </c>
      <c r="C1209" t="s">
        <v>2569</v>
      </c>
      <c r="D1209" t="s">
        <v>2570</v>
      </c>
    </row>
    <row r="1210" spans="1:4" x14ac:dyDescent="0.3">
      <c r="A1210" t="s">
        <v>154</v>
      </c>
      <c r="B1210" t="s">
        <v>155</v>
      </c>
      <c r="C1210" t="s">
        <v>2571</v>
      </c>
      <c r="D1210" t="s">
        <v>2572</v>
      </c>
    </row>
    <row r="1211" spans="1:4" x14ac:dyDescent="0.3">
      <c r="A1211" t="s">
        <v>154</v>
      </c>
      <c r="B1211" t="s">
        <v>155</v>
      </c>
      <c r="C1211" t="s">
        <v>2573</v>
      </c>
      <c r="D1211" t="s">
        <v>2574</v>
      </c>
    </row>
    <row r="1212" spans="1:4" x14ac:dyDescent="0.3">
      <c r="A1212" t="s">
        <v>154</v>
      </c>
      <c r="B1212" t="s">
        <v>155</v>
      </c>
      <c r="C1212" t="s">
        <v>2575</v>
      </c>
      <c r="D1212" t="s">
        <v>2576</v>
      </c>
    </row>
    <row r="1213" spans="1:4" x14ac:dyDescent="0.3">
      <c r="A1213" t="s">
        <v>154</v>
      </c>
      <c r="B1213" t="s">
        <v>155</v>
      </c>
      <c r="C1213" t="s">
        <v>2577</v>
      </c>
      <c r="D1213" t="s">
        <v>2578</v>
      </c>
    </row>
    <row r="1214" spans="1:4" x14ac:dyDescent="0.3">
      <c r="A1214" t="s">
        <v>154</v>
      </c>
      <c r="B1214" t="s">
        <v>155</v>
      </c>
      <c r="C1214" t="s">
        <v>2579</v>
      </c>
      <c r="D1214" t="s">
        <v>2580</v>
      </c>
    </row>
    <row r="1215" spans="1:4" x14ac:dyDescent="0.3">
      <c r="A1215" t="s">
        <v>154</v>
      </c>
      <c r="B1215" t="s">
        <v>155</v>
      </c>
      <c r="C1215" t="s">
        <v>2581</v>
      </c>
      <c r="D1215" t="s">
        <v>2582</v>
      </c>
    </row>
    <row r="1216" spans="1:4" x14ac:dyDescent="0.3">
      <c r="A1216" t="s">
        <v>154</v>
      </c>
      <c r="B1216" t="s">
        <v>155</v>
      </c>
      <c r="C1216" t="s">
        <v>2583</v>
      </c>
      <c r="D1216" t="s">
        <v>2584</v>
      </c>
    </row>
    <row r="1217" spans="1:4" x14ac:dyDescent="0.3">
      <c r="A1217" t="s">
        <v>154</v>
      </c>
      <c r="B1217" t="s">
        <v>155</v>
      </c>
      <c r="C1217" t="s">
        <v>2585</v>
      </c>
      <c r="D1217" t="s">
        <v>2586</v>
      </c>
    </row>
    <row r="1218" spans="1:4" x14ac:dyDescent="0.3">
      <c r="A1218" t="s">
        <v>154</v>
      </c>
      <c r="B1218" t="s">
        <v>155</v>
      </c>
      <c r="C1218" t="s">
        <v>2587</v>
      </c>
      <c r="D1218" t="s">
        <v>2588</v>
      </c>
    </row>
    <row r="1219" spans="1:4" x14ac:dyDescent="0.3">
      <c r="A1219" t="s">
        <v>154</v>
      </c>
      <c r="B1219" t="s">
        <v>155</v>
      </c>
      <c r="C1219" t="s">
        <v>2589</v>
      </c>
      <c r="D1219" t="s">
        <v>2590</v>
      </c>
    </row>
    <row r="1220" spans="1:4" x14ac:dyDescent="0.3">
      <c r="A1220" t="s">
        <v>154</v>
      </c>
      <c r="B1220" t="s">
        <v>155</v>
      </c>
      <c r="C1220" t="s">
        <v>2591</v>
      </c>
      <c r="D1220" t="s">
        <v>2592</v>
      </c>
    </row>
    <row r="1221" spans="1:4" x14ac:dyDescent="0.3">
      <c r="A1221" t="s">
        <v>154</v>
      </c>
      <c r="B1221" t="s">
        <v>155</v>
      </c>
      <c r="C1221" t="s">
        <v>2593</v>
      </c>
      <c r="D1221" t="s">
        <v>2594</v>
      </c>
    </row>
    <row r="1222" spans="1:4" x14ac:dyDescent="0.3">
      <c r="A1222" t="s">
        <v>154</v>
      </c>
      <c r="B1222" t="s">
        <v>155</v>
      </c>
      <c r="C1222" t="s">
        <v>2595</v>
      </c>
      <c r="D1222" t="s">
        <v>2596</v>
      </c>
    </row>
    <row r="1223" spans="1:4" x14ac:dyDescent="0.3">
      <c r="A1223" t="s">
        <v>154</v>
      </c>
      <c r="B1223" t="s">
        <v>155</v>
      </c>
      <c r="C1223" t="s">
        <v>2597</v>
      </c>
      <c r="D1223" t="s">
        <v>2598</v>
      </c>
    </row>
    <row r="1224" spans="1:4" x14ac:dyDescent="0.3">
      <c r="A1224" t="s">
        <v>154</v>
      </c>
      <c r="B1224" t="s">
        <v>155</v>
      </c>
      <c r="C1224" t="s">
        <v>2599</v>
      </c>
      <c r="D1224" t="s">
        <v>2600</v>
      </c>
    </row>
    <row r="1225" spans="1:4" x14ac:dyDescent="0.3">
      <c r="A1225" t="s">
        <v>154</v>
      </c>
      <c r="B1225" t="s">
        <v>155</v>
      </c>
      <c r="C1225" t="s">
        <v>2601</v>
      </c>
      <c r="D1225" t="s">
        <v>2602</v>
      </c>
    </row>
    <row r="1226" spans="1:4" x14ac:dyDescent="0.3">
      <c r="A1226" t="s">
        <v>154</v>
      </c>
      <c r="B1226" t="s">
        <v>155</v>
      </c>
      <c r="C1226" t="s">
        <v>2603</v>
      </c>
      <c r="D1226" t="s">
        <v>2604</v>
      </c>
    </row>
    <row r="1227" spans="1:4" x14ac:dyDescent="0.3">
      <c r="A1227" t="s">
        <v>154</v>
      </c>
      <c r="B1227" t="s">
        <v>155</v>
      </c>
      <c r="C1227" t="s">
        <v>2605</v>
      </c>
      <c r="D1227" t="s">
        <v>2606</v>
      </c>
    </row>
    <row r="1228" spans="1:4" x14ac:dyDescent="0.3">
      <c r="A1228" t="s">
        <v>154</v>
      </c>
      <c r="B1228" t="s">
        <v>155</v>
      </c>
      <c r="C1228" t="s">
        <v>2607</v>
      </c>
      <c r="D1228" t="s">
        <v>2608</v>
      </c>
    </row>
    <row r="1229" spans="1:4" x14ac:dyDescent="0.3">
      <c r="A1229" t="s">
        <v>154</v>
      </c>
      <c r="B1229" t="s">
        <v>155</v>
      </c>
      <c r="C1229" t="s">
        <v>2609</v>
      </c>
      <c r="D1229" t="s">
        <v>2610</v>
      </c>
    </row>
    <row r="1230" spans="1:4" x14ac:dyDescent="0.3">
      <c r="A1230" t="s">
        <v>154</v>
      </c>
      <c r="B1230" t="s">
        <v>155</v>
      </c>
      <c r="C1230" t="s">
        <v>2611</v>
      </c>
      <c r="D1230" t="s">
        <v>2612</v>
      </c>
    </row>
    <row r="1231" spans="1:4" x14ac:dyDescent="0.3">
      <c r="A1231" t="s">
        <v>154</v>
      </c>
      <c r="B1231" t="s">
        <v>155</v>
      </c>
      <c r="C1231" t="s">
        <v>2613</v>
      </c>
      <c r="D1231" t="s">
        <v>2614</v>
      </c>
    </row>
    <row r="1232" spans="1:4" x14ac:dyDescent="0.3">
      <c r="A1232" t="s">
        <v>154</v>
      </c>
      <c r="B1232" t="s">
        <v>155</v>
      </c>
      <c r="C1232" t="s">
        <v>2615</v>
      </c>
      <c r="D1232" t="s">
        <v>2616</v>
      </c>
    </row>
    <row r="1233" spans="1:62" x14ac:dyDescent="0.3">
      <c r="A1233" t="s">
        <v>154</v>
      </c>
      <c r="B1233" t="s">
        <v>155</v>
      </c>
      <c r="C1233" t="s">
        <v>2617</v>
      </c>
      <c r="D1233" t="s">
        <v>2618</v>
      </c>
      <c r="AS1233">
        <v>65.48303848235075</v>
      </c>
      <c r="BF1233">
        <v>80.845959992115226</v>
      </c>
    </row>
    <row r="1234" spans="1:62" x14ac:dyDescent="0.3">
      <c r="A1234" t="s">
        <v>154</v>
      </c>
      <c r="B1234" t="s">
        <v>155</v>
      </c>
      <c r="C1234" t="s">
        <v>2619</v>
      </c>
      <c r="D1234" t="s">
        <v>2620</v>
      </c>
      <c r="O1234">
        <v>3</v>
      </c>
      <c r="P1234">
        <v>3</v>
      </c>
      <c r="Q1234">
        <v>3</v>
      </c>
      <c r="R1234">
        <v>3</v>
      </c>
      <c r="S1234">
        <v>3</v>
      </c>
      <c r="T1234">
        <v>3</v>
      </c>
      <c r="U1234">
        <v>3</v>
      </c>
      <c r="V1234">
        <v>3</v>
      </c>
      <c r="W1234">
        <v>3</v>
      </c>
      <c r="X1234">
        <v>3</v>
      </c>
      <c r="Y1234">
        <v>3</v>
      </c>
      <c r="Z1234">
        <v>3</v>
      </c>
      <c r="AA1234">
        <v>3</v>
      </c>
      <c r="AB1234">
        <v>3</v>
      </c>
      <c r="AC1234">
        <v>3</v>
      </c>
      <c r="AD1234">
        <v>3</v>
      </c>
      <c r="AE1234">
        <v>3</v>
      </c>
      <c r="AF1234">
        <v>3</v>
      </c>
      <c r="AG1234">
        <v>3</v>
      </c>
      <c r="AH1234">
        <v>3</v>
      </c>
      <c r="AI1234">
        <v>3</v>
      </c>
      <c r="AJ1234">
        <v>3</v>
      </c>
      <c r="AK1234">
        <v>3</v>
      </c>
      <c r="AL1234">
        <v>3</v>
      </c>
      <c r="AM1234">
        <v>3</v>
      </c>
      <c r="AN1234">
        <v>3</v>
      </c>
      <c r="AO1234">
        <v>3</v>
      </c>
      <c r="AP1234">
        <v>3</v>
      </c>
      <c r="AQ1234">
        <v>3</v>
      </c>
      <c r="AR1234">
        <v>3</v>
      </c>
      <c r="AS1234">
        <v>3</v>
      </c>
      <c r="AT1234">
        <v>3</v>
      </c>
      <c r="AU1234">
        <v>3</v>
      </c>
      <c r="AV1234">
        <v>3</v>
      </c>
      <c r="AW1234">
        <v>3</v>
      </c>
      <c r="AX1234">
        <v>3</v>
      </c>
      <c r="AY1234">
        <v>3</v>
      </c>
      <c r="AZ1234">
        <v>3</v>
      </c>
      <c r="BA1234">
        <v>3</v>
      </c>
      <c r="BB1234">
        <v>3</v>
      </c>
      <c r="BC1234">
        <v>3</v>
      </c>
      <c r="BD1234">
        <v>3</v>
      </c>
      <c r="BE1234">
        <v>3</v>
      </c>
      <c r="BF1234">
        <v>3</v>
      </c>
      <c r="BG1234">
        <v>3</v>
      </c>
      <c r="BH1234">
        <v>3</v>
      </c>
      <c r="BI1234">
        <v>3</v>
      </c>
      <c r="BJ1234">
        <v>3</v>
      </c>
    </row>
    <row r="1235" spans="1:62" x14ac:dyDescent="0.3">
      <c r="A1235" t="s">
        <v>154</v>
      </c>
      <c r="B1235" t="s">
        <v>155</v>
      </c>
      <c r="C1235" t="s">
        <v>2621</v>
      </c>
      <c r="D1235" t="s">
        <v>2622</v>
      </c>
    </row>
    <row r="1236" spans="1:62" x14ac:dyDescent="0.3">
      <c r="A1236" t="s">
        <v>154</v>
      </c>
      <c r="B1236" t="s">
        <v>155</v>
      </c>
      <c r="C1236" t="s">
        <v>2623</v>
      </c>
      <c r="D1236" t="s">
        <v>2624</v>
      </c>
    </row>
    <row r="1237" spans="1:62" x14ac:dyDescent="0.3">
      <c r="A1237" t="s">
        <v>154</v>
      </c>
      <c r="B1237" t="s">
        <v>155</v>
      </c>
      <c r="C1237" t="s">
        <v>2625</v>
      </c>
      <c r="D1237" t="s">
        <v>2626</v>
      </c>
    </row>
    <row r="1238" spans="1:62" x14ac:dyDescent="0.3">
      <c r="A1238" t="s">
        <v>154</v>
      </c>
      <c r="B1238" t="s">
        <v>155</v>
      </c>
      <c r="C1238" t="s">
        <v>2627</v>
      </c>
      <c r="D1238" t="s">
        <v>2628</v>
      </c>
    </row>
    <row r="1239" spans="1:62" x14ac:dyDescent="0.3">
      <c r="A1239" t="s">
        <v>154</v>
      </c>
      <c r="B1239" t="s">
        <v>155</v>
      </c>
      <c r="C1239" t="s">
        <v>2629</v>
      </c>
      <c r="D1239" t="s">
        <v>2630</v>
      </c>
      <c r="AI1239">
        <v>75.865844812087985</v>
      </c>
      <c r="AJ1239">
        <v>75.619384984087844</v>
      </c>
      <c r="AK1239">
        <v>75.332065485928894</v>
      </c>
      <c r="AL1239">
        <v>75.051582012624422</v>
      </c>
      <c r="AM1239">
        <v>74.704650329954347</v>
      </c>
      <c r="AN1239">
        <v>74.309397724374193</v>
      </c>
      <c r="AO1239">
        <v>73.83395096153977</v>
      </c>
      <c r="AP1239">
        <v>73.270729470225874</v>
      </c>
      <c r="AQ1239">
        <v>72.657156534228903</v>
      </c>
      <c r="AR1239">
        <v>71.983283652564239</v>
      </c>
      <c r="AS1239">
        <v>71.296871963883078</v>
      </c>
      <c r="AT1239">
        <v>70.588283083863431</v>
      </c>
      <c r="AU1239">
        <v>69.93307899359047</v>
      </c>
      <c r="AV1239">
        <v>69.260203167030042</v>
      </c>
      <c r="AW1239">
        <v>68.582694904276266</v>
      </c>
      <c r="AX1239">
        <v>67.832668025324452</v>
      </c>
      <c r="AY1239">
        <v>67.069834034970995</v>
      </c>
      <c r="AZ1239">
        <v>66.21432923058623</v>
      </c>
      <c r="BA1239">
        <v>65.324089493550687</v>
      </c>
      <c r="BB1239">
        <v>64.447231257478919</v>
      </c>
      <c r="BC1239">
        <v>63.664470624047773</v>
      </c>
      <c r="BD1239">
        <v>62.922790642304939</v>
      </c>
      <c r="BE1239">
        <v>62.207743364953217</v>
      </c>
      <c r="BF1239">
        <v>61.553214621149095</v>
      </c>
      <c r="BG1239">
        <v>60.938520344315137</v>
      </c>
      <c r="BH1239">
        <v>60.381476397398544</v>
      </c>
      <c r="BI1239">
        <v>59.906308468841154</v>
      </c>
    </row>
    <row r="1240" spans="1:62" x14ac:dyDescent="0.3">
      <c r="A1240" t="s">
        <v>154</v>
      </c>
      <c r="B1240" t="s">
        <v>155</v>
      </c>
      <c r="C1240" t="s">
        <v>2631</v>
      </c>
      <c r="D1240" t="s">
        <v>2632</v>
      </c>
      <c r="AI1240">
        <v>50.823019236780468</v>
      </c>
      <c r="AJ1240">
        <v>50.109019979484323</v>
      </c>
      <c r="AK1240">
        <v>49.451151264269171</v>
      </c>
      <c r="AL1240">
        <v>48.837251109294584</v>
      </c>
      <c r="AM1240">
        <v>48.253378907922553</v>
      </c>
      <c r="AN1240">
        <v>47.695968695691185</v>
      </c>
      <c r="AO1240">
        <v>47.173348645675134</v>
      </c>
      <c r="AP1240">
        <v>46.608665404965855</v>
      </c>
      <c r="AQ1240">
        <v>46.079780717662942</v>
      </c>
      <c r="AR1240">
        <v>45.542133194256131</v>
      </c>
      <c r="AS1240">
        <v>45.019483461761503</v>
      </c>
      <c r="AT1240">
        <v>44.547887630052976</v>
      </c>
      <c r="AU1240">
        <v>44.122701247072555</v>
      </c>
      <c r="AV1240">
        <v>43.726457329729968</v>
      </c>
      <c r="AW1240">
        <v>43.269635105999193</v>
      </c>
      <c r="AX1240">
        <v>42.764777996978381</v>
      </c>
      <c r="AY1240">
        <v>42.139927848052942</v>
      </c>
      <c r="AZ1240">
        <v>41.427133866659247</v>
      </c>
      <c r="BA1240">
        <v>40.673158952959618</v>
      </c>
      <c r="BB1240">
        <v>39.917903474264044</v>
      </c>
      <c r="BC1240">
        <v>39.24615738740362</v>
      </c>
      <c r="BD1240">
        <v>38.719248664009235</v>
      </c>
      <c r="BE1240">
        <v>38.341554685467912</v>
      </c>
      <c r="BF1240">
        <v>38.058329522754867</v>
      </c>
      <c r="BG1240">
        <v>37.915203181493084</v>
      </c>
      <c r="BH1240">
        <v>38.001155603908465</v>
      </c>
      <c r="BI1240">
        <v>38.237987626559175</v>
      </c>
    </row>
    <row r="1241" spans="1:62" x14ac:dyDescent="0.3">
      <c r="A1241" t="s">
        <v>154</v>
      </c>
      <c r="B1241" t="s">
        <v>155</v>
      </c>
      <c r="C1241" t="s">
        <v>2633</v>
      </c>
      <c r="D1241" t="s">
        <v>2634</v>
      </c>
      <c r="AI1241">
        <v>53.665158291422657</v>
      </c>
      <c r="AJ1241">
        <v>53.604407538786823</v>
      </c>
      <c r="AK1241">
        <v>53.506309218310335</v>
      </c>
      <c r="AL1241">
        <v>53.394602710140497</v>
      </c>
      <c r="AM1241">
        <v>53.280708060100991</v>
      </c>
      <c r="AN1241">
        <v>53.136589076999115</v>
      </c>
      <c r="AO1241">
        <v>52.956088774662163</v>
      </c>
      <c r="AP1241">
        <v>52.753780231460325</v>
      </c>
      <c r="AQ1241">
        <v>52.500038683090381</v>
      </c>
      <c r="AR1241">
        <v>52.215457348729451</v>
      </c>
      <c r="AS1241">
        <v>51.907345111665812</v>
      </c>
      <c r="AT1241">
        <v>51.591213897940989</v>
      </c>
      <c r="AU1241">
        <v>51.296855920038901</v>
      </c>
      <c r="AV1241">
        <v>50.983664147743013</v>
      </c>
      <c r="AW1241">
        <v>50.649670199974565</v>
      </c>
      <c r="AX1241">
        <v>50.248410094135529</v>
      </c>
      <c r="AY1241">
        <v>49.808378893430472</v>
      </c>
      <c r="AZ1241">
        <v>49.317062655107897</v>
      </c>
      <c r="BA1241">
        <v>48.811097105175016</v>
      </c>
      <c r="BB1241">
        <v>48.2916820299032</v>
      </c>
      <c r="BC1241">
        <v>47.832447701420683</v>
      </c>
      <c r="BD1241">
        <v>47.413905286973851</v>
      </c>
    </row>
    <row r="1242" spans="1:62" x14ac:dyDescent="0.3">
      <c r="A1242" t="s">
        <v>154</v>
      </c>
      <c r="B1242" t="s">
        <v>155</v>
      </c>
      <c r="C1242" t="s">
        <v>2635</v>
      </c>
      <c r="D1242" t="s">
        <v>2636</v>
      </c>
      <c r="AI1242">
        <v>51.094651869392415</v>
      </c>
      <c r="AJ1242">
        <v>50.464597300612567</v>
      </c>
      <c r="AK1242">
        <v>49.873110059254792</v>
      </c>
      <c r="AL1242">
        <v>49.298334054026924</v>
      </c>
      <c r="AM1242">
        <v>48.768510512137247</v>
      </c>
      <c r="AN1242">
        <v>48.260237481738827</v>
      </c>
      <c r="AO1242">
        <v>47.758642999573901</v>
      </c>
      <c r="AP1242">
        <v>47.251993684839483</v>
      </c>
      <c r="AQ1242">
        <v>46.72730792760823</v>
      </c>
      <c r="AR1242">
        <v>46.207887888504004</v>
      </c>
      <c r="AS1242">
        <v>45.708261444922648</v>
      </c>
      <c r="AT1242">
        <v>45.251099472667626</v>
      </c>
      <c r="AU1242">
        <v>44.85007635583829</v>
      </c>
      <c r="AV1242">
        <v>44.448075710326641</v>
      </c>
      <c r="AW1242">
        <v>43.980824170404276</v>
      </c>
      <c r="AX1242">
        <v>43.49011741644258</v>
      </c>
      <c r="AY1242">
        <v>42.875708973755188</v>
      </c>
      <c r="AZ1242">
        <v>42.178108616096758</v>
      </c>
      <c r="BA1242">
        <v>41.428186427320369</v>
      </c>
      <c r="BB1242">
        <v>40.686473399796171</v>
      </c>
      <c r="BC1242">
        <v>40.040660434825234</v>
      </c>
      <c r="BD1242">
        <v>39.505599492492415</v>
      </c>
      <c r="BE1242">
        <v>39.104518512761615</v>
      </c>
      <c r="BF1242">
        <v>38.823479471439754</v>
      </c>
      <c r="BG1242">
        <v>38.63108977377113</v>
      </c>
      <c r="BH1242">
        <v>38.674883343808567</v>
      </c>
      <c r="BI1242">
        <v>38.858235823035599</v>
      </c>
    </row>
    <row r="1243" spans="1:62" x14ac:dyDescent="0.3">
      <c r="A1243" t="s">
        <v>154</v>
      </c>
      <c r="B1243" t="s">
        <v>155</v>
      </c>
      <c r="C1243" t="s">
        <v>2637</v>
      </c>
      <c r="D1243" t="s">
        <v>2638</v>
      </c>
      <c r="AI1243">
        <v>2.441251055780814</v>
      </c>
      <c r="AJ1243">
        <v>2.8196588311033555</v>
      </c>
      <c r="AK1243">
        <v>3.2319931896350576</v>
      </c>
      <c r="AL1243">
        <v>3.6302754238251795</v>
      </c>
      <c r="AM1243">
        <v>4.024215218950947</v>
      </c>
      <c r="AN1243">
        <v>4.3468974228871371</v>
      </c>
      <c r="AO1243">
        <v>4.5990689120614334</v>
      </c>
      <c r="AP1243">
        <v>4.7119248974702979</v>
      </c>
      <c r="AQ1243">
        <v>4.7228006313434738</v>
      </c>
      <c r="AR1243">
        <v>4.6305603835157205</v>
      </c>
      <c r="AS1243">
        <v>4.4517996783556244</v>
      </c>
      <c r="AT1243">
        <v>4.2048623306869386</v>
      </c>
      <c r="AU1243">
        <v>3.9372692048933131</v>
      </c>
      <c r="AV1243">
        <v>3.6755147357139943</v>
      </c>
      <c r="AW1243">
        <v>3.4327862357644916</v>
      </c>
      <c r="AX1243">
        <v>3.2122952977294847</v>
      </c>
      <c r="AY1243">
        <v>3.0240172197281536</v>
      </c>
      <c r="AZ1243">
        <v>2.8765739870335496</v>
      </c>
      <c r="BA1243">
        <v>2.7581499979591313</v>
      </c>
      <c r="BB1243">
        <v>2.6558984447275993</v>
      </c>
      <c r="BC1243">
        <v>2.5450416374394496</v>
      </c>
      <c r="BD1243">
        <v>2.4683760023740851</v>
      </c>
      <c r="BE1243">
        <v>2.3902123195506233</v>
      </c>
      <c r="BF1243">
        <v>2.3240926250432339</v>
      </c>
      <c r="BG1243">
        <v>2.2570577030214509</v>
      </c>
      <c r="BH1243">
        <v>2.1603428249199492</v>
      </c>
      <c r="BI1243">
        <v>2.0874831167370771</v>
      </c>
      <c r="BJ1243">
        <v>2.003660546435889</v>
      </c>
    </row>
    <row r="1244" spans="1:62" x14ac:dyDescent="0.3">
      <c r="A1244" t="s">
        <v>154</v>
      </c>
      <c r="B1244" t="s">
        <v>155</v>
      </c>
      <c r="C1244" t="s">
        <v>2639</v>
      </c>
      <c r="D1244" t="s">
        <v>2640</v>
      </c>
      <c r="AI1244">
        <v>1.1577198923509118</v>
      </c>
      <c r="AJ1244">
        <v>1.312004649651856</v>
      </c>
      <c r="AK1244">
        <v>1.4308564769894436</v>
      </c>
      <c r="AL1244">
        <v>1.5732024599403018</v>
      </c>
      <c r="AM1244">
        <v>1.7359506071281845</v>
      </c>
      <c r="AN1244">
        <v>1.8469644893273429</v>
      </c>
      <c r="AO1244">
        <v>1.9240563306373397</v>
      </c>
      <c r="AP1244">
        <v>1.9421847698587993</v>
      </c>
      <c r="AQ1244">
        <v>1.9449111463704605</v>
      </c>
      <c r="AR1244">
        <v>1.8903833796390952</v>
      </c>
      <c r="AS1244">
        <v>1.8114045999585873</v>
      </c>
      <c r="AT1244">
        <v>1.7099126367684307</v>
      </c>
      <c r="AU1244">
        <v>1.6062701403318864</v>
      </c>
      <c r="AV1244">
        <v>1.515790790906826</v>
      </c>
      <c r="AW1244">
        <v>1.4064379078701945</v>
      </c>
      <c r="AX1244">
        <v>1.3337904276622483</v>
      </c>
      <c r="AY1244">
        <v>1.2827179255232279</v>
      </c>
      <c r="AZ1244">
        <v>1.2159664363628493</v>
      </c>
      <c r="BA1244">
        <v>1.1666642489060872</v>
      </c>
      <c r="BB1244">
        <v>1.1277542827680984</v>
      </c>
      <c r="BC1244">
        <v>1.1240875632881664</v>
      </c>
      <c r="BD1244">
        <v>1.0947391397404282</v>
      </c>
      <c r="BE1244">
        <v>1.082536317644627</v>
      </c>
      <c r="BF1244">
        <v>1.0484230612229177</v>
      </c>
      <c r="BG1244">
        <v>1.0399234798742232</v>
      </c>
      <c r="BH1244">
        <v>1.0176976277782144</v>
      </c>
      <c r="BI1244">
        <v>0.99702569699716093</v>
      </c>
      <c r="BJ1244">
        <v>0.97496085713945169</v>
      </c>
    </row>
    <row r="1245" spans="1:62" x14ac:dyDescent="0.3">
      <c r="A1245" t="s">
        <v>154</v>
      </c>
      <c r="B1245" t="s">
        <v>155</v>
      </c>
      <c r="C1245" t="s">
        <v>2641</v>
      </c>
      <c r="D1245" t="s">
        <v>2642</v>
      </c>
      <c r="AI1245">
        <v>2.4395269773503636</v>
      </c>
      <c r="AJ1245">
        <v>2.8751405482930488</v>
      </c>
      <c r="AK1245">
        <v>3.3108470407438624</v>
      </c>
      <c r="AL1245">
        <v>3.7369360402309151</v>
      </c>
      <c r="AM1245">
        <v>4.1674864893159551</v>
      </c>
      <c r="AN1245">
        <v>4.5816604808517507</v>
      </c>
      <c r="AO1245">
        <v>4.9285037191149561</v>
      </c>
      <c r="AP1245">
        <v>5.1872031392594939</v>
      </c>
      <c r="AQ1245">
        <v>5.4091474727585149</v>
      </c>
      <c r="AR1245">
        <v>5.5056591357968241</v>
      </c>
      <c r="AS1245">
        <v>5.5712461815011993</v>
      </c>
      <c r="AT1245">
        <v>5.5310089772487165</v>
      </c>
      <c r="AU1245">
        <v>5.4703795298422984</v>
      </c>
      <c r="AV1245">
        <v>5.3699554978983262</v>
      </c>
      <c r="AW1245">
        <v>5.2360750125743882</v>
      </c>
      <c r="AX1245">
        <v>5.1213459760129743</v>
      </c>
      <c r="AY1245">
        <v>5.0039520849398826</v>
      </c>
      <c r="AZ1245">
        <v>4.8953250848232734</v>
      </c>
      <c r="BA1245">
        <v>4.8188880950478836</v>
      </c>
      <c r="BB1245">
        <v>4.746962708704757</v>
      </c>
      <c r="BC1245">
        <v>4.656970241524772</v>
      </c>
      <c r="BD1245">
        <v>4.5779011756813413</v>
      </c>
      <c r="BE1245">
        <v>4.5116818373959111</v>
      </c>
      <c r="BF1245">
        <v>4.4504495085899807</v>
      </c>
      <c r="BG1245">
        <v>4.3737604492933286</v>
      </c>
      <c r="BH1245">
        <v>4.2947353419847154</v>
      </c>
      <c r="BI1245">
        <v>4.2104970992073616</v>
      </c>
      <c r="BJ1245">
        <v>4.1215547119756932</v>
      </c>
    </row>
    <row r="1246" spans="1:62" x14ac:dyDescent="0.3">
      <c r="A1246" t="s">
        <v>154</v>
      </c>
      <c r="B1246" t="s">
        <v>155</v>
      </c>
      <c r="C1246" t="s">
        <v>2643</v>
      </c>
      <c r="D1246" t="s">
        <v>2644</v>
      </c>
    </row>
    <row r="1247" spans="1:62" x14ac:dyDescent="0.3">
      <c r="A1247" t="s">
        <v>154</v>
      </c>
      <c r="B1247" t="s">
        <v>155</v>
      </c>
      <c r="C1247" t="s">
        <v>2645</v>
      </c>
      <c r="D1247" t="s">
        <v>2646</v>
      </c>
    </row>
    <row r="1248" spans="1:62" x14ac:dyDescent="0.3">
      <c r="A1248" t="s">
        <v>154</v>
      </c>
      <c r="B1248" t="s">
        <v>155</v>
      </c>
      <c r="C1248" t="s">
        <v>2647</v>
      </c>
      <c r="D1248" t="s">
        <v>2648</v>
      </c>
    </row>
    <row r="1249" spans="1:62" x14ac:dyDescent="0.3">
      <c r="A1249" t="s">
        <v>154</v>
      </c>
      <c r="B1249" t="s">
        <v>155</v>
      </c>
      <c r="C1249" t="s">
        <v>2649</v>
      </c>
      <c r="D1249" t="s">
        <v>2650</v>
      </c>
    </row>
    <row r="1250" spans="1:62" x14ac:dyDescent="0.3">
      <c r="A1250" t="s">
        <v>154</v>
      </c>
      <c r="B1250" t="s">
        <v>155</v>
      </c>
      <c r="C1250" t="s">
        <v>2651</v>
      </c>
      <c r="D1250" t="s">
        <v>2652</v>
      </c>
    </row>
    <row r="1251" spans="1:62" x14ac:dyDescent="0.3">
      <c r="A1251" t="s">
        <v>154</v>
      </c>
      <c r="B1251" t="s">
        <v>155</v>
      </c>
      <c r="C1251" t="s">
        <v>2653</v>
      </c>
      <c r="D1251" t="s">
        <v>2654</v>
      </c>
    </row>
    <row r="1252" spans="1:62" x14ac:dyDescent="0.3">
      <c r="A1252" t="s">
        <v>154</v>
      </c>
      <c r="B1252" t="s">
        <v>155</v>
      </c>
      <c r="C1252" t="s">
        <v>2655</v>
      </c>
      <c r="D1252" t="s">
        <v>2656</v>
      </c>
    </row>
    <row r="1253" spans="1:62" x14ac:dyDescent="0.3">
      <c r="A1253" t="s">
        <v>154</v>
      </c>
      <c r="B1253" t="s">
        <v>155</v>
      </c>
      <c r="C1253" t="s">
        <v>2657</v>
      </c>
      <c r="D1253" t="s">
        <v>2658</v>
      </c>
    </row>
    <row r="1254" spans="1:62" x14ac:dyDescent="0.3">
      <c r="A1254" t="s">
        <v>154</v>
      </c>
      <c r="B1254" t="s">
        <v>155</v>
      </c>
      <c r="C1254" t="s">
        <v>2659</v>
      </c>
      <c r="D1254" t="s">
        <v>2660</v>
      </c>
    </row>
    <row r="1255" spans="1:62" x14ac:dyDescent="0.3">
      <c r="A1255" t="s">
        <v>154</v>
      </c>
      <c r="B1255" t="s">
        <v>155</v>
      </c>
      <c r="C1255" t="s">
        <v>2661</v>
      </c>
      <c r="D1255" t="s">
        <v>2662</v>
      </c>
      <c r="AS1255">
        <v>27.598805343445239</v>
      </c>
      <c r="AT1255">
        <v>26.906210655015979</v>
      </c>
      <c r="AU1255">
        <v>26.385556031983349</v>
      </c>
      <c r="AV1255">
        <v>25.548293629827622</v>
      </c>
      <c r="AW1255">
        <v>24.554554419159185</v>
      </c>
      <c r="AX1255">
        <v>23.516835702956385</v>
      </c>
      <c r="AY1255">
        <v>22.814036194725031</v>
      </c>
      <c r="AZ1255">
        <v>22.313887589008996</v>
      </c>
      <c r="BA1255">
        <v>21.848472448908304</v>
      </c>
      <c r="BB1255">
        <v>21.295796751957273</v>
      </c>
      <c r="BC1255">
        <v>20.772216500567023</v>
      </c>
      <c r="BD1255">
        <v>20.330161817733885</v>
      </c>
      <c r="BE1255">
        <v>20.208755430799936</v>
      </c>
      <c r="BF1255">
        <v>20.000093453789589</v>
      </c>
      <c r="BG1255">
        <v>20.03363086007467</v>
      </c>
      <c r="BH1255">
        <v>20.53963993027207</v>
      </c>
      <c r="BI1255">
        <v>21.330271342798731</v>
      </c>
    </row>
    <row r="1256" spans="1:62" x14ac:dyDescent="0.3">
      <c r="A1256" t="s">
        <v>154</v>
      </c>
      <c r="B1256" t="s">
        <v>155</v>
      </c>
      <c r="C1256" t="s">
        <v>2663</v>
      </c>
      <c r="D1256" t="s">
        <v>2664</v>
      </c>
    </row>
    <row r="1257" spans="1:62" x14ac:dyDescent="0.3">
      <c r="A1257" t="s">
        <v>154</v>
      </c>
      <c r="B1257" t="s">
        <v>155</v>
      </c>
      <c r="C1257" t="s">
        <v>2665</v>
      </c>
      <c r="D1257" t="s">
        <v>2666</v>
      </c>
    </row>
    <row r="1258" spans="1:62" x14ac:dyDescent="0.3">
      <c r="A1258" t="s">
        <v>154</v>
      </c>
      <c r="B1258" t="s">
        <v>155</v>
      </c>
      <c r="C1258" t="s">
        <v>2667</v>
      </c>
      <c r="D1258" t="s">
        <v>2668</v>
      </c>
    </row>
    <row r="1259" spans="1:62" x14ac:dyDescent="0.3">
      <c r="A1259" t="s">
        <v>154</v>
      </c>
      <c r="B1259" t="s">
        <v>155</v>
      </c>
      <c r="C1259" t="s">
        <v>2669</v>
      </c>
      <c r="D1259" t="s">
        <v>2670</v>
      </c>
    </row>
    <row r="1260" spans="1:62" x14ac:dyDescent="0.3">
      <c r="A1260" t="s">
        <v>154</v>
      </c>
      <c r="B1260" t="s">
        <v>155</v>
      </c>
      <c r="C1260" t="s">
        <v>2671</v>
      </c>
      <c r="D1260" t="s">
        <v>2672</v>
      </c>
    </row>
    <row r="1261" spans="1:62" x14ac:dyDescent="0.3">
      <c r="A1261" t="s">
        <v>154</v>
      </c>
      <c r="B1261" t="s">
        <v>155</v>
      </c>
      <c r="C1261" t="s">
        <v>2673</v>
      </c>
      <c r="D1261" t="s">
        <v>2674</v>
      </c>
    </row>
    <row r="1262" spans="1:62" x14ac:dyDescent="0.3">
      <c r="A1262" t="s">
        <v>154</v>
      </c>
      <c r="B1262" t="s">
        <v>155</v>
      </c>
      <c r="C1262" t="s">
        <v>2675</v>
      </c>
      <c r="D1262" t="s">
        <v>2676</v>
      </c>
    </row>
    <row r="1263" spans="1:62" x14ac:dyDescent="0.3">
      <c r="A1263" t="s">
        <v>154</v>
      </c>
      <c r="B1263" t="s">
        <v>155</v>
      </c>
      <c r="C1263" t="s">
        <v>2677</v>
      </c>
      <c r="D1263" t="s">
        <v>2678</v>
      </c>
      <c r="Q1263">
        <v>39.038539999999998</v>
      </c>
      <c r="R1263">
        <v>39.587850000000003</v>
      </c>
      <c r="S1263">
        <v>40.133540000000004</v>
      </c>
      <c r="T1263">
        <v>40.955719999999999</v>
      </c>
      <c r="U1263">
        <v>41.656829999999999</v>
      </c>
      <c r="V1263">
        <v>42.82837</v>
      </c>
      <c r="W1263">
        <v>44.143749999999997</v>
      </c>
      <c r="X1263">
        <v>45.803199999999997</v>
      </c>
      <c r="Y1263">
        <v>46.54025</v>
      </c>
      <c r="Z1263">
        <v>47.709200000000003</v>
      </c>
      <c r="AA1263">
        <v>48.478259999999999</v>
      </c>
      <c r="AB1263">
        <v>49.23068</v>
      </c>
      <c r="AC1263">
        <v>51.340069999999997</v>
      </c>
      <c r="AD1263">
        <v>49.47739</v>
      </c>
      <c r="AE1263">
        <v>49.540219999999998</v>
      </c>
      <c r="AF1263">
        <v>49.082880000000003</v>
      </c>
      <c r="AG1263">
        <v>48.360410000000002</v>
      </c>
      <c r="AH1263">
        <v>47.387889999999999</v>
      </c>
      <c r="AI1263">
        <v>48.0595</v>
      </c>
      <c r="AJ1263">
        <v>48.641269999999999</v>
      </c>
      <c r="AK1263">
        <v>48.26511</v>
      </c>
      <c r="AL1263">
        <v>49.075539999999997</v>
      </c>
      <c r="AM1263">
        <v>48.338590000000003</v>
      </c>
      <c r="AN1263">
        <v>48.40052</v>
      </c>
      <c r="AO1263">
        <v>48.908169999999998</v>
      </c>
      <c r="AP1263">
        <v>48.86918</v>
      </c>
      <c r="AQ1263">
        <v>48.729640000000003</v>
      </c>
      <c r="AR1263">
        <v>49.10933</v>
      </c>
      <c r="AS1263">
        <v>49.216030000000003</v>
      </c>
      <c r="AT1263">
        <v>50.571750000000002</v>
      </c>
      <c r="AU1263">
        <v>51.625340000000001</v>
      </c>
      <c r="AV1263">
        <v>52.729900000000001</v>
      </c>
      <c r="AW1263">
        <v>53.586599999999997</v>
      </c>
      <c r="AX1263">
        <v>55.740659999999998</v>
      </c>
      <c r="AY1263">
        <v>58.274349999999998</v>
      </c>
      <c r="AZ1263">
        <v>58.500459999999997</v>
      </c>
      <c r="BA1263">
        <v>60.09657</v>
      </c>
      <c r="BB1263">
        <v>63.383040000000001</v>
      </c>
      <c r="BC1263">
        <v>63.873510000000003</v>
      </c>
      <c r="BD1263">
        <v>63.892620000000001</v>
      </c>
      <c r="BE1263">
        <v>65.282150000000001</v>
      </c>
      <c r="BF1263">
        <v>65.755799999999994</v>
      </c>
      <c r="BG1263">
        <v>66.205889999999997</v>
      </c>
      <c r="BH1263">
        <v>66.645719999999997</v>
      </c>
      <c r="BI1263">
        <v>66.713890000000006</v>
      </c>
      <c r="BJ1263">
        <v>66.859080000000006</v>
      </c>
    </row>
    <row r="1264" spans="1:62" x14ac:dyDescent="0.3">
      <c r="A1264" t="s">
        <v>154</v>
      </c>
      <c r="B1264" t="s">
        <v>155</v>
      </c>
      <c r="C1264" t="s">
        <v>2679</v>
      </c>
      <c r="D1264" t="s">
        <v>2680</v>
      </c>
      <c r="Q1264">
        <v>53.823219999999999</v>
      </c>
      <c r="R1264">
        <v>54.311010000000003</v>
      </c>
      <c r="S1264">
        <v>54.86101</v>
      </c>
      <c r="T1264">
        <v>55.960970000000003</v>
      </c>
      <c r="U1264">
        <v>56.713509999999999</v>
      </c>
      <c r="V1264">
        <v>58.01258</v>
      </c>
      <c r="W1264">
        <v>59.450629999999997</v>
      </c>
      <c r="X1264">
        <v>60.907960000000003</v>
      </c>
      <c r="Y1264">
        <v>61.260339999999999</v>
      </c>
      <c r="Z1264">
        <v>62.215859999999999</v>
      </c>
      <c r="AA1264">
        <v>63.12585</v>
      </c>
      <c r="AB1264">
        <v>63.137340000000002</v>
      </c>
      <c r="AC1264">
        <v>64.811000000000007</v>
      </c>
      <c r="AD1264">
        <v>62.106200000000001</v>
      </c>
      <c r="AE1264">
        <v>61.713059999999999</v>
      </c>
      <c r="AF1264">
        <v>60.901739999999997</v>
      </c>
      <c r="AG1264">
        <v>60.094230000000003</v>
      </c>
      <c r="AH1264">
        <v>58.88653</v>
      </c>
      <c r="AI1264">
        <v>59.396659999999997</v>
      </c>
      <c r="AJ1264">
        <v>59.71698</v>
      </c>
      <c r="AK1264">
        <v>59.169020000000003</v>
      </c>
      <c r="AL1264">
        <v>59.71181</v>
      </c>
      <c r="AM1264">
        <v>58.68967</v>
      </c>
      <c r="AN1264">
        <v>58.582830000000001</v>
      </c>
      <c r="AO1264">
        <v>58.89725</v>
      </c>
      <c r="AP1264">
        <v>58.71087</v>
      </c>
      <c r="AQ1264">
        <v>58.40063</v>
      </c>
      <c r="AR1264">
        <v>58.697189999999999</v>
      </c>
      <c r="AS1264">
        <v>59.310270000000003</v>
      </c>
      <c r="AT1264">
        <v>61.139600000000002</v>
      </c>
      <c r="AU1264">
        <v>62.547580000000004</v>
      </c>
      <c r="AV1264">
        <v>63.623629999999999</v>
      </c>
      <c r="AW1264">
        <v>65.010220000000004</v>
      </c>
      <c r="AX1264">
        <v>67.150850000000005</v>
      </c>
      <c r="AY1264">
        <v>69.779920000000004</v>
      </c>
      <c r="AZ1264">
        <v>69.329319999999996</v>
      </c>
      <c r="BA1264">
        <v>68.951300000000003</v>
      </c>
      <c r="BB1264">
        <v>71.223219999999998</v>
      </c>
      <c r="BC1264">
        <v>70.602990000000005</v>
      </c>
      <c r="BD1264">
        <v>71.001480000000001</v>
      </c>
      <c r="BE1264">
        <v>70.885130000000004</v>
      </c>
      <c r="BF1264">
        <v>71.244560000000007</v>
      </c>
      <c r="BG1264">
        <v>70.992829999999998</v>
      </c>
      <c r="BH1264">
        <v>70.883359999999996</v>
      </c>
      <c r="BI1264">
        <v>70.657430000000005</v>
      </c>
      <c r="BJ1264">
        <v>70.614130000000003</v>
      </c>
    </row>
    <row r="1265" spans="1:63" x14ac:dyDescent="0.3">
      <c r="A1265" t="s">
        <v>154</v>
      </c>
      <c r="B1265" t="s">
        <v>155</v>
      </c>
      <c r="C1265" t="s">
        <v>2681</v>
      </c>
      <c r="D1265" t="s">
        <v>2682</v>
      </c>
      <c r="P1265">
        <v>45.942979999999999</v>
      </c>
      <c r="Q1265">
        <v>46.468150000000001</v>
      </c>
      <c r="R1265">
        <v>46.98648</v>
      </c>
      <c r="S1265">
        <v>47.534599999999998</v>
      </c>
      <c r="T1265">
        <v>48.496549999999999</v>
      </c>
      <c r="U1265">
        <v>49.223939999999999</v>
      </c>
      <c r="V1265">
        <v>50.457790000000003</v>
      </c>
      <c r="W1265">
        <v>51.834000000000003</v>
      </c>
      <c r="X1265">
        <v>53.392809999999997</v>
      </c>
      <c r="Y1265">
        <v>53.939160000000001</v>
      </c>
      <c r="Z1265">
        <v>55.003059999999998</v>
      </c>
      <c r="AA1265">
        <v>55.84308</v>
      </c>
      <c r="AB1265">
        <v>56.22372</v>
      </c>
      <c r="AC1265">
        <v>58.114809999999999</v>
      </c>
      <c r="AD1265">
        <v>55.829210000000003</v>
      </c>
      <c r="AE1265">
        <v>55.664029999999997</v>
      </c>
      <c r="AF1265">
        <v>55.028869999999998</v>
      </c>
      <c r="AG1265">
        <v>54.26173</v>
      </c>
      <c r="AH1265">
        <v>53.169499999999999</v>
      </c>
      <c r="AI1265">
        <v>53.76135</v>
      </c>
      <c r="AJ1265">
        <v>54.211620000000003</v>
      </c>
      <c r="AK1265">
        <v>53.748060000000002</v>
      </c>
      <c r="AL1265">
        <v>54.423690000000001</v>
      </c>
      <c r="AM1265">
        <v>53.543810000000001</v>
      </c>
      <c r="AN1265">
        <v>53.522179999999999</v>
      </c>
      <c r="AO1265">
        <v>53.933880000000002</v>
      </c>
      <c r="AP1265">
        <v>53.820250000000001</v>
      </c>
      <c r="AQ1265">
        <v>53.59402</v>
      </c>
      <c r="AR1265">
        <v>53.932780000000001</v>
      </c>
      <c r="AS1265">
        <v>54.296990000000001</v>
      </c>
      <c r="AT1265">
        <v>55.892609999999998</v>
      </c>
      <c r="AU1265">
        <v>57.123060000000002</v>
      </c>
      <c r="AV1265">
        <v>58.210940000000001</v>
      </c>
      <c r="AW1265">
        <v>59.33323</v>
      </c>
      <c r="AX1265">
        <v>61.479329999999997</v>
      </c>
      <c r="AY1265">
        <v>64.062719999999999</v>
      </c>
      <c r="AZ1265">
        <v>63.950580000000002</v>
      </c>
      <c r="BA1265">
        <v>64.554869999999994</v>
      </c>
      <c r="BB1265">
        <v>67.333100000000002</v>
      </c>
      <c r="BC1265">
        <v>67.266310000000004</v>
      </c>
      <c r="BD1265">
        <v>67.478229999999996</v>
      </c>
      <c r="BE1265">
        <v>68.106870000000001</v>
      </c>
      <c r="BF1265">
        <v>68.521739999999994</v>
      </c>
      <c r="BG1265">
        <v>68.616919999999993</v>
      </c>
      <c r="BH1265">
        <v>68.778970000000001</v>
      </c>
      <c r="BI1265">
        <v>68.699029999999993</v>
      </c>
      <c r="BJ1265">
        <v>68.749809999999997</v>
      </c>
    </row>
    <row r="1266" spans="1:63" x14ac:dyDescent="0.3">
      <c r="A1266" t="s">
        <v>154</v>
      </c>
      <c r="B1266" t="s">
        <v>155</v>
      </c>
      <c r="C1266" t="s">
        <v>2683</v>
      </c>
      <c r="D1266" t="s">
        <v>2684</v>
      </c>
      <c r="O1266">
        <v>6</v>
      </c>
      <c r="P1266">
        <v>6</v>
      </c>
      <c r="Q1266">
        <v>6</v>
      </c>
      <c r="R1266">
        <v>6</v>
      </c>
      <c r="S1266">
        <v>6</v>
      </c>
      <c r="T1266">
        <v>6</v>
      </c>
      <c r="U1266">
        <v>6</v>
      </c>
      <c r="V1266">
        <v>6</v>
      </c>
      <c r="W1266">
        <v>6</v>
      </c>
      <c r="X1266">
        <v>6</v>
      </c>
      <c r="Y1266">
        <v>6</v>
      </c>
      <c r="Z1266">
        <v>6</v>
      </c>
      <c r="AA1266">
        <v>6</v>
      </c>
      <c r="AB1266">
        <v>6</v>
      </c>
      <c r="AC1266">
        <v>6</v>
      </c>
      <c r="AD1266">
        <v>6</v>
      </c>
      <c r="AE1266">
        <v>6</v>
      </c>
      <c r="AF1266">
        <v>6</v>
      </c>
      <c r="AG1266">
        <v>6</v>
      </c>
      <c r="AH1266">
        <v>6</v>
      </c>
      <c r="AI1266">
        <v>6</v>
      </c>
      <c r="AJ1266">
        <v>6</v>
      </c>
      <c r="AK1266">
        <v>6</v>
      </c>
      <c r="AL1266">
        <v>6</v>
      </c>
      <c r="AM1266">
        <v>6</v>
      </c>
      <c r="AN1266">
        <v>6</v>
      </c>
      <c r="AO1266">
        <v>6</v>
      </c>
      <c r="AP1266">
        <v>6</v>
      </c>
      <c r="AQ1266">
        <v>6</v>
      </c>
      <c r="AR1266">
        <v>6</v>
      </c>
      <c r="AS1266">
        <v>6</v>
      </c>
      <c r="AT1266">
        <v>6</v>
      </c>
      <c r="AU1266">
        <v>6</v>
      </c>
      <c r="AV1266">
        <v>6</v>
      </c>
      <c r="AW1266">
        <v>6</v>
      </c>
      <c r="AX1266">
        <v>6</v>
      </c>
      <c r="AY1266">
        <v>6</v>
      </c>
      <c r="AZ1266">
        <v>6</v>
      </c>
      <c r="BA1266">
        <v>6</v>
      </c>
      <c r="BB1266">
        <v>6</v>
      </c>
      <c r="BC1266">
        <v>6</v>
      </c>
      <c r="BD1266">
        <v>6</v>
      </c>
      <c r="BE1266">
        <v>6</v>
      </c>
      <c r="BF1266">
        <v>6</v>
      </c>
      <c r="BG1266">
        <v>6</v>
      </c>
      <c r="BH1266">
        <v>6</v>
      </c>
      <c r="BI1266">
        <v>6</v>
      </c>
      <c r="BJ1266">
        <v>6</v>
      </c>
      <c r="BK1266">
        <v>6</v>
      </c>
    </row>
    <row r="1267" spans="1:63" x14ac:dyDescent="0.3">
      <c r="A1267" t="s">
        <v>154</v>
      </c>
      <c r="B1267" t="s">
        <v>155</v>
      </c>
      <c r="C1267" t="s">
        <v>2685</v>
      </c>
      <c r="D1267" t="s">
        <v>2686</v>
      </c>
    </row>
    <row r="1268" spans="1:63" x14ac:dyDescent="0.3">
      <c r="A1268" t="s">
        <v>154</v>
      </c>
      <c r="B1268" t="s">
        <v>155</v>
      </c>
      <c r="C1268" t="s">
        <v>2687</v>
      </c>
      <c r="D1268" t="s">
        <v>2688</v>
      </c>
      <c r="O1268">
        <v>41.380209999999998</v>
      </c>
      <c r="P1268">
        <v>41.57197</v>
      </c>
      <c r="Q1268">
        <v>41.898600000000002</v>
      </c>
      <c r="R1268">
        <v>42.162030000000001</v>
      </c>
      <c r="S1268">
        <v>42.514960000000002</v>
      </c>
      <c r="T1268">
        <v>42.659730000000003</v>
      </c>
      <c r="U1268">
        <v>42.716299999999997</v>
      </c>
      <c r="V1268">
        <v>43.210209999999996</v>
      </c>
      <c r="W1268">
        <v>43.587049999999998</v>
      </c>
      <c r="X1268">
        <v>43.713450000000002</v>
      </c>
      <c r="Y1268">
        <v>44.049799999999998</v>
      </c>
      <c r="Z1268">
        <v>44.32976</v>
      </c>
      <c r="AA1268">
        <v>44.344990000000003</v>
      </c>
      <c r="AB1268">
        <v>44.296370000000003</v>
      </c>
      <c r="AC1268">
        <v>44.442079999999997</v>
      </c>
      <c r="AD1268">
        <v>44.536340000000003</v>
      </c>
      <c r="AE1268">
        <v>44.70664</v>
      </c>
      <c r="AF1268">
        <v>45.050919999999998</v>
      </c>
      <c r="AG1268">
        <v>44.497549999999997</v>
      </c>
      <c r="AH1268">
        <v>45.295659999999998</v>
      </c>
      <c r="AI1268">
        <v>45.000410000000002</v>
      </c>
      <c r="AJ1268">
        <v>45.220230000000001</v>
      </c>
      <c r="AK1268">
        <v>45.374560000000002</v>
      </c>
      <c r="AL1268">
        <v>45.355440000000002</v>
      </c>
      <c r="AM1268">
        <v>45.403579999999998</v>
      </c>
      <c r="AN1268">
        <v>45.247970000000002</v>
      </c>
      <c r="AO1268">
        <v>45.341389999999997</v>
      </c>
      <c r="AP1268">
        <v>45.325099999999999</v>
      </c>
      <c r="AQ1268">
        <v>45.242849999999997</v>
      </c>
      <c r="AR1268">
        <v>45.488100000000003</v>
      </c>
      <c r="AS1268">
        <v>45.604179999999999</v>
      </c>
      <c r="AT1268">
        <v>45.815350000000002</v>
      </c>
      <c r="AU1268">
        <v>45.800139999999999</v>
      </c>
      <c r="AV1268">
        <v>46.016770000000001</v>
      </c>
      <c r="AW1268">
        <v>46.234780000000001</v>
      </c>
      <c r="AX1268">
        <v>46.486310000000003</v>
      </c>
      <c r="AY1268">
        <v>46.815750000000001</v>
      </c>
      <c r="AZ1268">
        <v>47.070329999999998</v>
      </c>
      <c r="BA1268">
        <v>47.25985</v>
      </c>
      <c r="BB1268">
        <v>47.464399999999998</v>
      </c>
      <c r="BC1268">
        <v>47.610900000000001</v>
      </c>
      <c r="BD1268">
        <v>47.55057</v>
      </c>
      <c r="BE1268">
        <v>47.902830000000002</v>
      </c>
      <c r="BF1268">
        <v>48.082079999999998</v>
      </c>
      <c r="BG1268">
        <v>48.229619999999997</v>
      </c>
      <c r="BH1268">
        <v>48.38026</v>
      </c>
      <c r="BI1268">
        <v>48.339469999999999</v>
      </c>
      <c r="BJ1268">
        <v>48.357469999999999</v>
      </c>
    </row>
    <row r="1269" spans="1:63" x14ac:dyDescent="0.3">
      <c r="A1269" t="s">
        <v>154</v>
      </c>
      <c r="B1269" t="s">
        <v>155</v>
      </c>
      <c r="C1269" t="s">
        <v>2689</v>
      </c>
      <c r="D1269" t="s">
        <v>2690</v>
      </c>
      <c r="O1269">
        <v>727951.98766999994</v>
      </c>
      <c r="P1269">
        <v>757883.38051000005</v>
      </c>
      <c r="Q1269">
        <v>797579.18079999997</v>
      </c>
      <c r="R1269">
        <v>836267.26419999998</v>
      </c>
      <c r="S1269">
        <v>895220.89382999996</v>
      </c>
      <c r="T1269">
        <v>936036.20805999998</v>
      </c>
      <c r="U1269">
        <v>972907.50089999998</v>
      </c>
      <c r="V1269">
        <v>1044167.36161</v>
      </c>
      <c r="W1269">
        <v>1169506.3488400001</v>
      </c>
      <c r="X1269">
        <v>1281929.8654100001</v>
      </c>
      <c r="Y1269">
        <v>1340404.39851</v>
      </c>
      <c r="Z1269">
        <v>1422170.1069700001</v>
      </c>
      <c r="AA1269">
        <v>1501037.0021899999</v>
      </c>
      <c r="AB1269">
        <v>1557992.7010999999</v>
      </c>
      <c r="AC1269">
        <v>1589435.95744</v>
      </c>
      <c r="AD1269">
        <v>1583392.92246</v>
      </c>
      <c r="AE1269">
        <v>1585301.3863599999</v>
      </c>
      <c r="AF1269">
        <v>1587816.80507</v>
      </c>
      <c r="AG1269">
        <v>1630923.96618</v>
      </c>
      <c r="AH1269">
        <v>1753907.6532099999</v>
      </c>
      <c r="AI1269">
        <v>1743128.6638499999</v>
      </c>
      <c r="AJ1269">
        <v>1816945.29477</v>
      </c>
      <c r="AK1269">
        <v>1861334.3883700001</v>
      </c>
      <c r="AL1269">
        <v>1907644.0437799999</v>
      </c>
      <c r="AM1269">
        <v>1901079.1134299999</v>
      </c>
      <c r="AN1269">
        <v>1946487.66759</v>
      </c>
      <c r="AO1269">
        <v>1942358.2022299999</v>
      </c>
      <c r="AP1269">
        <v>1969073.5319300001</v>
      </c>
      <c r="AQ1269">
        <v>2033018.68824</v>
      </c>
      <c r="AR1269">
        <v>2095541.6708800001</v>
      </c>
      <c r="AS1269">
        <v>2145637.6612300002</v>
      </c>
      <c r="AT1269">
        <v>2239402.2424900001</v>
      </c>
      <c r="AU1269">
        <v>2316429.4659500001</v>
      </c>
      <c r="AV1269">
        <v>2486773.2470300002</v>
      </c>
      <c r="AW1269">
        <v>2597815.4833900002</v>
      </c>
      <c r="AX1269">
        <v>2724852.6790100001</v>
      </c>
      <c r="AY1269">
        <v>2798620.57693</v>
      </c>
      <c r="AZ1269">
        <v>2871335.2643400002</v>
      </c>
      <c r="BA1269">
        <v>3012822.4717999999</v>
      </c>
      <c r="BB1269">
        <v>3159688.6838699998</v>
      </c>
      <c r="BC1269">
        <v>3360907.7110700002</v>
      </c>
      <c r="BD1269">
        <v>3568554.8184400001</v>
      </c>
      <c r="BE1269">
        <v>3574910.34564</v>
      </c>
      <c r="BF1269">
        <v>4011202.6164099998</v>
      </c>
      <c r="BG1269">
        <v>4179479.6011999999</v>
      </c>
      <c r="BH1269">
        <v>4287725.7249499997</v>
      </c>
      <c r="BI1269">
        <v>4392269.40656</v>
      </c>
      <c r="BJ1269">
        <v>4518740.4321100004</v>
      </c>
    </row>
    <row r="1270" spans="1:63" x14ac:dyDescent="0.3">
      <c r="A1270" t="s">
        <v>154</v>
      </c>
      <c r="B1270" t="s">
        <v>155</v>
      </c>
      <c r="C1270" t="s">
        <v>2691</v>
      </c>
      <c r="D1270" t="s">
        <v>2692</v>
      </c>
      <c r="O1270">
        <v>33.296880000000002</v>
      </c>
      <c r="P1270">
        <v>33.110970000000002</v>
      </c>
      <c r="Q1270">
        <v>33.846820000000001</v>
      </c>
      <c r="R1270">
        <v>34.131059999999998</v>
      </c>
      <c r="S1270">
        <v>34.497439999999997</v>
      </c>
      <c r="T1270">
        <v>34.724980000000002</v>
      </c>
      <c r="U1270">
        <v>34.63552</v>
      </c>
      <c r="V1270">
        <v>34.662739999999999</v>
      </c>
      <c r="W1270">
        <v>34.675870000000003</v>
      </c>
      <c r="X1270">
        <v>35.338470000000001</v>
      </c>
      <c r="Y1270">
        <v>35.877429999999997</v>
      </c>
      <c r="Z1270">
        <v>36.407139999999998</v>
      </c>
      <c r="AA1270">
        <v>36.209150000000001</v>
      </c>
      <c r="AB1270">
        <v>36.944980000000001</v>
      </c>
      <c r="AC1270">
        <v>37.611519999999999</v>
      </c>
      <c r="AD1270">
        <v>38.412439999999997</v>
      </c>
      <c r="AE1270">
        <v>38.695340000000002</v>
      </c>
      <c r="AF1270">
        <v>38.268250000000002</v>
      </c>
      <c r="AG1270">
        <v>38.946159999999999</v>
      </c>
      <c r="AH1270">
        <v>40.513089999999998</v>
      </c>
      <c r="AI1270">
        <v>40.390250000000002</v>
      </c>
      <c r="AJ1270">
        <v>40.212620000000001</v>
      </c>
      <c r="AK1270">
        <v>40.599980000000002</v>
      </c>
      <c r="AL1270">
        <v>40.648119999999999</v>
      </c>
      <c r="AM1270">
        <v>41.399419999999999</v>
      </c>
      <c r="AN1270">
        <v>43.025289999999998</v>
      </c>
      <c r="AO1270">
        <v>42.918399999999998</v>
      </c>
      <c r="AP1270">
        <v>42.389560000000003</v>
      </c>
      <c r="AQ1270">
        <v>42.529820000000001</v>
      </c>
      <c r="AR1270">
        <v>43.034889999999997</v>
      </c>
      <c r="AS1270">
        <v>43.108730000000001</v>
      </c>
      <c r="AT1270">
        <v>42.875630000000001</v>
      </c>
      <c r="AU1270">
        <v>43.874560000000002</v>
      </c>
      <c r="AV1270">
        <v>43.201779999999999</v>
      </c>
      <c r="AW1270">
        <v>44.611960000000003</v>
      </c>
      <c r="AX1270">
        <v>44.619770000000003</v>
      </c>
      <c r="AY1270">
        <v>44.776290000000003</v>
      </c>
      <c r="AZ1270">
        <v>44.037619999999997</v>
      </c>
      <c r="BA1270">
        <v>44.104239999999997</v>
      </c>
      <c r="BB1270">
        <v>43.876980000000003</v>
      </c>
      <c r="BC1270">
        <v>44.484200000000001</v>
      </c>
      <c r="BD1270">
        <v>44.88147</v>
      </c>
      <c r="BE1270">
        <v>44.8917</v>
      </c>
      <c r="BF1270">
        <v>46.177309999999999</v>
      </c>
      <c r="BG1270">
        <v>46.322600000000001</v>
      </c>
      <c r="BH1270">
        <v>46.915990000000001</v>
      </c>
      <c r="BI1270">
        <v>46.943049999999999</v>
      </c>
      <c r="BJ1270">
        <v>47.01455</v>
      </c>
    </row>
    <row r="1271" spans="1:63" x14ac:dyDescent="0.3">
      <c r="A1271" t="s">
        <v>154</v>
      </c>
      <c r="B1271" t="s">
        <v>155</v>
      </c>
      <c r="C1271" t="s">
        <v>2693</v>
      </c>
      <c r="D1271" t="s">
        <v>2694</v>
      </c>
    </row>
    <row r="1272" spans="1:63" x14ac:dyDescent="0.3">
      <c r="A1272" t="s">
        <v>154</v>
      </c>
      <c r="B1272" t="s">
        <v>155</v>
      </c>
      <c r="C1272" t="s">
        <v>2695</v>
      </c>
      <c r="D1272" t="s">
        <v>2696</v>
      </c>
      <c r="X1272">
        <v>5455903563.1782379</v>
      </c>
      <c r="Y1272">
        <v>8367641020.5894823</v>
      </c>
      <c r="Z1272">
        <v>7828118897.0527649</v>
      </c>
      <c r="AA1272">
        <v>7553735526.4327478</v>
      </c>
      <c r="AB1272">
        <v>7830467810.8317394</v>
      </c>
      <c r="AC1272">
        <v>7786433923.3755093</v>
      </c>
      <c r="AD1272">
        <v>8755441668.8519802</v>
      </c>
      <c r="AE1272">
        <v>8552198618.7906008</v>
      </c>
      <c r="AF1272">
        <v>11687680243.910812</v>
      </c>
      <c r="AG1272">
        <v>12115552727.354057</v>
      </c>
      <c r="AH1272">
        <v>12510802076.354265</v>
      </c>
      <c r="AI1272">
        <v>14062937103.694021</v>
      </c>
      <c r="AJ1272">
        <v>13042809391.504925</v>
      </c>
      <c r="AK1272">
        <v>12319168801.782894</v>
      </c>
      <c r="AL1272">
        <v>11693285755.234684</v>
      </c>
      <c r="AM1272">
        <v>11001197371.641472</v>
      </c>
      <c r="AN1272">
        <v>10208196630.974415</v>
      </c>
      <c r="AO1272">
        <v>11820063796.49905</v>
      </c>
      <c r="AP1272">
        <v>11475573719.360113</v>
      </c>
      <c r="AQ1272">
        <v>10416766671.985727</v>
      </c>
      <c r="AR1272">
        <v>13944267150.702732</v>
      </c>
      <c r="AS1272">
        <v>16434602619.965223</v>
      </c>
      <c r="AT1272">
        <v>16168462573.545294</v>
      </c>
      <c r="AU1272">
        <v>15334632853.86039</v>
      </c>
      <c r="AV1272">
        <v>18648724625.847351</v>
      </c>
      <c r="AW1272">
        <v>21049589882.512901</v>
      </c>
      <c r="AX1272">
        <v>28035472290.61869</v>
      </c>
      <c r="AY1272">
        <v>37770804942.550804</v>
      </c>
      <c r="AZ1272">
        <v>55344419229.479118</v>
      </c>
      <c r="BA1272">
        <v>64723643827.52726</v>
      </c>
      <c r="BB1272">
        <v>48769087060.955597</v>
      </c>
      <c r="BC1272">
        <v>65542481674.960899</v>
      </c>
      <c r="BD1272">
        <v>70942729175.204086</v>
      </c>
      <c r="BE1272">
        <v>70343857635.199661</v>
      </c>
      <c r="BF1272">
        <v>79453878493.578506</v>
      </c>
      <c r="BG1272">
        <v>70617234300.966568</v>
      </c>
      <c r="BH1272">
        <v>56419828765.854462</v>
      </c>
      <c r="BI1272">
        <v>52643272250.343819</v>
      </c>
    </row>
    <row r="1273" spans="1:63" x14ac:dyDescent="0.3">
      <c r="A1273" t="s">
        <v>154</v>
      </c>
      <c r="B1273" t="s">
        <v>155</v>
      </c>
      <c r="C1273" t="s">
        <v>2697</v>
      </c>
      <c r="D1273" t="s">
        <v>2698</v>
      </c>
      <c r="AA1273">
        <v>2012609873.8894863</v>
      </c>
      <c r="AB1273">
        <v>2124179955.056237</v>
      </c>
      <c r="AD1273">
        <v>2119616249.8606596</v>
      </c>
      <c r="AE1273">
        <v>2385349182.931344</v>
      </c>
      <c r="AF1273">
        <v>2934074026.0816216</v>
      </c>
      <c r="AG1273">
        <v>2760346253.1623712</v>
      </c>
      <c r="AH1273">
        <v>2963121922.4888287</v>
      </c>
      <c r="AI1273">
        <v>3012904341.9798603</v>
      </c>
      <c r="AJ1273">
        <v>3495679465.3545332</v>
      </c>
      <c r="AK1273">
        <v>3719122745.4967642</v>
      </c>
      <c r="AL1273">
        <v>3272939331.3727388</v>
      </c>
      <c r="AM1273">
        <v>3194108144.8087735</v>
      </c>
      <c r="AN1273">
        <v>3837827773.2927241</v>
      </c>
      <c r="AO1273">
        <v>3785524350.7541523</v>
      </c>
      <c r="AP1273">
        <v>4183386769.9975009</v>
      </c>
      <c r="AQ1273">
        <v>4029209958.9602408</v>
      </c>
      <c r="AS1273">
        <v>4591680825.5614805</v>
      </c>
      <c r="AT1273">
        <v>4385087774.5154228</v>
      </c>
      <c r="AU1273">
        <v>3959234068.3894181</v>
      </c>
      <c r="AV1273">
        <v>5014799931.7172785</v>
      </c>
      <c r="AW1273">
        <v>5626000031.1926432</v>
      </c>
      <c r="AX1273">
        <v>7900978007.0491972</v>
      </c>
      <c r="AY1273">
        <v>11734138503.383457</v>
      </c>
      <c r="AZ1273">
        <v>14877403257.044096</v>
      </c>
      <c r="BA1273">
        <v>13440284597.834503</v>
      </c>
      <c r="BB1273">
        <v>9263793720.5648708</v>
      </c>
      <c r="BC1273">
        <v>14593544145.496338</v>
      </c>
      <c r="BD1273">
        <v>11996002889.893652</v>
      </c>
      <c r="BE1273">
        <v>13541077680.832159</v>
      </c>
      <c r="BF1273">
        <v>19404352324.07</v>
      </c>
      <c r="BG1273">
        <v>22614423958.971504</v>
      </c>
      <c r="BH1273">
        <v>20975993832.490788</v>
      </c>
      <c r="BI1273">
        <v>20086460173.062447</v>
      </c>
    </row>
    <row r="1274" spans="1:63" x14ac:dyDescent="0.3">
      <c r="A1274" t="s">
        <v>154</v>
      </c>
      <c r="B1274" t="s">
        <v>155</v>
      </c>
      <c r="C1274" t="s">
        <v>2699</v>
      </c>
      <c r="D1274" t="s">
        <v>2700</v>
      </c>
    </row>
    <row r="1275" spans="1:63" x14ac:dyDescent="0.3">
      <c r="A1275" t="s">
        <v>154</v>
      </c>
      <c r="B1275" t="s">
        <v>155</v>
      </c>
      <c r="C1275" t="s">
        <v>2701</v>
      </c>
      <c r="D1275" t="s">
        <v>2702</v>
      </c>
    </row>
    <row r="1276" spans="1:63" x14ac:dyDescent="0.3">
      <c r="A1276" t="s">
        <v>154</v>
      </c>
      <c r="B1276" t="s">
        <v>155</v>
      </c>
      <c r="C1276" t="s">
        <v>2703</v>
      </c>
      <c r="D1276" t="s">
        <v>2704</v>
      </c>
    </row>
    <row r="1277" spans="1:63" x14ac:dyDescent="0.3">
      <c r="A1277" t="s">
        <v>154</v>
      </c>
      <c r="B1277" t="s">
        <v>155</v>
      </c>
      <c r="C1277" t="s">
        <v>2705</v>
      </c>
      <c r="D1277" t="s">
        <v>2706</v>
      </c>
    </row>
    <row r="1278" spans="1:63" x14ac:dyDescent="0.3">
      <c r="A1278" t="s">
        <v>154</v>
      </c>
      <c r="B1278" t="s">
        <v>155</v>
      </c>
      <c r="C1278" t="s">
        <v>2707</v>
      </c>
      <c r="D1278" t="s">
        <v>2708</v>
      </c>
    </row>
    <row r="1279" spans="1:63" x14ac:dyDescent="0.3">
      <c r="A1279" t="s">
        <v>154</v>
      </c>
      <c r="B1279" t="s">
        <v>155</v>
      </c>
      <c r="C1279" t="s">
        <v>2709</v>
      </c>
      <c r="D1279" t="s">
        <v>2710</v>
      </c>
    </row>
    <row r="1280" spans="1:63" x14ac:dyDescent="0.3">
      <c r="A1280" t="s">
        <v>154</v>
      </c>
      <c r="B1280" t="s">
        <v>155</v>
      </c>
      <c r="C1280" t="s">
        <v>2711</v>
      </c>
      <c r="D1280" t="s">
        <v>2712</v>
      </c>
    </row>
    <row r="1281" spans="1:63" x14ac:dyDescent="0.3">
      <c r="A1281" t="s">
        <v>154</v>
      </c>
      <c r="B1281" t="s">
        <v>155</v>
      </c>
      <c r="C1281" t="s">
        <v>2713</v>
      </c>
      <c r="D1281" t="s">
        <v>2714</v>
      </c>
    </row>
    <row r="1282" spans="1:63" x14ac:dyDescent="0.3">
      <c r="A1282" t="s">
        <v>154</v>
      </c>
      <c r="B1282" t="s">
        <v>155</v>
      </c>
      <c r="C1282" t="s">
        <v>2715</v>
      </c>
      <c r="D1282" t="s">
        <v>2716</v>
      </c>
    </row>
    <row r="1283" spans="1:63" x14ac:dyDescent="0.3">
      <c r="A1283" t="s">
        <v>154</v>
      </c>
      <c r="B1283" t="s">
        <v>155</v>
      </c>
      <c r="C1283" t="s">
        <v>2717</v>
      </c>
      <c r="D1283" t="s">
        <v>2718</v>
      </c>
    </row>
    <row r="1284" spans="1:63" x14ac:dyDescent="0.3">
      <c r="A1284" t="s">
        <v>154</v>
      </c>
      <c r="B1284" t="s">
        <v>155</v>
      </c>
      <c r="C1284" t="s">
        <v>2719</v>
      </c>
      <c r="D1284" t="s">
        <v>2720</v>
      </c>
    </row>
    <row r="1285" spans="1:63" x14ac:dyDescent="0.3">
      <c r="A1285" t="s">
        <v>154</v>
      </c>
      <c r="B1285" t="s">
        <v>155</v>
      </c>
      <c r="C1285" t="s">
        <v>2721</v>
      </c>
      <c r="D1285" t="s">
        <v>2722</v>
      </c>
    </row>
    <row r="1286" spans="1:63" x14ac:dyDescent="0.3">
      <c r="A1286" t="s">
        <v>154</v>
      </c>
      <c r="B1286" t="s">
        <v>155</v>
      </c>
      <c r="C1286" t="s">
        <v>2723</v>
      </c>
      <c r="D1286" t="s">
        <v>2724</v>
      </c>
      <c r="AW1286">
        <v>4.469444444444445</v>
      </c>
      <c r="AX1286">
        <v>4.5340909090909092</v>
      </c>
      <c r="AY1286">
        <v>4.477777777777777</v>
      </c>
      <c r="AZ1286">
        <v>5.3422222222222215</v>
      </c>
      <c r="BA1286">
        <v>5.6444444444444439</v>
      </c>
      <c r="BB1286">
        <v>5.34</v>
      </c>
      <c r="BC1286">
        <v>5.4933333333333332</v>
      </c>
      <c r="BD1286">
        <v>5.8800000000000008</v>
      </c>
      <c r="BE1286">
        <v>6.1391304347826079</v>
      </c>
      <c r="BF1286">
        <v>6.5</v>
      </c>
      <c r="BG1286">
        <v>6.3361702127659578</v>
      </c>
      <c r="BH1286">
        <v>6.9208333333333343</v>
      </c>
      <c r="BI1286">
        <v>7.583333333333333</v>
      </c>
      <c r="BJ1286">
        <v>8.1770833333333339</v>
      </c>
      <c r="BK1286">
        <v>8.8750000000000018</v>
      </c>
    </row>
    <row r="1287" spans="1:63" x14ac:dyDescent="0.3">
      <c r="A1287" t="s">
        <v>154</v>
      </c>
      <c r="B1287" t="s">
        <v>155</v>
      </c>
      <c r="C1287" t="s">
        <v>2725</v>
      </c>
      <c r="D1287" t="s">
        <v>2726</v>
      </c>
      <c r="AI1287">
        <v>40.116677365401003</v>
      </c>
      <c r="AS1287">
        <v>31.551690933813273</v>
      </c>
      <c r="BC1287">
        <v>22.167916187744225</v>
      </c>
      <c r="BH1287">
        <v>18.620376530509667</v>
      </c>
      <c r="BJ1287">
        <v>17.478518383353787</v>
      </c>
    </row>
    <row r="1288" spans="1:63" x14ac:dyDescent="0.3">
      <c r="A1288" t="s">
        <v>154</v>
      </c>
      <c r="B1288" t="s">
        <v>155</v>
      </c>
      <c r="C1288" t="s">
        <v>2727</v>
      </c>
      <c r="D1288" t="s">
        <v>2728</v>
      </c>
      <c r="AX1288">
        <v>14.953488372093023</v>
      </c>
      <c r="AY1288">
        <v>14.954545454545455</v>
      </c>
      <c r="AZ1288">
        <v>14.931818181818182</v>
      </c>
      <c r="BA1288">
        <v>13.977272727272727</v>
      </c>
      <c r="BB1288">
        <v>14.113636363636363</v>
      </c>
      <c r="BC1288">
        <v>14.25</v>
      </c>
      <c r="BD1288">
        <v>14.159090909090908</v>
      </c>
      <c r="BE1288">
        <v>14.333333333333334</v>
      </c>
      <c r="BF1288">
        <v>14.584782608695651</v>
      </c>
      <c r="BG1288">
        <v>14.715217391304348</v>
      </c>
      <c r="BH1288">
        <v>14.82391304347826</v>
      </c>
      <c r="BI1288">
        <v>14.910869565217391</v>
      </c>
      <c r="BJ1288">
        <v>14.784782608695652</v>
      </c>
      <c r="BK1288">
        <v>14.697826086956523</v>
      </c>
    </row>
    <row r="1289" spans="1:63" x14ac:dyDescent="0.3">
      <c r="A1289" t="s">
        <v>154</v>
      </c>
      <c r="B1289" t="s">
        <v>155</v>
      </c>
      <c r="C1289" t="s">
        <v>2729</v>
      </c>
      <c r="D1289" t="s">
        <v>2730</v>
      </c>
      <c r="AW1289">
        <v>6.4722222222222223</v>
      </c>
      <c r="AX1289">
        <v>6.3181818181818183</v>
      </c>
      <c r="AY1289">
        <v>6.3777777777777782</v>
      </c>
      <c r="AZ1289">
        <v>6.3777777777777782</v>
      </c>
      <c r="BA1289">
        <v>6.2444444444444445</v>
      </c>
      <c r="BB1289">
        <v>6.177777777777778</v>
      </c>
      <c r="BC1289">
        <v>6.1555555555555559</v>
      </c>
      <c r="BD1289">
        <v>6.1555555555555559</v>
      </c>
      <c r="BE1289">
        <v>6.1956521739130439</v>
      </c>
      <c r="BF1289">
        <v>6.1553191489361705</v>
      </c>
      <c r="BG1289">
        <v>6.091489361702128</v>
      </c>
      <c r="BH1289">
        <v>6.0895833333333336</v>
      </c>
      <c r="BI1289">
        <v>6.1312500000000005</v>
      </c>
      <c r="BJ1289">
        <v>6.1833333333333336</v>
      </c>
      <c r="BK1289">
        <v>6.1833333333333336</v>
      </c>
    </row>
    <row r="1290" spans="1:63" x14ac:dyDescent="0.3">
      <c r="A1290" t="s">
        <v>154</v>
      </c>
      <c r="B1290" t="s">
        <v>155</v>
      </c>
      <c r="C1290" t="s">
        <v>2731</v>
      </c>
      <c r="D1290" t="s">
        <v>2732</v>
      </c>
      <c r="AX1290">
        <v>19.502272727272722</v>
      </c>
      <c r="AY1290">
        <v>18.315555555555555</v>
      </c>
      <c r="AZ1290">
        <v>17.771111111111111</v>
      </c>
      <c r="BA1290">
        <v>17.657777777777778</v>
      </c>
      <c r="BB1290">
        <v>17.773333333333333</v>
      </c>
      <c r="BC1290">
        <v>17.751111111111111</v>
      </c>
      <c r="BD1290">
        <v>17.81111111111111</v>
      </c>
      <c r="BE1290">
        <v>17.926086956521736</v>
      </c>
      <c r="BF1290">
        <v>18.034042553191494</v>
      </c>
      <c r="BG1290">
        <v>17.240425531914891</v>
      </c>
      <c r="BH1290">
        <v>17.557446808510637</v>
      </c>
      <c r="BI1290">
        <v>18.378723404255322</v>
      </c>
      <c r="BJ1290">
        <v>18.404255319148938</v>
      </c>
      <c r="BK1290">
        <v>18.344680851063831</v>
      </c>
    </row>
    <row r="1291" spans="1:63" x14ac:dyDescent="0.3">
      <c r="A1291" t="s">
        <v>154</v>
      </c>
      <c r="B1291" t="s">
        <v>155</v>
      </c>
      <c r="C1291" t="s">
        <v>2733</v>
      </c>
      <c r="D1291" t="s">
        <v>2734</v>
      </c>
      <c r="P1291">
        <v>64.365589999999997</v>
      </c>
      <c r="Q1291">
        <v>63.180779999999999</v>
      </c>
      <c r="R1291">
        <v>61.875990000000002</v>
      </c>
      <c r="S1291">
        <v>61.362990000000003</v>
      </c>
      <c r="T1291">
        <v>60.389859999999999</v>
      </c>
      <c r="U1291">
        <v>59.98903</v>
      </c>
      <c r="V1291">
        <v>59.002049999999997</v>
      </c>
      <c r="W1291">
        <v>59.072609999999997</v>
      </c>
      <c r="X1291">
        <v>59.092770000000002</v>
      </c>
      <c r="Y1291">
        <v>58.512009999999997</v>
      </c>
      <c r="Z1291">
        <v>55.818379999999998</v>
      </c>
      <c r="AA1291">
        <v>56.301319999999997</v>
      </c>
      <c r="AB1291">
        <v>54.523609999999998</v>
      </c>
      <c r="AC1291">
        <v>53.561309999999999</v>
      </c>
      <c r="AD1291">
        <v>55.906039999999997</v>
      </c>
      <c r="AE1291">
        <v>57.453380000000003</v>
      </c>
      <c r="AF1291">
        <v>58.299439999999997</v>
      </c>
      <c r="AG1291">
        <v>59.836790000000001</v>
      </c>
      <c r="AH1291">
        <v>60.171999999999997</v>
      </c>
      <c r="AI1291">
        <v>59.856409999999997</v>
      </c>
      <c r="AJ1291">
        <v>59.667879999999997</v>
      </c>
      <c r="AK1291">
        <v>59.114089999999997</v>
      </c>
      <c r="AL1291">
        <v>58.24662</v>
      </c>
      <c r="AM1291">
        <v>58.97777</v>
      </c>
      <c r="AN1291">
        <v>59.788679999999999</v>
      </c>
      <c r="AO1291">
        <v>60.606439999999999</v>
      </c>
      <c r="AP1291">
        <v>60.430950000000003</v>
      </c>
      <c r="AQ1291">
        <v>61.957619999999999</v>
      </c>
      <c r="AR1291">
        <v>61.26849</v>
      </c>
      <c r="AS1291">
        <v>62.911430000000003</v>
      </c>
      <c r="AT1291">
        <v>65.02364</v>
      </c>
      <c r="AU1291">
        <v>66.751009999999994</v>
      </c>
      <c r="AV1291">
        <v>68.558260000000004</v>
      </c>
      <c r="AW1291">
        <v>70.802120000000002</v>
      </c>
      <c r="AX1291">
        <v>71.56523</v>
      </c>
      <c r="AY1291">
        <v>72.856430000000003</v>
      </c>
      <c r="AZ1291">
        <v>74.574770000000001</v>
      </c>
      <c r="BA1291">
        <v>74.835840000000005</v>
      </c>
      <c r="BB1291">
        <v>75.354879999999994</v>
      </c>
      <c r="BC1291">
        <v>75.90504</v>
      </c>
      <c r="BD1291">
        <v>76.326080000000005</v>
      </c>
      <c r="BE1291">
        <v>75.645499999999998</v>
      </c>
      <c r="BF1291">
        <v>75.900769999999994</v>
      </c>
      <c r="BG1291">
        <v>75.947720000000004</v>
      </c>
      <c r="BH1291">
        <v>76.192179999999993</v>
      </c>
      <c r="BI1291">
        <v>75.510350000000003</v>
      </c>
    </row>
    <row r="1292" spans="1:63" x14ac:dyDescent="0.3">
      <c r="A1292" t="s">
        <v>154</v>
      </c>
      <c r="B1292" t="s">
        <v>155</v>
      </c>
      <c r="C1292" t="s">
        <v>2735</v>
      </c>
      <c r="D1292" t="s">
        <v>2736</v>
      </c>
      <c r="T1292">
        <v>63.502589999999998</v>
      </c>
      <c r="U1292">
        <v>62.713430000000002</v>
      </c>
      <c r="V1292">
        <v>61.399529999999999</v>
      </c>
      <c r="W1292">
        <v>60.841259999999998</v>
      </c>
      <c r="X1292">
        <v>60.580190000000002</v>
      </c>
      <c r="Y1292">
        <v>59.500410000000002</v>
      </c>
      <c r="Z1292">
        <v>56.820599999999999</v>
      </c>
      <c r="AA1292">
        <v>56.908549999999998</v>
      </c>
      <c r="AB1292">
        <v>55.364629999999998</v>
      </c>
      <c r="AC1292">
        <v>54.050620000000002</v>
      </c>
      <c r="AD1292">
        <v>56.551380000000002</v>
      </c>
      <c r="AE1292">
        <v>58.088299999999997</v>
      </c>
      <c r="AF1292">
        <v>58.585160000000002</v>
      </c>
      <c r="AG1292">
        <v>60.406469999999999</v>
      </c>
      <c r="AH1292">
        <v>61.039389999999997</v>
      </c>
      <c r="AI1292">
        <v>61.218200000000003</v>
      </c>
      <c r="AJ1292">
        <v>60.544640000000001</v>
      </c>
      <c r="AK1292">
        <v>60.262259999999998</v>
      </c>
      <c r="AL1292">
        <v>59.136290000000002</v>
      </c>
      <c r="AM1292">
        <v>59.995910000000002</v>
      </c>
      <c r="AN1292">
        <v>60.908119999999997</v>
      </c>
      <c r="AO1292">
        <v>61.620440000000002</v>
      </c>
      <c r="AP1292">
        <v>61.360529999999997</v>
      </c>
      <c r="AQ1292">
        <v>62.382100000000001</v>
      </c>
      <c r="AR1292">
        <v>61.588520000000003</v>
      </c>
      <c r="AS1292">
        <v>63.201509999999999</v>
      </c>
      <c r="AT1292">
        <v>65.437299999999993</v>
      </c>
      <c r="AU1292">
        <v>66.621750000000006</v>
      </c>
      <c r="AW1292">
        <v>70.440250000000006</v>
      </c>
      <c r="AY1292">
        <v>72.671549999999996</v>
      </c>
      <c r="AZ1292">
        <v>74.383219999999994</v>
      </c>
      <c r="BA1292">
        <v>74.726399999999998</v>
      </c>
      <c r="BB1292">
        <v>74.8917</v>
      </c>
      <c r="BC1292">
        <v>75.515249999999995</v>
      </c>
      <c r="BD1292">
        <v>76.043220000000005</v>
      </c>
      <c r="BE1292">
        <v>75.127030000000005</v>
      </c>
      <c r="BF1292">
        <v>75.756270000000001</v>
      </c>
      <c r="BI1292">
        <v>75.702150000000003</v>
      </c>
    </row>
    <row r="1293" spans="1:63" x14ac:dyDescent="0.3">
      <c r="A1293" t="s">
        <v>154</v>
      </c>
      <c r="B1293" t="s">
        <v>155</v>
      </c>
      <c r="C1293" t="s">
        <v>2737</v>
      </c>
      <c r="D1293" t="s">
        <v>2738</v>
      </c>
      <c r="P1293">
        <v>61.777589999999996</v>
      </c>
      <c r="Q1293">
        <v>60.807560000000002</v>
      </c>
      <c r="R1293">
        <v>59.472679999999997</v>
      </c>
      <c r="S1293">
        <v>59.14011</v>
      </c>
      <c r="T1293">
        <v>58.224449999999997</v>
      </c>
      <c r="U1293">
        <v>58.058929999999997</v>
      </c>
      <c r="V1293">
        <v>57.245240000000003</v>
      </c>
      <c r="W1293">
        <v>57.71987</v>
      </c>
      <c r="X1293">
        <v>57.913649999999997</v>
      </c>
      <c r="Y1293">
        <v>57.669739999999997</v>
      </c>
      <c r="Z1293">
        <v>54.95561</v>
      </c>
      <c r="AA1293">
        <v>55.771700000000003</v>
      </c>
      <c r="AB1293">
        <v>53.850189999999998</v>
      </c>
      <c r="AC1293">
        <v>53.177059999999997</v>
      </c>
      <c r="AD1293">
        <v>55.376159999999999</v>
      </c>
      <c r="AE1293">
        <v>56.898139999999998</v>
      </c>
      <c r="AF1293">
        <v>58.03389</v>
      </c>
      <c r="AG1293">
        <v>59.296349999999997</v>
      </c>
      <c r="AH1293">
        <v>59.409689999999998</v>
      </c>
      <c r="AI1293">
        <v>58.807940000000002</v>
      </c>
      <c r="AJ1293">
        <v>58.935180000000003</v>
      </c>
      <c r="AK1293">
        <v>58.167110000000001</v>
      </c>
      <c r="AL1293">
        <v>57.482379999999999</v>
      </c>
      <c r="AM1293">
        <v>58.100270000000002</v>
      </c>
      <c r="AN1293">
        <v>58.803840000000001</v>
      </c>
      <c r="AO1293">
        <v>59.729889999999997</v>
      </c>
      <c r="AP1293">
        <v>59.629449999999999</v>
      </c>
      <c r="AQ1293">
        <v>61.612099999999998</v>
      </c>
      <c r="AR1293">
        <v>60.976700000000001</v>
      </c>
      <c r="AS1293">
        <v>62.645940000000003</v>
      </c>
      <c r="AT1293">
        <v>64.652720000000002</v>
      </c>
      <c r="AU1293">
        <v>66.832769999999996</v>
      </c>
      <c r="AW1293">
        <v>71.053330000000003</v>
      </c>
      <c r="AY1293">
        <v>72.965379999999996</v>
      </c>
      <c r="AZ1293">
        <v>74.695160000000001</v>
      </c>
      <c r="BA1293">
        <v>74.903229999999994</v>
      </c>
      <c r="BB1293">
        <v>75.730519999999999</v>
      </c>
      <c r="BC1293">
        <v>76.216790000000003</v>
      </c>
      <c r="BD1293">
        <v>76.485280000000003</v>
      </c>
      <c r="BE1293">
        <v>76.017799999999994</v>
      </c>
      <c r="BF1293">
        <v>75.926469999999995</v>
      </c>
      <c r="BI1293">
        <v>75.214259999999996</v>
      </c>
    </row>
    <row r="1294" spans="1:63" x14ac:dyDescent="0.3">
      <c r="A1294" t="s">
        <v>154</v>
      </c>
      <c r="B1294" t="s">
        <v>155</v>
      </c>
      <c r="C1294" t="s">
        <v>2739</v>
      </c>
      <c r="D1294" t="s">
        <v>2740</v>
      </c>
      <c r="AS1294">
        <v>2.324453442781738</v>
      </c>
      <c r="AX1294">
        <v>1.5619848055554928</v>
      </c>
      <c r="BC1294">
        <v>1.6072502718767236</v>
      </c>
    </row>
    <row r="1295" spans="1:63" x14ac:dyDescent="0.3">
      <c r="A1295" t="s">
        <v>154</v>
      </c>
      <c r="B1295" t="s">
        <v>155</v>
      </c>
      <c r="C1295" t="s">
        <v>2741</v>
      </c>
      <c r="D1295" t="s">
        <v>2742</v>
      </c>
      <c r="AS1295">
        <v>2.1045367200588916</v>
      </c>
      <c r="AX1295">
        <v>1.3532173947498005</v>
      </c>
      <c r="BC1295">
        <v>1.4327980964942786</v>
      </c>
    </row>
    <row r="1296" spans="1:63" x14ac:dyDescent="0.3">
      <c r="A1296" t="s">
        <v>154</v>
      </c>
      <c r="B1296" t="s">
        <v>155</v>
      </c>
      <c r="C1296" t="s">
        <v>2743</v>
      </c>
      <c r="D1296" t="s">
        <v>2744</v>
      </c>
      <c r="AS1296">
        <v>8.6137953717022047</v>
      </c>
      <c r="AX1296">
        <v>9.5829665638911212</v>
      </c>
      <c r="BC1296">
        <v>10.261695806739382</v>
      </c>
    </row>
    <row r="1297" spans="1:63" x14ac:dyDescent="0.3">
      <c r="A1297" t="s">
        <v>154</v>
      </c>
      <c r="B1297" t="s">
        <v>155</v>
      </c>
      <c r="C1297" t="s">
        <v>2745</v>
      </c>
      <c r="D1297" t="s">
        <v>2746</v>
      </c>
      <c r="AS1297">
        <v>1.6273926320355889</v>
      </c>
      <c r="AX1297">
        <v>2.0962792795888721</v>
      </c>
      <c r="BC1297">
        <v>2.5344831368572711</v>
      </c>
    </row>
    <row r="1298" spans="1:63" x14ac:dyDescent="0.3">
      <c r="A1298" t="s">
        <v>154</v>
      </c>
      <c r="B1298" t="s">
        <v>155</v>
      </c>
      <c r="C1298" t="s">
        <v>2747</v>
      </c>
      <c r="D1298" t="s">
        <v>2748</v>
      </c>
      <c r="AP1298">
        <v>10.205017241379309</v>
      </c>
      <c r="AQ1298">
        <v>10.924594320486815</v>
      </c>
      <c r="AS1298">
        <v>11.582173601147776</v>
      </c>
      <c r="AT1298">
        <v>12.28469978665041</v>
      </c>
      <c r="AU1298">
        <v>13.464862138533963</v>
      </c>
      <c r="AV1298">
        <v>13.718447325286842</v>
      </c>
      <c r="AW1298">
        <v>14.736838667537558</v>
      </c>
      <c r="AX1298">
        <v>16.23891240220598</v>
      </c>
      <c r="AY1298">
        <v>16.640476492206307</v>
      </c>
      <c r="AZ1298">
        <v>17.30862134931769</v>
      </c>
      <c r="BA1298">
        <v>17.802729719338714</v>
      </c>
      <c r="BB1298">
        <v>18.468577174459526</v>
      </c>
      <c r="BC1298">
        <v>18.745367043121153</v>
      </c>
      <c r="BD1298">
        <v>20.545992389836751</v>
      </c>
      <c r="BE1298">
        <v>21.382354365992491</v>
      </c>
      <c r="BF1298">
        <v>22.251450452541196</v>
      </c>
      <c r="BG1298">
        <v>22.106667473378504</v>
      </c>
      <c r="BH1298">
        <v>23.640947780078214</v>
      </c>
      <c r="BI1298">
        <v>23.496415889924542</v>
      </c>
      <c r="BJ1298">
        <v>24.228700341146695</v>
      </c>
      <c r="BK1298">
        <v>24.004509545753788</v>
      </c>
    </row>
    <row r="1299" spans="1:63" x14ac:dyDescent="0.3">
      <c r="A1299" t="s">
        <v>154</v>
      </c>
      <c r="B1299" t="s">
        <v>155</v>
      </c>
      <c r="C1299" t="s">
        <v>2749</v>
      </c>
      <c r="D1299" t="s">
        <v>2750</v>
      </c>
    </row>
    <row r="1300" spans="1:63" x14ac:dyDescent="0.3">
      <c r="A1300" t="s">
        <v>154</v>
      </c>
      <c r="B1300" t="s">
        <v>155</v>
      </c>
      <c r="C1300" t="s">
        <v>2751</v>
      </c>
      <c r="D1300" t="s">
        <v>2752</v>
      </c>
    </row>
    <row r="1301" spans="1:63" x14ac:dyDescent="0.3">
      <c r="A1301" t="s">
        <v>154</v>
      </c>
      <c r="B1301" t="s">
        <v>155</v>
      </c>
      <c r="C1301" t="s">
        <v>2753</v>
      </c>
      <c r="D1301" t="s">
        <v>2754</v>
      </c>
    </row>
    <row r="1302" spans="1:63" x14ac:dyDescent="0.3">
      <c r="A1302" t="s">
        <v>154</v>
      </c>
      <c r="B1302" t="s">
        <v>155</v>
      </c>
      <c r="C1302" t="s">
        <v>2755</v>
      </c>
      <c r="D1302" t="s">
        <v>2756</v>
      </c>
      <c r="O1302">
        <v>0</v>
      </c>
      <c r="P1302">
        <v>0</v>
      </c>
      <c r="Q1302">
        <v>0</v>
      </c>
      <c r="R1302">
        <v>0</v>
      </c>
      <c r="S1302">
        <v>1.1958121759916789</v>
      </c>
      <c r="T1302">
        <v>1.8948154061306823</v>
      </c>
      <c r="U1302">
        <v>1.9693886715698761</v>
      </c>
      <c r="V1302">
        <v>2.1147653495109782</v>
      </c>
      <c r="W1302">
        <v>3.5853018075130283</v>
      </c>
      <c r="X1302">
        <v>3.3619835269459362</v>
      </c>
      <c r="Y1302">
        <v>3.4444442271264357</v>
      </c>
      <c r="Z1302">
        <v>5.1426432210753159</v>
      </c>
      <c r="AA1302">
        <v>7.2874794021049434</v>
      </c>
      <c r="AB1302">
        <v>8.7631374206765003</v>
      </c>
      <c r="AC1302">
        <v>10.958204605282594</v>
      </c>
      <c r="AD1302">
        <v>13.176004627430233</v>
      </c>
      <c r="AE1302">
        <v>10.951643362129268</v>
      </c>
      <c r="AF1302">
        <v>7.9452670337659379</v>
      </c>
      <c r="AG1302">
        <v>10.109308463895875</v>
      </c>
      <c r="AH1302">
        <v>8.9164884609364545</v>
      </c>
      <c r="AI1302">
        <v>9.7874370923830156</v>
      </c>
      <c r="AJ1302">
        <v>9.8366619324318556</v>
      </c>
      <c r="AK1302">
        <v>7.9693266652270154</v>
      </c>
      <c r="AL1302">
        <v>6.2239684217304738</v>
      </c>
      <c r="AM1302">
        <v>10.019890656304772</v>
      </c>
      <c r="AN1302">
        <v>10.2021900978513</v>
      </c>
      <c r="AO1302">
        <v>11.782869364409587</v>
      </c>
      <c r="AP1302">
        <v>9.8015616672255153</v>
      </c>
      <c r="AQ1302">
        <v>11.725801066592622</v>
      </c>
      <c r="AR1302">
        <v>7.6904907887695657</v>
      </c>
      <c r="AS1302">
        <v>8.7774885494200152</v>
      </c>
      <c r="AT1302">
        <v>10.044731525427816</v>
      </c>
      <c r="AU1302">
        <v>7.125637589820907</v>
      </c>
      <c r="AV1302">
        <v>6.5467780882086251</v>
      </c>
      <c r="AW1302">
        <v>5.2384957733673447</v>
      </c>
      <c r="AX1302">
        <v>8.2286336247108043</v>
      </c>
      <c r="AY1302">
        <v>6.9511366499060179</v>
      </c>
      <c r="AZ1302">
        <v>3.8469152674120437</v>
      </c>
      <c r="BA1302">
        <v>3.2007376897960267</v>
      </c>
      <c r="BB1302">
        <v>3.7766279637511322</v>
      </c>
      <c r="BC1302">
        <v>2.4813332743331769</v>
      </c>
      <c r="BD1302">
        <v>2.3398126945558295</v>
      </c>
      <c r="BE1302">
        <v>3.0433751464827661</v>
      </c>
      <c r="BF1302">
        <v>4.0227962086951319</v>
      </c>
      <c r="BG1302">
        <v>3.7491233055382867</v>
      </c>
      <c r="BH1302">
        <v>4.455112275563712</v>
      </c>
      <c r="BI1302">
        <v>6.5461467541143472</v>
      </c>
      <c r="BJ1302">
        <v>5.2681705325888695</v>
      </c>
    </row>
    <row r="1303" spans="1:63" x14ac:dyDescent="0.3">
      <c r="A1303" t="s">
        <v>154</v>
      </c>
      <c r="B1303" t="s">
        <v>155</v>
      </c>
      <c r="C1303" t="s">
        <v>2757</v>
      </c>
      <c r="D1303" t="s">
        <v>2758</v>
      </c>
      <c r="O1303">
        <v>0.81542045200368019</v>
      </c>
      <c r="P1303">
        <v>0.92179827408189652</v>
      </c>
      <c r="Q1303">
        <v>0.94465271912639792</v>
      </c>
      <c r="R1303">
        <v>1.4842333230402782</v>
      </c>
      <c r="S1303">
        <v>0.86020857581553567</v>
      </c>
      <c r="T1303">
        <v>0.9917002410602247</v>
      </c>
      <c r="U1303">
        <v>1.083942333900759</v>
      </c>
      <c r="V1303">
        <v>1.065596522195094</v>
      </c>
      <c r="W1303">
        <v>1.2627627662302503</v>
      </c>
      <c r="X1303">
        <v>1.3779672784213444</v>
      </c>
      <c r="Y1303">
        <v>1.557991096414568</v>
      </c>
      <c r="Z1303">
        <v>1.2174252386628925</v>
      </c>
      <c r="AA1303">
        <v>1.5026645655436155</v>
      </c>
      <c r="AB1303">
        <v>1.9339837754257272</v>
      </c>
      <c r="AC1303">
        <v>2.5701702787986123</v>
      </c>
      <c r="AD1303">
        <v>3.0814755104999652</v>
      </c>
      <c r="AE1303">
        <v>2.3823709805482141</v>
      </c>
      <c r="AF1303">
        <v>1.8113921011958418</v>
      </c>
      <c r="AG1303">
        <v>2.1923986702887879</v>
      </c>
      <c r="AH1303">
        <v>2.062076595550824</v>
      </c>
      <c r="AI1303">
        <v>2.637006438531202</v>
      </c>
      <c r="AJ1303">
        <v>2.5091834349638531</v>
      </c>
      <c r="AK1303">
        <v>2.1925385010537619</v>
      </c>
      <c r="AL1303">
        <v>1.9149234551093124</v>
      </c>
      <c r="AM1303">
        <v>2.9493248748647223</v>
      </c>
      <c r="AN1303">
        <v>2.7825187604015649</v>
      </c>
      <c r="AO1303">
        <v>3.2214307332797367</v>
      </c>
      <c r="AP1303">
        <v>2.5729750229225337</v>
      </c>
      <c r="AQ1303">
        <v>2.9744499114589602</v>
      </c>
      <c r="AR1303">
        <v>2.437284819529359</v>
      </c>
      <c r="AS1303">
        <v>2.7829842298049927</v>
      </c>
      <c r="AT1303">
        <v>3.0196295374758475</v>
      </c>
      <c r="AU1303">
        <v>2.2085358389215006</v>
      </c>
      <c r="AV1303">
        <v>1.938325331678034</v>
      </c>
      <c r="AW1303">
        <v>1.5511990383861038</v>
      </c>
      <c r="AX1303">
        <v>2.7275287128750776</v>
      </c>
      <c r="AY1303">
        <v>2.1976247349619165</v>
      </c>
      <c r="AZ1303">
        <v>1.3110303600597093</v>
      </c>
      <c r="BA1303">
        <v>1.1545624829541719</v>
      </c>
      <c r="BB1303">
        <v>1.0805447079894672</v>
      </c>
      <c r="BC1303">
        <v>0.78429322568150961</v>
      </c>
      <c r="BD1303">
        <v>0.78583244209238345</v>
      </c>
      <c r="BE1303">
        <v>0.94610125151969782</v>
      </c>
      <c r="BF1303">
        <v>1.2499951896718935</v>
      </c>
      <c r="BG1303">
        <v>1.029886585490799</v>
      </c>
      <c r="BH1303">
        <v>1.0097071767061998</v>
      </c>
      <c r="BI1303">
        <v>1.4567930376135059</v>
      </c>
      <c r="BJ1303">
        <v>1.3524040085921138</v>
      </c>
    </row>
    <row r="1304" spans="1:63" x14ac:dyDescent="0.3">
      <c r="A1304" t="s">
        <v>154</v>
      </c>
      <c r="B1304" t="s">
        <v>155</v>
      </c>
      <c r="C1304" t="s">
        <v>2759</v>
      </c>
      <c r="D1304" t="s">
        <v>2760</v>
      </c>
      <c r="AW1304">
        <v>0.13888888888888892</v>
      </c>
      <c r="AX1304">
        <v>0.9818181818181817</v>
      </c>
      <c r="AY1304">
        <v>1.2666666666666666</v>
      </c>
      <c r="AZ1304">
        <v>1.3377777777777777</v>
      </c>
      <c r="BA1304">
        <v>1.7933333333333334</v>
      </c>
      <c r="BB1304">
        <v>2.1777777777777776</v>
      </c>
      <c r="BC1304">
        <v>2.8222222222222224</v>
      </c>
      <c r="BD1304">
        <v>3.0533333333333337</v>
      </c>
      <c r="BE1304">
        <v>4.052173913043478</v>
      </c>
      <c r="BF1304">
        <v>4.2957446808510644</v>
      </c>
      <c r="BG1304">
        <v>4.4978723404255314</v>
      </c>
      <c r="BH1304">
        <v>5.84375</v>
      </c>
      <c r="BI1304">
        <v>7.1229166666666659</v>
      </c>
      <c r="BJ1304">
        <v>6.2541666666666673</v>
      </c>
      <c r="BK1304">
        <v>7.0187499999999998</v>
      </c>
    </row>
    <row r="1305" spans="1:63" x14ac:dyDescent="0.3">
      <c r="A1305" t="s">
        <v>154</v>
      </c>
      <c r="B1305" t="s">
        <v>155</v>
      </c>
      <c r="C1305" t="s">
        <v>2761</v>
      </c>
      <c r="D1305" t="s">
        <v>2762</v>
      </c>
    </row>
    <row r="1306" spans="1:63" x14ac:dyDescent="0.3">
      <c r="A1306" t="s">
        <v>154</v>
      </c>
      <c r="B1306" t="s">
        <v>155</v>
      </c>
      <c r="C1306" t="s">
        <v>2763</v>
      </c>
      <c r="D1306" t="s">
        <v>2764</v>
      </c>
    </row>
    <row r="1307" spans="1:63" x14ac:dyDescent="0.3">
      <c r="A1307" t="s">
        <v>154</v>
      </c>
      <c r="B1307" t="s">
        <v>155</v>
      </c>
      <c r="C1307" t="s">
        <v>2765</v>
      </c>
      <c r="D1307" t="s">
        <v>2766</v>
      </c>
    </row>
    <row r="1308" spans="1:63" x14ac:dyDescent="0.3">
      <c r="A1308" t="s">
        <v>154</v>
      </c>
      <c r="B1308" t="s">
        <v>155</v>
      </c>
      <c r="C1308" t="s">
        <v>2767</v>
      </c>
      <c r="D1308" t="s">
        <v>2768</v>
      </c>
    </row>
    <row r="1309" spans="1:63" x14ac:dyDescent="0.3">
      <c r="A1309" t="s">
        <v>154</v>
      </c>
      <c r="B1309" t="s">
        <v>155</v>
      </c>
      <c r="C1309" t="s">
        <v>2769</v>
      </c>
      <c r="D1309" t="s">
        <v>2770</v>
      </c>
      <c r="AJ1309">
        <v>0.55000000000000004</v>
      </c>
      <c r="AK1309">
        <v>0.54</v>
      </c>
      <c r="AN1309">
        <v>0.46</v>
      </c>
      <c r="AQ1309">
        <v>0.43</v>
      </c>
      <c r="AS1309">
        <v>0.46499999999999997</v>
      </c>
      <c r="AU1309">
        <v>0.53</v>
      </c>
      <c r="AW1309">
        <v>0.79</v>
      </c>
      <c r="AY1309">
        <v>0.98499999999999999</v>
      </c>
      <c r="BA1309">
        <v>1.0649999999999999</v>
      </c>
      <c r="BC1309">
        <v>1.145</v>
      </c>
      <c r="BE1309">
        <v>1.27</v>
      </c>
      <c r="BG1309">
        <v>1.17</v>
      </c>
      <c r="BI1309">
        <v>0.85499999999999998</v>
      </c>
    </row>
    <row r="1310" spans="1:63" x14ac:dyDescent="0.3">
      <c r="A1310" t="s">
        <v>154</v>
      </c>
      <c r="B1310" t="s">
        <v>155</v>
      </c>
      <c r="C1310" t="s">
        <v>2771</v>
      </c>
      <c r="D1310" t="s">
        <v>2772</v>
      </c>
      <c r="AJ1310">
        <v>0.68</v>
      </c>
      <c r="AK1310">
        <v>0.62</v>
      </c>
      <c r="AN1310">
        <v>0.56000000000000005</v>
      </c>
      <c r="AQ1310">
        <v>0.59</v>
      </c>
      <c r="AS1310">
        <v>0.61499999999999999</v>
      </c>
      <c r="AU1310">
        <v>0.66</v>
      </c>
      <c r="AW1310">
        <v>0.88</v>
      </c>
      <c r="AY1310">
        <v>1.0350000000000001</v>
      </c>
      <c r="BA1310">
        <v>1.1399999999999999</v>
      </c>
      <c r="BC1310">
        <v>1.2450000000000001</v>
      </c>
      <c r="BE1310">
        <v>1.355</v>
      </c>
      <c r="BG1310">
        <v>1.32</v>
      </c>
      <c r="BI1310">
        <v>0.95</v>
      </c>
    </row>
    <row r="1311" spans="1:63" x14ac:dyDescent="0.3">
      <c r="A1311" t="s">
        <v>154</v>
      </c>
      <c r="B1311" t="s">
        <v>155</v>
      </c>
      <c r="C1311" t="s">
        <v>2773</v>
      </c>
      <c r="D1311" t="s">
        <v>2774</v>
      </c>
      <c r="AV1311">
        <v>27.31183</v>
      </c>
      <c r="AW1311">
        <v>28.58154</v>
      </c>
      <c r="AX1311">
        <v>28.31392</v>
      </c>
      <c r="AY1311">
        <v>27.480899999999998</v>
      </c>
      <c r="AZ1311">
        <v>26.823740000000001</v>
      </c>
      <c r="BA1311">
        <v>26.2713</v>
      </c>
      <c r="BB1311">
        <v>24.255299999999998</v>
      </c>
      <c r="BC1311">
        <v>24.71011</v>
      </c>
      <c r="BD1311">
        <v>24.074850000000001</v>
      </c>
      <c r="BE1311">
        <v>24.862770000000001</v>
      </c>
      <c r="BF1311">
        <v>22.67285</v>
      </c>
      <c r="BG1311">
        <v>22.725930000000002</v>
      </c>
      <c r="BH1311">
        <v>22.156749999999999</v>
      </c>
      <c r="BI1311">
        <v>22.408799999999999</v>
      </c>
    </row>
    <row r="1312" spans="1:63" x14ac:dyDescent="0.3">
      <c r="A1312" t="s">
        <v>154</v>
      </c>
      <c r="B1312" t="s">
        <v>155</v>
      </c>
      <c r="C1312" t="s">
        <v>2775</v>
      </c>
      <c r="D1312" t="s">
        <v>2776</v>
      </c>
      <c r="AN1312">
        <v>29.501180000000002</v>
      </c>
      <c r="AO1312">
        <v>29.059080000000002</v>
      </c>
      <c r="AP1312">
        <v>29.280470000000001</v>
      </c>
      <c r="AQ1312">
        <v>28.778500000000001</v>
      </c>
      <c r="AR1312">
        <v>28.813400000000001</v>
      </c>
      <c r="AS1312">
        <v>29.409310000000001</v>
      </c>
      <c r="AT1312">
        <v>29.605090000000001</v>
      </c>
      <c r="AU1312">
        <v>30.149069999999998</v>
      </c>
      <c r="AV1312">
        <v>30.041840000000001</v>
      </c>
      <c r="AW1312">
        <v>30.216460000000001</v>
      </c>
      <c r="AX1312">
        <v>30.54609</v>
      </c>
      <c r="AY1312">
        <v>30.79805</v>
      </c>
      <c r="AZ1312">
        <v>29.064789999999999</v>
      </c>
      <c r="BA1312">
        <v>30.528490000000001</v>
      </c>
      <c r="BB1312">
        <v>30.354420000000001</v>
      </c>
      <c r="BC1312">
        <v>29.264469999999999</v>
      </c>
      <c r="BD1312">
        <v>29.450379999999999</v>
      </c>
      <c r="BE1312">
        <v>30.668369999999999</v>
      </c>
      <c r="BF1312">
        <v>30.513359999999999</v>
      </c>
      <c r="BG1312">
        <v>29.953430000000001</v>
      </c>
      <c r="BH1312">
        <v>30.583590000000001</v>
      </c>
      <c r="BI1312">
        <v>30.31035</v>
      </c>
      <c r="BJ1312">
        <v>32.68938</v>
      </c>
    </row>
    <row r="1313" spans="1:63" x14ac:dyDescent="0.3">
      <c r="A1313" t="s">
        <v>154</v>
      </c>
      <c r="B1313" t="s">
        <v>155</v>
      </c>
      <c r="C1313" t="s">
        <v>2777</v>
      </c>
      <c r="D1313" t="s">
        <v>2778</v>
      </c>
      <c r="O1313">
        <v>37.333730000000003</v>
      </c>
      <c r="P1313">
        <v>37.226750000000003</v>
      </c>
      <c r="Q1313">
        <v>37.15822</v>
      </c>
      <c r="R1313">
        <v>37.167400000000001</v>
      </c>
      <c r="S1313">
        <v>37.046849999999999</v>
      </c>
      <c r="T1313">
        <v>37.186660000000003</v>
      </c>
      <c r="U1313">
        <v>37.428899999999999</v>
      </c>
      <c r="V1313">
        <v>37.638190000000002</v>
      </c>
      <c r="W1313">
        <v>36.460709999999999</v>
      </c>
      <c r="X1313">
        <v>36.41771</v>
      </c>
      <c r="Y1313">
        <v>37.27149</v>
      </c>
      <c r="Z1313">
        <v>37.345700000000001</v>
      </c>
      <c r="AA1313">
        <v>37.360329999999998</v>
      </c>
      <c r="AB1313">
        <v>36.992379999999997</v>
      </c>
      <c r="AC1313">
        <v>36.890450000000001</v>
      </c>
      <c r="AD1313">
        <v>36.971350000000001</v>
      </c>
      <c r="AE1313">
        <v>36.694070000000004</v>
      </c>
      <c r="AF1313">
        <v>37.094529999999999</v>
      </c>
      <c r="AG1313">
        <v>36.677239999999998</v>
      </c>
      <c r="AH1313">
        <v>35.402259999999998</v>
      </c>
      <c r="AI1313">
        <v>36.184139999999999</v>
      </c>
      <c r="AJ1313">
        <v>36.14649</v>
      </c>
      <c r="AK1313">
        <v>36.099589999999999</v>
      </c>
      <c r="AL1313">
        <v>36.618049999999997</v>
      </c>
      <c r="AM1313">
        <v>37.796939999999999</v>
      </c>
      <c r="AN1313">
        <v>38.1815</v>
      </c>
      <c r="AO1313">
        <v>38.159680000000002</v>
      </c>
      <c r="AP1313">
        <v>40.673920000000003</v>
      </c>
      <c r="AQ1313">
        <v>41.158839999999998</v>
      </c>
      <c r="AR1313">
        <v>41.081989999999998</v>
      </c>
      <c r="AS1313">
        <v>42.288580000000003</v>
      </c>
      <c r="AT1313">
        <v>42.450699999999998</v>
      </c>
      <c r="AU1313">
        <v>43.13496</v>
      </c>
      <c r="AV1313">
        <v>42.431420000000003</v>
      </c>
      <c r="AW1313">
        <v>42.63252</v>
      </c>
      <c r="AX1313">
        <v>42.764879999999998</v>
      </c>
      <c r="AY1313">
        <v>43.499049999999997</v>
      </c>
      <c r="AZ1313">
        <v>44.300719999999998</v>
      </c>
      <c r="BA1313">
        <v>43.843829999999997</v>
      </c>
      <c r="BB1313">
        <v>43.169559999999997</v>
      </c>
      <c r="BC1313">
        <v>41.612769999999998</v>
      </c>
      <c r="BD1313">
        <v>40.825670000000002</v>
      </c>
      <c r="BE1313">
        <v>42.234340000000003</v>
      </c>
      <c r="BF1313">
        <v>38.805120000000002</v>
      </c>
      <c r="BG1313">
        <v>38.094290000000001</v>
      </c>
      <c r="BH1313">
        <v>37.597360000000002</v>
      </c>
      <c r="BI1313">
        <v>37.629040000000003</v>
      </c>
      <c r="BJ1313">
        <v>37.511150000000001</v>
      </c>
    </row>
    <row r="1314" spans="1:63" x14ac:dyDescent="0.3">
      <c r="A1314" t="s">
        <v>154</v>
      </c>
      <c r="B1314" t="s">
        <v>155</v>
      </c>
      <c r="C1314" t="s">
        <v>2779</v>
      </c>
      <c r="D1314" t="s">
        <v>2780</v>
      </c>
      <c r="Q1314">
        <v>23.214939999999999</v>
      </c>
      <c r="R1314">
        <v>23.602450000000001</v>
      </c>
      <c r="S1314">
        <v>24.111049999999999</v>
      </c>
      <c r="T1314">
        <v>24.416370000000001</v>
      </c>
      <c r="U1314">
        <v>24.7056</v>
      </c>
      <c r="V1314">
        <v>24.990629999999999</v>
      </c>
      <c r="W1314">
        <v>24.95082</v>
      </c>
      <c r="X1314">
        <v>25.120899999999999</v>
      </c>
      <c r="Y1314">
        <v>25.673829999999999</v>
      </c>
      <c r="Z1314">
        <v>26.06249</v>
      </c>
      <c r="AA1314">
        <v>24.916650000000001</v>
      </c>
      <c r="AB1314">
        <v>25.623059999999999</v>
      </c>
      <c r="AC1314">
        <v>25.563220000000001</v>
      </c>
      <c r="AD1314">
        <v>26.396920000000001</v>
      </c>
      <c r="AE1314">
        <v>25.159189999999999</v>
      </c>
      <c r="AF1314">
        <v>24.386559999999999</v>
      </c>
      <c r="AG1314">
        <v>23.469460000000002</v>
      </c>
      <c r="AH1314">
        <v>23.169339999999998</v>
      </c>
      <c r="AI1314">
        <v>23.40588</v>
      </c>
      <c r="AJ1314">
        <v>23.425070000000002</v>
      </c>
      <c r="AK1314">
        <v>23.394649999999999</v>
      </c>
      <c r="AL1314">
        <v>23.494260000000001</v>
      </c>
      <c r="AM1314">
        <v>23.790769999999998</v>
      </c>
      <c r="AN1314">
        <v>24.62933</v>
      </c>
      <c r="AO1314">
        <v>24.755210000000002</v>
      </c>
      <c r="AP1314">
        <v>25.026009999999999</v>
      </c>
      <c r="AQ1314">
        <v>25.312390000000001</v>
      </c>
      <c r="AR1314">
        <v>25.365400000000001</v>
      </c>
      <c r="AS1314">
        <v>25.096609999999998</v>
      </c>
      <c r="AT1314">
        <v>25.086639999999999</v>
      </c>
      <c r="AU1314">
        <v>25.496580000000002</v>
      </c>
      <c r="AV1314">
        <v>25.327220000000001</v>
      </c>
      <c r="AW1314">
        <v>26.378589999999999</v>
      </c>
      <c r="AX1314">
        <v>26.558430000000001</v>
      </c>
      <c r="AY1314">
        <v>25.451280000000001</v>
      </c>
      <c r="AZ1314">
        <v>24.718309999999999</v>
      </c>
      <c r="BA1314">
        <v>23.771460000000001</v>
      </c>
      <c r="BB1314">
        <v>23.283529999999999</v>
      </c>
      <c r="BC1314">
        <v>23.320589999999999</v>
      </c>
      <c r="BD1314">
        <v>21.365849999999998</v>
      </c>
      <c r="BE1314">
        <v>23.221640000000001</v>
      </c>
      <c r="BF1314">
        <v>21.71509</v>
      </c>
      <c r="BG1314">
        <v>21.420380000000002</v>
      </c>
      <c r="BH1314">
        <v>20.888750000000002</v>
      </c>
      <c r="BI1314">
        <v>21.570239999999998</v>
      </c>
      <c r="BJ1314">
        <v>21.340979999999998</v>
      </c>
    </row>
    <row r="1315" spans="1:63" x14ac:dyDescent="0.3">
      <c r="A1315" t="s">
        <v>154</v>
      </c>
      <c r="B1315" t="s">
        <v>155</v>
      </c>
      <c r="C1315" t="s">
        <v>2781</v>
      </c>
      <c r="D1315" t="s">
        <v>2782</v>
      </c>
    </row>
    <row r="1316" spans="1:63" x14ac:dyDescent="0.3">
      <c r="A1316" t="s">
        <v>154</v>
      </c>
      <c r="B1316" t="s">
        <v>155</v>
      </c>
      <c r="C1316" t="s">
        <v>2783</v>
      </c>
      <c r="D1316" t="s">
        <v>2784</v>
      </c>
      <c r="AV1316">
        <v>22.45973</v>
      </c>
      <c r="AW1316">
        <v>23.257090000000002</v>
      </c>
      <c r="AX1316">
        <v>23.876550000000002</v>
      </c>
      <c r="AY1316">
        <v>22.3903</v>
      </c>
      <c r="AZ1316">
        <v>21.618659999999998</v>
      </c>
      <c r="BA1316">
        <v>20.344840000000001</v>
      </c>
      <c r="BB1316">
        <v>21.749300000000002</v>
      </c>
      <c r="BC1316">
        <v>21.218499999999999</v>
      </c>
      <c r="BD1316">
        <v>17.871939999999999</v>
      </c>
      <c r="BE1316">
        <v>20.872119999999999</v>
      </c>
      <c r="BF1316">
        <v>20.34132</v>
      </c>
      <c r="BG1316">
        <v>19.408799999999999</v>
      </c>
      <c r="BH1316">
        <v>18.998059999999999</v>
      </c>
      <c r="BI1316">
        <v>20.226500000000001</v>
      </c>
    </row>
    <row r="1317" spans="1:63" x14ac:dyDescent="0.3">
      <c r="A1317" t="s">
        <v>154</v>
      </c>
      <c r="B1317" t="s">
        <v>155</v>
      </c>
      <c r="C1317" t="s">
        <v>2785</v>
      </c>
      <c r="D1317" t="s">
        <v>2786</v>
      </c>
      <c r="AZ1317">
        <v>3.5097465427691268</v>
      </c>
      <c r="BA1317">
        <v>3.5652894855698589</v>
      </c>
      <c r="BB1317">
        <v>3.7123753421461538</v>
      </c>
      <c r="BC1317">
        <v>3.8073153910433333</v>
      </c>
      <c r="BD1317">
        <v>3.8233333333333346</v>
      </c>
      <c r="BE1317">
        <v>3.8529411764705874</v>
      </c>
      <c r="BF1317">
        <v>3.7171428571428571</v>
      </c>
      <c r="BG1317">
        <v>3.5090909090909088</v>
      </c>
      <c r="BH1317">
        <v>3.3887426003208962</v>
      </c>
      <c r="BI1317">
        <v>3.387878787878789</v>
      </c>
      <c r="BJ1317">
        <v>3.3406250000000002</v>
      </c>
    </row>
    <row r="1318" spans="1:63" x14ac:dyDescent="0.3">
      <c r="A1318" t="s">
        <v>154</v>
      </c>
      <c r="B1318" t="s">
        <v>155</v>
      </c>
      <c r="C1318" t="s">
        <v>2787</v>
      </c>
      <c r="D1318" t="s">
        <v>2788</v>
      </c>
      <c r="Y1318">
        <v>65661</v>
      </c>
      <c r="Z1318">
        <v>65663</v>
      </c>
      <c r="AA1318">
        <v>65648</v>
      </c>
      <c r="AB1318">
        <v>65703</v>
      </c>
      <c r="AC1318">
        <v>65904.5</v>
      </c>
      <c r="AD1318">
        <v>66005.8</v>
      </c>
      <c r="AE1318">
        <v>65700.800000000003</v>
      </c>
      <c r="AF1318">
        <v>65376.800000000003</v>
      </c>
      <c r="AG1318">
        <v>65275.5</v>
      </c>
      <c r="AH1318">
        <v>63015.5</v>
      </c>
      <c r="AI1318">
        <v>62964.562999999995</v>
      </c>
      <c r="AJ1318">
        <v>62894</v>
      </c>
      <c r="AK1318">
        <v>62394</v>
      </c>
      <c r="AL1318">
        <v>62980</v>
      </c>
      <c r="AM1318">
        <v>64151</v>
      </c>
      <c r="AN1318">
        <v>62309</v>
      </c>
      <c r="AO1318">
        <v>58804</v>
      </c>
      <c r="AP1318">
        <v>62266</v>
      </c>
      <c r="AQ1318">
        <v>58761</v>
      </c>
      <c r="AR1318">
        <v>58758.5</v>
      </c>
      <c r="AS1318">
        <v>64108</v>
      </c>
      <c r="AT1318">
        <v>60476</v>
      </c>
      <c r="AU1318">
        <v>64085</v>
      </c>
      <c r="AV1318">
        <v>61493</v>
      </c>
      <c r="AW1318">
        <v>62368</v>
      </c>
      <c r="AX1318">
        <v>60400</v>
      </c>
      <c r="AY1318">
        <v>60408</v>
      </c>
      <c r="AZ1318">
        <v>64840</v>
      </c>
      <c r="BA1318">
        <v>64253</v>
      </c>
      <c r="BB1318">
        <v>61381</v>
      </c>
      <c r="BC1318">
        <v>61381</v>
      </c>
      <c r="BD1318">
        <v>60030</v>
      </c>
      <c r="BE1318">
        <v>59635</v>
      </c>
      <c r="BF1318">
        <v>59634.5</v>
      </c>
      <c r="BG1318">
        <v>59634</v>
      </c>
      <c r="BH1318">
        <v>59634</v>
      </c>
      <c r="BI1318">
        <v>59634</v>
      </c>
    </row>
    <row r="1319" spans="1:63" x14ac:dyDescent="0.3">
      <c r="A1319" t="s">
        <v>154</v>
      </c>
      <c r="B1319" t="s">
        <v>155</v>
      </c>
      <c r="C1319" t="s">
        <v>2789</v>
      </c>
      <c r="D1319" t="s">
        <v>2790</v>
      </c>
    </row>
    <row r="1320" spans="1:63" x14ac:dyDescent="0.3">
      <c r="A1320" t="s">
        <v>154</v>
      </c>
      <c r="B1320" t="s">
        <v>155</v>
      </c>
      <c r="C1320" t="s">
        <v>2791</v>
      </c>
      <c r="D1320" t="s">
        <v>2792</v>
      </c>
    </row>
    <row r="1321" spans="1:63" x14ac:dyDescent="0.3">
      <c r="A1321" t="s">
        <v>154</v>
      </c>
      <c r="B1321" t="s">
        <v>155</v>
      </c>
      <c r="C1321" t="s">
        <v>2793</v>
      </c>
      <c r="D1321" t="s">
        <v>2794</v>
      </c>
      <c r="AI1321">
        <v>80.143503445259896</v>
      </c>
      <c r="AJ1321">
        <v>80.154194482853583</v>
      </c>
      <c r="AK1321">
        <v>80.186127179956031</v>
      </c>
      <c r="AL1321">
        <v>80.347129851970053</v>
      </c>
      <c r="AM1321">
        <v>80.573244288132642</v>
      </c>
      <c r="AN1321">
        <v>80.984215811321306</v>
      </c>
      <c r="AO1321">
        <v>81.315265462303728</v>
      </c>
      <c r="AP1321">
        <v>81.592841879246436</v>
      </c>
      <c r="AQ1321">
        <v>81.818889856864587</v>
      </c>
      <c r="AR1321">
        <v>82.053605687420045</v>
      </c>
      <c r="AS1321">
        <v>82.345527125081105</v>
      </c>
      <c r="AT1321">
        <v>82.509766520047933</v>
      </c>
      <c r="AU1321">
        <v>82.697378286878532</v>
      </c>
      <c r="AV1321">
        <v>82.939216455134485</v>
      </c>
      <c r="AW1321">
        <v>83.285891985629007</v>
      </c>
      <c r="AX1321">
        <v>83.494272605479409</v>
      </c>
      <c r="AY1321">
        <v>83.641779697997904</v>
      </c>
      <c r="AZ1321">
        <v>83.859452646800747</v>
      </c>
      <c r="BA1321">
        <v>84.149026083421703</v>
      </c>
      <c r="BB1321">
        <v>84.415485799037583</v>
      </c>
      <c r="BC1321">
        <v>84.737294928539285</v>
      </c>
      <c r="BD1321">
        <v>85.122730309420291</v>
      </c>
      <c r="BE1321">
        <v>85.335211041188558</v>
      </c>
      <c r="BF1321">
        <v>85.583363526593544</v>
      </c>
      <c r="BG1321">
        <v>85.766517300526303</v>
      </c>
      <c r="BH1321">
        <v>86.01984298622672</v>
      </c>
      <c r="BI1321">
        <v>86.214067175644445</v>
      </c>
      <c r="BJ1321">
        <v>86.318205597075291</v>
      </c>
      <c r="BK1321">
        <v>86.421701819358219</v>
      </c>
    </row>
    <row r="1322" spans="1:63" x14ac:dyDescent="0.3">
      <c r="A1322" t="s">
        <v>154</v>
      </c>
      <c r="B1322" t="s">
        <v>155</v>
      </c>
      <c r="C1322" t="s">
        <v>2795</v>
      </c>
      <c r="D1322" t="s">
        <v>2796</v>
      </c>
    </row>
    <row r="1323" spans="1:63" x14ac:dyDescent="0.3">
      <c r="A1323" t="s">
        <v>154</v>
      </c>
      <c r="B1323" t="s">
        <v>155</v>
      </c>
      <c r="C1323" t="s">
        <v>2797</v>
      </c>
      <c r="D1323" t="s">
        <v>2798</v>
      </c>
    </row>
    <row r="1324" spans="1:63" x14ac:dyDescent="0.3">
      <c r="A1324" t="s">
        <v>154</v>
      </c>
      <c r="B1324" t="s">
        <v>155</v>
      </c>
      <c r="C1324" t="s">
        <v>2799</v>
      </c>
      <c r="D1324" t="s">
        <v>2800</v>
      </c>
    </row>
    <row r="1325" spans="1:63" x14ac:dyDescent="0.3">
      <c r="A1325" t="s">
        <v>154</v>
      </c>
      <c r="B1325" t="s">
        <v>155</v>
      </c>
      <c r="C1325" t="s">
        <v>2801</v>
      </c>
      <c r="D1325" t="s">
        <v>2802</v>
      </c>
      <c r="AI1325">
        <v>5641625</v>
      </c>
      <c r="AJ1325">
        <v>5008974</v>
      </c>
      <c r="AK1325">
        <v>5234269</v>
      </c>
      <c r="AL1325">
        <v>6155625</v>
      </c>
      <c r="AM1325">
        <v>6490186</v>
      </c>
      <c r="AN1325">
        <v>5743448</v>
      </c>
      <c r="AO1325">
        <v>4131880</v>
      </c>
      <c r="AP1325">
        <v>3279652</v>
      </c>
      <c r="AQ1325">
        <v>3138336</v>
      </c>
      <c r="AR1325">
        <v>3316430</v>
      </c>
      <c r="AS1325">
        <v>3413307</v>
      </c>
      <c r="AT1325">
        <v>3070183</v>
      </c>
      <c r="AU1325">
        <v>3058339</v>
      </c>
      <c r="AV1325">
        <v>2836859</v>
      </c>
      <c r="AW1325">
        <v>2730803</v>
      </c>
      <c r="AX1325">
        <v>2561600</v>
      </c>
      <c r="AY1325">
        <v>2412742</v>
      </c>
      <c r="AZ1325">
        <v>2295000</v>
      </c>
      <c r="BA1325">
        <v>2124149</v>
      </c>
      <c r="BB1325">
        <v>2089538</v>
      </c>
      <c r="BC1325">
        <v>2195568</v>
      </c>
      <c r="BD1325">
        <v>2699553</v>
      </c>
      <c r="BE1325">
        <v>2835828</v>
      </c>
      <c r="BF1325">
        <v>3005712</v>
      </c>
      <c r="BG1325">
        <v>3745950</v>
      </c>
      <c r="BH1325">
        <v>4471440</v>
      </c>
      <c r="BI1325">
        <v>5191518</v>
      </c>
      <c r="BJ1325">
        <v>6327594</v>
      </c>
    </row>
    <row r="1326" spans="1:63" x14ac:dyDescent="0.3">
      <c r="A1326" t="s">
        <v>154</v>
      </c>
      <c r="B1326" t="s">
        <v>155</v>
      </c>
      <c r="C1326" t="s">
        <v>2803</v>
      </c>
      <c r="D1326" t="s">
        <v>2804</v>
      </c>
      <c r="AI1326">
        <v>5746983</v>
      </c>
      <c r="AJ1326">
        <v>5169351</v>
      </c>
      <c r="AK1326">
        <v>5426102</v>
      </c>
      <c r="AL1326">
        <v>6326209</v>
      </c>
      <c r="AM1326">
        <v>6728426</v>
      </c>
      <c r="AN1326">
        <v>5624768</v>
      </c>
      <c r="AO1326">
        <v>4354773</v>
      </c>
      <c r="AP1326">
        <v>3541575</v>
      </c>
      <c r="AQ1326">
        <v>3414162</v>
      </c>
      <c r="AR1326">
        <v>3618341</v>
      </c>
      <c r="AS1326">
        <v>3769262</v>
      </c>
      <c r="AT1326">
        <v>3464776</v>
      </c>
      <c r="AU1326">
        <v>3525375</v>
      </c>
      <c r="AV1326">
        <v>3312513</v>
      </c>
      <c r="AW1326">
        <v>3222000</v>
      </c>
      <c r="AX1326">
        <v>3096413</v>
      </c>
      <c r="AY1326">
        <v>3039944</v>
      </c>
      <c r="AZ1326">
        <v>2748153</v>
      </c>
      <c r="BA1326">
        <v>2628118</v>
      </c>
      <c r="BB1326">
        <v>2666143</v>
      </c>
      <c r="BC1326">
        <v>2810459</v>
      </c>
      <c r="BD1326">
        <v>3371920</v>
      </c>
      <c r="BE1326">
        <v>3535415</v>
      </c>
      <c r="BF1326">
        <v>3702783</v>
      </c>
      <c r="BG1326">
        <v>4479620</v>
      </c>
      <c r="BH1326">
        <v>5233815</v>
      </c>
      <c r="BI1326">
        <v>6010680</v>
      </c>
      <c r="BJ1326">
        <v>7212819</v>
      </c>
    </row>
    <row r="1327" spans="1:63" x14ac:dyDescent="0.3">
      <c r="A1327" t="s">
        <v>154</v>
      </c>
      <c r="B1327" t="s">
        <v>155</v>
      </c>
      <c r="C1327" t="s">
        <v>2805</v>
      </c>
      <c r="D1327" t="s">
        <v>2806</v>
      </c>
      <c r="AI1327">
        <v>19.477879559581826</v>
      </c>
      <c r="AJ1327">
        <v>21.013294021136918</v>
      </c>
      <c r="AK1327">
        <v>20.02438267488969</v>
      </c>
      <c r="AL1327">
        <v>19.063100636902579</v>
      </c>
      <c r="AM1327">
        <v>18.502240535108484</v>
      </c>
      <c r="AN1327">
        <v>18.649589781980769</v>
      </c>
      <c r="AO1327">
        <v>18.049408544309475</v>
      </c>
      <c r="AP1327">
        <v>17.818495835534076</v>
      </c>
      <c r="AQ1327">
        <v>18.879678760540649</v>
      </c>
      <c r="AR1327">
        <v>19.882702551701069</v>
      </c>
      <c r="AS1327">
        <v>20.597209186739441</v>
      </c>
      <c r="AT1327">
        <v>21.945705070931073</v>
      </c>
      <c r="AU1327">
        <v>22.010338072814417</v>
      </c>
      <c r="AV1327">
        <v>20.632636571772426</v>
      </c>
      <c r="AW1327">
        <v>20.905092512878433</v>
      </c>
      <c r="AX1327">
        <v>21.308026329278061</v>
      </c>
      <c r="AY1327">
        <v>21.571189973636322</v>
      </c>
      <c r="AZ1327">
        <v>20.650044415194049</v>
      </c>
      <c r="BA1327">
        <v>21.447711081027155</v>
      </c>
      <c r="BB1327">
        <v>22.690958189317048</v>
      </c>
      <c r="BC1327">
        <v>23.73298201838044</v>
      </c>
      <c r="BD1327">
        <v>23.803551837578084</v>
      </c>
      <c r="BE1327">
        <v>24.091231695530496</v>
      </c>
      <c r="BF1327">
        <v>24.764098554546127</v>
      </c>
      <c r="BG1327">
        <v>26.581240781412902</v>
      </c>
      <c r="BH1327">
        <v>26.616637023783245</v>
      </c>
    </row>
    <row r="1328" spans="1:63" x14ac:dyDescent="0.3">
      <c r="A1328" t="s">
        <v>154</v>
      </c>
      <c r="B1328" t="s">
        <v>155</v>
      </c>
      <c r="C1328" t="s">
        <v>2807</v>
      </c>
      <c r="D1328" t="s">
        <v>2808</v>
      </c>
      <c r="AI1328">
        <v>71.134636560073645</v>
      </c>
      <c r="AJ1328">
        <v>71.791138815083158</v>
      </c>
      <c r="AK1328">
        <v>72.42560605322906</v>
      </c>
      <c r="AL1328">
        <v>73.333895130130188</v>
      </c>
      <c r="AM1328">
        <v>73.854943049725748</v>
      </c>
      <c r="AN1328">
        <v>73.483620193843933</v>
      </c>
      <c r="AO1328">
        <v>72.577805299165902</v>
      </c>
      <c r="AP1328">
        <v>71.579582395133684</v>
      </c>
      <c r="AQ1328">
        <v>72.256477077139266</v>
      </c>
      <c r="AR1328">
        <v>72.68582066626918</v>
      </c>
      <c r="AS1328">
        <v>72.868544048638569</v>
      </c>
      <c r="AT1328">
        <v>72.861465682213534</v>
      </c>
      <c r="AU1328">
        <v>72.307191104740028</v>
      </c>
      <c r="AV1328">
        <v>71.636681558488192</v>
      </c>
      <c r="AW1328">
        <v>71.427540870355287</v>
      </c>
      <c r="AX1328">
        <v>71.133202567884382</v>
      </c>
      <c r="AY1328">
        <v>71.33698283100901</v>
      </c>
      <c r="AZ1328">
        <v>71.023046416533589</v>
      </c>
      <c r="BA1328">
        <v>70.91053775551552</v>
      </c>
      <c r="BB1328">
        <v>70.944737245089811</v>
      </c>
      <c r="BC1328">
        <v>71.42246800821043</v>
      </c>
      <c r="BD1328">
        <v>71.086938418160102</v>
      </c>
      <c r="BE1328">
        <v>70.311351222208913</v>
      </c>
      <c r="BF1328">
        <v>70.040913887189106</v>
      </c>
      <c r="BG1328">
        <v>70.286431896679602</v>
      </c>
      <c r="BH1328">
        <v>70.127374979026726</v>
      </c>
    </row>
    <row r="1329" spans="1:62" x14ac:dyDescent="0.3">
      <c r="A1329" t="s">
        <v>154</v>
      </c>
      <c r="B1329" t="s">
        <v>155</v>
      </c>
      <c r="C1329" t="s">
        <v>2809</v>
      </c>
      <c r="D1329" t="s">
        <v>2810</v>
      </c>
      <c r="G1329">
        <v>18293.745373685888</v>
      </c>
      <c r="L1329">
        <v>16185.535066506425</v>
      </c>
      <c r="Q1329">
        <v>14236.411054634969</v>
      </c>
      <c r="V1329">
        <v>12384.501319653988</v>
      </c>
      <c r="AA1329">
        <v>10706.903306616034</v>
      </c>
      <c r="AF1329">
        <v>9311.1319567121463</v>
      </c>
      <c r="AK1329">
        <v>8120.0772387908783</v>
      </c>
      <c r="AP1329">
        <v>6550.6043128766723</v>
      </c>
      <c r="AU1329">
        <v>5742.4602892514476</v>
      </c>
      <c r="AZ1329">
        <v>5021.60697331132</v>
      </c>
      <c r="BE1329">
        <v>4207.3047486113373</v>
      </c>
      <c r="BG1329">
        <v>3983.6529738624199</v>
      </c>
    </row>
    <row r="1330" spans="1:62" x14ac:dyDescent="0.3">
      <c r="A1330" t="s">
        <v>154</v>
      </c>
      <c r="B1330" t="s">
        <v>155</v>
      </c>
      <c r="C1330" t="s">
        <v>2811</v>
      </c>
      <c r="D1330" t="s">
        <v>2812</v>
      </c>
      <c r="G1330">
        <v>3728.9609999999998</v>
      </c>
      <c r="L1330">
        <v>3728.9610000000002</v>
      </c>
      <c r="Q1330">
        <v>3728.9609999999998</v>
      </c>
      <c r="V1330">
        <v>3728.9610000000002</v>
      </c>
      <c r="AA1330">
        <v>3728.9609999999998</v>
      </c>
      <c r="AF1330">
        <v>3728.9609999999998</v>
      </c>
      <c r="AK1330">
        <v>3728.9610000000002</v>
      </c>
      <c r="AP1330">
        <v>3853.761</v>
      </c>
      <c r="AU1330">
        <v>3853.7610000000004</v>
      </c>
      <c r="AZ1330">
        <v>3853.7610000000004</v>
      </c>
      <c r="BE1330">
        <v>3883.761</v>
      </c>
      <c r="BG1330">
        <v>3883.761</v>
      </c>
    </row>
    <row r="1331" spans="1:62" x14ac:dyDescent="0.3">
      <c r="A1331" t="s">
        <v>154</v>
      </c>
      <c r="B1331" t="s">
        <v>155</v>
      </c>
      <c r="C1331" t="s">
        <v>2813</v>
      </c>
      <c r="D1331" t="s">
        <v>2814</v>
      </c>
      <c r="Q1331">
        <v>11.7014</v>
      </c>
      <c r="R1331">
        <v>11.72411</v>
      </c>
      <c r="S1331">
        <v>11.412990000000001</v>
      </c>
      <c r="T1331">
        <v>11.1442</v>
      </c>
      <c r="U1331">
        <v>11.219799999999999</v>
      </c>
      <c r="V1331">
        <v>11.08076</v>
      </c>
      <c r="W1331">
        <v>10.40629</v>
      </c>
      <c r="X1331">
        <v>10.58428</v>
      </c>
      <c r="Y1331">
        <v>10.922370000000001</v>
      </c>
      <c r="Z1331">
        <v>10.75346</v>
      </c>
      <c r="AA1331">
        <v>10.7524</v>
      </c>
      <c r="AB1331">
        <v>10.614000000000001</v>
      </c>
      <c r="AC1331">
        <v>10.5022</v>
      </c>
      <c r="AD1331">
        <v>10.39104</v>
      </c>
      <c r="AE1331">
        <v>10.90361</v>
      </c>
      <c r="AF1331">
        <v>11.195360000000001</v>
      </c>
      <c r="AG1331">
        <v>11.507669999999999</v>
      </c>
      <c r="AH1331">
        <v>11.19374</v>
      </c>
      <c r="AI1331">
        <v>11.028169999999999</v>
      </c>
      <c r="AJ1331">
        <v>11.011039999999999</v>
      </c>
      <c r="AK1331">
        <v>10.135870000000001</v>
      </c>
      <c r="AL1331">
        <v>9.9331099999999992</v>
      </c>
      <c r="AM1331">
        <v>10.4442</v>
      </c>
      <c r="AN1331">
        <v>10.4278</v>
      </c>
      <c r="AO1331">
        <v>10.22241</v>
      </c>
      <c r="AP1331">
        <v>9.9758899999999997</v>
      </c>
      <c r="AQ1331">
        <v>10.11711</v>
      </c>
      <c r="AR1331">
        <v>10.293060000000001</v>
      </c>
      <c r="AS1331">
        <v>10.11661</v>
      </c>
      <c r="AT1331">
        <v>10.856719999999999</v>
      </c>
      <c r="AU1331">
        <v>10.62523</v>
      </c>
      <c r="AV1331">
        <v>10.39818</v>
      </c>
      <c r="AW1331">
        <v>10.49971</v>
      </c>
      <c r="AX1331">
        <v>9.3458500000000004</v>
      </c>
      <c r="AY1331">
        <v>9.0284499999999994</v>
      </c>
      <c r="AZ1331">
        <v>8.9461899999999996</v>
      </c>
      <c r="BA1331">
        <v>8.6455599999999997</v>
      </c>
      <c r="BB1331">
        <v>8.7994000000000003</v>
      </c>
      <c r="BC1331">
        <v>8.6183099999999992</v>
      </c>
      <c r="BD1331">
        <v>8.4408100000000008</v>
      </c>
      <c r="BE1331">
        <v>8.3788300000000007</v>
      </c>
      <c r="BF1331">
        <v>8.1839700000000004</v>
      </c>
      <c r="BG1331">
        <v>7.87669</v>
      </c>
      <c r="BH1331">
        <v>7.7073799999999997</v>
      </c>
      <c r="BI1331">
        <v>7.68</v>
      </c>
      <c r="BJ1331">
        <v>7.5263499999999999</v>
      </c>
    </row>
    <row r="1332" spans="1:62" x14ac:dyDescent="0.3">
      <c r="A1332" t="s">
        <v>154</v>
      </c>
      <c r="B1332" t="s">
        <v>155</v>
      </c>
      <c r="C1332" t="s">
        <v>2815</v>
      </c>
      <c r="D1332" t="s">
        <v>2816</v>
      </c>
      <c r="Q1332">
        <v>12.69309</v>
      </c>
      <c r="R1332">
        <v>12.585369999999999</v>
      </c>
      <c r="S1332">
        <v>12.34125</v>
      </c>
      <c r="T1332">
        <v>11.90535</v>
      </c>
      <c r="U1332">
        <v>12.025639999999999</v>
      </c>
      <c r="V1332">
        <v>11.808859999999999</v>
      </c>
      <c r="W1332">
        <v>11.03547</v>
      </c>
      <c r="X1332">
        <v>10.99691</v>
      </c>
      <c r="Y1332">
        <v>11.316940000000001</v>
      </c>
      <c r="Z1332">
        <v>11.104520000000001</v>
      </c>
      <c r="AA1332">
        <v>11.133760000000001</v>
      </c>
      <c r="AB1332">
        <v>11.0176</v>
      </c>
      <c r="AC1332">
        <v>10.994999999999999</v>
      </c>
      <c r="AD1332">
        <v>11.19163</v>
      </c>
      <c r="AE1332">
        <v>11.73095</v>
      </c>
      <c r="AF1332">
        <v>11.93834</v>
      </c>
      <c r="AG1332">
        <v>12.035489999999999</v>
      </c>
      <c r="AH1332">
        <v>12.13496</v>
      </c>
      <c r="AI1332">
        <v>11.629659999999999</v>
      </c>
      <c r="AJ1332">
        <v>11.444889999999999</v>
      </c>
      <c r="AK1332">
        <v>10.9061</v>
      </c>
      <c r="AL1332">
        <v>10.50977</v>
      </c>
      <c r="AM1332">
        <v>11.379440000000001</v>
      </c>
      <c r="AN1332">
        <v>11.50553</v>
      </c>
      <c r="AO1332">
        <v>11.41732</v>
      </c>
      <c r="AP1332">
        <v>11.163130000000001</v>
      </c>
      <c r="AQ1332">
        <v>10.96991</v>
      </c>
      <c r="AR1332">
        <v>10.84436</v>
      </c>
      <c r="AS1332">
        <v>10.78739</v>
      </c>
      <c r="AT1332">
        <v>10.720660000000001</v>
      </c>
      <c r="AU1332">
        <v>10.93238</v>
      </c>
      <c r="AV1332">
        <v>10.590809999999999</v>
      </c>
      <c r="AW1332">
        <v>10.55939</v>
      </c>
      <c r="AX1332">
        <v>9.5423799999999996</v>
      </c>
      <c r="AY1332">
        <v>9.4137000000000004</v>
      </c>
      <c r="AZ1332">
        <v>9.4094700000000007</v>
      </c>
      <c r="BA1332">
        <v>9.2180400000000002</v>
      </c>
      <c r="BB1332">
        <v>9.2273300000000003</v>
      </c>
      <c r="BC1332">
        <v>8.8483599999999996</v>
      </c>
      <c r="BD1332">
        <v>8.4886199999999992</v>
      </c>
      <c r="BE1332">
        <v>8.6982999999999997</v>
      </c>
      <c r="BF1332">
        <v>8.6078399999999995</v>
      </c>
      <c r="BG1332">
        <v>8.2126199999999994</v>
      </c>
      <c r="BH1332">
        <v>7.9300300000000004</v>
      </c>
      <c r="BI1332">
        <v>7.9330699999999998</v>
      </c>
      <c r="BJ1332">
        <v>7.9710400000000003</v>
      </c>
    </row>
    <row r="1333" spans="1:62" x14ac:dyDescent="0.3">
      <c r="A1333" t="s">
        <v>154</v>
      </c>
      <c r="B1333" t="s">
        <v>155</v>
      </c>
      <c r="C1333" t="s">
        <v>2817</v>
      </c>
      <c r="D1333" t="s">
        <v>2818</v>
      </c>
      <c r="O1333">
        <v>12.545360000000001</v>
      </c>
      <c r="P1333">
        <v>12.442830000000001</v>
      </c>
      <c r="Q1333">
        <v>12.27758</v>
      </c>
      <c r="R1333">
        <v>12.222250000000001</v>
      </c>
      <c r="S1333">
        <v>11.9466</v>
      </c>
      <c r="T1333">
        <v>11.58065</v>
      </c>
      <c r="U1333">
        <v>11.68141</v>
      </c>
      <c r="V1333">
        <v>11.494249999999999</v>
      </c>
      <c r="W1333">
        <v>10.761229999999999</v>
      </c>
      <c r="X1333">
        <v>10.81654</v>
      </c>
      <c r="Y1333">
        <v>11.143129999999999</v>
      </c>
      <c r="Z1333">
        <v>10.9489</v>
      </c>
      <c r="AA1333">
        <v>10.964650000000001</v>
      </c>
      <c r="AB1333">
        <v>10.83882</v>
      </c>
      <c r="AC1333">
        <v>10.77599</v>
      </c>
      <c r="AD1333">
        <v>10.83508</v>
      </c>
      <c r="AE1333">
        <v>11.361079999999999</v>
      </c>
      <c r="AF1333">
        <v>11.603619999999999</v>
      </c>
      <c r="AG1333">
        <v>11.80062</v>
      </c>
      <c r="AH1333">
        <v>11.708629999999999</v>
      </c>
      <c r="AI1333">
        <v>11.35899</v>
      </c>
      <c r="AJ1333">
        <v>11.248699999999999</v>
      </c>
      <c r="AK1333">
        <v>10.556609999999999</v>
      </c>
      <c r="AL1333">
        <v>10.24822</v>
      </c>
      <c r="AM1333">
        <v>10.95481</v>
      </c>
      <c r="AN1333">
        <v>11.01788</v>
      </c>
      <c r="AO1333">
        <v>10.875529999999999</v>
      </c>
      <c r="AP1333">
        <v>10.62501</v>
      </c>
      <c r="AQ1333">
        <v>10.58408</v>
      </c>
      <c r="AR1333">
        <v>10.593579999999999</v>
      </c>
      <c r="AS1333">
        <v>10.481479999999999</v>
      </c>
      <c r="AT1333">
        <v>10.78299</v>
      </c>
      <c r="AU1333">
        <v>10.79171</v>
      </c>
      <c r="AV1333">
        <v>10.50217</v>
      </c>
      <c r="AW1333">
        <v>10.5318</v>
      </c>
      <c r="AX1333">
        <v>9.4510199999999998</v>
      </c>
      <c r="AY1333">
        <v>9.2333400000000001</v>
      </c>
      <c r="AZ1333">
        <v>9.1913999999999998</v>
      </c>
      <c r="BA1333">
        <v>8.9474900000000002</v>
      </c>
      <c r="BB1333">
        <v>9.0242199999999997</v>
      </c>
      <c r="BC1333">
        <v>8.7388300000000001</v>
      </c>
      <c r="BD1333">
        <v>8.4658800000000003</v>
      </c>
      <c r="BE1333">
        <v>8.5452700000000004</v>
      </c>
      <c r="BF1333">
        <v>8.4040300000000006</v>
      </c>
      <c r="BG1333">
        <v>8.0505999999999993</v>
      </c>
      <c r="BH1333">
        <v>7.8223099999999999</v>
      </c>
      <c r="BI1333">
        <v>7.81074</v>
      </c>
      <c r="BJ1333">
        <v>7.7560000000000002</v>
      </c>
    </row>
    <row r="1334" spans="1:62" x14ac:dyDescent="0.3">
      <c r="A1334" t="s">
        <v>154</v>
      </c>
      <c r="B1334" t="s">
        <v>155</v>
      </c>
      <c r="C1334" t="s">
        <v>2819</v>
      </c>
      <c r="D1334" t="s">
        <v>2820</v>
      </c>
      <c r="AZ1334">
        <v>0.50136927629604344</v>
      </c>
    </row>
    <row r="1335" spans="1:62" x14ac:dyDescent="0.3">
      <c r="A1335" t="s">
        <v>154</v>
      </c>
      <c r="B1335" t="s">
        <v>155</v>
      </c>
      <c r="C1335" t="s">
        <v>2821</v>
      </c>
      <c r="D1335" t="s">
        <v>2822</v>
      </c>
    </row>
    <row r="1336" spans="1:62" x14ac:dyDescent="0.3">
      <c r="A1336" t="s">
        <v>154</v>
      </c>
      <c r="B1336" t="s">
        <v>155</v>
      </c>
      <c r="C1336" t="s">
        <v>2823</v>
      </c>
      <c r="D1336" t="s">
        <v>2824</v>
      </c>
    </row>
    <row r="1337" spans="1:62" x14ac:dyDescent="0.3">
      <c r="A1337" t="s">
        <v>154</v>
      </c>
      <c r="B1337" t="s">
        <v>155</v>
      </c>
      <c r="C1337" t="s">
        <v>2825</v>
      </c>
      <c r="D1337" t="s">
        <v>2826</v>
      </c>
    </row>
    <row r="1338" spans="1:62" x14ac:dyDescent="0.3">
      <c r="A1338" t="s">
        <v>154</v>
      </c>
      <c r="B1338" t="s">
        <v>155</v>
      </c>
      <c r="C1338" t="s">
        <v>2827</v>
      </c>
      <c r="D1338" t="s">
        <v>2828</v>
      </c>
      <c r="AV1338">
        <v>18.699172935892733</v>
      </c>
      <c r="AW1338">
        <v>18.996918607987439</v>
      </c>
      <c r="AX1338">
        <v>19.600947984071141</v>
      </c>
      <c r="AY1338">
        <v>22.539211237479385</v>
      </c>
      <c r="AZ1338">
        <v>22.521977884472655</v>
      </c>
      <c r="BA1338">
        <v>22.53128597720039</v>
      </c>
      <c r="BB1338">
        <v>18.734962041514915</v>
      </c>
      <c r="BC1338">
        <v>20.039340403300013</v>
      </c>
      <c r="BD1338">
        <v>21.346533586884419</v>
      </c>
      <c r="BE1338">
        <v>20.737424918989301</v>
      </c>
      <c r="BF1338">
        <v>20.790876424954966</v>
      </c>
    </row>
    <row r="1339" spans="1:62" x14ac:dyDescent="0.3">
      <c r="A1339" t="s">
        <v>154</v>
      </c>
      <c r="B1339" t="s">
        <v>155</v>
      </c>
      <c r="C1339" t="s">
        <v>2829</v>
      </c>
      <c r="D1339" t="s">
        <v>2830</v>
      </c>
    </row>
    <row r="1340" spans="1:62" x14ac:dyDescent="0.3">
      <c r="A1340" t="s">
        <v>154</v>
      </c>
      <c r="B1340" t="s">
        <v>155</v>
      </c>
      <c r="C1340" t="s">
        <v>2831</v>
      </c>
      <c r="D1340" t="s">
        <v>2832</v>
      </c>
      <c r="AX1340">
        <v>61.309816615252757</v>
      </c>
      <c r="AY1340">
        <v>58.959248261395203</v>
      </c>
      <c r="AZ1340">
        <v>61.78985032420028</v>
      </c>
      <c r="BA1340">
        <v>62.341315868140299</v>
      </c>
      <c r="BB1340">
        <v>58.090911078193884</v>
      </c>
      <c r="BC1340">
        <v>59.142046406264342</v>
      </c>
      <c r="BD1340">
        <v>59.887996567645857</v>
      </c>
      <c r="BE1340">
        <v>59.415453833422369</v>
      </c>
      <c r="BF1340">
        <v>56.316719316326335</v>
      </c>
      <c r="BG1340">
        <v>56.55548110762237</v>
      </c>
      <c r="BH1340">
        <v>55.19952388966864</v>
      </c>
      <c r="BI1340">
        <v>55.723565468439233</v>
      </c>
      <c r="BJ1340">
        <v>56.085352943490165</v>
      </c>
    </row>
    <row r="1341" spans="1:62" x14ac:dyDescent="0.3">
      <c r="A1341" t="s">
        <v>154</v>
      </c>
      <c r="B1341" t="s">
        <v>155</v>
      </c>
      <c r="C1341" t="s">
        <v>2833</v>
      </c>
      <c r="D1341" t="s">
        <v>2834</v>
      </c>
      <c r="AX1341">
        <v>60.045029472861934</v>
      </c>
      <c r="AY1341">
        <v>58.545280516855904</v>
      </c>
      <c r="AZ1341">
        <v>60.153325893144832</v>
      </c>
      <c r="BA1341">
        <v>61.49493812468085</v>
      </c>
      <c r="BB1341">
        <v>57.662238517901578</v>
      </c>
      <c r="BC1341">
        <v>58.591186976770082</v>
      </c>
      <c r="BD1341">
        <v>59.098388028347571</v>
      </c>
      <c r="BE1341">
        <v>58.975585321446886</v>
      </c>
      <c r="BF1341">
        <v>56.237260859841193</v>
      </c>
      <c r="BG1341">
        <v>56.816237161534126</v>
      </c>
      <c r="BH1341">
        <v>55.747665197843261</v>
      </c>
      <c r="BI1341">
        <v>56.407060362026726</v>
      </c>
      <c r="BJ1341">
        <v>57.174071468834434</v>
      </c>
    </row>
    <row r="1342" spans="1:62" x14ac:dyDescent="0.3">
      <c r="A1342" t="s">
        <v>154</v>
      </c>
      <c r="B1342" t="s">
        <v>155</v>
      </c>
      <c r="C1342" t="s">
        <v>2835</v>
      </c>
      <c r="D1342" t="s">
        <v>2836</v>
      </c>
    </row>
    <row r="1343" spans="1:62" x14ac:dyDescent="0.3">
      <c r="A1343" t="s">
        <v>154</v>
      </c>
      <c r="B1343" t="s">
        <v>155</v>
      </c>
      <c r="C1343" t="s">
        <v>2837</v>
      </c>
      <c r="D1343" t="s">
        <v>2838</v>
      </c>
      <c r="AI1343">
        <v>17310643.963583499</v>
      </c>
      <c r="AS1343">
        <v>17310643.963583499</v>
      </c>
      <c r="BC1343">
        <v>17310643.963583499</v>
      </c>
    </row>
    <row r="1344" spans="1:62" x14ac:dyDescent="0.3">
      <c r="A1344" t="s">
        <v>154</v>
      </c>
      <c r="B1344" t="s">
        <v>155</v>
      </c>
      <c r="C1344" t="s">
        <v>2839</v>
      </c>
      <c r="D1344" t="s">
        <v>2840</v>
      </c>
      <c r="AI1344">
        <v>0.359888482331509</v>
      </c>
      <c r="AS1344">
        <v>0.35988848233150894</v>
      </c>
      <c r="BC1344">
        <v>0.359888482331509</v>
      </c>
    </row>
    <row r="1345" spans="1:62" x14ac:dyDescent="0.3">
      <c r="A1345" t="s">
        <v>154</v>
      </c>
      <c r="B1345" t="s">
        <v>155</v>
      </c>
      <c r="C1345" t="s">
        <v>2841</v>
      </c>
      <c r="D1345" t="s">
        <v>2842</v>
      </c>
      <c r="AI1345">
        <v>59609.105865614998</v>
      </c>
      <c r="AS1345">
        <v>59609.105865614998</v>
      </c>
      <c r="BC1345">
        <v>59609.105865614998</v>
      </c>
    </row>
    <row r="1346" spans="1:62" x14ac:dyDescent="0.3">
      <c r="A1346" t="s">
        <v>154</v>
      </c>
      <c r="B1346" t="s">
        <v>155</v>
      </c>
      <c r="C1346" t="s">
        <v>2843</v>
      </c>
      <c r="D1346" t="s">
        <v>2844</v>
      </c>
      <c r="E1346">
        <v>194944463</v>
      </c>
      <c r="F1346">
        <v>198855735</v>
      </c>
      <c r="G1346">
        <v>202903612</v>
      </c>
      <c r="H1346">
        <v>207057079</v>
      </c>
      <c r="I1346">
        <v>211316387</v>
      </c>
      <c r="J1346">
        <v>215690519</v>
      </c>
      <c r="K1346">
        <v>220220763</v>
      </c>
      <c r="L1346">
        <v>224879292</v>
      </c>
      <c r="M1346">
        <v>229666116</v>
      </c>
      <c r="N1346">
        <v>234581125</v>
      </c>
      <c r="O1346">
        <v>239686035</v>
      </c>
      <c r="P1346">
        <v>244849928</v>
      </c>
      <c r="Q1346">
        <v>250132701</v>
      </c>
      <c r="R1346">
        <v>255584752</v>
      </c>
      <c r="S1346">
        <v>261236996</v>
      </c>
      <c r="T1346">
        <v>267060300</v>
      </c>
      <c r="U1346">
        <v>273043573</v>
      </c>
      <c r="V1346">
        <v>279254288</v>
      </c>
      <c r="W1346">
        <v>285636559</v>
      </c>
      <c r="X1346">
        <v>292404185</v>
      </c>
      <c r="Y1346">
        <v>299423404</v>
      </c>
      <c r="Z1346">
        <v>306406533</v>
      </c>
      <c r="AA1346">
        <v>313523685</v>
      </c>
      <c r="AB1346">
        <v>320711973</v>
      </c>
      <c r="AC1346">
        <v>327899649</v>
      </c>
      <c r="AD1346">
        <v>335041535</v>
      </c>
      <c r="AE1346">
        <v>342219762</v>
      </c>
      <c r="AF1346">
        <v>349514105</v>
      </c>
      <c r="AG1346">
        <v>356899431</v>
      </c>
      <c r="AH1346">
        <v>364396499</v>
      </c>
      <c r="AI1346">
        <v>371856337</v>
      </c>
      <c r="AJ1346">
        <v>379826265</v>
      </c>
      <c r="AK1346">
        <v>387954006</v>
      </c>
      <c r="AL1346">
        <v>396242960</v>
      </c>
      <c r="AM1346">
        <v>404925546</v>
      </c>
      <c r="AN1346">
        <v>413805708</v>
      </c>
      <c r="AO1346">
        <v>422831913</v>
      </c>
      <c r="AP1346">
        <v>431948521</v>
      </c>
      <c r="AQ1346">
        <v>441273056</v>
      </c>
      <c r="AR1346">
        <v>450772907</v>
      </c>
      <c r="AS1346">
        <v>460447562</v>
      </c>
      <c r="AT1346">
        <v>469870680</v>
      </c>
      <c r="AU1346">
        <v>479389500</v>
      </c>
      <c r="AV1346">
        <v>489087659</v>
      </c>
      <c r="AW1346">
        <v>498988539</v>
      </c>
      <c r="AX1346">
        <v>509057112</v>
      </c>
      <c r="AY1346">
        <v>519419658</v>
      </c>
      <c r="AZ1346">
        <v>530371887</v>
      </c>
      <c r="BA1346">
        <v>540862996</v>
      </c>
      <c r="BB1346">
        <v>551528571</v>
      </c>
      <c r="BC1346">
        <v>562319711</v>
      </c>
      <c r="BD1346">
        <v>573242823</v>
      </c>
      <c r="BE1346">
        <v>584445700</v>
      </c>
      <c r="BF1346">
        <v>595783613</v>
      </c>
      <c r="BG1346">
        <v>607182983</v>
      </c>
      <c r="BH1346">
        <v>618612054</v>
      </c>
      <c r="BI1346">
        <v>630058689</v>
      </c>
      <c r="BJ1346">
        <v>641509342</v>
      </c>
    </row>
    <row r="1347" spans="1:62" x14ac:dyDescent="0.3">
      <c r="A1347" t="s">
        <v>154</v>
      </c>
      <c r="B1347" t="s">
        <v>155</v>
      </c>
      <c r="C1347" t="s">
        <v>2845</v>
      </c>
      <c r="D1347" t="s">
        <v>2846</v>
      </c>
      <c r="E1347">
        <v>85.282764054846666</v>
      </c>
      <c r="F1347">
        <v>84.977967155576067</v>
      </c>
      <c r="G1347">
        <v>84.667654735915704</v>
      </c>
      <c r="H1347">
        <v>84.339845999751404</v>
      </c>
      <c r="I1347">
        <v>83.996902875509363</v>
      </c>
      <c r="J1347">
        <v>83.643572698133227</v>
      </c>
      <c r="K1347">
        <v>83.295113559407767</v>
      </c>
      <c r="L1347">
        <v>82.938665321701038</v>
      </c>
      <c r="M1347">
        <v>82.572425870337142</v>
      </c>
      <c r="N1347">
        <v>82.194383834232852</v>
      </c>
      <c r="O1347">
        <v>81.823915840050745</v>
      </c>
      <c r="P1347">
        <v>81.416623507754807</v>
      </c>
      <c r="Q1347">
        <v>80.993247196218292</v>
      </c>
      <c r="R1347">
        <v>80.566600658739972</v>
      </c>
      <c r="S1347">
        <v>80.140922690631555</v>
      </c>
      <c r="T1347">
        <v>79.704055930559036</v>
      </c>
      <c r="U1347">
        <v>79.252791192493376</v>
      </c>
      <c r="V1347">
        <v>78.808996836069866</v>
      </c>
      <c r="W1347">
        <v>78.360535767544036</v>
      </c>
      <c r="X1347">
        <v>77.967176869338488</v>
      </c>
      <c r="Y1347">
        <v>77.593891412862675</v>
      </c>
      <c r="Z1347">
        <v>77.167744469726799</v>
      </c>
      <c r="AA1347">
        <v>76.735513537901184</v>
      </c>
      <c r="AB1347">
        <v>76.284886291777156</v>
      </c>
      <c r="AC1347">
        <v>75.802078516320137</v>
      </c>
      <c r="AD1347">
        <v>75.282102341902359</v>
      </c>
      <c r="AE1347">
        <v>74.747333101460327</v>
      </c>
      <c r="AF1347">
        <v>74.216433033757127</v>
      </c>
      <c r="AG1347">
        <v>73.685093013533319</v>
      </c>
      <c r="AH1347">
        <v>73.156893230196417</v>
      </c>
      <c r="AI1347">
        <v>72.603077141502268</v>
      </c>
      <c r="AJ1347">
        <v>72.128176216511108</v>
      </c>
      <c r="AK1347">
        <v>71.662097430674791</v>
      </c>
      <c r="AL1347">
        <v>71.208842919631834</v>
      </c>
      <c r="AM1347">
        <v>70.812397796634883</v>
      </c>
      <c r="AN1347">
        <v>70.438655108252902</v>
      </c>
      <c r="AO1347">
        <v>70.076561691528767</v>
      </c>
      <c r="AP1347">
        <v>69.713198203421712</v>
      </c>
      <c r="AQ1347">
        <v>69.362643701231065</v>
      </c>
      <c r="AR1347">
        <v>69.012064124372728</v>
      </c>
      <c r="AS1347">
        <v>68.65694582880846</v>
      </c>
      <c r="AT1347">
        <v>68.234064323116698</v>
      </c>
      <c r="AU1347">
        <v>67.796577515827494</v>
      </c>
      <c r="AV1347">
        <v>67.35439999316138</v>
      </c>
      <c r="AW1347">
        <v>66.907547427639486</v>
      </c>
      <c r="AX1347">
        <v>66.449557759122044</v>
      </c>
      <c r="AY1347">
        <v>65.996954992602156</v>
      </c>
      <c r="AZ1347">
        <v>65.586498982427926</v>
      </c>
      <c r="BA1347">
        <v>65.08849754681529</v>
      </c>
      <c r="BB1347">
        <v>64.585304842534342</v>
      </c>
      <c r="BC1347">
        <v>64.072645449163119</v>
      </c>
      <c r="BD1347">
        <v>63.553129256166443</v>
      </c>
      <c r="BE1347">
        <v>63.044289433801325</v>
      </c>
      <c r="BF1347">
        <v>62.534093456695445</v>
      </c>
      <c r="BG1347">
        <v>62.019598810732901</v>
      </c>
      <c r="BH1347">
        <v>61.501419326106728</v>
      </c>
      <c r="BI1347">
        <v>60.980538029100742</v>
      </c>
      <c r="BJ1347">
        <v>60.456571006851625</v>
      </c>
    </row>
    <row r="1348" spans="1:62" x14ac:dyDescent="0.3">
      <c r="A1348" t="s">
        <v>154</v>
      </c>
      <c r="B1348" t="s">
        <v>155</v>
      </c>
      <c r="C1348" t="s">
        <v>2847</v>
      </c>
      <c r="D1348" t="s">
        <v>2848</v>
      </c>
      <c r="F1348">
        <v>2.0063519321397649</v>
      </c>
      <c r="G1348">
        <v>2.0355847418733077</v>
      </c>
      <c r="H1348">
        <v>2.0470148160792689</v>
      </c>
      <c r="I1348">
        <v>2.0570694904857589</v>
      </c>
      <c r="J1348">
        <v>2.0699445329812534</v>
      </c>
      <c r="K1348">
        <v>2.1003445218656083</v>
      </c>
      <c r="L1348">
        <v>2.1153904548046683</v>
      </c>
      <c r="M1348">
        <v>2.1286192950127116</v>
      </c>
      <c r="N1348">
        <v>2.1400671050665494</v>
      </c>
      <c r="O1348">
        <v>2.1761810546351512</v>
      </c>
      <c r="P1348">
        <v>2.1544404954589851</v>
      </c>
      <c r="Q1348">
        <v>2.1575554639329937</v>
      </c>
      <c r="R1348">
        <v>2.179663425934848</v>
      </c>
      <c r="S1348">
        <v>2.2114949956012993</v>
      </c>
      <c r="T1348">
        <v>2.2291268423558108</v>
      </c>
      <c r="U1348">
        <v>2.2404202346810678</v>
      </c>
      <c r="V1348">
        <v>2.2746241311455435</v>
      </c>
      <c r="W1348">
        <v>2.2854692924178153</v>
      </c>
      <c r="X1348">
        <v>2.3693136563796884</v>
      </c>
      <c r="Y1348">
        <v>2.4005193359322163</v>
      </c>
      <c r="Z1348">
        <v>2.3321921088038948</v>
      </c>
      <c r="AA1348">
        <v>2.3227807613357925</v>
      </c>
      <c r="AB1348">
        <v>2.2927416153583522</v>
      </c>
      <c r="AC1348">
        <v>2.2411623528629576</v>
      </c>
      <c r="AD1348">
        <v>2.1780706450222453</v>
      </c>
      <c r="AE1348">
        <v>2.1424886917378814</v>
      </c>
      <c r="AF1348">
        <v>2.131479186757204</v>
      </c>
      <c r="AG1348">
        <v>2.1130265973100109</v>
      </c>
      <c r="AH1348">
        <v>2.100610802038517</v>
      </c>
      <c r="AI1348">
        <v>2.0471760899107778</v>
      </c>
      <c r="AJ1348">
        <v>2.1432814791589863</v>
      </c>
      <c r="AK1348">
        <v>2.1398575477659563</v>
      </c>
      <c r="AL1348">
        <v>2.1365816235443162</v>
      </c>
      <c r="AM1348">
        <v>2.191227826483015</v>
      </c>
      <c r="AN1348">
        <v>2.193035753787683</v>
      </c>
      <c r="AO1348">
        <v>2.181266431443234</v>
      </c>
      <c r="AP1348">
        <v>2.1560832377380166</v>
      </c>
      <c r="AQ1348">
        <v>2.1587144177303514</v>
      </c>
      <c r="AR1348">
        <v>2.1528282479137033</v>
      </c>
      <c r="AS1348">
        <v>2.1462370186325188</v>
      </c>
      <c r="AT1348">
        <v>2.0465127362320601</v>
      </c>
      <c r="AU1348">
        <v>2.0258382583054413</v>
      </c>
      <c r="AV1348">
        <v>2.0230228238207246</v>
      </c>
      <c r="AW1348">
        <v>2.0243569466143612</v>
      </c>
      <c r="AX1348">
        <v>2.0177964448197372</v>
      </c>
      <c r="AY1348">
        <v>2.0356352471508217</v>
      </c>
      <c r="AZ1348">
        <v>2.1085511168697337</v>
      </c>
      <c r="BA1348">
        <v>1.9780665712396654</v>
      </c>
      <c r="BB1348">
        <v>1.971955019825387</v>
      </c>
      <c r="BC1348">
        <v>1.9565876669696678</v>
      </c>
      <c r="BD1348">
        <v>1.9425091787330189</v>
      </c>
      <c r="BE1348">
        <v>1.9542986934177407</v>
      </c>
      <c r="BF1348">
        <v>1.9399429236967762</v>
      </c>
      <c r="BG1348">
        <v>1.9133406410088725</v>
      </c>
      <c r="BH1348">
        <v>1.8823108222715064</v>
      </c>
      <c r="BI1348">
        <v>1.8503737400500171</v>
      </c>
      <c r="BJ1348">
        <v>1.8173946649595365</v>
      </c>
    </row>
    <row r="1349" spans="1:62" x14ac:dyDescent="0.3">
      <c r="A1349" t="s">
        <v>154</v>
      </c>
      <c r="B1349" t="s">
        <v>155</v>
      </c>
      <c r="C1349" t="s">
        <v>2849</v>
      </c>
      <c r="D1349" t="s">
        <v>2850</v>
      </c>
      <c r="AI1349">
        <v>0.70620008551239144</v>
      </c>
      <c r="AS1349">
        <v>0.677724066673831</v>
      </c>
      <c r="BC1349">
        <v>0.67716044948237397</v>
      </c>
    </row>
    <row r="1350" spans="1:62" x14ac:dyDescent="0.3">
      <c r="A1350" t="s">
        <v>154</v>
      </c>
      <c r="B1350" t="s">
        <v>155</v>
      </c>
      <c r="C1350" t="s">
        <v>2851</v>
      </c>
      <c r="D1350" t="s">
        <v>2852</v>
      </c>
    </row>
    <row r="1351" spans="1:62" x14ac:dyDescent="0.3">
      <c r="A1351" t="s">
        <v>154</v>
      </c>
      <c r="B1351" t="s">
        <v>155</v>
      </c>
      <c r="C1351" t="s">
        <v>2853</v>
      </c>
      <c r="D1351" t="s">
        <v>2854</v>
      </c>
    </row>
    <row r="1352" spans="1:62" x14ac:dyDescent="0.3">
      <c r="A1352" t="s">
        <v>154</v>
      </c>
      <c r="B1352" t="s">
        <v>155</v>
      </c>
      <c r="C1352" t="s">
        <v>2855</v>
      </c>
      <c r="D1352" t="s">
        <v>2856</v>
      </c>
    </row>
    <row r="1353" spans="1:62" x14ac:dyDescent="0.3">
      <c r="A1353" t="s">
        <v>154</v>
      </c>
      <c r="B1353" t="s">
        <v>155</v>
      </c>
      <c r="C1353" t="s">
        <v>2857</v>
      </c>
      <c r="D1353" t="s">
        <v>2858</v>
      </c>
      <c r="R1353">
        <v>14.10608</v>
      </c>
      <c r="S1353">
        <v>14.22012</v>
      </c>
      <c r="T1353">
        <v>14.3423</v>
      </c>
      <c r="U1353">
        <v>14.41141</v>
      </c>
      <c r="V1353">
        <v>14.585000000000001</v>
      </c>
      <c r="W1353">
        <v>14.776960000000001</v>
      </c>
      <c r="X1353">
        <v>14.91736</v>
      </c>
      <c r="Y1353">
        <v>15.07926</v>
      </c>
      <c r="Z1353">
        <v>14.95248</v>
      </c>
      <c r="AA1353">
        <v>14.729430000000001</v>
      </c>
      <c r="AB1353">
        <v>14.605639999999999</v>
      </c>
      <c r="AC1353">
        <v>14.50231</v>
      </c>
      <c r="AD1353">
        <v>14.442539999999999</v>
      </c>
      <c r="AE1353">
        <v>14.678879999999999</v>
      </c>
      <c r="AF1353">
        <v>14.948829999999999</v>
      </c>
      <c r="AG1353">
        <v>15.16338</v>
      </c>
      <c r="AH1353">
        <v>15.22208</v>
      </c>
      <c r="AI1353">
        <v>15.25665</v>
      </c>
      <c r="AJ1353">
        <v>15.24296</v>
      </c>
      <c r="AK1353">
        <v>15.259840000000001</v>
      </c>
      <c r="AL1353">
        <v>15.17276</v>
      </c>
      <c r="AM1353">
        <v>14.97739</v>
      </c>
      <c r="AN1353">
        <v>15.05843</v>
      </c>
      <c r="AO1353">
        <v>15.367710000000001</v>
      </c>
      <c r="AP1353">
        <v>14.849349999999999</v>
      </c>
      <c r="AQ1353">
        <v>15.08028</v>
      </c>
      <c r="AR1353">
        <v>13.85332</v>
      </c>
      <c r="AS1353">
        <v>15.10641</v>
      </c>
      <c r="AT1353">
        <v>15.62055</v>
      </c>
      <c r="AU1353">
        <v>16.842420000000001</v>
      </c>
      <c r="AV1353">
        <v>18.3443</v>
      </c>
      <c r="AW1353">
        <v>19.73987</v>
      </c>
      <c r="AX1353">
        <v>20.4284</v>
      </c>
      <c r="AY1353">
        <v>21.920829999999999</v>
      </c>
      <c r="AZ1353">
        <v>20.429549999999999</v>
      </c>
      <c r="BA1353">
        <v>20.262889999999999</v>
      </c>
      <c r="BB1353">
        <v>21.744859999999999</v>
      </c>
      <c r="BC1353">
        <v>21.911100000000001</v>
      </c>
      <c r="BD1353">
        <v>23.74859</v>
      </c>
      <c r="BE1353">
        <v>27.285219999999999</v>
      </c>
      <c r="BF1353">
        <v>30.029699999999998</v>
      </c>
      <c r="BG1353">
        <v>24.695399999999999</v>
      </c>
      <c r="BH1353">
        <v>25.847249999999999</v>
      </c>
      <c r="BI1353">
        <v>31.966200000000001</v>
      </c>
      <c r="BJ1353">
        <v>31.97926</v>
      </c>
    </row>
    <row r="1354" spans="1:62" x14ac:dyDescent="0.3">
      <c r="A1354" t="s">
        <v>154</v>
      </c>
      <c r="B1354" t="s">
        <v>155</v>
      </c>
      <c r="C1354" t="s">
        <v>2859</v>
      </c>
      <c r="D1354" t="s">
        <v>2860</v>
      </c>
      <c r="AB1354">
        <v>14.327730000000001</v>
      </c>
      <c r="AC1354">
        <v>14.22405</v>
      </c>
      <c r="AD1354">
        <v>14.17427</v>
      </c>
      <c r="AE1354">
        <v>14.34449</v>
      </c>
      <c r="AF1354">
        <v>14.785299999999999</v>
      </c>
      <c r="AG1354">
        <v>15.019690000000001</v>
      </c>
      <c r="AH1354">
        <v>15.12308</v>
      </c>
      <c r="AI1354">
        <v>15.176589999999999</v>
      </c>
      <c r="AJ1354">
        <v>15.03271</v>
      </c>
      <c r="AK1354">
        <v>15.03383</v>
      </c>
      <c r="AL1354">
        <v>14.88148</v>
      </c>
      <c r="AM1354">
        <v>14.679679999999999</v>
      </c>
      <c r="AN1354">
        <v>14.734109999999999</v>
      </c>
      <c r="AO1354">
        <v>15.03858</v>
      </c>
      <c r="AP1354">
        <v>14.582800000000001</v>
      </c>
      <c r="AQ1354">
        <v>14.670859999999999</v>
      </c>
      <c r="AR1354">
        <v>13.591699999999999</v>
      </c>
      <c r="AS1354">
        <v>14.81082</v>
      </c>
      <c r="AT1354">
        <v>15.31526</v>
      </c>
      <c r="AU1354">
        <v>16.241</v>
      </c>
      <c r="AV1354">
        <v>18.011369999999999</v>
      </c>
      <c r="AW1354">
        <v>19.554200000000002</v>
      </c>
      <c r="AX1354">
        <v>20.404879999999999</v>
      </c>
      <c r="AY1354">
        <v>22.062339999999999</v>
      </c>
      <c r="AZ1354">
        <v>20.53558</v>
      </c>
      <c r="BA1354">
        <v>20.167919999999999</v>
      </c>
      <c r="BB1354">
        <v>21.36749</v>
      </c>
      <c r="BC1354">
        <v>21.945499999999999</v>
      </c>
      <c r="BD1354">
        <v>23.916679999999999</v>
      </c>
      <c r="BE1354">
        <v>27.324179999999998</v>
      </c>
      <c r="BF1354">
        <v>30.266169999999999</v>
      </c>
      <c r="BG1354">
        <v>24.752479999999998</v>
      </c>
      <c r="BH1354">
        <v>25.828939999999999</v>
      </c>
      <c r="BI1354">
        <v>31.867080000000001</v>
      </c>
      <c r="BJ1354">
        <v>31.902470000000001</v>
      </c>
    </row>
    <row r="1355" spans="1:62" x14ac:dyDescent="0.3">
      <c r="A1355" t="s">
        <v>154</v>
      </c>
      <c r="B1355" t="s">
        <v>155</v>
      </c>
      <c r="C1355" t="s">
        <v>2861</v>
      </c>
      <c r="D1355" t="s">
        <v>2862</v>
      </c>
      <c r="AB1355">
        <v>14.879189999999999</v>
      </c>
      <c r="AC1355">
        <v>14.77636</v>
      </c>
      <c r="AD1355">
        <v>14.70693</v>
      </c>
      <c r="AE1355">
        <v>15.0084</v>
      </c>
      <c r="AF1355">
        <v>15.1099</v>
      </c>
      <c r="AG1355">
        <v>15.3048</v>
      </c>
      <c r="AH1355">
        <v>15.319459999999999</v>
      </c>
      <c r="AI1355">
        <v>15.335369999999999</v>
      </c>
      <c r="AJ1355">
        <v>15.44971</v>
      </c>
      <c r="AK1355">
        <v>15.48204</v>
      </c>
      <c r="AL1355">
        <v>15.45913</v>
      </c>
      <c r="AM1355">
        <v>15.270060000000001</v>
      </c>
      <c r="AN1355">
        <v>15.37731</v>
      </c>
      <c r="AO1355">
        <v>15.6913</v>
      </c>
      <c r="AP1355">
        <v>15.111140000000001</v>
      </c>
      <c r="AQ1355">
        <v>15.482939999999999</v>
      </c>
      <c r="AR1355">
        <v>14.11143</v>
      </c>
      <c r="AS1355">
        <v>15.39803</v>
      </c>
      <c r="AT1355">
        <v>15.92177</v>
      </c>
      <c r="AU1355">
        <v>17.43534</v>
      </c>
      <c r="AV1355">
        <v>18.67221</v>
      </c>
      <c r="AW1355">
        <v>19.92258</v>
      </c>
      <c r="AX1355">
        <v>20.451530000000002</v>
      </c>
      <c r="AY1355">
        <v>21.781680000000001</v>
      </c>
      <c r="AZ1355">
        <v>20.325399999999998</v>
      </c>
      <c r="BA1355">
        <v>20.356179999999998</v>
      </c>
      <c r="BB1355">
        <v>22.115539999999999</v>
      </c>
      <c r="BC1355">
        <v>21.877310000000001</v>
      </c>
      <c r="BD1355">
        <v>23.583590000000001</v>
      </c>
      <c r="BE1355">
        <v>27.24701</v>
      </c>
      <c r="BF1355">
        <v>29.79806</v>
      </c>
      <c r="BG1355">
        <v>24.63954</v>
      </c>
      <c r="BH1355">
        <v>25.865159999999999</v>
      </c>
      <c r="BI1355">
        <v>32.063130000000001</v>
      </c>
      <c r="BJ1355">
        <v>32.054310000000001</v>
      </c>
    </row>
    <row r="1356" spans="1:62" x14ac:dyDescent="0.3">
      <c r="A1356" t="s">
        <v>154</v>
      </c>
      <c r="B1356" t="s">
        <v>155</v>
      </c>
      <c r="C1356" t="s">
        <v>2863</v>
      </c>
      <c r="D1356" t="s">
        <v>2864</v>
      </c>
      <c r="O1356">
        <v>53.858559999999997</v>
      </c>
      <c r="P1356">
        <v>54.618969999999997</v>
      </c>
      <c r="Q1356">
        <v>55.857889999999998</v>
      </c>
      <c r="R1356">
        <v>57.108870000000003</v>
      </c>
      <c r="S1356">
        <v>59.344169999999998</v>
      </c>
      <c r="T1356">
        <v>61.070230000000002</v>
      </c>
      <c r="U1356">
        <v>62.397629999999999</v>
      </c>
      <c r="V1356">
        <v>65.804320000000004</v>
      </c>
      <c r="W1356">
        <v>69.414069999999995</v>
      </c>
      <c r="X1356">
        <v>73.837580000000003</v>
      </c>
      <c r="Y1356">
        <v>76.878100000000003</v>
      </c>
      <c r="Z1356">
        <v>79.51343</v>
      </c>
      <c r="AA1356">
        <v>81.417529999999999</v>
      </c>
      <c r="AB1356">
        <v>81.151880000000006</v>
      </c>
      <c r="AC1356">
        <v>80.082939999999994</v>
      </c>
      <c r="AD1356">
        <v>77.701059999999998</v>
      </c>
      <c r="AE1356">
        <v>75.14452</v>
      </c>
      <c r="AF1356">
        <v>73.479219999999998</v>
      </c>
      <c r="AG1356">
        <v>72.443160000000006</v>
      </c>
      <c r="AH1356">
        <v>73.069239999999994</v>
      </c>
      <c r="AI1356">
        <v>72.270939999999996</v>
      </c>
      <c r="AJ1356">
        <v>73.401730000000001</v>
      </c>
      <c r="AK1356">
        <v>73.158209999999997</v>
      </c>
      <c r="AL1356">
        <v>74.051550000000006</v>
      </c>
      <c r="AM1356">
        <v>74.283199999999994</v>
      </c>
      <c r="AN1356">
        <v>75.131100000000004</v>
      </c>
      <c r="AO1356">
        <v>73.371390000000005</v>
      </c>
      <c r="AP1356">
        <v>77.284279999999995</v>
      </c>
      <c r="AQ1356">
        <v>78.644570000000002</v>
      </c>
      <c r="AR1356">
        <v>79.24485</v>
      </c>
      <c r="AS1356">
        <v>81.772909999999996</v>
      </c>
      <c r="AT1356">
        <v>83.871039999999994</v>
      </c>
      <c r="AU1356">
        <v>86.109039999999993</v>
      </c>
      <c r="AV1356">
        <v>88.671750000000003</v>
      </c>
      <c r="AW1356">
        <v>90.629080000000002</v>
      </c>
      <c r="AX1356">
        <v>92.850200000000001</v>
      </c>
      <c r="AY1356">
        <v>94.462400000000002</v>
      </c>
      <c r="AZ1356">
        <v>95.149810000000002</v>
      </c>
      <c r="BA1356">
        <v>96.027990000000003</v>
      </c>
      <c r="BB1356">
        <v>96.404250000000005</v>
      </c>
      <c r="BC1356">
        <v>96.174989999999994</v>
      </c>
      <c r="BD1356">
        <v>97.56653</v>
      </c>
      <c r="BE1356">
        <v>98.440569999999994</v>
      </c>
      <c r="BF1356">
        <v>98.770619999999994</v>
      </c>
      <c r="BG1356">
        <v>98.385940000000005</v>
      </c>
      <c r="BH1356">
        <v>97.093249999999998</v>
      </c>
      <c r="BI1356">
        <v>97.176990000000004</v>
      </c>
      <c r="BJ1356">
        <v>97.264470000000003</v>
      </c>
    </row>
    <row r="1357" spans="1:62" x14ac:dyDescent="0.3">
      <c r="A1357" t="s">
        <v>154</v>
      </c>
      <c r="B1357" t="s">
        <v>155</v>
      </c>
      <c r="C1357" t="s">
        <v>2865</v>
      </c>
      <c r="D1357" t="s">
        <v>2866</v>
      </c>
      <c r="T1357">
        <v>43.847070000000002</v>
      </c>
      <c r="U1357">
        <v>44.717610000000001</v>
      </c>
      <c r="V1357">
        <v>46.801290000000002</v>
      </c>
      <c r="W1357">
        <v>49.018889999999999</v>
      </c>
      <c r="X1357">
        <v>51.86092</v>
      </c>
      <c r="Y1357">
        <v>54.007820000000002</v>
      </c>
      <c r="Z1357">
        <v>55.960850000000001</v>
      </c>
      <c r="AA1357">
        <v>57.288989999999998</v>
      </c>
      <c r="AB1357">
        <v>57.665120000000002</v>
      </c>
      <c r="AC1357">
        <v>57.075600000000001</v>
      </c>
      <c r="AD1357">
        <v>55.929789999999997</v>
      </c>
      <c r="AE1357">
        <v>54.350960000000001</v>
      </c>
      <c r="AF1357">
        <v>53.35463</v>
      </c>
      <c r="AG1357">
        <v>52.66433</v>
      </c>
      <c r="AH1357">
        <v>53.298940000000002</v>
      </c>
      <c r="AI1357">
        <v>52.716639999999998</v>
      </c>
      <c r="AJ1357">
        <v>53.649520000000003</v>
      </c>
      <c r="AK1357">
        <v>53.422780000000003</v>
      </c>
      <c r="AL1357">
        <v>53.871319999999997</v>
      </c>
      <c r="AM1357">
        <v>54.22381</v>
      </c>
      <c r="AN1357">
        <v>55.035510000000002</v>
      </c>
      <c r="AO1357">
        <v>53.815289999999997</v>
      </c>
      <c r="AP1357">
        <v>56.484209999999997</v>
      </c>
      <c r="AQ1357">
        <v>57.187869999999997</v>
      </c>
      <c r="AR1357">
        <v>57.837310000000002</v>
      </c>
      <c r="AS1357">
        <v>59.992240000000002</v>
      </c>
      <c r="AT1357">
        <v>61.690040000000003</v>
      </c>
      <c r="AU1357">
        <v>63.125950000000003</v>
      </c>
      <c r="AV1357">
        <v>65.477459999999994</v>
      </c>
      <c r="AW1357">
        <v>67.089420000000004</v>
      </c>
      <c r="AX1357">
        <v>69.135570000000001</v>
      </c>
      <c r="AY1357">
        <v>70.608729999999994</v>
      </c>
      <c r="AZ1357">
        <v>73.202309999999997</v>
      </c>
      <c r="BA1357">
        <v>74.124110000000002</v>
      </c>
      <c r="BB1357">
        <v>74.485680000000002</v>
      </c>
      <c r="BC1357">
        <v>74.345640000000003</v>
      </c>
      <c r="BD1357">
        <v>75.846360000000004</v>
      </c>
      <c r="BE1357">
        <v>76.27919</v>
      </c>
      <c r="BF1357">
        <v>76.934759999999997</v>
      </c>
      <c r="BG1357">
        <v>77.304479999999998</v>
      </c>
      <c r="BH1357">
        <v>77.356790000000004</v>
      </c>
      <c r="BI1357">
        <v>77.570430000000002</v>
      </c>
      <c r="BJ1357">
        <v>77.560119999999998</v>
      </c>
    </row>
    <row r="1358" spans="1:62" x14ac:dyDescent="0.3">
      <c r="A1358" t="s">
        <v>154</v>
      </c>
      <c r="B1358" t="s">
        <v>155</v>
      </c>
      <c r="C1358" t="s">
        <v>2867</v>
      </c>
      <c r="D1358" t="s">
        <v>2868</v>
      </c>
      <c r="O1358">
        <v>0.70979999999999999</v>
      </c>
      <c r="P1358">
        <v>0.71565000000000001</v>
      </c>
      <c r="Q1358">
        <v>0.72558</v>
      </c>
      <c r="R1358">
        <v>0.73380999999999996</v>
      </c>
      <c r="S1358">
        <v>0.74480999999999997</v>
      </c>
      <c r="T1358">
        <v>0.74956999999999996</v>
      </c>
      <c r="U1358">
        <v>0.75161999999999995</v>
      </c>
      <c r="V1358">
        <v>0.76724000000000003</v>
      </c>
      <c r="W1358">
        <v>0.77969999999999995</v>
      </c>
      <c r="X1358">
        <v>0.78444999999999998</v>
      </c>
      <c r="Y1358">
        <v>0.79593999999999998</v>
      </c>
      <c r="Z1358">
        <v>0.80566000000000004</v>
      </c>
      <c r="AA1358">
        <v>0.80676999999999999</v>
      </c>
      <c r="AB1358">
        <v>0.80556000000000005</v>
      </c>
      <c r="AC1358">
        <v>0.81042000000000003</v>
      </c>
      <c r="AD1358">
        <v>0.81333999999999995</v>
      </c>
      <c r="AE1358">
        <v>0.81884000000000001</v>
      </c>
      <c r="AF1358">
        <v>0.82994999999999997</v>
      </c>
      <c r="AG1358">
        <v>0.81161000000000005</v>
      </c>
      <c r="AH1358">
        <v>0.83847000000000005</v>
      </c>
      <c r="AI1358">
        <v>0.82886000000000004</v>
      </c>
      <c r="AJ1358">
        <v>0.83645999999999998</v>
      </c>
      <c r="AK1358">
        <v>0.84191000000000005</v>
      </c>
      <c r="AL1358">
        <v>0.84155000000000002</v>
      </c>
      <c r="AM1358">
        <v>0.84343999999999997</v>
      </c>
      <c r="AN1358">
        <v>0.83833999999999997</v>
      </c>
      <c r="AO1358">
        <v>0.84162999999999999</v>
      </c>
      <c r="AP1358">
        <v>0.84087000000000001</v>
      </c>
      <c r="AQ1358">
        <v>0.83816999999999997</v>
      </c>
      <c r="AR1358">
        <v>0.84684000000000004</v>
      </c>
      <c r="AS1358">
        <v>0.85109000000000001</v>
      </c>
      <c r="AT1358">
        <v>0.85806000000000004</v>
      </c>
      <c r="AU1358">
        <v>0.85716000000000003</v>
      </c>
      <c r="AV1358">
        <v>0.86460999999999999</v>
      </c>
      <c r="AW1358">
        <v>0.87246000000000001</v>
      </c>
      <c r="AX1358">
        <v>0.88177000000000005</v>
      </c>
      <c r="AY1358">
        <v>0.89422000000000001</v>
      </c>
      <c r="AZ1358">
        <v>0.90373000000000003</v>
      </c>
      <c r="BA1358">
        <v>0.91117999999999999</v>
      </c>
      <c r="BB1358">
        <v>0.91905000000000003</v>
      </c>
      <c r="BC1358">
        <v>0.92466999999999999</v>
      </c>
      <c r="BD1358">
        <v>0.92247999999999997</v>
      </c>
      <c r="BE1358">
        <v>0.93552999999999997</v>
      </c>
      <c r="BF1358">
        <v>0.94255</v>
      </c>
      <c r="BG1358">
        <v>0.94869999999999999</v>
      </c>
      <c r="BH1358">
        <v>0.95515000000000005</v>
      </c>
      <c r="BI1358">
        <v>0.95438999999999996</v>
      </c>
      <c r="BJ1358">
        <v>0.95591000000000004</v>
      </c>
    </row>
    <row r="1359" spans="1:62" x14ac:dyDescent="0.3">
      <c r="A1359" t="s">
        <v>154</v>
      </c>
      <c r="B1359" t="s">
        <v>155</v>
      </c>
      <c r="C1359" t="s">
        <v>2869</v>
      </c>
      <c r="D1359" t="s">
        <v>2870</v>
      </c>
      <c r="O1359">
        <v>0.70469000000000004</v>
      </c>
      <c r="P1359">
        <v>0.70930000000000004</v>
      </c>
      <c r="Q1359">
        <v>0.71699000000000002</v>
      </c>
      <c r="R1359">
        <v>0.72455000000000003</v>
      </c>
      <c r="S1359">
        <v>0.73373999999999995</v>
      </c>
      <c r="T1359">
        <v>0.73580999999999996</v>
      </c>
      <c r="U1359">
        <v>0.73601000000000005</v>
      </c>
      <c r="V1359">
        <v>0.74756</v>
      </c>
      <c r="W1359">
        <v>0.75748000000000004</v>
      </c>
      <c r="X1359">
        <v>0.75958999999999999</v>
      </c>
      <c r="Y1359">
        <v>0.76663999999999999</v>
      </c>
      <c r="Z1359">
        <v>0.77442999999999995</v>
      </c>
      <c r="AA1359">
        <v>0.77603</v>
      </c>
      <c r="AB1359">
        <v>0.76566999999999996</v>
      </c>
      <c r="AC1359">
        <v>0.76236999999999999</v>
      </c>
      <c r="AD1359">
        <v>0.77642</v>
      </c>
      <c r="AE1359">
        <v>0.79520999999999997</v>
      </c>
      <c r="AF1359">
        <v>0.80820000000000003</v>
      </c>
      <c r="AG1359">
        <v>0.79476999999999998</v>
      </c>
      <c r="AH1359">
        <v>0.81793000000000005</v>
      </c>
      <c r="AI1359">
        <v>0.81289</v>
      </c>
      <c r="AJ1359">
        <v>0.82084999999999997</v>
      </c>
      <c r="AK1359">
        <v>0.82708999999999999</v>
      </c>
      <c r="AL1359">
        <v>0.82796999999999998</v>
      </c>
      <c r="AM1359">
        <v>0.82969999999999999</v>
      </c>
      <c r="AN1359">
        <v>0.82969999999999999</v>
      </c>
      <c r="AO1359">
        <v>0.83379999999999999</v>
      </c>
      <c r="AP1359">
        <v>0.83433999999999997</v>
      </c>
      <c r="AQ1359">
        <v>0.83226</v>
      </c>
      <c r="AR1359">
        <v>0.83928000000000003</v>
      </c>
      <c r="AS1359">
        <v>0.83942000000000005</v>
      </c>
      <c r="AT1359">
        <v>0.84345999999999999</v>
      </c>
      <c r="AU1359">
        <v>0.83823000000000003</v>
      </c>
      <c r="AV1359">
        <v>0.84536999999999995</v>
      </c>
      <c r="AW1359">
        <v>0.85024</v>
      </c>
      <c r="AX1359">
        <v>0.85875000000000001</v>
      </c>
      <c r="AY1359">
        <v>0.86745000000000005</v>
      </c>
      <c r="AZ1359">
        <v>0.87241999999999997</v>
      </c>
      <c r="BA1359">
        <v>0.88180999999999998</v>
      </c>
      <c r="BB1359">
        <v>0.89017999999999997</v>
      </c>
      <c r="BC1359">
        <v>0.89659999999999995</v>
      </c>
      <c r="BD1359">
        <v>0.89680000000000004</v>
      </c>
      <c r="BE1359">
        <v>0.91149999999999998</v>
      </c>
      <c r="BF1359">
        <v>0.91954999999999998</v>
      </c>
      <c r="BG1359">
        <v>0.92447000000000001</v>
      </c>
      <c r="BH1359">
        <v>0.92998999999999998</v>
      </c>
      <c r="BI1359">
        <v>0.93149999999999999</v>
      </c>
      <c r="BJ1359">
        <v>0.93393999999999999</v>
      </c>
    </row>
    <row r="1360" spans="1:62" x14ac:dyDescent="0.3">
      <c r="A1360" t="s">
        <v>154</v>
      </c>
      <c r="B1360" t="s">
        <v>155</v>
      </c>
      <c r="C1360" t="s">
        <v>2871</v>
      </c>
      <c r="D1360" t="s">
        <v>2872</v>
      </c>
      <c r="O1360">
        <v>44.69659</v>
      </c>
      <c r="P1360">
        <v>45.54466</v>
      </c>
      <c r="Q1360">
        <v>46.95187</v>
      </c>
      <c r="R1360">
        <v>48.316420000000001</v>
      </c>
      <c r="S1360">
        <v>50.638770000000001</v>
      </c>
      <c r="T1360">
        <v>52.30059</v>
      </c>
      <c r="U1360">
        <v>53.519570000000002</v>
      </c>
      <c r="V1360">
        <v>57.10622</v>
      </c>
      <c r="W1360">
        <v>60.787410000000001</v>
      </c>
      <c r="X1360">
        <v>64.879019999999997</v>
      </c>
      <c r="Y1360">
        <v>68.100610000000003</v>
      </c>
      <c r="Z1360">
        <v>70.911109999999994</v>
      </c>
      <c r="AA1360">
        <v>72.661900000000003</v>
      </c>
      <c r="AB1360">
        <v>72.36224</v>
      </c>
      <c r="AC1360">
        <v>71.647999999999996</v>
      </c>
      <c r="AD1360">
        <v>69.656620000000004</v>
      </c>
      <c r="AE1360">
        <v>67.617149999999995</v>
      </c>
      <c r="AF1360">
        <v>66.613309999999998</v>
      </c>
      <c r="AG1360">
        <v>64.868449999999996</v>
      </c>
      <c r="AH1360">
        <v>66.612679999999997</v>
      </c>
      <c r="AI1360">
        <v>65.468410000000006</v>
      </c>
      <c r="AJ1360">
        <v>66.825950000000006</v>
      </c>
      <c r="AK1360">
        <v>66.840630000000004</v>
      </c>
      <c r="AL1360">
        <v>67.639719999999997</v>
      </c>
      <c r="AM1360">
        <v>67.933570000000003</v>
      </c>
      <c r="AN1360">
        <v>68.481080000000006</v>
      </c>
      <c r="AO1360">
        <v>67.019959999999998</v>
      </c>
      <c r="AP1360">
        <v>70.560379999999995</v>
      </c>
      <c r="AQ1360">
        <v>71.67577</v>
      </c>
      <c r="AR1360">
        <v>72.628460000000004</v>
      </c>
      <c r="AS1360">
        <v>75.149199999999993</v>
      </c>
      <c r="AT1360">
        <v>77.420509999999993</v>
      </c>
      <c r="AU1360">
        <v>79.442719999999994</v>
      </c>
      <c r="AV1360">
        <v>82.191090000000003</v>
      </c>
      <c r="AW1360">
        <v>84.414209999999997</v>
      </c>
      <c r="AX1360">
        <v>86.975840000000005</v>
      </c>
      <c r="AY1360">
        <v>89.148120000000006</v>
      </c>
      <c r="AZ1360">
        <v>90.301580000000001</v>
      </c>
      <c r="BA1360">
        <v>91.529660000000007</v>
      </c>
      <c r="BB1360">
        <v>92.304559999999995</v>
      </c>
      <c r="BC1360">
        <v>92.379720000000006</v>
      </c>
      <c r="BD1360">
        <v>93.599739999999997</v>
      </c>
      <c r="BE1360">
        <v>95.134060000000005</v>
      </c>
      <c r="BF1360">
        <v>95.824479999999994</v>
      </c>
      <c r="BG1360">
        <v>95.773060000000001</v>
      </c>
      <c r="BH1360">
        <v>94.845460000000003</v>
      </c>
      <c r="BI1360">
        <v>94.887159999999994</v>
      </c>
      <c r="BJ1360">
        <v>95.050060000000002</v>
      </c>
    </row>
    <row r="1361" spans="1:62" x14ac:dyDescent="0.3">
      <c r="A1361" t="s">
        <v>154</v>
      </c>
      <c r="B1361" t="s">
        <v>155</v>
      </c>
      <c r="C1361" t="s">
        <v>2873</v>
      </c>
      <c r="D1361" t="s">
        <v>2874</v>
      </c>
      <c r="T1361">
        <v>38.248280000000001</v>
      </c>
      <c r="U1361">
        <v>39.235689999999998</v>
      </c>
      <c r="V1361">
        <v>41.605789999999999</v>
      </c>
      <c r="W1361">
        <v>44.144419999999997</v>
      </c>
      <c r="X1361">
        <v>47.247570000000003</v>
      </c>
      <c r="Y1361">
        <v>49.545180000000002</v>
      </c>
      <c r="Z1361">
        <v>51.668849999999999</v>
      </c>
      <c r="AA1361">
        <v>53.253790000000002</v>
      </c>
      <c r="AB1361">
        <v>53.585940000000001</v>
      </c>
      <c r="AC1361">
        <v>52.974980000000002</v>
      </c>
      <c r="AD1361">
        <v>51.720939999999999</v>
      </c>
      <c r="AE1361">
        <v>50.07273</v>
      </c>
      <c r="AF1361">
        <v>48.980550000000001</v>
      </c>
      <c r="AG1361">
        <v>48.37068</v>
      </c>
      <c r="AH1361">
        <v>48.847259999999999</v>
      </c>
      <c r="AI1361">
        <v>48.348190000000002</v>
      </c>
      <c r="AJ1361">
        <v>49.502339999999997</v>
      </c>
      <c r="AK1361">
        <v>49.410870000000003</v>
      </c>
      <c r="AL1361">
        <v>49.9726</v>
      </c>
      <c r="AM1361">
        <v>50.325470000000003</v>
      </c>
      <c r="AN1361">
        <v>50.778129999999997</v>
      </c>
      <c r="AO1361">
        <v>49.252020000000002</v>
      </c>
      <c r="AP1361">
        <v>52.143630000000002</v>
      </c>
      <c r="AQ1361">
        <v>53.073839999999997</v>
      </c>
      <c r="AR1361">
        <v>54.186770000000003</v>
      </c>
      <c r="AS1361">
        <v>56.302950000000003</v>
      </c>
      <c r="AT1361">
        <v>58.16066</v>
      </c>
      <c r="AU1361">
        <v>59.566949999999999</v>
      </c>
      <c r="AV1361">
        <v>62.061779999999999</v>
      </c>
      <c r="AW1361">
        <v>63.965339999999998</v>
      </c>
      <c r="AX1361">
        <v>66.086320000000001</v>
      </c>
      <c r="AY1361">
        <v>67.858940000000004</v>
      </c>
      <c r="AZ1361">
        <v>69.86215</v>
      </c>
      <c r="BA1361">
        <v>71.148870000000002</v>
      </c>
      <c r="BB1361">
        <v>71.683059999999998</v>
      </c>
      <c r="BC1361">
        <v>71.632400000000004</v>
      </c>
      <c r="BD1361">
        <v>73.136610000000005</v>
      </c>
      <c r="BE1361">
        <v>73.876220000000004</v>
      </c>
      <c r="BF1361">
        <v>74.505080000000007</v>
      </c>
      <c r="BG1361">
        <v>74.983609999999999</v>
      </c>
      <c r="BH1361">
        <v>74.991460000000004</v>
      </c>
      <c r="BI1361">
        <v>75.263909999999996</v>
      </c>
      <c r="BJ1361">
        <v>75.275639999999996</v>
      </c>
    </row>
    <row r="1362" spans="1:62" x14ac:dyDescent="0.3">
      <c r="A1362" t="s">
        <v>154</v>
      </c>
      <c r="B1362" t="s">
        <v>155</v>
      </c>
      <c r="C1362" t="s">
        <v>2875</v>
      </c>
      <c r="D1362" t="s">
        <v>2876</v>
      </c>
      <c r="O1362">
        <v>62.970239999999997</v>
      </c>
      <c r="P1362">
        <v>63.640709999999999</v>
      </c>
      <c r="Q1362">
        <v>64.709249999999997</v>
      </c>
      <c r="R1362">
        <v>65.843320000000006</v>
      </c>
      <c r="S1362">
        <v>67.988410000000002</v>
      </c>
      <c r="T1362">
        <v>69.774450000000002</v>
      </c>
      <c r="U1362">
        <v>71.205759999999998</v>
      </c>
      <c r="V1362">
        <v>74.430260000000004</v>
      </c>
      <c r="W1362">
        <v>77.96266</v>
      </c>
      <c r="X1362">
        <v>82.706789999999998</v>
      </c>
      <c r="Y1362">
        <v>85.560389999999998</v>
      </c>
      <c r="Z1362">
        <v>88.01567</v>
      </c>
      <c r="AA1362">
        <v>90.064750000000004</v>
      </c>
      <c r="AB1362">
        <v>89.828670000000002</v>
      </c>
      <c r="AC1362">
        <v>88.408640000000005</v>
      </c>
      <c r="AD1362">
        <v>85.643100000000004</v>
      </c>
      <c r="AE1362">
        <v>82.577200000000005</v>
      </c>
      <c r="AF1362">
        <v>80.261700000000005</v>
      </c>
      <c r="AG1362">
        <v>79.925600000000003</v>
      </c>
      <c r="AH1362">
        <v>79.445220000000006</v>
      </c>
      <c r="AI1362">
        <v>78.985939999999999</v>
      </c>
      <c r="AJ1362">
        <v>79.891260000000003</v>
      </c>
      <c r="AK1362">
        <v>79.391260000000003</v>
      </c>
      <c r="AL1362">
        <v>80.375470000000007</v>
      </c>
      <c r="AM1362">
        <v>80.543909999999997</v>
      </c>
      <c r="AN1362">
        <v>81.686549999999997</v>
      </c>
      <c r="AO1362">
        <v>79.631600000000006</v>
      </c>
      <c r="AP1362">
        <v>83.913179999999997</v>
      </c>
      <c r="AQ1362">
        <v>85.514200000000002</v>
      </c>
      <c r="AR1362">
        <v>85.764570000000006</v>
      </c>
      <c r="AS1362">
        <v>88.29768</v>
      </c>
      <c r="AT1362">
        <v>90.22748</v>
      </c>
      <c r="AU1362">
        <v>92.680949999999996</v>
      </c>
      <c r="AV1362">
        <v>95.061070000000001</v>
      </c>
      <c r="AW1362">
        <v>96.754779999999997</v>
      </c>
      <c r="AX1362">
        <v>98.637339999999995</v>
      </c>
      <c r="AY1362">
        <v>99.693680000000001</v>
      </c>
      <c r="AZ1362">
        <v>99.920609999999996</v>
      </c>
      <c r="BA1362">
        <v>100.45182</v>
      </c>
      <c r="BB1362">
        <v>100.43443000000001</v>
      </c>
      <c r="BC1362">
        <v>99.905090000000001</v>
      </c>
      <c r="BD1362">
        <v>101.46502</v>
      </c>
      <c r="BE1362">
        <v>101.6904</v>
      </c>
      <c r="BF1362">
        <v>101.66539</v>
      </c>
      <c r="BG1362">
        <v>100.95173</v>
      </c>
      <c r="BH1362">
        <v>99.29889</v>
      </c>
      <c r="BI1362">
        <v>99.422020000000003</v>
      </c>
      <c r="BJ1362">
        <v>99.433660000000003</v>
      </c>
    </row>
    <row r="1363" spans="1:62" x14ac:dyDescent="0.3">
      <c r="A1363" t="s">
        <v>154</v>
      </c>
      <c r="B1363" t="s">
        <v>155</v>
      </c>
      <c r="C1363" t="s">
        <v>2877</v>
      </c>
      <c r="D1363" t="s">
        <v>2878</v>
      </c>
      <c r="T1363">
        <v>49.4041</v>
      </c>
      <c r="U1363">
        <v>50.156329999999997</v>
      </c>
      <c r="V1363">
        <v>51.953699999999998</v>
      </c>
      <c r="W1363">
        <v>53.849249999999998</v>
      </c>
      <c r="X1363">
        <v>56.428260000000002</v>
      </c>
      <c r="Y1363">
        <v>58.422069999999998</v>
      </c>
      <c r="Z1363">
        <v>60.202930000000002</v>
      </c>
      <c r="AA1363">
        <v>61.274230000000003</v>
      </c>
      <c r="AB1363">
        <v>61.691929999999999</v>
      </c>
      <c r="AC1363">
        <v>61.123109999999997</v>
      </c>
      <c r="AD1363">
        <v>60.085059999999999</v>
      </c>
      <c r="AE1363">
        <v>58.575389999999999</v>
      </c>
      <c r="AF1363">
        <v>57.67557</v>
      </c>
      <c r="AG1363">
        <v>56.905670000000001</v>
      </c>
      <c r="AH1363">
        <v>57.695050000000002</v>
      </c>
      <c r="AI1363">
        <v>57.028880000000001</v>
      </c>
      <c r="AJ1363">
        <v>57.742319999999999</v>
      </c>
      <c r="AK1363">
        <v>57.381019999999999</v>
      </c>
      <c r="AL1363">
        <v>57.716589999999997</v>
      </c>
      <c r="AM1363">
        <v>58.06756</v>
      </c>
      <c r="AN1363">
        <v>59.232329999999997</v>
      </c>
      <c r="AO1363">
        <v>58.313040000000001</v>
      </c>
      <c r="AP1363">
        <v>60.763460000000002</v>
      </c>
      <c r="AQ1363">
        <v>61.24335</v>
      </c>
      <c r="AR1363">
        <v>61.4345</v>
      </c>
      <c r="AS1363">
        <v>63.62641</v>
      </c>
      <c r="AT1363">
        <v>65.167929999999998</v>
      </c>
      <c r="AU1363">
        <v>66.634540000000001</v>
      </c>
      <c r="AV1363">
        <v>68.844989999999996</v>
      </c>
      <c r="AW1363">
        <v>70.168689999999998</v>
      </c>
      <c r="AX1363">
        <v>72.13955</v>
      </c>
      <c r="AY1363">
        <v>73.315579999999997</v>
      </c>
      <c r="AZ1363">
        <v>76.489130000000003</v>
      </c>
      <c r="BA1363">
        <v>77.050070000000005</v>
      </c>
      <c r="BB1363">
        <v>77.240780000000001</v>
      </c>
      <c r="BC1363">
        <v>77.012280000000004</v>
      </c>
      <c r="BD1363">
        <v>78.509450000000001</v>
      </c>
      <c r="BE1363">
        <v>78.640979999999999</v>
      </c>
      <c r="BF1363">
        <v>79.32208</v>
      </c>
      <c r="BG1363">
        <v>79.583529999999996</v>
      </c>
      <c r="BH1363">
        <v>79.677779999999998</v>
      </c>
      <c r="BI1363">
        <v>79.831819999999993</v>
      </c>
      <c r="BJ1363">
        <v>79.797939999999997</v>
      </c>
    </row>
    <row r="1364" spans="1:62" x14ac:dyDescent="0.3">
      <c r="A1364" t="s">
        <v>154</v>
      </c>
      <c r="B1364" t="s">
        <v>155</v>
      </c>
      <c r="C1364" t="s">
        <v>2879</v>
      </c>
      <c r="D1364" t="s">
        <v>2880</v>
      </c>
      <c r="O1364">
        <v>16.562750000000001</v>
      </c>
      <c r="P1364">
        <v>17.447009999999999</v>
      </c>
      <c r="Q1364">
        <v>15.57893</v>
      </c>
      <c r="R1364">
        <v>15.13959</v>
      </c>
      <c r="S1364">
        <v>14.469099999999999</v>
      </c>
      <c r="T1364">
        <v>14.014849999999999</v>
      </c>
      <c r="U1364">
        <v>13.44458</v>
      </c>
      <c r="V1364">
        <v>13.11018</v>
      </c>
      <c r="W1364">
        <v>12.8294</v>
      </c>
      <c r="X1364">
        <v>12.4849</v>
      </c>
      <c r="Y1364">
        <v>12.621460000000001</v>
      </c>
      <c r="Z1364">
        <v>13.2182</v>
      </c>
      <c r="AA1364">
        <v>13.352309999999999</v>
      </c>
      <c r="AB1364">
        <v>13.16733</v>
      </c>
      <c r="AC1364">
        <v>13.00695</v>
      </c>
      <c r="AD1364">
        <v>12.92117</v>
      </c>
      <c r="AE1364">
        <v>12.5382</v>
      </c>
      <c r="AF1364">
        <v>12.26943</v>
      </c>
      <c r="AG1364">
        <v>11.883990000000001</v>
      </c>
      <c r="AH1364">
        <v>11.33442</v>
      </c>
      <c r="AI1364">
        <v>11.106199999999999</v>
      </c>
      <c r="AJ1364">
        <v>10.93985</v>
      </c>
      <c r="AK1364">
        <v>10.995469999999999</v>
      </c>
      <c r="AL1364">
        <v>10.823600000000001</v>
      </c>
      <c r="AM1364">
        <v>10.63749</v>
      </c>
      <c r="AN1364">
        <v>10.8904</v>
      </c>
      <c r="AO1364">
        <v>10.75062</v>
      </c>
      <c r="AP1364">
        <v>10.436680000000001</v>
      </c>
      <c r="AQ1364">
        <v>10.206580000000001</v>
      </c>
      <c r="AR1364">
        <v>10.06222</v>
      </c>
      <c r="AS1364">
        <v>10.09347</v>
      </c>
      <c r="AT1364">
        <v>10.17173</v>
      </c>
      <c r="AU1364">
        <v>9.9669899999999991</v>
      </c>
      <c r="AV1364">
        <v>9.5822299999999991</v>
      </c>
      <c r="AW1364">
        <v>9.59572</v>
      </c>
      <c r="AX1364">
        <v>9.6427800000000001</v>
      </c>
      <c r="AY1364">
        <v>9.6774900000000006</v>
      </c>
      <c r="AZ1364">
        <v>9.8919800000000002</v>
      </c>
      <c r="BA1364">
        <v>10.12871</v>
      </c>
      <c r="BB1364">
        <v>10.626749999999999</v>
      </c>
      <c r="BC1364">
        <v>11.082689999999999</v>
      </c>
      <c r="BD1364">
        <v>12.272019999999999</v>
      </c>
      <c r="BE1364">
        <v>12.464740000000001</v>
      </c>
      <c r="BF1364">
        <v>12.885619999999999</v>
      </c>
      <c r="BG1364">
        <v>13.1252</v>
      </c>
      <c r="BH1364">
        <v>13.33835</v>
      </c>
      <c r="BI1364">
        <v>13.496560000000001</v>
      </c>
      <c r="BJ1364">
        <v>13.73659</v>
      </c>
    </row>
    <row r="1365" spans="1:62" x14ac:dyDescent="0.3">
      <c r="A1365" t="s">
        <v>154</v>
      </c>
      <c r="B1365" t="s">
        <v>155</v>
      </c>
      <c r="C1365" t="s">
        <v>2881</v>
      </c>
      <c r="D1365" t="s">
        <v>2882</v>
      </c>
      <c r="O1365">
        <v>12.974819999999999</v>
      </c>
      <c r="P1365">
        <v>13.034459999999999</v>
      </c>
      <c r="Q1365">
        <v>13.410349999999999</v>
      </c>
      <c r="R1365">
        <v>13.76008</v>
      </c>
      <c r="S1365">
        <v>13.98664</v>
      </c>
      <c r="T1365">
        <v>14.53145</v>
      </c>
      <c r="U1365">
        <v>15.05805</v>
      </c>
      <c r="V1365">
        <v>15.62195</v>
      </c>
      <c r="W1365">
        <v>16.431560000000001</v>
      </c>
      <c r="X1365">
        <v>17.32694</v>
      </c>
      <c r="Y1365">
        <v>18.47756</v>
      </c>
      <c r="Z1365">
        <v>19.707070000000002</v>
      </c>
      <c r="AA1365">
        <v>21.039470000000001</v>
      </c>
      <c r="AB1365">
        <v>22.25337</v>
      </c>
      <c r="AC1365">
        <v>23.282150000000001</v>
      </c>
      <c r="AD1365">
        <v>23.73593</v>
      </c>
      <c r="AE1365">
        <v>23.273790000000002</v>
      </c>
      <c r="AF1365">
        <v>23.45898</v>
      </c>
      <c r="AG1365">
        <v>23.416730000000001</v>
      </c>
      <c r="AH1365">
        <v>22.84451</v>
      </c>
      <c r="AI1365">
        <v>22.97336</v>
      </c>
      <c r="AJ1365">
        <v>23.166049999999998</v>
      </c>
      <c r="AK1365">
        <v>23.162489999999998</v>
      </c>
      <c r="AL1365">
        <v>23.275390000000002</v>
      </c>
      <c r="AM1365">
        <v>23.482800000000001</v>
      </c>
      <c r="AN1365">
        <v>23.970479999999998</v>
      </c>
      <c r="AO1365">
        <v>24.16929</v>
      </c>
      <c r="AP1365">
        <v>24.36768</v>
      </c>
      <c r="AQ1365">
        <v>24.96686</v>
      </c>
      <c r="AR1365">
        <v>25.24211</v>
      </c>
      <c r="AS1365">
        <v>25.778770000000002</v>
      </c>
      <c r="AT1365">
        <v>27.106300000000001</v>
      </c>
      <c r="AU1365">
        <v>28.18337</v>
      </c>
      <c r="AV1365">
        <v>29.371120000000001</v>
      </c>
      <c r="AW1365">
        <v>30.969919999999998</v>
      </c>
      <c r="AX1365">
        <v>31.945879999999999</v>
      </c>
      <c r="AY1365">
        <v>32.994289999999999</v>
      </c>
      <c r="AZ1365">
        <v>33.939349999999997</v>
      </c>
      <c r="BA1365">
        <v>35.870179999999998</v>
      </c>
      <c r="BB1365">
        <v>37.593089999999997</v>
      </c>
      <c r="BC1365">
        <v>39.455590000000001</v>
      </c>
      <c r="BD1365">
        <v>40.529559999999996</v>
      </c>
      <c r="BE1365">
        <v>41.709180000000003</v>
      </c>
      <c r="BF1365">
        <v>44.300930000000001</v>
      </c>
      <c r="BG1365">
        <v>42.968789999999998</v>
      </c>
      <c r="BH1365">
        <v>43.540329999999997</v>
      </c>
      <c r="BI1365">
        <v>42.812669999999997</v>
      </c>
      <c r="BJ1365">
        <v>42.804870000000001</v>
      </c>
    </row>
    <row r="1366" spans="1:62" x14ac:dyDescent="0.3">
      <c r="A1366" t="s">
        <v>154</v>
      </c>
      <c r="B1366" t="s">
        <v>155</v>
      </c>
      <c r="C1366" t="s">
        <v>2883</v>
      </c>
      <c r="D1366" t="s">
        <v>2884</v>
      </c>
      <c r="AQ1366">
        <v>19.632359999999998</v>
      </c>
      <c r="AR1366">
        <v>19.92652</v>
      </c>
      <c r="AS1366">
        <v>20.641570000000002</v>
      </c>
      <c r="AT1366">
        <v>21.485250000000001</v>
      </c>
      <c r="AU1366">
        <v>22.450579999999999</v>
      </c>
      <c r="AV1366">
        <v>23.3581</v>
      </c>
      <c r="AW1366">
        <v>24.545380000000002</v>
      </c>
      <c r="AX1366">
        <v>25.44539</v>
      </c>
      <c r="AY1366">
        <v>26.254519999999999</v>
      </c>
      <c r="AZ1366">
        <v>27.177099999999999</v>
      </c>
      <c r="BA1366">
        <v>28.809419999999999</v>
      </c>
      <c r="BB1366">
        <v>30.090910000000001</v>
      </c>
      <c r="BC1366">
        <v>31.568010000000001</v>
      </c>
      <c r="BD1366">
        <v>31.901479999999999</v>
      </c>
      <c r="BE1366">
        <v>32.292389999999997</v>
      </c>
      <c r="BF1366">
        <v>33.208590000000001</v>
      </c>
      <c r="BG1366">
        <v>33.775660000000002</v>
      </c>
      <c r="BH1366">
        <v>34.637030000000003</v>
      </c>
      <c r="BI1366">
        <v>34.54486</v>
      </c>
      <c r="BJ1366">
        <v>34.439579999999999</v>
      </c>
    </row>
    <row r="1367" spans="1:62" x14ac:dyDescent="0.3">
      <c r="A1367" t="s">
        <v>154</v>
      </c>
      <c r="B1367" t="s">
        <v>155</v>
      </c>
      <c r="C1367" t="s">
        <v>2885</v>
      </c>
      <c r="D1367" t="s">
        <v>2886</v>
      </c>
      <c r="O1367">
        <v>0.68498999999999999</v>
      </c>
      <c r="P1367">
        <v>0.68315999999999999</v>
      </c>
      <c r="Q1367">
        <v>0.68057999999999996</v>
      </c>
      <c r="R1367">
        <v>0.68550999999999995</v>
      </c>
      <c r="S1367">
        <v>0.68518000000000001</v>
      </c>
      <c r="T1367">
        <v>0.67542999999999997</v>
      </c>
      <c r="U1367">
        <v>0.66810999999999998</v>
      </c>
      <c r="V1367">
        <v>0.66154000000000002</v>
      </c>
      <c r="W1367">
        <v>0.66086999999999996</v>
      </c>
      <c r="X1367">
        <v>0.65098999999999996</v>
      </c>
      <c r="Y1367">
        <v>0.64205000000000001</v>
      </c>
      <c r="Z1367">
        <v>0.64620999999999995</v>
      </c>
      <c r="AA1367">
        <v>0.65254999999999996</v>
      </c>
      <c r="AB1367">
        <v>0.61465000000000003</v>
      </c>
      <c r="AC1367">
        <v>0.59284000000000003</v>
      </c>
      <c r="AD1367">
        <v>0.64902000000000004</v>
      </c>
      <c r="AE1367">
        <v>0.71131999999999995</v>
      </c>
      <c r="AF1367">
        <v>0.73284000000000005</v>
      </c>
      <c r="AG1367">
        <v>0.73760000000000003</v>
      </c>
      <c r="AH1367">
        <v>0.74548999999999999</v>
      </c>
      <c r="AI1367">
        <v>0.75817000000000001</v>
      </c>
      <c r="AJ1367">
        <v>0.76795000000000002</v>
      </c>
      <c r="AK1367">
        <v>0.77786999999999995</v>
      </c>
      <c r="AL1367">
        <v>0.78346000000000005</v>
      </c>
      <c r="AM1367">
        <v>0.78524000000000005</v>
      </c>
      <c r="AN1367">
        <v>0.80388000000000004</v>
      </c>
      <c r="AO1367">
        <v>0.81105000000000005</v>
      </c>
      <c r="AP1367">
        <v>0.81520999999999999</v>
      </c>
      <c r="AQ1367">
        <v>0.81537999999999999</v>
      </c>
      <c r="AR1367">
        <v>0.81701999999999997</v>
      </c>
      <c r="AS1367">
        <v>0.80227999999999999</v>
      </c>
      <c r="AT1367">
        <v>0.79684999999999995</v>
      </c>
      <c r="AU1367">
        <v>0.77715999999999996</v>
      </c>
      <c r="AV1367">
        <v>0.78364999999999996</v>
      </c>
      <c r="AW1367">
        <v>0.78073999999999999</v>
      </c>
      <c r="AX1367">
        <v>0.78725000000000001</v>
      </c>
      <c r="AY1367">
        <v>0.78571999999999997</v>
      </c>
      <c r="AZ1367">
        <v>0.77722999999999998</v>
      </c>
      <c r="BA1367">
        <v>0.7964</v>
      </c>
      <c r="BB1367">
        <v>0.80928</v>
      </c>
      <c r="BC1367">
        <v>0.82108999999999999</v>
      </c>
      <c r="BD1367">
        <v>0.82799</v>
      </c>
      <c r="BE1367">
        <v>0.84785999999999995</v>
      </c>
      <c r="BF1367">
        <v>0.86151999999999995</v>
      </c>
      <c r="BG1367">
        <v>0.86185999999999996</v>
      </c>
      <c r="BH1367">
        <v>0.86694000000000004</v>
      </c>
      <c r="BI1367">
        <v>0.87373000000000001</v>
      </c>
      <c r="BJ1367">
        <v>0.87899000000000005</v>
      </c>
    </row>
    <row r="1368" spans="1:62" x14ac:dyDescent="0.3">
      <c r="A1368" t="s">
        <v>154</v>
      </c>
      <c r="B1368" t="s">
        <v>155</v>
      </c>
      <c r="C1368" t="s">
        <v>2887</v>
      </c>
      <c r="D1368" t="s">
        <v>2888</v>
      </c>
      <c r="O1368">
        <v>10.54823</v>
      </c>
      <c r="P1368">
        <v>10.57939</v>
      </c>
      <c r="Q1368">
        <v>10.86002</v>
      </c>
      <c r="R1368">
        <v>11.19096</v>
      </c>
      <c r="S1368">
        <v>11.371499999999999</v>
      </c>
      <c r="T1368">
        <v>11.71332</v>
      </c>
      <c r="U1368">
        <v>12.058109999999999</v>
      </c>
      <c r="V1368">
        <v>12.43648</v>
      </c>
      <c r="W1368">
        <v>13.073359999999999</v>
      </c>
      <c r="X1368">
        <v>13.66039</v>
      </c>
      <c r="Y1368">
        <v>14.44476</v>
      </c>
      <c r="Z1368">
        <v>15.465529999999999</v>
      </c>
      <c r="AA1368">
        <v>16.60772</v>
      </c>
      <c r="AB1368">
        <v>16.931339999999999</v>
      </c>
      <c r="AC1368">
        <v>17.3172</v>
      </c>
      <c r="AD1368">
        <v>18.66994</v>
      </c>
      <c r="AE1368">
        <v>19.33512</v>
      </c>
      <c r="AF1368">
        <v>19.831189999999999</v>
      </c>
      <c r="AG1368">
        <v>19.87</v>
      </c>
      <c r="AH1368">
        <v>19.50328</v>
      </c>
      <c r="AI1368">
        <v>19.803000000000001</v>
      </c>
      <c r="AJ1368">
        <v>20.115659999999998</v>
      </c>
      <c r="AK1368">
        <v>20.259689999999999</v>
      </c>
      <c r="AL1368">
        <v>20.440930000000002</v>
      </c>
      <c r="AM1368">
        <v>20.649149999999999</v>
      </c>
      <c r="AN1368">
        <v>21.35547</v>
      </c>
      <c r="AO1368">
        <v>21.63795</v>
      </c>
      <c r="AP1368">
        <v>21.877420000000001</v>
      </c>
      <c r="AQ1368">
        <v>22.417750000000002</v>
      </c>
      <c r="AR1368">
        <v>22.690180000000002</v>
      </c>
      <c r="AS1368">
        <v>22.939530000000001</v>
      </c>
      <c r="AT1368">
        <v>24.029669999999999</v>
      </c>
      <c r="AU1368">
        <v>24.635840000000002</v>
      </c>
      <c r="AV1368">
        <v>25.794589999999999</v>
      </c>
      <c r="AW1368">
        <v>27.141470000000002</v>
      </c>
      <c r="AX1368">
        <v>28.127590000000001</v>
      </c>
      <c r="AY1368">
        <v>29.018699999999999</v>
      </c>
      <c r="AZ1368">
        <v>29.667840000000002</v>
      </c>
      <c r="BA1368">
        <v>31.787859999999998</v>
      </c>
      <c r="BB1368">
        <v>33.612740000000002</v>
      </c>
      <c r="BC1368">
        <v>35.560119999999998</v>
      </c>
      <c r="BD1368">
        <v>36.694710000000001</v>
      </c>
      <c r="BE1368">
        <v>38.254710000000003</v>
      </c>
      <c r="BF1368">
        <v>40.98462</v>
      </c>
      <c r="BG1368">
        <v>39.759749999999997</v>
      </c>
      <c r="BH1368">
        <v>40.415730000000003</v>
      </c>
      <c r="BI1368">
        <v>39.907339999999998</v>
      </c>
      <c r="BJ1368">
        <v>40.028350000000003</v>
      </c>
    </row>
    <row r="1369" spans="1:62" x14ac:dyDescent="0.3">
      <c r="A1369" t="s">
        <v>154</v>
      </c>
      <c r="B1369" t="s">
        <v>155</v>
      </c>
      <c r="C1369" t="s">
        <v>2889</v>
      </c>
      <c r="D1369" t="s">
        <v>2890</v>
      </c>
      <c r="AQ1369">
        <v>18.07075</v>
      </c>
      <c r="AR1369">
        <v>18.308920000000001</v>
      </c>
      <c r="AS1369">
        <v>18.881599999999999</v>
      </c>
      <c r="AT1369">
        <v>19.62323</v>
      </c>
      <c r="AU1369">
        <v>20.391629999999999</v>
      </c>
      <c r="AV1369">
        <v>21.21227</v>
      </c>
      <c r="AW1369">
        <v>22.28614</v>
      </c>
      <c r="AX1369">
        <v>23.090399999999999</v>
      </c>
      <c r="AY1369">
        <v>23.781700000000001</v>
      </c>
      <c r="AZ1369">
        <v>24.577079999999999</v>
      </c>
      <c r="BA1369">
        <v>26.283829999999998</v>
      </c>
      <c r="BB1369">
        <v>27.649329999999999</v>
      </c>
      <c r="BC1369">
        <v>29.304880000000001</v>
      </c>
      <c r="BD1369">
        <v>29.781700000000001</v>
      </c>
      <c r="BE1369">
        <v>30.290330000000001</v>
      </c>
      <c r="BF1369">
        <v>31.28331</v>
      </c>
      <c r="BG1369">
        <v>31.861229999999999</v>
      </c>
      <c r="BH1369">
        <v>32.73789</v>
      </c>
      <c r="BI1369">
        <v>32.637799999999999</v>
      </c>
      <c r="BJ1369">
        <v>32.603319999999997</v>
      </c>
    </row>
    <row r="1370" spans="1:62" x14ac:dyDescent="0.3">
      <c r="A1370" t="s">
        <v>154</v>
      </c>
      <c r="B1370" t="s">
        <v>155</v>
      </c>
      <c r="C1370" t="s">
        <v>2891</v>
      </c>
      <c r="D1370" t="s">
        <v>2892</v>
      </c>
      <c r="O1370">
        <v>15.399190000000001</v>
      </c>
      <c r="P1370">
        <v>15.485950000000001</v>
      </c>
      <c r="Q1370">
        <v>15.956939999999999</v>
      </c>
      <c r="R1370">
        <v>16.324929999999998</v>
      </c>
      <c r="S1370">
        <v>16.596309999999999</v>
      </c>
      <c r="T1370">
        <v>17.341950000000001</v>
      </c>
      <c r="U1370">
        <v>18.048190000000002</v>
      </c>
      <c r="V1370">
        <v>18.799160000000001</v>
      </c>
      <c r="W1370">
        <v>19.781980000000001</v>
      </c>
      <c r="X1370">
        <v>20.984000000000002</v>
      </c>
      <c r="Y1370">
        <v>22.497800000000002</v>
      </c>
      <c r="Z1370">
        <v>23.932539999999999</v>
      </c>
      <c r="AA1370">
        <v>25.450389999999999</v>
      </c>
      <c r="AB1370">
        <v>27.54626</v>
      </c>
      <c r="AC1370">
        <v>29.210470000000001</v>
      </c>
      <c r="AD1370">
        <v>28.76623</v>
      </c>
      <c r="AE1370">
        <v>27.181899999999999</v>
      </c>
      <c r="AF1370">
        <v>27.060649999999999</v>
      </c>
      <c r="AG1370">
        <v>26.938590000000001</v>
      </c>
      <c r="AH1370">
        <v>26.161539999999999</v>
      </c>
      <c r="AI1370">
        <v>26.11957</v>
      </c>
      <c r="AJ1370">
        <v>26.194130000000001</v>
      </c>
      <c r="AK1370">
        <v>26.04514</v>
      </c>
      <c r="AL1370">
        <v>26.09055</v>
      </c>
      <c r="AM1370">
        <v>26.296720000000001</v>
      </c>
      <c r="AN1370">
        <v>26.565529999999999</v>
      </c>
      <c r="AO1370">
        <v>26.678830000000001</v>
      </c>
      <c r="AP1370">
        <v>26.836649999999999</v>
      </c>
      <c r="AQ1370">
        <v>27.493559999999999</v>
      </c>
      <c r="AR1370">
        <v>27.77178</v>
      </c>
      <c r="AS1370">
        <v>28.5928</v>
      </c>
      <c r="AT1370">
        <v>30.155719999999999</v>
      </c>
      <c r="AU1370">
        <v>31.699829999999999</v>
      </c>
      <c r="AV1370">
        <v>32.915959999999998</v>
      </c>
      <c r="AW1370">
        <v>34.763710000000003</v>
      </c>
      <c r="AX1370">
        <v>35.729109999999999</v>
      </c>
      <c r="AY1370">
        <v>36.932859999999998</v>
      </c>
      <c r="AZ1370">
        <v>38.171199999999999</v>
      </c>
      <c r="BA1370">
        <v>39.914259999999999</v>
      </c>
      <c r="BB1370">
        <v>41.533909999999999</v>
      </c>
      <c r="BC1370">
        <v>43.308340000000001</v>
      </c>
      <c r="BD1370">
        <v>44.317659999999997</v>
      </c>
      <c r="BE1370">
        <v>45.118989999999997</v>
      </c>
      <c r="BF1370">
        <v>47.572330000000001</v>
      </c>
      <c r="BG1370">
        <v>46.132300000000001</v>
      </c>
      <c r="BH1370">
        <v>46.618879999999997</v>
      </c>
      <c r="BI1370">
        <v>45.674430000000001</v>
      </c>
      <c r="BJ1370">
        <v>45.539270000000002</v>
      </c>
    </row>
    <row r="1371" spans="1:62" x14ac:dyDescent="0.3">
      <c r="A1371" t="s">
        <v>154</v>
      </c>
      <c r="B1371" t="s">
        <v>155</v>
      </c>
      <c r="C1371" t="s">
        <v>2893</v>
      </c>
      <c r="D1371" t="s">
        <v>2894</v>
      </c>
      <c r="AQ1371">
        <v>21.179839999999999</v>
      </c>
      <c r="AR1371">
        <v>21.53068</v>
      </c>
      <c r="AS1371">
        <v>22.386949999999999</v>
      </c>
      <c r="AT1371">
        <v>23.332519999999999</v>
      </c>
      <c r="AU1371">
        <v>24.493279999999999</v>
      </c>
      <c r="AV1371">
        <v>25.487010000000001</v>
      </c>
      <c r="AW1371">
        <v>26.786490000000001</v>
      </c>
      <c r="AX1371">
        <v>27.78173</v>
      </c>
      <c r="AY1371">
        <v>28.707709999999999</v>
      </c>
      <c r="AZ1371">
        <v>29.757249999999999</v>
      </c>
      <c r="BA1371">
        <v>31.3154</v>
      </c>
      <c r="BB1371">
        <v>32.51238</v>
      </c>
      <c r="BC1371">
        <v>33.8095</v>
      </c>
      <c r="BD1371">
        <v>33.999429999999997</v>
      </c>
      <c r="BE1371">
        <v>34.273530000000001</v>
      </c>
      <c r="BF1371">
        <v>35.114890000000003</v>
      </c>
      <c r="BG1371">
        <v>35.668950000000002</v>
      </c>
      <c r="BH1371">
        <v>36.512479999999996</v>
      </c>
      <c r="BI1371">
        <v>36.426580000000001</v>
      </c>
      <c r="BJ1371">
        <v>36.252760000000002</v>
      </c>
    </row>
    <row r="1372" spans="1:62" x14ac:dyDescent="0.3">
      <c r="A1372" t="s">
        <v>154</v>
      </c>
      <c r="B1372" t="s">
        <v>155</v>
      </c>
      <c r="C1372" t="s">
        <v>2895</v>
      </c>
      <c r="D1372" t="s">
        <v>2896</v>
      </c>
      <c r="AS1372">
        <v>16.848559999999999</v>
      </c>
      <c r="AT1372">
        <v>16.0185</v>
      </c>
      <c r="AU1372">
        <v>16.921399999999998</v>
      </c>
      <c r="AV1372">
        <v>17.083279999999998</v>
      </c>
      <c r="AW1372">
        <v>16.94455</v>
      </c>
      <c r="AX1372">
        <v>17.350059999999999</v>
      </c>
      <c r="AY1372">
        <v>17.508289999999999</v>
      </c>
      <c r="AZ1372">
        <v>18.159459999999999</v>
      </c>
      <c r="BA1372">
        <v>18.274439999999998</v>
      </c>
      <c r="BB1372">
        <v>19.59742</v>
      </c>
      <c r="BC1372">
        <v>19.926680000000001</v>
      </c>
      <c r="BD1372">
        <v>20.291319999999999</v>
      </c>
      <c r="BE1372">
        <v>19.297889999999999</v>
      </c>
      <c r="BF1372">
        <v>19.50442</v>
      </c>
      <c r="BG1372">
        <v>20.453859999999999</v>
      </c>
      <c r="BH1372">
        <v>20.63889</v>
      </c>
      <c r="BI1372">
        <v>20.35427</v>
      </c>
      <c r="BJ1372">
        <v>20.44464</v>
      </c>
    </row>
    <row r="1373" spans="1:62" x14ac:dyDescent="0.3">
      <c r="A1373" t="s">
        <v>154</v>
      </c>
      <c r="B1373" t="s">
        <v>155</v>
      </c>
      <c r="C1373" t="s">
        <v>2897</v>
      </c>
      <c r="D1373" t="s">
        <v>2898</v>
      </c>
      <c r="O1373">
        <v>1.4091400000000001</v>
      </c>
      <c r="P1373">
        <v>1.4070199999999999</v>
      </c>
      <c r="Q1373">
        <v>1.4385600000000001</v>
      </c>
      <c r="R1373">
        <v>1.4710399999999999</v>
      </c>
      <c r="S1373">
        <v>1.54671</v>
      </c>
      <c r="T1373">
        <v>1.6052500000000001</v>
      </c>
      <c r="U1373">
        <v>1.6686399999999999</v>
      </c>
      <c r="V1373">
        <v>1.75926</v>
      </c>
      <c r="W1373">
        <v>1.8714299999999999</v>
      </c>
      <c r="X1373">
        <v>2.01586</v>
      </c>
      <c r="Y1373">
        <v>2.1245400000000001</v>
      </c>
      <c r="Z1373">
        <v>2.2728799999999998</v>
      </c>
      <c r="AA1373">
        <v>2.4079999999999999</v>
      </c>
      <c r="AB1373">
        <v>2.4741399999999998</v>
      </c>
      <c r="AC1373">
        <v>2.5544500000000001</v>
      </c>
      <c r="AD1373">
        <v>2.6899700000000002</v>
      </c>
      <c r="AE1373">
        <v>2.79996</v>
      </c>
      <c r="AF1373">
        <v>2.8533400000000002</v>
      </c>
      <c r="AG1373">
        <v>2.9995500000000002</v>
      </c>
      <c r="AH1373">
        <v>3.1494499999999999</v>
      </c>
      <c r="AI1373">
        <v>3.2055899999999999</v>
      </c>
      <c r="AJ1373">
        <v>3.3100100000000001</v>
      </c>
      <c r="AK1373">
        <v>3.4079700000000002</v>
      </c>
      <c r="AL1373">
        <v>3.5882999999999998</v>
      </c>
      <c r="AM1373">
        <v>3.7357900000000002</v>
      </c>
      <c r="AN1373">
        <v>3.81202</v>
      </c>
      <c r="AO1373">
        <v>3.9002300000000001</v>
      </c>
      <c r="AP1373">
        <v>3.9792000000000001</v>
      </c>
      <c r="AQ1373">
        <v>4.0486199999999997</v>
      </c>
      <c r="AR1373">
        <v>4.1329799999999999</v>
      </c>
      <c r="AS1373">
        <v>4.5051199999999998</v>
      </c>
      <c r="AT1373">
        <v>4.8734900000000003</v>
      </c>
      <c r="AU1373">
        <v>5.2142600000000003</v>
      </c>
      <c r="AV1373">
        <v>5.5798199999999998</v>
      </c>
      <c r="AW1373">
        <v>5.8120799999999999</v>
      </c>
      <c r="AX1373">
        <v>6.1236499999999996</v>
      </c>
      <c r="AY1373">
        <v>6.3204399999999996</v>
      </c>
      <c r="AZ1373">
        <v>6.5204599999999999</v>
      </c>
      <c r="BA1373">
        <v>6.8807299999999998</v>
      </c>
      <c r="BB1373">
        <v>7.3190600000000003</v>
      </c>
      <c r="BC1373">
        <v>7.8106999999999998</v>
      </c>
      <c r="BD1373">
        <v>8.1799099999999996</v>
      </c>
      <c r="BE1373">
        <v>8.5150400000000008</v>
      </c>
      <c r="BF1373">
        <v>8.8528699999999994</v>
      </c>
      <c r="BG1373">
        <v>8.9815100000000001</v>
      </c>
      <c r="BH1373">
        <v>9.1089699999999993</v>
      </c>
      <c r="BI1373">
        <v>9.2832899999999992</v>
      </c>
      <c r="BJ1373">
        <v>9.3149200000000008</v>
      </c>
    </row>
    <row r="1374" spans="1:62" x14ac:dyDescent="0.3">
      <c r="A1374" t="s">
        <v>154</v>
      </c>
      <c r="B1374" t="s">
        <v>155</v>
      </c>
      <c r="C1374" t="s">
        <v>2899</v>
      </c>
      <c r="D1374" t="s">
        <v>2900</v>
      </c>
      <c r="O1374">
        <v>0.67734000000000005</v>
      </c>
      <c r="P1374">
        <v>0.67756000000000005</v>
      </c>
      <c r="Q1374">
        <v>0.65727999999999998</v>
      </c>
      <c r="R1374">
        <v>0.64249999999999996</v>
      </c>
      <c r="S1374">
        <v>0.63043000000000005</v>
      </c>
      <c r="T1374">
        <v>0.62051999999999996</v>
      </c>
      <c r="U1374">
        <v>0.61207999999999996</v>
      </c>
      <c r="V1374">
        <v>0.60050999999999999</v>
      </c>
      <c r="W1374">
        <v>0.58364000000000005</v>
      </c>
      <c r="X1374">
        <v>0.56684999999999997</v>
      </c>
      <c r="Y1374">
        <v>0.56042000000000003</v>
      </c>
      <c r="Z1374">
        <v>0.54827999999999999</v>
      </c>
      <c r="AA1374">
        <v>0.54369999999999996</v>
      </c>
      <c r="AB1374">
        <v>0.54318</v>
      </c>
      <c r="AC1374">
        <v>0.54291999999999996</v>
      </c>
      <c r="AD1374">
        <v>0.53508</v>
      </c>
      <c r="AE1374">
        <v>0.53337999999999997</v>
      </c>
      <c r="AF1374">
        <v>0.54598000000000002</v>
      </c>
      <c r="AG1374">
        <v>0.52634000000000003</v>
      </c>
      <c r="AH1374">
        <v>0.52283999999999997</v>
      </c>
      <c r="AI1374">
        <v>0.51910999999999996</v>
      </c>
      <c r="AJ1374">
        <v>0.53595000000000004</v>
      </c>
      <c r="AK1374">
        <v>0.55454999999999999</v>
      </c>
      <c r="AL1374">
        <v>0.56966000000000006</v>
      </c>
      <c r="AM1374">
        <v>0.60419999999999996</v>
      </c>
      <c r="AN1374">
        <v>0.62207000000000001</v>
      </c>
      <c r="AO1374">
        <v>0.64022999999999997</v>
      </c>
      <c r="AP1374">
        <v>0.65595000000000003</v>
      </c>
      <c r="AQ1374">
        <v>0.67923</v>
      </c>
      <c r="AR1374">
        <v>0.70069000000000004</v>
      </c>
      <c r="AS1374">
        <v>0.70128000000000001</v>
      </c>
      <c r="AT1374">
        <v>0.69403000000000004</v>
      </c>
      <c r="AU1374">
        <v>0.69850000000000001</v>
      </c>
      <c r="AV1374">
        <v>0.68332999999999999</v>
      </c>
      <c r="AW1374">
        <v>0.69328999999999996</v>
      </c>
      <c r="AX1374">
        <v>0.6956</v>
      </c>
      <c r="AY1374">
        <v>0.70604</v>
      </c>
      <c r="AZ1374">
        <v>0.70596000000000003</v>
      </c>
      <c r="BA1374">
        <v>0.69898000000000005</v>
      </c>
      <c r="BB1374">
        <v>0.70625000000000004</v>
      </c>
      <c r="BC1374">
        <v>0.70404999999999995</v>
      </c>
      <c r="BD1374">
        <v>0.68938999999999995</v>
      </c>
      <c r="BE1374">
        <v>0.71414999999999995</v>
      </c>
      <c r="BF1374">
        <v>0.72350000000000003</v>
      </c>
      <c r="BG1374">
        <v>0.72240000000000004</v>
      </c>
      <c r="BH1374">
        <v>0.73357000000000006</v>
      </c>
      <c r="BI1374">
        <v>0.73841000000000001</v>
      </c>
      <c r="BJ1374">
        <v>0.73970999999999998</v>
      </c>
    </row>
    <row r="1375" spans="1:62" x14ac:dyDescent="0.3">
      <c r="A1375" t="s">
        <v>154</v>
      </c>
      <c r="B1375" t="s">
        <v>155</v>
      </c>
      <c r="C1375" t="s">
        <v>2901</v>
      </c>
      <c r="D1375" t="s">
        <v>2902</v>
      </c>
      <c r="O1375">
        <v>1.1382300000000001</v>
      </c>
      <c r="P1375">
        <v>1.1367799999999999</v>
      </c>
      <c r="Q1375">
        <v>1.1414500000000001</v>
      </c>
      <c r="R1375">
        <v>1.15143</v>
      </c>
      <c r="S1375">
        <v>1.1968300000000001</v>
      </c>
      <c r="T1375">
        <v>1.2301500000000001</v>
      </c>
      <c r="U1375">
        <v>1.2679400000000001</v>
      </c>
      <c r="V1375">
        <v>1.32098</v>
      </c>
      <c r="W1375">
        <v>1.3803399999999999</v>
      </c>
      <c r="X1375">
        <v>1.45973</v>
      </c>
      <c r="Y1375">
        <v>1.52749</v>
      </c>
      <c r="Z1375">
        <v>1.6114900000000001</v>
      </c>
      <c r="AA1375">
        <v>1.6979</v>
      </c>
      <c r="AB1375">
        <v>1.74329</v>
      </c>
      <c r="AC1375">
        <v>1.7991999999999999</v>
      </c>
      <c r="AD1375">
        <v>1.87666</v>
      </c>
      <c r="AE1375">
        <v>1.94912</v>
      </c>
      <c r="AF1375">
        <v>2.0163899999999999</v>
      </c>
      <c r="AG1375">
        <v>2.06982</v>
      </c>
      <c r="AH1375">
        <v>2.1639499999999998</v>
      </c>
      <c r="AI1375">
        <v>2.1924199999999998</v>
      </c>
      <c r="AJ1375">
        <v>2.31169</v>
      </c>
      <c r="AK1375">
        <v>2.4329800000000001</v>
      </c>
      <c r="AL1375">
        <v>2.60581</v>
      </c>
      <c r="AM1375">
        <v>2.8149899999999999</v>
      </c>
      <c r="AN1375">
        <v>2.9245199999999998</v>
      </c>
      <c r="AO1375">
        <v>3.0451899999999998</v>
      </c>
      <c r="AP1375">
        <v>3.1526000000000001</v>
      </c>
      <c r="AQ1375">
        <v>3.2751100000000002</v>
      </c>
      <c r="AR1375">
        <v>3.4053800000000001</v>
      </c>
      <c r="AS1375">
        <v>3.7138</v>
      </c>
      <c r="AT1375">
        <v>3.99288</v>
      </c>
      <c r="AU1375">
        <v>4.2882499999999997</v>
      </c>
      <c r="AV1375">
        <v>4.5297599999999996</v>
      </c>
      <c r="AW1375">
        <v>4.7590500000000002</v>
      </c>
      <c r="AX1375">
        <v>5.0242199999999997</v>
      </c>
      <c r="AY1375">
        <v>5.2314499999999997</v>
      </c>
      <c r="AZ1375">
        <v>5.3962599999999998</v>
      </c>
      <c r="BA1375">
        <v>5.6611000000000002</v>
      </c>
      <c r="BB1375">
        <v>6.0583099999999996</v>
      </c>
      <c r="BC1375">
        <v>6.4533300000000002</v>
      </c>
      <c r="BD1375">
        <v>6.6747399999999999</v>
      </c>
      <c r="BE1375">
        <v>7.0932399999999998</v>
      </c>
      <c r="BF1375">
        <v>7.4302000000000001</v>
      </c>
      <c r="BG1375">
        <v>7.5308799999999998</v>
      </c>
      <c r="BH1375">
        <v>7.7058400000000002</v>
      </c>
      <c r="BI1375">
        <v>7.8831199999999999</v>
      </c>
      <c r="BJ1375">
        <v>7.9178699999999997</v>
      </c>
    </row>
    <row r="1376" spans="1:62" x14ac:dyDescent="0.3">
      <c r="A1376" t="s">
        <v>154</v>
      </c>
      <c r="B1376" t="s">
        <v>155</v>
      </c>
      <c r="C1376" t="s">
        <v>2903</v>
      </c>
      <c r="D1376" t="s">
        <v>2904</v>
      </c>
      <c r="O1376">
        <v>1.6804300000000001</v>
      </c>
      <c r="P1376">
        <v>1.6777599999999999</v>
      </c>
      <c r="Q1376">
        <v>1.7366200000000001</v>
      </c>
      <c r="R1376">
        <v>1.7921100000000001</v>
      </c>
      <c r="S1376">
        <v>1.89845</v>
      </c>
      <c r="T1376">
        <v>1.98245</v>
      </c>
      <c r="U1376">
        <v>2.07152</v>
      </c>
      <c r="V1376">
        <v>2.1997800000000001</v>
      </c>
      <c r="W1376">
        <v>2.3650600000000002</v>
      </c>
      <c r="X1376">
        <v>2.57518</v>
      </c>
      <c r="Y1376">
        <v>2.7256200000000002</v>
      </c>
      <c r="Z1376">
        <v>2.9391799999999999</v>
      </c>
      <c r="AA1376">
        <v>3.1228699999999998</v>
      </c>
      <c r="AB1376">
        <v>3.2094</v>
      </c>
      <c r="AC1376">
        <v>3.3139400000000001</v>
      </c>
      <c r="AD1376">
        <v>3.5072700000000001</v>
      </c>
      <c r="AE1376">
        <v>3.6542400000000002</v>
      </c>
      <c r="AF1376">
        <v>3.69319</v>
      </c>
      <c r="AG1376">
        <v>3.9325100000000002</v>
      </c>
      <c r="AH1376">
        <v>4.1388199999999999</v>
      </c>
      <c r="AI1376">
        <v>4.2234499999999997</v>
      </c>
      <c r="AJ1376">
        <v>4.31325</v>
      </c>
      <c r="AK1376">
        <v>4.3872799999999996</v>
      </c>
      <c r="AL1376">
        <v>4.5743099999999997</v>
      </c>
      <c r="AM1376">
        <v>4.6590600000000002</v>
      </c>
      <c r="AN1376">
        <v>4.7012600000000004</v>
      </c>
      <c r="AO1376">
        <v>4.7564000000000002</v>
      </c>
      <c r="AP1376">
        <v>4.8061499999999997</v>
      </c>
      <c r="AQ1376">
        <v>4.8217699999999999</v>
      </c>
      <c r="AR1376">
        <v>4.8600399999999997</v>
      </c>
      <c r="AS1376">
        <v>5.2957099999999997</v>
      </c>
      <c r="AT1376">
        <v>5.7531999999999996</v>
      </c>
      <c r="AU1376">
        <v>6.1392100000000003</v>
      </c>
      <c r="AV1376">
        <v>6.6289100000000003</v>
      </c>
      <c r="AW1376">
        <v>6.8644100000000003</v>
      </c>
      <c r="AX1376">
        <v>7.2229000000000001</v>
      </c>
      <c r="AY1376">
        <v>7.4095700000000004</v>
      </c>
      <c r="AZ1376">
        <v>7.6438499999999996</v>
      </c>
      <c r="BA1376">
        <v>8.0990400000000005</v>
      </c>
      <c r="BB1376">
        <v>8.5781899999999993</v>
      </c>
      <c r="BC1376">
        <v>9.1659699999999997</v>
      </c>
      <c r="BD1376">
        <v>9.6821400000000004</v>
      </c>
      <c r="BE1376">
        <v>9.9323599999999992</v>
      </c>
      <c r="BF1376">
        <v>10.269740000000001</v>
      </c>
      <c r="BG1376">
        <v>10.424799999999999</v>
      </c>
      <c r="BH1376">
        <v>10.504630000000001</v>
      </c>
      <c r="BI1376">
        <v>10.67578</v>
      </c>
      <c r="BJ1376">
        <v>10.70396</v>
      </c>
    </row>
    <row r="1377" spans="1:63" x14ac:dyDescent="0.3">
      <c r="A1377" t="s">
        <v>154</v>
      </c>
      <c r="B1377" t="s">
        <v>155</v>
      </c>
      <c r="C1377" t="s">
        <v>2905</v>
      </c>
      <c r="D1377" t="s">
        <v>2906</v>
      </c>
      <c r="AV1377">
        <v>8166.9633495856151</v>
      </c>
      <c r="AW1377">
        <v>9153.667346809314</v>
      </c>
      <c r="AX1377">
        <v>9975.0763810251319</v>
      </c>
      <c r="AY1377">
        <v>11260.760086754246</v>
      </c>
      <c r="AZ1377">
        <v>12228.462687108271</v>
      </c>
      <c r="BA1377">
        <v>12898.99639852902</v>
      </c>
      <c r="BB1377">
        <v>14668.316123515884</v>
      </c>
      <c r="BC1377">
        <v>16226.043849781607</v>
      </c>
      <c r="BD1377">
        <v>17871.323074356722</v>
      </c>
      <c r="BE1377">
        <v>19014.978136253481</v>
      </c>
      <c r="BF1377">
        <v>20853.179032194337</v>
      </c>
      <c r="BG1377">
        <v>23597.478955187657</v>
      </c>
      <c r="BH1377">
        <v>23073.721714053685</v>
      </c>
      <c r="BI1377">
        <v>24197.344514156808</v>
      </c>
    </row>
    <row r="1378" spans="1:63" x14ac:dyDescent="0.3">
      <c r="A1378" t="s">
        <v>154</v>
      </c>
      <c r="B1378" t="s">
        <v>155</v>
      </c>
      <c r="C1378" t="s">
        <v>2907</v>
      </c>
      <c r="D1378" t="s">
        <v>2908</v>
      </c>
      <c r="O1378">
        <v>7</v>
      </c>
      <c r="P1378">
        <v>7</v>
      </c>
      <c r="Q1378">
        <v>7</v>
      </c>
      <c r="R1378">
        <v>7</v>
      </c>
      <c r="S1378">
        <v>7</v>
      </c>
      <c r="T1378">
        <v>7</v>
      </c>
      <c r="U1378">
        <v>7</v>
      </c>
      <c r="V1378">
        <v>7</v>
      </c>
      <c r="W1378">
        <v>7</v>
      </c>
      <c r="X1378">
        <v>7</v>
      </c>
      <c r="Y1378">
        <v>7</v>
      </c>
      <c r="Z1378">
        <v>7</v>
      </c>
      <c r="AA1378">
        <v>6.5</v>
      </c>
      <c r="AB1378">
        <v>7</v>
      </c>
      <c r="AC1378">
        <v>7</v>
      </c>
      <c r="AD1378">
        <v>7</v>
      </c>
      <c r="AE1378">
        <v>7</v>
      </c>
      <c r="AF1378">
        <v>7</v>
      </c>
      <c r="AG1378">
        <v>7</v>
      </c>
      <c r="AH1378">
        <v>6</v>
      </c>
      <c r="AI1378">
        <v>6</v>
      </c>
      <c r="AJ1378">
        <v>6</v>
      </c>
      <c r="AK1378">
        <v>6</v>
      </c>
      <c r="AL1378">
        <v>6</v>
      </c>
      <c r="AM1378">
        <v>6</v>
      </c>
      <c r="AN1378">
        <v>6</v>
      </c>
      <c r="AO1378">
        <v>6</v>
      </c>
      <c r="AP1378">
        <v>6</v>
      </c>
      <c r="AQ1378">
        <v>6</v>
      </c>
      <c r="AR1378">
        <v>6</v>
      </c>
      <c r="AS1378">
        <v>6</v>
      </c>
      <c r="AT1378">
        <v>6</v>
      </c>
      <c r="AU1378">
        <v>6</v>
      </c>
      <c r="AV1378">
        <v>6</v>
      </c>
      <c r="AW1378">
        <v>6</v>
      </c>
      <c r="AX1378">
        <v>6</v>
      </c>
      <c r="AY1378">
        <v>6</v>
      </c>
      <c r="AZ1378">
        <v>6</v>
      </c>
      <c r="BA1378">
        <v>6</v>
      </c>
      <c r="BB1378">
        <v>6</v>
      </c>
      <c r="BC1378">
        <v>6</v>
      </c>
      <c r="BD1378">
        <v>6</v>
      </c>
      <c r="BE1378">
        <v>6</v>
      </c>
      <c r="BF1378">
        <v>6</v>
      </c>
      <c r="BG1378">
        <v>6</v>
      </c>
      <c r="BH1378">
        <v>6</v>
      </c>
      <c r="BI1378">
        <v>6</v>
      </c>
      <c r="BJ1378">
        <v>6</v>
      </c>
      <c r="BK1378">
        <v>6</v>
      </c>
    </row>
    <row r="1379" spans="1:63" x14ac:dyDescent="0.3">
      <c r="A1379" t="s">
        <v>154</v>
      </c>
      <c r="B1379" t="s">
        <v>155</v>
      </c>
      <c r="C1379" t="s">
        <v>2909</v>
      </c>
      <c r="D1379" t="s">
        <v>2910</v>
      </c>
      <c r="O1379">
        <v>5043978.1272099996</v>
      </c>
      <c r="P1379">
        <v>5187736.6753399996</v>
      </c>
      <c r="Q1379">
        <v>5472250.6404299997</v>
      </c>
      <c r="R1379">
        <v>5732693.9956299998</v>
      </c>
      <c r="S1379">
        <v>5972050.2196500003</v>
      </c>
      <c r="T1379">
        <v>6357276.90068</v>
      </c>
      <c r="U1379">
        <v>6766679.3776399996</v>
      </c>
      <c r="V1379">
        <v>7158319.2782699997</v>
      </c>
      <c r="W1379">
        <v>7691045.4886499997</v>
      </c>
      <c r="X1379">
        <v>8285950.9303200003</v>
      </c>
      <c r="Y1379">
        <v>9067031.5437899996</v>
      </c>
      <c r="Z1379">
        <v>9971733.5309299994</v>
      </c>
      <c r="AA1379">
        <v>10825058.062969999</v>
      </c>
      <c r="AB1379">
        <v>11791041.328840001</v>
      </c>
      <c r="AC1379">
        <v>12868034.641659999</v>
      </c>
      <c r="AD1379">
        <v>13522429.618450001</v>
      </c>
      <c r="AE1379">
        <v>13356761.741660001</v>
      </c>
      <c r="AF1379">
        <v>13861912.112400001</v>
      </c>
      <c r="AG1379">
        <v>14255582.362029999</v>
      </c>
      <c r="AH1379">
        <v>14312210.462540001</v>
      </c>
      <c r="AI1379">
        <v>14897787.171630001</v>
      </c>
      <c r="AJ1379">
        <v>15541917.61269</v>
      </c>
      <c r="AK1379">
        <v>15968021.651219999</v>
      </c>
      <c r="AL1379">
        <v>16475718.721969999</v>
      </c>
      <c r="AM1379">
        <v>17115810.720619999</v>
      </c>
      <c r="AN1379">
        <v>17971548.021850001</v>
      </c>
      <c r="AO1379">
        <v>18699497.61939</v>
      </c>
      <c r="AP1379">
        <v>19257695.866409998</v>
      </c>
      <c r="AQ1379">
        <v>20297479.693890002</v>
      </c>
      <c r="AR1379">
        <v>21098458.29067</v>
      </c>
      <c r="AS1379">
        <v>22089444.545340002</v>
      </c>
      <c r="AT1379">
        <v>23883623.42388</v>
      </c>
      <c r="AU1379">
        <v>25440309.862070002</v>
      </c>
      <c r="AV1379">
        <v>27142983.14745</v>
      </c>
      <c r="AW1379">
        <v>29434958.525619999</v>
      </c>
      <c r="AX1379">
        <v>31183129.32099</v>
      </c>
      <c r="AY1379">
        <v>33043416.95468</v>
      </c>
      <c r="AZ1379">
        <v>34528529.538680002</v>
      </c>
      <c r="BA1379">
        <v>37444040.175870001</v>
      </c>
      <c r="BB1379">
        <v>40311134.307170004</v>
      </c>
      <c r="BC1379">
        <v>43545840.227959998</v>
      </c>
      <c r="BD1379">
        <v>46103529.370970003</v>
      </c>
      <c r="BE1379">
        <v>48813065.497369997</v>
      </c>
      <c r="BF1379">
        <v>53316353.755149998</v>
      </c>
      <c r="BG1379">
        <v>53099020.026309997</v>
      </c>
      <c r="BH1379">
        <v>55573050.649300002</v>
      </c>
      <c r="BI1379">
        <v>56233312.554169998</v>
      </c>
      <c r="BJ1379">
        <v>57735550.037189998</v>
      </c>
    </row>
    <row r="1380" spans="1:63" x14ac:dyDescent="0.3">
      <c r="A1380" t="s">
        <v>154</v>
      </c>
      <c r="B1380" t="s">
        <v>155</v>
      </c>
      <c r="C1380" t="s">
        <v>2911</v>
      </c>
      <c r="D1380" t="s">
        <v>2912</v>
      </c>
      <c r="O1380">
        <v>41.403689999999997</v>
      </c>
      <c r="P1380">
        <v>41.348950000000002</v>
      </c>
      <c r="Q1380">
        <v>41.234439999999999</v>
      </c>
      <c r="R1380">
        <v>41.372810000000001</v>
      </c>
      <c r="S1380">
        <v>41.37482</v>
      </c>
      <c r="T1380">
        <v>41.073509999999999</v>
      </c>
      <c r="U1380">
        <v>40.78819</v>
      </c>
      <c r="V1380">
        <v>40.608379999999997</v>
      </c>
      <c r="W1380">
        <v>40.624949999999998</v>
      </c>
      <c r="X1380">
        <v>40.242350000000002</v>
      </c>
      <c r="Y1380">
        <v>39.90992</v>
      </c>
      <c r="Z1380">
        <v>40.00365</v>
      </c>
      <c r="AA1380">
        <v>40.020240000000001</v>
      </c>
      <c r="AB1380">
        <v>38.63485</v>
      </c>
      <c r="AC1380">
        <v>37.90907</v>
      </c>
      <c r="AD1380">
        <v>39.988819999999997</v>
      </c>
      <c r="AE1380">
        <v>42.153570000000002</v>
      </c>
      <c r="AF1380">
        <v>42.789070000000002</v>
      </c>
      <c r="AG1380">
        <v>42.846960000000003</v>
      </c>
      <c r="AH1380">
        <v>43.014279999999999</v>
      </c>
      <c r="AI1380">
        <v>43.463450000000002</v>
      </c>
      <c r="AJ1380">
        <v>43.815399999999997</v>
      </c>
      <c r="AK1380">
        <v>44.154490000000003</v>
      </c>
      <c r="AL1380">
        <v>44.399520000000003</v>
      </c>
      <c r="AM1380">
        <v>44.584009999999999</v>
      </c>
      <c r="AN1380">
        <v>45.214910000000003</v>
      </c>
      <c r="AO1380">
        <v>45.41133</v>
      </c>
      <c r="AP1380">
        <v>45.553579999999997</v>
      </c>
      <c r="AQ1380">
        <v>45.511139999999997</v>
      </c>
      <c r="AR1380">
        <v>45.551920000000003</v>
      </c>
      <c r="AS1380">
        <v>45.041589999999999</v>
      </c>
      <c r="AT1380">
        <v>44.827919999999999</v>
      </c>
      <c r="AU1380">
        <v>44.12012</v>
      </c>
      <c r="AV1380">
        <v>44.313029999999998</v>
      </c>
      <c r="AW1380">
        <v>44.135019999999997</v>
      </c>
      <c r="AX1380">
        <v>44.304169999999999</v>
      </c>
      <c r="AY1380">
        <v>44.15757</v>
      </c>
      <c r="AZ1380">
        <v>43.856769999999997</v>
      </c>
      <c r="BA1380">
        <v>44.491059999999997</v>
      </c>
      <c r="BB1380">
        <v>44.904020000000003</v>
      </c>
      <c r="BC1380">
        <v>45.2971</v>
      </c>
      <c r="BD1380">
        <v>45.454470000000001</v>
      </c>
      <c r="BE1380">
        <v>46.00826</v>
      </c>
      <c r="BF1380">
        <v>46.339790000000001</v>
      </c>
      <c r="BG1380">
        <v>46.299079999999996</v>
      </c>
      <c r="BH1380">
        <v>46.36927</v>
      </c>
      <c r="BI1380">
        <v>46.578319999999998</v>
      </c>
      <c r="BJ1380">
        <v>46.721890000000002</v>
      </c>
    </row>
    <row r="1381" spans="1:63" x14ac:dyDescent="0.3">
      <c r="A1381" t="s">
        <v>154</v>
      </c>
      <c r="B1381" t="s">
        <v>155</v>
      </c>
      <c r="C1381" t="s">
        <v>2913</v>
      </c>
      <c r="D1381" t="s">
        <v>2914</v>
      </c>
      <c r="O1381">
        <v>5425798.9287999999</v>
      </c>
      <c r="P1381">
        <v>5587855.40233</v>
      </c>
      <c r="Q1381">
        <v>5883814.8607099997</v>
      </c>
      <c r="R1381">
        <v>6199383.7783599999</v>
      </c>
      <c r="S1381">
        <v>6468164.4799100002</v>
      </c>
      <c r="T1381">
        <v>6913163.1520300014</v>
      </c>
      <c r="U1381">
        <v>7360947.7575700004</v>
      </c>
      <c r="V1381">
        <v>7801868.9414999997</v>
      </c>
      <c r="W1381">
        <v>8404680.3099300005</v>
      </c>
      <c r="X1381">
        <v>9088357.6759399995</v>
      </c>
      <c r="Y1381">
        <v>9966627.7359900009</v>
      </c>
      <c r="Z1381">
        <v>10982237.49704</v>
      </c>
      <c r="AA1381">
        <v>11914882.417570001</v>
      </c>
      <c r="AB1381">
        <v>12956260.732449999</v>
      </c>
      <c r="AC1381">
        <v>14089660.098999999</v>
      </c>
      <c r="AD1381">
        <v>14821779.22876</v>
      </c>
      <c r="AE1381">
        <v>14620367.366389999</v>
      </c>
      <c r="AF1381">
        <v>15175562.30491</v>
      </c>
      <c r="AG1381">
        <v>15623847.16904</v>
      </c>
      <c r="AH1381">
        <v>15623743.951060001</v>
      </c>
      <c r="AI1381">
        <v>16223696.359890001</v>
      </c>
      <c r="AJ1381">
        <v>16871484.172389999</v>
      </c>
      <c r="AK1381">
        <v>17329871.11592</v>
      </c>
      <c r="AL1381">
        <v>17895179.119740002</v>
      </c>
      <c r="AM1381">
        <v>18613065.622790001</v>
      </c>
      <c r="AN1381">
        <v>19552974.299660001</v>
      </c>
      <c r="AO1381">
        <v>20321533.45758</v>
      </c>
      <c r="AP1381">
        <v>20910879.293949999</v>
      </c>
      <c r="AQ1381">
        <v>21978333.527849998</v>
      </c>
      <c r="AR1381">
        <v>22806965.97634</v>
      </c>
      <c r="AS1381">
        <v>23915908.798780002</v>
      </c>
      <c r="AT1381">
        <v>25787542.495829999</v>
      </c>
      <c r="AU1381">
        <v>27412178.874589998</v>
      </c>
      <c r="AV1381">
        <v>29216238.43304</v>
      </c>
      <c r="AW1381">
        <v>31566469.813370001</v>
      </c>
      <c r="AX1381">
        <v>33331912.743409999</v>
      </c>
      <c r="AY1381">
        <v>35259535.581150003</v>
      </c>
      <c r="AZ1381">
        <v>36900705.267810002</v>
      </c>
      <c r="BA1381">
        <v>40027147.11688</v>
      </c>
      <c r="BB1381">
        <v>43105705.59821</v>
      </c>
      <c r="BC1381">
        <v>46558647.850409999</v>
      </c>
      <c r="BD1381">
        <v>49259663.343829997</v>
      </c>
      <c r="BE1381">
        <v>52117786.772529997</v>
      </c>
      <c r="BF1381">
        <v>56776173.268080004</v>
      </c>
      <c r="BG1381">
        <v>56663155.306209996</v>
      </c>
      <c r="BH1381">
        <v>59117400.077</v>
      </c>
      <c r="BI1381">
        <v>59775286.490060002</v>
      </c>
      <c r="BJ1381">
        <v>61324050.563539997</v>
      </c>
    </row>
    <row r="1382" spans="1:63" x14ac:dyDescent="0.3">
      <c r="A1382" t="s">
        <v>154</v>
      </c>
      <c r="B1382" t="s">
        <v>155</v>
      </c>
      <c r="C1382" t="s">
        <v>2915</v>
      </c>
      <c r="D1382" t="s">
        <v>2916</v>
      </c>
      <c r="O1382">
        <v>40.630360000000003</v>
      </c>
      <c r="P1382">
        <v>40.552720000000001</v>
      </c>
      <c r="Q1382">
        <v>40.461509999999997</v>
      </c>
      <c r="R1382">
        <v>40.630809999999997</v>
      </c>
      <c r="S1382">
        <v>40.608690000000003</v>
      </c>
      <c r="T1382">
        <v>40.24877</v>
      </c>
      <c r="U1382">
        <v>39.973320000000001</v>
      </c>
      <c r="V1382">
        <v>39.75282</v>
      </c>
      <c r="W1382">
        <v>39.735129999999998</v>
      </c>
      <c r="X1382">
        <v>39.36842</v>
      </c>
      <c r="Y1382">
        <v>39.026269999999997</v>
      </c>
      <c r="Z1382">
        <v>39.164050000000003</v>
      </c>
      <c r="AA1382">
        <v>39.374980000000001</v>
      </c>
      <c r="AB1382">
        <v>37.937800000000003</v>
      </c>
      <c r="AC1382">
        <v>37.075369999999999</v>
      </c>
      <c r="AD1382">
        <v>39.189369999999997</v>
      </c>
      <c r="AE1382">
        <v>41.376600000000003</v>
      </c>
      <c r="AF1382">
        <v>42.115130000000001</v>
      </c>
      <c r="AG1382">
        <v>42.277610000000003</v>
      </c>
      <c r="AH1382">
        <v>42.531860000000002</v>
      </c>
      <c r="AI1382">
        <v>42.935139999999997</v>
      </c>
      <c r="AJ1382">
        <v>43.25694</v>
      </c>
      <c r="AK1382">
        <v>43.581499999999998</v>
      </c>
      <c r="AL1382">
        <v>43.761009999999999</v>
      </c>
      <c r="AM1382">
        <v>43.81288</v>
      </c>
      <c r="AN1382">
        <v>44.374740000000003</v>
      </c>
      <c r="AO1382">
        <v>44.569760000000002</v>
      </c>
      <c r="AP1382">
        <v>44.697479999999999</v>
      </c>
      <c r="AQ1382">
        <v>44.696849999999998</v>
      </c>
      <c r="AR1382">
        <v>44.748249999999999</v>
      </c>
      <c r="AS1382">
        <v>44.294750000000001</v>
      </c>
      <c r="AT1382">
        <v>44.127980000000001</v>
      </c>
      <c r="AU1382">
        <v>43.514049999999997</v>
      </c>
      <c r="AV1382">
        <v>43.716059999999999</v>
      </c>
      <c r="AW1382">
        <v>43.619799999999998</v>
      </c>
      <c r="AX1382">
        <v>43.820790000000002</v>
      </c>
      <c r="AY1382">
        <v>43.769669999999998</v>
      </c>
      <c r="AZ1382">
        <v>43.503259999999997</v>
      </c>
      <c r="BA1382">
        <v>44.101050000000001</v>
      </c>
      <c r="BB1382">
        <v>44.482869999999998</v>
      </c>
      <c r="BC1382">
        <v>44.815010000000001</v>
      </c>
      <c r="BD1382">
        <v>44.991459999999996</v>
      </c>
      <c r="BE1382">
        <v>45.560450000000003</v>
      </c>
      <c r="BF1382">
        <v>45.94164</v>
      </c>
      <c r="BG1382">
        <v>45.935250000000003</v>
      </c>
      <c r="BH1382">
        <v>46.067239999999998</v>
      </c>
      <c r="BI1382">
        <v>46.254800000000003</v>
      </c>
      <c r="BJ1382">
        <v>46.399369999999998</v>
      </c>
    </row>
    <row r="1383" spans="1:63" x14ac:dyDescent="0.3">
      <c r="A1383" t="s">
        <v>154</v>
      </c>
      <c r="B1383" t="s">
        <v>155</v>
      </c>
      <c r="C1383" t="s">
        <v>2917</v>
      </c>
      <c r="D1383" t="s">
        <v>2918</v>
      </c>
      <c r="Q1383">
        <v>253449.48308999999</v>
      </c>
      <c r="R1383">
        <v>262658.46619000001</v>
      </c>
      <c r="S1383">
        <v>268265.58124000003</v>
      </c>
      <c r="T1383">
        <v>283136.39088000002</v>
      </c>
      <c r="U1383">
        <v>297946.54382999998</v>
      </c>
      <c r="V1383">
        <v>312191.73430000001</v>
      </c>
      <c r="W1383">
        <v>336849.82844999997</v>
      </c>
      <c r="X1383">
        <v>361784.78811999998</v>
      </c>
      <c r="Y1383">
        <v>388201.83152000001</v>
      </c>
      <c r="Z1383">
        <v>421380.92126999999</v>
      </c>
      <c r="AA1383">
        <v>478189.51045</v>
      </c>
      <c r="AB1383">
        <v>505648.52807</v>
      </c>
      <c r="AC1383">
        <v>551169.13832000003</v>
      </c>
      <c r="AD1383">
        <v>561496.58148000005</v>
      </c>
      <c r="AE1383">
        <v>581114.28093999997</v>
      </c>
      <c r="AF1383">
        <v>622292.16420999996</v>
      </c>
      <c r="AG1383">
        <v>665709.74913000001</v>
      </c>
      <c r="AH1383">
        <v>674328.47516999999</v>
      </c>
      <c r="AI1383">
        <v>693146.05772000004</v>
      </c>
      <c r="AJ1383">
        <v>720231.82943000004</v>
      </c>
      <c r="AK1383">
        <v>740762.13217999996</v>
      </c>
      <c r="AL1383">
        <v>761683.14743000001</v>
      </c>
      <c r="AM1383">
        <v>782364.87500999996</v>
      </c>
      <c r="AN1383">
        <v>793889.93706999999</v>
      </c>
      <c r="AO1383">
        <v>820899.09114000003</v>
      </c>
      <c r="AP1383">
        <v>835565.84719</v>
      </c>
      <c r="AQ1383">
        <v>868283.78466999996</v>
      </c>
      <c r="AR1383">
        <v>899136.86913999997</v>
      </c>
      <c r="AS1383">
        <v>952953.82123999996</v>
      </c>
      <c r="AT1383">
        <v>1027939.16859</v>
      </c>
      <c r="AU1383">
        <v>1075131.44294</v>
      </c>
      <c r="AV1383">
        <v>1153550.92552</v>
      </c>
      <c r="AW1383">
        <v>1196670.1457199999</v>
      </c>
      <c r="AX1383">
        <v>1255040.9404800001</v>
      </c>
      <c r="AY1383">
        <v>1385373.8387</v>
      </c>
      <c r="AZ1383">
        <v>1492849.13806</v>
      </c>
      <c r="BA1383">
        <v>1683832.03629</v>
      </c>
      <c r="BB1383">
        <v>1851338.6580099999</v>
      </c>
      <c r="BC1383">
        <v>1996460.6949700001</v>
      </c>
      <c r="BD1383">
        <v>2305532.9441800001</v>
      </c>
      <c r="BE1383">
        <v>2244362.6154299998</v>
      </c>
      <c r="BF1383">
        <v>2614595.1842</v>
      </c>
      <c r="BG1383">
        <v>2645291.4380600001</v>
      </c>
      <c r="BH1383">
        <v>2830107.5416899999</v>
      </c>
      <c r="BI1383">
        <v>2771192.0084699998</v>
      </c>
      <c r="BJ1383">
        <v>2873534.7331500002</v>
      </c>
    </row>
    <row r="1384" spans="1:63" x14ac:dyDescent="0.3">
      <c r="A1384" t="s">
        <v>154</v>
      </c>
      <c r="B1384" t="s">
        <v>155</v>
      </c>
      <c r="C1384" t="s">
        <v>2919</v>
      </c>
      <c r="D1384" t="s">
        <v>2920</v>
      </c>
      <c r="U1384">
        <v>35.233739999999997</v>
      </c>
      <c r="V1384">
        <v>35.025709999999997</v>
      </c>
      <c r="W1384">
        <v>34.1297</v>
      </c>
      <c r="X1384">
        <v>33.713889999999999</v>
      </c>
      <c r="Y1384">
        <v>33.428879999999999</v>
      </c>
      <c r="Z1384">
        <v>32.926600000000001</v>
      </c>
      <c r="AA1384">
        <v>31.009260000000001</v>
      </c>
      <c r="AB1384">
        <v>31.15549</v>
      </c>
      <c r="AC1384">
        <v>31.28163</v>
      </c>
      <c r="AD1384">
        <v>31.973700000000001</v>
      </c>
      <c r="AE1384">
        <v>32.406210000000002</v>
      </c>
      <c r="AF1384">
        <v>32.504199999999997</v>
      </c>
      <c r="AG1384">
        <v>31.985890000000001</v>
      </c>
      <c r="AH1384">
        <v>32.31841</v>
      </c>
      <c r="AI1384">
        <v>32.703380000000003</v>
      </c>
      <c r="AJ1384">
        <v>32.769039999999997</v>
      </c>
      <c r="AK1384">
        <v>33.148530000000001</v>
      </c>
      <c r="AL1384">
        <v>33.202249999999999</v>
      </c>
      <c r="AM1384">
        <v>33.834620000000001</v>
      </c>
      <c r="AN1384">
        <v>33.116860000000003</v>
      </c>
      <c r="AO1384">
        <v>32.71116</v>
      </c>
      <c r="AP1384">
        <v>32.33905</v>
      </c>
      <c r="AQ1384">
        <v>31.885770000000001</v>
      </c>
      <c r="AR1384">
        <v>31.604949999999999</v>
      </c>
      <c r="AS1384">
        <v>31.38485</v>
      </c>
      <c r="AT1384">
        <v>31.46313</v>
      </c>
      <c r="AU1384">
        <v>30.08446</v>
      </c>
      <c r="AV1384">
        <v>30.412610000000001</v>
      </c>
      <c r="AW1384">
        <v>30.030100000000001</v>
      </c>
      <c r="AX1384">
        <v>29.007239999999999</v>
      </c>
      <c r="AY1384">
        <v>30.385670000000001</v>
      </c>
      <c r="AZ1384">
        <v>28.876639999999998</v>
      </c>
      <c r="BA1384">
        <v>30.513369999999998</v>
      </c>
      <c r="BB1384">
        <v>31.189889999999998</v>
      </c>
      <c r="BC1384">
        <v>32.108080000000001</v>
      </c>
      <c r="BD1384">
        <v>32.852409999999999</v>
      </c>
      <c r="BE1384">
        <v>31.790620000000001</v>
      </c>
      <c r="BF1384">
        <v>31.846800000000002</v>
      </c>
      <c r="BG1384">
        <v>31.62595</v>
      </c>
      <c r="BH1384">
        <v>31.823329999999999</v>
      </c>
      <c r="BI1384">
        <v>31.138190000000002</v>
      </c>
      <c r="BJ1384">
        <v>31.177959999999999</v>
      </c>
    </row>
    <row r="1385" spans="1:63" x14ac:dyDescent="0.3">
      <c r="A1385" t="s">
        <v>154</v>
      </c>
      <c r="B1385" t="s">
        <v>155</v>
      </c>
      <c r="C1385" t="s">
        <v>2921</v>
      </c>
      <c r="D1385" t="s">
        <v>2922</v>
      </c>
      <c r="U1385">
        <v>104977.70514000001</v>
      </c>
      <c r="V1385">
        <v>109347.38217</v>
      </c>
      <c r="W1385">
        <v>114965.85014</v>
      </c>
      <c r="X1385">
        <v>121971.71668</v>
      </c>
      <c r="Y1385">
        <v>129771.5338</v>
      </c>
      <c r="Z1385">
        <v>138746.42941000001</v>
      </c>
      <c r="AA1385">
        <v>148283.03507000001</v>
      </c>
      <c r="AB1385">
        <v>157537.26852000001</v>
      </c>
      <c r="AC1385">
        <v>172414.66738</v>
      </c>
      <c r="AD1385">
        <v>179531.25778000001</v>
      </c>
      <c r="AE1385">
        <v>188317.13458000001</v>
      </c>
      <c r="AF1385">
        <v>202271.08674999999</v>
      </c>
      <c r="AG1385">
        <v>212933.16474000001</v>
      </c>
      <c r="AH1385">
        <v>217932.26011999999</v>
      </c>
      <c r="AI1385">
        <v>226682.18591999999</v>
      </c>
      <c r="AJ1385">
        <v>236013.08363000001</v>
      </c>
      <c r="AK1385">
        <v>245551.74577000001</v>
      </c>
      <c r="AL1385">
        <v>252895.93614000001</v>
      </c>
      <c r="AM1385">
        <v>264710.21133000002</v>
      </c>
      <c r="AN1385">
        <v>262911.38814</v>
      </c>
      <c r="AO1385">
        <v>268525.61056</v>
      </c>
      <c r="AP1385">
        <v>270214.02178000001</v>
      </c>
      <c r="AQ1385">
        <v>276858.96380999999</v>
      </c>
      <c r="AR1385">
        <v>284171.73465</v>
      </c>
      <c r="AS1385">
        <v>299083.08218000003</v>
      </c>
      <c r="AT1385">
        <v>323421.81416000001</v>
      </c>
      <c r="AU1385">
        <v>323447.47446</v>
      </c>
      <c r="AV1385">
        <v>350824.99086999998</v>
      </c>
      <c r="AW1385">
        <v>359361.19566999999</v>
      </c>
      <c r="AX1385">
        <v>364052.70413000003</v>
      </c>
      <c r="AY1385">
        <v>420955.16326</v>
      </c>
      <c r="AZ1385">
        <v>431084.73716000002</v>
      </c>
      <c r="BA1385">
        <v>513793.87474</v>
      </c>
      <c r="BB1385">
        <v>577430.52581000002</v>
      </c>
      <c r="BC1385">
        <v>641025.20729000005</v>
      </c>
      <c r="BD1385">
        <v>757423.09455000004</v>
      </c>
      <c r="BE1385">
        <v>713496.84302999999</v>
      </c>
      <c r="BF1385">
        <v>832664.88919999998</v>
      </c>
      <c r="BG1385">
        <v>836598.59498000005</v>
      </c>
      <c r="BH1385">
        <v>900634.37315999996</v>
      </c>
      <c r="BI1385">
        <v>862899.04599000001</v>
      </c>
      <c r="BJ1385">
        <v>895909.61185999995</v>
      </c>
    </row>
    <row r="1386" spans="1:63" x14ac:dyDescent="0.3">
      <c r="A1386" t="s">
        <v>154</v>
      </c>
      <c r="B1386" t="s">
        <v>155</v>
      </c>
      <c r="C1386" t="s">
        <v>2923</v>
      </c>
      <c r="D1386" t="s">
        <v>2924</v>
      </c>
      <c r="O1386">
        <v>381820.80158999999</v>
      </c>
      <c r="P1386">
        <v>400118.72699</v>
      </c>
      <c r="Q1386">
        <v>411564.22026999999</v>
      </c>
      <c r="R1386">
        <v>466689.78272999998</v>
      </c>
      <c r="S1386">
        <v>496114.26026000001</v>
      </c>
      <c r="T1386">
        <v>555886.25135000004</v>
      </c>
      <c r="U1386">
        <v>594268.37993000005</v>
      </c>
      <c r="V1386">
        <v>643549.66321999999</v>
      </c>
      <c r="W1386">
        <v>713634.82126999996</v>
      </c>
      <c r="X1386">
        <v>802406.74561999994</v>
      </c>
      <c r="Y1386">
        <v>899596.19220000005</v>
      </c>
      <c r="Z1386">
        <v>1010503.96611</v>
      </c>
      <c r="AA1386">
        <v>1089824.3546</v>
      </c>
      <c r="AB1386">
        <v>1165219.4036000001</v>
      </c>
      <c r="AC1386">
        <v>1221625.45734</v>
      </c>
      <c r="AD1386">
        <v>1299349.6103099999</v>
      </c>
      <c r="AE1386">
        <v>1263605.62473</v>
      </c>
      <c r="AF1386">
        <v>1313650.1924999999</v>
      </c>
      <c r="AG1386">
        <v>1368264.8070100001</v>
      </c>
      <c r="AH1386">
        <v>1311533.4885199999</v>
      </c>
      <c r="AI1386">
        <v>1325909.18826</v>
      </c>
      <c r="AJ1386">
        <v>1329566.5597000001</v>
      </c>
      <c r="AK1386">
        <v>1361849.4646999999</v>
      </c>
      <c r="AL1386">
        <v>1419460.3977699999</v>
      </c>
      <c r="AM1386">
        <v>1497254.9021699999</v>
      </c>
      <c r="AN1386">
        <v>1581426.27782</v>
      </c>
      <c r="AO1386">
        <v>1622035.8382000001</v>
      </c>
      <c r="AP1386">
        <v>1653183.4275400001</v>
      </c>
      <c r="AQ1386">
        <v>1680853.83396</v>
      </c>
      <c r="AR1386">
        <v>1708507.68567</v>
      </c>
      <c r="AS1386">
        <v>1826464.25343</v>
      </c>
      <c r="AT1386">
        <v>1903919.07195</v>
      </c>
      <c r="AU1386">
        <v>1971869.0125200001</v>
      </c>
      <c r="AV1386">
        <v>2073255.28559</v>
      </c>
      <c r="AW1386">
        <v>2131511.2877500001</v>
      </c>
      <c r="AX1386">
        <v>2148783.4224200002</v>
      </c>
      <c r="AY1386">
        <v>2216118.62647</v>
      </c>
      <c r="AZ1386">
        <v>2372175.7291299999</v>
      </c>
      <c r="BA1386">
        <v>2583106.9410100002</v>
      </c>
      <c r="BB1386">
        <v>2794571.29104</v>
      </c>
      <c r="BC1386">
        <v>3012807.6224500001</v>
      </c>
      <c r="BD1386">
        <v>3156133.9728600001</v>
      </c>
      <c r="BE1386">
        <v>3304721.2751600002</v>
      </c>
      <c r="BF1386">
        <v>3459819.5129300002</v>
      </c>
      <c r="BG1386">
        <v>3564135.2799</v>
      </c>
      <c r="BH1386">
        <v>3544349.4276999999</v>
      </c>
      <c r="BI1386">
        <v>3541973.9358899998</v>
      </c>
      <c r="BJ1386">
        <v>3588500.52636</v>
      </c>
    </row>
    <row r="1387" spans="1:63" x14ac:dyDescent="0.3">
      <c r="A1387" t="s">
        <v>154</v>
      </c>
      <c r="B1387" t="s">
        <v>155</v>
      </c>
      <c r="C1387" t="s">
        <v>2925</v>
      </c>
      <c r="D1387" t="s">
        <v>2926</v>
      </c>
      <c r="O1387">
        <v>30.414449999999999</v>
      </c>
      <c r="P1387">
        <v>30.229199999999999</v>
      </c>
      <c r="Q1387">
        <v>30.184480000000001</v>
      </c>
      <c r="R1387">
        <v>31.516210000000001</v>
      </c>
      <c r="S1387">
        <v>31.386310000000002</v>
      </c>
      <c r="T1387">
        <v>30.816849999999999</v>
      </c>
      <c r="U1387">
        <v>30.694839999999999</v>
      </c>
      <c r="V1387">
        <v>30.236239999999999</v>
      </c>
      <c r="W1387">
        <v>30.145330000000001</v>
      </c>
      <c r="X1387">
        <v>30.343830000000001</v>
      </c>
      <c r="Y1387">
        <v>30.11993</v>
      </c>
      <c r="Z1387">
        <v>30.878730000000001</v>
      </c>
      <c r="AA1387">
        <v>32.965760000000003</v>
      </c>
      <c r="AB1387">
        <v>30.884180000000001</v>
      </c>
      <c r="AC1387">
        <v>28.293569999999999</v>
      </c>
      <c r="AD1387">
        <v>30.869420000000002</v>
      </c>
      <c r="AE1387">
        <v>33.16386</v>
      </c>
      <c r="AF1387">
        <v>35.003480000000003</v>
      </c>
      <c r="AG1387">
        <v>36.345750000000002</v>
      </c>
      <c r="AH1387">
        <v>37.267389999999999</v>
      </c>
      <c r="AI1387">
        <v>36.999130000000001</v>
      </c>
      <c r="AJ1387">
        <v>36.728850000000001</v>
      </c>
      <c r="AK1387">
        <v>36.86298</v>
      </c>
      <c r="AL1387">
        <v>36.349890000000002</v>
      </c>
      <c r="AM1387">
        <v>34.997779999999999</v>
      </c>
      <c r="AN1387">
        <v>34.826860000000003</v>
      </c>
      <c r="AO1387">
        <v>34.867840000000001</v>
      </c>
      <c r="AP1387">
        <v>34.725000000000001</v>
      </c>
      <c r="AQ1387">
        <v>34.863700000000001</v>
      </c>
      <c r="AR1387">
        <v>34.823700000000002</v>
      </c>
      <c r="AS1387">
        <v>35.262349999999998</v>
      </c>
      <c r="AT1387">
        <v>35.347659999999998</v>
      </c>
      <c r="AU1387">
        <v>35.694839999999999</v>
      </c>
      <c r="AV1387">
        <v>35.900539999999999</v>
      </c>
      <c r="AW1387">
        <v>36.504829999999998</v>
      </c>
      <c r="AX1387">
        <v>36.805999999999997</v>
      </c>
      <c r="AY1387">
        <v>37.985779999999998</v>
      </c>
      <c r="AZ1387">
        <v>38.35763</v>
      </c>
      <c r="BA1387">
        <v>38.447569999999999</v>
      </c>
      <c r="BB1387">
        <v>38.40775</v>
      </c>
      <c r="BC1387">
        <v>37.847059999999999</v>
      </c>
      <c r="BD1387">
        <v>38.228029999999997</v>
      </c>
      <c r="BE1387">
        <v>38.945970000000003</v>
      </c>
      <c r="BF1387">
        <v>39.806109999999997</v>
      </c>
      <c r="BG1387">
        <v>40.514940000000003</v>
      </c>
      <c r="BH1387">
        <v>41.331620000000001</v>
      </c>
      <c r="BI1387">
        <v>41.118510000000001</v>
      </c>
      <c r="BJ1387">
        <v>41.210369999999998</v>
      </c>
    </row>
    <row r="1388" spans="1:63" x14ac:dyDescent="0.3">
      <c r="A1388" t="s">
        <v>154</v>
      </c>
      <c r="B1388" t="s">
        <v>155</v>
      </c>
      <c r="C1388" t="s">
        <v>2927</v>
      </c>
      <c r="D1388" t="s">
        <v>2928</v>
      </c>
      <c r="X1388">
        <v>2913348257.0538416</v>
      </c>
      <c r="Y1388">
        <v>3805070734.3480453</v>
      </c>
      <c r="Z1388">
        <v>4107799871.4423327</v>
      </c>
      <c r="AA1388">
        <v>3392035424.6879082</v>
      </c>
      <c r="AB1388">
        <v>3773669891.2491584</v>
      </c>
      <c r="AC1388">
        <v>3840594741.7072124</v>
      </c>
      <c r="AD1388">
        <v>4508024645.364543</v>
      </c>
      <c r="AE1388">
        <v>4583001624.7062588</v>
      </c>
      <c r="AF1388">
        <v>5644709832.6723623</v>
      </c>
      <c r="AG1388">
        <v>6410819151.8095474</v>
      </c>
      <c r="AH1388">
        <v>6835651590.4339924</v>
      </c>
      <c r="AI1388">
        <v>7425842471.5262995</v>
      </c>
      <c r="AJ1388">
        <v>7755752838.148633</v>
      </c>
      <c r="AK1388">
        <v>9355519010.0270023</v>
      </c>
      <c r="AL1388">
        <v>9078301318.6067524</v>
      </c>
      <c r="AM1388">
        <v>8823157383.6885853</v>
      </c>
      <c r="AN1388">
        <v>8518059836.6439667</v>
      </c>
      <c r="AO1388">
        <v>12023801189.25922</v>
      </c>
      <c r="AP1388">
        <v>8836441138.8745117</v>
      </c>
      <c r="AQ1388">
        <v>9582522820.8151608</v>
      </c>
      <c r="AR1388">
        <v>9904946727.3568134</v>
      </c>
      <c r="AS1388">
        <v>9642798523.9086857</v>
      </c>
      <c r="AT1388">
        <v>9730477210.1565876</v>
      </c>
      <c r="AU1388">
        <v>10246599599.601368</v>
      </c>
      <c r="AV1388">
        <v>12758799723.667116</v>
      </c>
      <c r="AW1388">
        <v>16668962884.596996</v>
      </c>
      <c r="AX1388">
        <v>33787318727.994133</v>
      </c>
      <c r="AY1388">
        <v>40325969052.100052</v>
      </c>
      <c r="AZ1388">
        <v>46732120736.986267</v>
      </c>
      <c r="BA1388">
        <v>54559399983.727669</v>
      </c>
      <c r="BB1388">
        <v>51697270914.497772</v>
      </c>
      <c r="BC1388">
        <v>56700221684.693672</v>
      </c>
      <c r="BD1388">
        <v>60372130476.688133</v>
      </c>
      <c r="BE1388">
        <v>62184151131.780479</v>
      </c>
      <c r="BF1388">
        <v>63471087290.023598</v>
      </c>
      <c r="BG1388">
        <v>69119775249.985123</v>
      </c>
      <c r="BH1388">
        <v>64617962071.055367</v>
      </c>
      <c r="BI1388">
        <v>56031031741.161797</v>
      </c>
    </row>
    <row r="1389" spans="1:63" x14ac:dyDescent="0.3">
      <c r="A1389" t="s">
        <v>154</v>
      </c>
      <c r="B1389" t="s">
        <v>155</v>
      </c>
      <c r="C1389" t="s">
        <v>2929</v>
      </c>
      <c r="D1389" t="s">
        <v>2930</v>
      </c>
      <c r="X1389">
        <v>1229058722.6434498</v>
      </c>
      <c r="Y1389">
        <v>1581785459.8242526</v>
      </c>
      <c r="Z1389">
        <v>1491363942.5185544</v>
      </c>
      <c r="AA1389">
        <v>1272715832.7686033</v>
      </c>
      <c r="AB1389">
        <v>1334038847.5576408</v>
      </c>
      <c r="AC1389">
        <v>1155806712.4486699</v>
      </c>
      <c r="AD1389">
        <v>1248708103.7935448</v>
      </c>
      <c r="AE1389">
        <v>1309127455.8825452</v>
      </c>
      <c r="AF1389">
        <v>1252364303.8334825</v>
      </c>
      <c r="AG1389">
        <v>1304168799.2444322</v>
      </c>
      <c r="AH1389">
        <v>1315213317.0757511</v>
      </c>
      <c r="AI1389">
        <v>1450025054.7369587</v>
      </c>
      <c r="AJ1389">
        <v>1242453041.954143</v>
      </c>
      <c r="AK1389">
        <v>1434954989.2584643</v>
      </c>
      <c r="AL1389">
        <v>1195459984.570842</v>
      </c>
      <c r="AM1389">
        <v>987838638.83399069</v>
      </c>
      <c r="AN1389">
        <v>1196056686.8441465</v>
      </c>
      <c r="AO1389">
        <v>943535917.71570039</v>
      </c>
      <c r="AP1389">
        <v>1062850552.7766172</v>
      </c>
      <c r="AQ1389">
        <v>1162324014.5372472</v>
      </c>
      <c r="AR1389">
        <v>1349455700.3575926</v>
      </c>
      <c r="AS1389">
        <v>1515550287.2841907</v>
      </c>
      <c r="AV1389">
        <v>1924672051.4020655</v>
      </c>
      <c r="AW1389">
        <v>1851039254.2463427</v>
      </c>
      <c r="AX1389">
        <v>3325353118.7081175</v>
      </c>
      <c r="AY1389">
        <v>4424532786.7353516</v>
      </c>
      <c r="AZ1389">
        <v>6050285663.9665213</v>
      </c>
      <c r="BA1389">
        <v>8650164018.7143593</v>
      </c>
      <c r="BB1389">
        <v>7122576438.7826662</v>
      </c>
      <c r="BC1389">
        <v>6898405395.5715418</v>
      </c>
      <c r="BD1389">
        <v>8821029170.8385735</v>
      </c>
      <c r="BE1389">
        <v>8592262735.1805153</v>
      </c>
      <c r="BF1389">
        <v>8559294861.9071417</v>
      </c>
      <c r="BG1389">
        <v>10899669347.727741</v>
      </c>
      <c r="BH1389">
        <v>11692336638.992695</v>
      </c>
      <c r="BI1389">
        <v>9422088728.3708229</v>
      </c>
    </row>
    <row r="1390" spans="1:63" x14ac:dyDescent="0.3">
      <c r="A1390" t="s">
        <v>154</v>
      </c>
      <c r="B1390" t="s">
        <v>155</v>
      </c>
      <c r="C1390" t="s">
        <v>2931</v>
      </c>
      <c r="D1390" t="s">
        <v>2932</v>
      </c>
    </row>
    <row r="1391" spans="1:63" x14ac:dyDescent="0.3">
      <c r="A1391" t="s">
        <v>154</v>
      </c>
      <c r="B1391" t="s">
        <v>155</v>
      </c>
      <c r="C1391" t="s">
        <v>2933</v>
      </c>
      <c r="D1391" t="s">
        <v>2934</v>
      </c>
      <c r="BC1391">
        <v>3.6433559366431685</v>
      </c>
      <c r="BD1391">
        <v>5.6364470622077949</v>
      </c>
      <c r="BE1391">
        <v>9.9254638585787092</v>
      </c>
      <c r="BF1391">
        <v>12.014579746120056</v>
      </c>
      <c r="BG1391">
        <v>15.436238897027836</v>
      </c>
      <c r="BH1391">
        <v>18.907890090814881</v>
      </c>
      <c r="BI1391">
        <v>68.244522570129789</v>
      </c>
      <c r="BJ1391">
        <v>574.67764384638679</v>
      </c>
      <c r="BK1391">
        <v>760.38368906076562</v>
      </c>
    </row>
    <row r="1392" spans="1:63" x14ac:dyDescent="0.3">
      <c r="A1392" t="s">
        <v>154</v>
      </c>
      <c r="B1392" t="s">
        <v>155</v>
      </c>
      <c r="C1392" t="s">
        <v>2935</v>
      </c>
      <c r="D1392" t="s">
        <v>2936</v>
      </c>
      <c r="AJ1392">
        <v>83.976324627392472</v>
      </c>
      <c r="AK1392">
        <v>84.119535464637423</v>
      </c>
      <c r="AL1392">
        <v>84.049061067379853</v>
      </c>
      <c r="AM1392">
        <v>83.578381214309871</v>
      </c>
      <c r="AN1392">
        <v>82.801510138785204</v>
      </c>
      <c r="AO1392">
        <v>82.885457533411881</v>
      </c>
      <c r="AP1392">
        <v>83.101338582614048</v>
      </c>
      <c r="AQ1392">
        <v>83.255756817855129</v>
      </c>
      <c r="AR1392">
        <v>82.817145676330185</v>
      </c>
      <c r="AS1392">
        <v>82.401182517913085</v>
      </c>
      <c r="AT1392">
        <v>82.461197593677582</v>
      </c>
      <c r="AU1392">
        <v>82.7233632752191</v>
      </c>
      <c r="AV1392">
        <v>82.630975918005703</v>
      </c>
      <c r="AW1392">
        <v>81.868450847852003</v>
      </c>
      <c r="AX1392">
        <v>82.244656957081261</v>
      </c>
      <c r="AY1392">
        <v>81.830654969141449</v>
      </c>
      <c r="AZ1392">
        <v>81.38848990180685</v>
      </c>
      <c r="BA1392">
        <v>81.27809438421373</v>
      </c>
      <c r="BB1392">
        <v>81.30754456836965</v>
      </c>
      <c r="BC1392">
        <v>80.98873641499442</v>
      </c>
      <c r="BD1392">
        <v>80.617541059848662</v>
      </c>
      <c r="BE1392">
        <v>80.462643414419404</v>
      </c>
      <c r="BF1392">
        <v>79.74414567976838</v>
      </c>
      <c r="BG1392">
        <v>79.749223921924653</v>
      </c>
      <c r="BH1392">
        <v>79.882686140643273</v>
      </c>
      <c r="BI1392">
        <v>80.104333427319588</v>
      </c>
      <c r="BJ1392">
        <v>80.141159170178568</v>
      </c>
      <c r="BK1392">
        <v>80.156754757037731</v>
      </c>
    </row>
    <row r="1393" spans="1:63" x14ac:dyDescent="0.3">
      <c r="A1393" t="s">
        <v>154</v>
      </c>
      <c r="B1393" t="s">
        <v>155</v>
      </c>
      <c r="C1393" t="s">
        <v>2937</v>
      </c>
      <c r="D1393" t="s">
        <v>2938</v>
      </c>
      <c r="AJ1393">
        <v>73.407953640957956</v>
      </c>
      <c r="AK1393">
        <v>73.641097172884074</v>
      </c>
      <c r="AL1393">
        <v>73.616506830405541</v>
      </c>
      <c r="AM1393">
        <v>73.297808676828396</v>
      </c>
      <c r="AN1393">
        <v>73.030605452899593</v>
      </c>
      <c r="AO1393">
        <v>72.963471189152969</v>
      </c>
      <c r="AP1393">
        <v>72.714049999334776</v>
      </c>
      <c r="AQ1393">
        <v>72.679404004970777</v>
      </c>
      <c r="AR1393">
        <v>72.442010088216279</v>
      </c>
      <c r="AS1393">
        <v>72.382490456878713</v>
      </c>
      <c r="AT1393">
        <v>72.543514416300496</v>
      </c>
      <c r="AU1393">
        <v>72.553448964846382</v>
      </c>
      <c r="AV1393">
        <v>72.320099783174754</v>
      </c>
      <c r="AW1393">
        <v>71.958635889874373</v>
      </c>
      <c r="AX1393">
        <v>72.032771976771883</v>
      </c>
      <c r="AY1393">
        <v>71.710570816079851</v>
      </c>
      <c r="AZ1393">
        <v>71.258529451667144</v>
      </c>
      <c r="BA1393">
        <v>71.005957926911165</v>
      </c>
      <c r="BB1393">
        <v>70.948850198948989</v>
      </c>
      <c r="BC1393">
        <v>70.75416807416704</v>
      </c>
      <c r="BD1393">
        <v>70.077318733750531</v>
      </c>
      <c r="BE1393">
        <v>69.610024404472014</v>
      </c>
      <c r="BF1393">
        <v>69.049774041960958</v>
      </c>
      <c r="BG1393">
        <v>69.086777677131408</v>
      </c>
      <c r="BH1393">
        <v>68.869986575986402</v>
      </c>
      <c r="BI1393">
        <v>68.750427136578153</v>
      </c>
      <c r="BJ1393">
        <v>68.794927207727426</v>
      </c>
      <c r="BK1393">
        <v>68.791071336551354</v>
      </c>
    </row>
    <row r="1394" spans="1:63" x14ac:dyDescent="0.3">
      <c r="A1394" t="s">
        <v>154</v>
      </c>
      <c r="B1394" t="s">
        <v>155</v>
      </c>
      <c r="C1394" t="s">
        <v>2939</v>
      </c>
      <c r="D1394" t="s">
        <v>2940</v>
      </c>
      <c r="AJ1394">
        <v>78.086521886693063</v>
      </c>
      <c r="AK1394">
        <v>78.282364408720881</v>
      </c>
      <c r="AL1394">
        <v>78.241028195630989</v>
      </c>
      <c r="AM1394">
        <v>77.862846489806699</v>
      </c>
      <c r="AN1394">
        <v>77.379178638894132</v>
      </c>
      <c r="AO1394">
        <v>77.381995411309489</v>
      </c>
      <c r="AP1394">
        <v>77.344241687976066</v>
      </c>
      <c r="AQ1394">
        <v>77.397993459212302</v>
      </c>
      <c r="AR1394">
        <v>77.071656019559626</v>
      </c>
      <c r="AS1394">
        <v>76.871869747808702</v>
      </c>
      <c r="AT1394">
        <v>76.994287023041466</v>
      </c>
      <c r="AU1394">
        <v>77.120505163822315</v>
      </c>
      <c r="AV1394">
        <v>76.959033872439463</v>
      </c>
      <c r="AW1394">
        <v>76.427709525028263</v>
      </c>
      <c r="AX1394">
        <v>76.645754803347231</v>
      </c>
      <c r="AY1394">
        <v>76.287680258183912</v>
      </c>
      <c r="AZ1394">
        <v>75.85145496446286</v>
      </c>
      <c r="BA1394">
        <v>75.676516835781229</v>
      </c>
      <c r="BB1394">
        <v>75.671929941423755</v>
      </c>
      <c r="BC1394">
        <v>75.427708679396972</v>
      </c>
      <c r="BD1394">
        <v>74.904089929282378</v>
      </c>
      <c r="BE1394">
        <v>74.588479696584685</v>
      </c>
      <c r="BF1394">
        <v>73.965099027429446</v>
      </c>
      <c r="BG1394">
        <v>73.995456630040536</v>
      </c>
      <c r="BH1394">
        <v>73.945587908536879</v>
      </c>
      <c r="BI1394">
        <v>73.990209713009847</v>
      </c>
      <c r="BJ1394">
        <v>74.033160628664731</v>
      </c>
      <c r="BK1394">
        <v>74.039221390346469</v>
      </c>
    </row>
    <row r="1395" spans="1:63" x14ac:dyDescent="0.3">
      <c r="A1395" t="s">
        <v>154</v>
      </c>
      <c r="B1395" t="s">
        <v>155</v>
      </c>
      <c r="C1395" t="s">
        <v>2941</v>
      </c>
      <c r="D1395" t="s">
        <v>2942</v>
      </c>
      <c r="U1395">
        <v>4127059388.9393163</v>
      </c>
      <c r="V1395">
        <v>4559984328.7251177</v>
      </c>
      <c r="W1395">
        <v>5739857507.434927</v>
      </c>
      <c r="X1395">
        <v>6889000904.442297</v>
      </c>
      <c r="Y1395">
        <v>8505676202.910327</v>
      </c>
      <c r="Z1395">
        <v>8623640412.939785</v>
      </c>
      <c r="AA1395">
        <v>7427145999.449584</v>
      </c>
      <c r="AB1395">
        <v>6868272404.7060442</v>
      </c>
      <c r="AC1395">
        <v>6634199264.1784859</v>
      </c>
      <c r="AD1395">
        <v>6613606357.2596207</v>
      </c>
      <c r="AE1395">
        <v>6668918618.1718454</v>
      </c>
      <c r="AF1395">
        <v>7597075571.8753366</v>
      </c>
      <c r="AG1395">
        <v>8284023452.7511358</v>
      </c>
      <c r="AH1395">
        <v>9612155810.8122406</v>
      </c>
      <c r="AI1395">
        <v>11299595475.797398</v>
      </c>
      <c r="AJ1395">
        <v>10806144663.015373</v>
      </c>
      <c r="AK1395">
        <v>11576882625.382805</v>
      </c>
      <c r="AL1395">
        <v>12082269949.837208</v>
      </c>
      <c r="AM1395">
        <v>12122916274.205975</v>
      </c>
      <c r="AN1395">
        <v>13819354716.732113</v>
      </c>
      <c r="AO1395">
        <v>14831843329.423491</v>
      </c>
      <c r="AP1395">
        <v>15551882006.76498</v>
      </c>
      <c r="AQ1395">
        <v>16289693123.912512</v>
      </c>
      <c r="AR1395">
        <v>17664132214.498669</v>
      </c>
      <c r="AS1395">
        <v>17212674163.63102</v>
      </c>
      <c r="AT1395">
        <v>17904431576.97456</v>
      </c>
      <c r="AU1395">
        <v>19661835397.130127</v>
      </c>
      <c r="AV1395">
        <v>25974659363.758053</v>
      </c>
      <c r="AW1395">
        <v>30327763487.528652</v>
      </c>
      <c r="AX1395">
        <v>32355366199.578392</v>
      </c>
      <c r="AY1395">
        <v>38282075896.85804</v>
      </c>
      <c r="AZ1395">
        <v>42703926761.950249</v>
      </c>
      <c r="BA1395">
        <v>45554297107.341873</v>
      </c>
      <c r="BB1395">
        <v>42811917414.91993</v>
      </c>
      <c r="BC1395">
        <v>49282326329.174767</v>
      </c>
      <c r="BD1395">
        <v>56633227785.812439</v>
      </c>
      <c r="BE1395">
        <v>59816605395.185738</v>
      </c>
      <c r="BF1395">
        <v>59770314405.28463</v>
      </c>
      <c r="BG1395">
        <v>61053435915.616989</v>
      </c>
      <c r="BH1395">
        <v>62437170537.470299</v>
      </c>
      <c r="BI1395">
        <v>61083733992.280975</v>
      </c>
      <c r="BJ1395">
        <v>67487823390.443596</v>
      </c>
    </row>
    <row r="1396" spans="1:63" x14ac:dyDescent="0.3">
      <c r="A1396" t="s">
        <v>154</v>
      </c>
      <c r="B1396" t="s">
        <v>155</v>
      </c>
      <c r="C1396" t="s">
        <v>2943</v>
      </c>
      <c r="D1396" t="s">
        <v>2944</v>
      </c>
      <c r="W1396">
        <v>12381655538.700598</v>
      </c>
      <c r="X1396">
        <v>14142723970.496832</v>
      </c>
      <c r="Y1396">
        <v>19454321483.37722</v>
      </c>
      <c r="Z1396">
        <v>20240571730.441948</v>
      </c>
      <c r="AA1396">
        <v>17273143935.492241</v>
      </c>
      <c r="AB1396">
        <v>15427157502.323795</v>
      </c>
      <c r="AC1396">
        <v>13709809552.871616</v>
      </c>
      <c r="AD1396">
        <v>13559681512.285645</v>
      </c>
      <c r="AE1396">
        <v>13548783160.96397</v>
      </c>
      <c r="AF1396">
        <v>14515515421.908533</v>
      </c>
      <c r="AG1396">
        <v>15835979128.687483</v>
      </c>
      <c r="AH1396">
        <v>17208358571.514874</v>
      </c>
      <c r="AI1396">
        <v>20529783897.267826</v>
      </c>
      <c r="AJ1396">
        <v>21295884437.615601</v>
      </c>
      <c r="AK1396">
        <v>21720687594.106956</v>
      </c>
      <c r="AL1396">
        <v>22955764753.234951</v>
      </c>
      <c r="AM1396">
        <v>23453294356.767426</v>
      </c>
      <c r="AN1396">
        <v>24424538605.040539</v>
      </c>
      <c r="AO1396">
        <v>25615625961.647758</v>
      </c>
      <c r="AP1396">
        <v>25806474843.154274</v>
      </c>
      <c r="AQ1396">
        <v>26204080826.360996</v>
      </c>
      <c r="AR1396">
        <v>28176125371.125393</v>
      </c>
      <c r="AS1396">
        <v>27745598106.981342</v>
      </c>
      <c r="AT1396">
        <v>29737570512.271046</v>
      </c>
      <c r="AU1396">
        <v>30944199975.917789</v>
      </c>
      <c r="AV1396">
        <v>36269520873.649071</v>
      </c>
      <c r="AW1396">
        <v>44088819578.937195</v>
      </c>
      <c r="AX1396">
        <v>52105252528.787323</v>
      </c>
      <c r="AY1396">
        <v>67208344332.887314</v>
      </c>
      <c r="AZ1396">
        <v>86154683805.390854</v>
      </c>
      <c r="BA1396">
        <v>109760476490.81366</v>
      </c>
      <c r="BB1396">
        <v>96930875639.403687</v>
      </c>
      <c r="BC1396">
        <v>108289848660.71967</v>
      </c>
      <c r="BD1396">
        <v>126199189002.24083</v>
      </c>
      <c r="BE1396">
        <v>124033637015.24333</v>
      </c>
      <c r="BF1396">
        <v>125198503611.41298</v>
      </c>
      <c r="BG1396">
        <v>133295044822.77588</v>
      </c>
      <c r="BH1396">
        <v>116133749006.8161</v>
      </c>
      <c r="BI1396">
        <v>97014438880.271362</v>
      </c>
      <c r="BJ1396">
        <v>111115756225.58368</v>
      </c>
    </row>
    <row r="1397" spans="1:63" x14ac:dyDescent="0.3">
      <c r="A1397" t="s">
        <v>154</v>
      </c>
      <c r="B1397" t="s">
        <v>155</v>
      </c>
      <c r="C1397" t="s">
        <v>2945</v>
      </c>
      <c r="D1397" t="s">
        <v>2946</v>
      </c>
      <c r="Z1397">
        <v>44.92593591590871</v>
      </c>
      <c r="AA1397">
        <v>46.391553744386208</v>
      </c>
      <c r="AB1397">
        <v>46.409108862616208</v>
      </c>
      <c r="AC1397">
        <v>46.588898868048204</v>
      </c>
      <c r="AD1397">
        <v>44.881353465276639</v>
      </c>
      <c r="AE1397">
        <v>45.420455372786009</v>
      </c>
      <c r="AF1397">
        <v>45.492836959595571</v>
      </c>
      <c r="AG1397">
        <v>44.284280910375998</v>
      </c>
      <c r="AH1397">
        <v>44.112107091422587</v>
      </c>
      <c r="AI1397">
        <v>44.299810358746321</v>
      </c>
      <c r="AJ1397">
        <v>44.681927145557744</v>
      </c>
      <c r="AK1397">
        <v>45.784688329074037</v>
      </c>
      <c r="AL1397">
        <v>46.114145688156988</v>
      </c>
      <c r="AM1397">
        <v>46.545576886704424</v>
      </c>
      <c r="AN1397">
        <v>44.475435889180204</v>
      </c>
      <c r="AO1397">
        <v>43.200619479879052</v>
      </c>
      <c r="AP1397">
        <v>43.696945154830487</v>
      </c>
      <c r="AQ1397">
        <v>45.902512207280495</v>
      </c>
      <c r="AR1397">
        <v>45.594662974134621</v>
      </c>
      <c r="AS1397">
        <v>46.126632541260705</v>
      </c>
      <c r="AT1397">
        <v>46.987260618918043</v>
      </c>
      <c r="AU1397">
        <v>46.370601853129877</v>
      </c>
      <c r="AV1397">
        <v>47.299717145127879</v>
      </c>
      <c r="AW1397">
        <v>47.929688729153391</v>
      </c>
      <c r="AX1397">
        <v>47.95779087031255</v>
      </c>
      <c r="AY1397">
        <v>49.304181523870369</v>
      </c>
      <c r="AZ1397">
        <v>49.513004781946989</v>
      </c>
      <c r="BA1397">
        <v>48.663475038136795</v>
      </c>
      <c r="BB1397">
        <v>51.492609605415467</v>
      </c>
      <c r="BC1397">
        <v>50.878849717151724</v>
      </c>
      <c r="BD1397">
        <v>49.786778050555739</v>
      </c>
      <c r="BE1397">
        <v>50.149531217501995</v>
      </c>
      <c r="BF1397">
        <v>50.733580998580727</v>
      </c>
      <c r="BG1397">
        <v>51.374741033211741</v>
      </c>
      <c r="BH1397">
        <v>52.948251331720165</v>
      </c>
      <c r="BI1397">
        <v>53.010316926509745</v>
      </c>
      <c r="BJ1397">
        <v>52.195888007219004</v>
      </c>
    </row>
    <row r="1398" spans="1:63" x14ac:dyDescent="0.3">
      <c r="A1398" t="s">
        <v>154</v>
      </c>
      <c r="B1398" t="s">
        <v>155</v>
      </c>
      <c r="C1398" t="s">
        <v>2947</v>
      </c>
      <c r="D1398" t="s">
        <v>2948</v>
      </c>
    </row>
    <row r="1399" spans="1:63" x14ac:dyDescent="0.3">
      <c r="A1399" t="s">
        <v>154</v>
      </c>
      <c r="B1399" t="s">
        <v>155</v>
      </c>
      <c r="C1399" t="s">
        <v>2949</v>
      </c>
      <c r="D1399" t="s">
        <v>2950</v>
      </c>
    </row>
    <row r="1400" spans="1:63" x14ac:dyDescent="0.3">
      <c r="A1400" t="s">
        <v>154</v>
      </c>
      <c r="B1400" t="s">
        <v>155</v>
      </c>
      <c r="C1400" t="s">
        <v>2951</v>
      </c>
      <c r="D1400" t="s">
        <v>2952</v>
      </c>
    </row>
    <row r="1401" spans="1:63" x14ac:dyDescent="0.3">
      <c r="A1401" t="s">
        <v>154</v>
      </c>
      <c r="B1401" t="s">
        <v>155</v>
      </c>
      <c r="C1401" t="s">
        <v>2953</v>
      </c>
      <c r="D1401" t="s">
        <v>2954</v>
      </c>
    </row>
    <row r="1402" spans="1:63" x14ac:dyDescent="0.3">
      <c r="A1402" t="s">
        <v>154</v>
      </c>
      <c r="B1402" t="s">
        <v>155</v>
      </c>
      <c r="C1402" t="s">
        <v>2955</v>
      </c>
      <c r="D1402" t="s">
        <v>2956</v>
      </c>
      <c r="Z1402">
        <v>186653867166.51126</v>
      </c>
      <c r="AA1402">
        <v>175924447328.40463</v>
      </c>
      <c r="AB1402">
        <v>147907659915.21484</v>
      </c>
      <c r="AC1402">
        <v>133560780922.05348</v>
      </c>
      <c r="AD1402">
        <v>120525058101.74503</v>
      </c>
      <c r="AE1402">
        <v>125676755405.86996</v>
      </c>
      <c r="AF1402">
        <v>146272229123.56882</v>
      </c>
      <c r="AG1402">
        <v>147879179366.74768</v>
      </c>
      <c r="AH1402">
        <v>149943426716.8252</v>
      </c>
      <c r="AI1402">
        <v>153684366354.83286</v>
      </c>
      <c r="AJ1402">
        <v>158109902855.24966</v>
      </c>
      <c r="AK1402">
        <v>164266613417.28131</v>
      </c>
      <c r="AL1402">
        <v>155513354515.55493</v>
      </c>
      <c r="AM1402">
        <v>158508074552.85626</v>
      </c>
      <c r="AN1402">
        <v>179552424687.79553</v>
      </c>
      <c r="AO1402">
        <v>181485764986.35809</v>
      </c>
      <c r="AP1402">
        <v>189288690065.21548</v>
      </c>
      <c r="AQ1402">
        <v>185829723930.22897</v>
      </c>
      <c r="AR1402">
        <v>188508229084.47958</v>
      </c>
      <c r="AS1402">
        <v>201148904440.29181</v>
      </c>
      <c r="AT1402">
        <v>192897196113.61227</v>
      </c>
      <c r="AU1402">
        <v>198252963334.57425</v>
      </c>
      <c r="AV1402">
        <v>258211962628.51605</v>
      </c>
      <c r="AW1402">
        <v>326023747503.50568</v>
      </c>
      <c r="AX1402">
        <v>383043238754.14099</v>
      </c>
      <c r="AY1402">
        <v>452352911260.81555</v>
      </c>
      <c r="AZ1402">
        <v>523770626122.19427</v>
      </c>
      <c r="BA1402">
        <v>580572457335.37646</v>
      </c>
      <c r="BB1402">
        <v>593118128507.61292</v>
      </c>
      <c r="BC1402">
        <v>696570581467.3822</v>
      </c>
      <c r="BD1402">
        <v>762342387406.69788</v>
      </c>
      <c r="BE1402">
        <v>802179909946.80969</v>
      </c>
      <c r="BF1402">
        <v>852457797823.93555</v>
      </c>
      <c r="BG1402">
        <v>903271632883.13879</v>
      </c>
      <c r="BH1402">
        <v>847587166093.02954</v>
      </c>
      <c r="BI1402">
        <v>797314795946.20337</v>
      </c>
      <c r="BJ1402">
        <v>839479767907.9386</v>
      </c>
    </row>
    <row r="1403" spans="1:63" x14ac:dyDescent="0.3">
      <c r="A1403" t="s">
        <v>154</v>
      </c>
      <c r="B1403" t="s">
        <v>155</v>
      </c>
      <c r="C1403" t="s">
        <v>2957</v>
      </c>
      <c r="D1403" t="s">
        <v>2958</v>
      </c>
      <c r="AJ1403">
        <v>7348.5951754367416</v>
      </c>
      <c r="AK1403">
        <v>7259.367327851598</v>
      </c>
      <c r="AL1403">
        <v>7415.4294312232723</v>
      </c>
      <c r="AM1403">
        <v>7377.7262270440797</v>
      </c>
      <c r="AN1403">
        <v>7354.7354687034176</v>
      </c>
      <c r="AO1403">
        <v>7361.3127304790905</v>
      </c>
      <c r="AP1403">
        <v>7363.8417078802422</v>
      </c>
      <c r="AQ1403">
        <v>7374.9217456953011</v>
      </c>
      <c r="AR1403">
        <v>7386.5678153411545</v>
      </c>
      <c r="AS1403">
        <v>7154.7044967230786</v>
      </c>
      <c r="AT1403">
        <v>7136.5782661467092</v>
      </c>
      <c r="AU1403">
        <v>7420.018401475154</v>
      </c>
      <c r="AV1403">
        <v>7349.4769384030378</v>
      </c>
      <c r="AW1403">
        <v>7319.3363367824586</v>
      </c>
      <c r="AX1403">
        <v>7463.2112478533654</v>
      </c>
      <c r="AY1403">
        <v>7124.8747309974133</v>
      </c>
      <c r="AZ1403">
        <v>7354.2122088850765</v>
      </c>
      <c r="BA1403">
        <v>7294.0949310556107</v>
      </c>
      <c r="BB1403">
        <v>7399.2141542032277</v>
      </c>
      <c r="BC1403">
        <v>7269.7101819907139</v>
      </c>
      <c r="BD1403">
        <v>7408.8302995731556</v>
      </c>
      <c r="BE1403">
        <v>7490.7185800207508</v>
      </c>
      <c r="BF1403">
        <v>7696.407009493043</v>
      </c>
      <c r="BG1403">
        <v>7815.7596516460662</v>
      </c>
      <c r="BH1403">
        <v>7716.3198069429554</v>
      </c>
      <c r="BI1403">
        <v>7629.6694465760156</v>
      </c>
    </row>
    <row r="1404" spans="1:63" x14ac:dyDescent="0.3">
      <c r="A1404" t="s">
        <v>154</v>
      </c>
      <c r="B1404" t="s">
        <v>155</v>
      </c>
      <c r="C1404" t="s">
        <v>2959</v>
      </c>
      <c r="D1404" t="s">
        <v>2960</v>
      </c>
      <c r="G1404">
        <v>1.0380870548628569</v>
      </c>
      <c r="L1404">
        <v>1.0380074191282684</v>
      </c>
      <c r="Q1404">
        <v>1.0379559600390285</v>
      </c>
      <c r="V1404">
        <v>1.0377382861050273</v>
      </c>
      <c r="AA1404">
        <v>1.037676251328945</v>
      </c>
      <c r="AF1404">
        <v>1.037567719249425</v>
      </c>
      <c r="AI1404">
        <v>1.0375465750746629</v>
      </c>
      <c r="AK1404">
        <v>1.0375998646510456</v>
      </c>
      <c r="AP1404">
        <v>1.0377179884864496</v>
      </c>
      <c r="AU1404">
        <v>1.0378513874248647</v>
      </c>
      <c r="AZ1404">
        <v>1.0380600964335209</v>
      </c>
      <c r="BA1404">
        <v>1.0381789015608849</v>
      </c>
      <c r="BB1404">
        <v>1.0383119222529213</v>
      </c>
      <c r="BC1404">
        <v>1.0384362855071467</v>
      </c>
      <c r="BD1404">
        <v>1.038571368777669</v>
      </c>
      <c r="BE1404">
        <v>1.0386938928170573</v>
      </c>
      <c r="BF1404">
        <v>1.0387107844981502</v>
      </c>
      <c r="BG1404">
        <v>1.0387239329139606</v>
      </c>
      <c r="BH1404">
        <v>1.0387435812648322</v>
      </c>
      <c r="BI1404">
        <v>1.0387502527258849</v>
      </c>
    </row>
    <row r="1405" spans="1:63" x14ac:dyDescent="0.3">
      <c r="A1405" t="s">
        <v>154</v>
      </c>
      <c r="B1405" t="s">
        <v>155</v>
      </c>
      <c r="C1405" t="s">
        <v>2961</v>
      </c>
      <c r="D1405" t="s">
        <v>2962</v>
      </c>
    </row>
    <row r="1406" spans="1:63" x14ac:dyDescent="0.3">
      <c r="A1406" t="s">
        <v>154</v>
      </c>
      <c r="B1406" t="s">
        <v>155</v>
      </c>
      <c r="C1406" t="s">
        <v>2963</v>
      </c>
      <c r="D1406" t="s">
        <v>2964</v>
      </c>
    </row>
    <row r="1407" spans="1:63" x14ac:dyDescent="0.3">
      <c r="A1407" t="s">
        <v>154</v>
      </c>
      <c r="B1407" t="s">
        <v>155</v>
      </c>
      <c r="C1407" t="s">
        <v>2965</v>
      </c>
      <c r="D1407" t="s">
        <v>2966</v>
      </c>
    </row>
    <row r="1408" spans="1:63" x14ac:dyDescent="0.3">
      <c r="A1408" t="s">
        <v>154</v>
      </c>
      <c r="B1408" t="s">
        <v>155</v>
      </c>
      <c r="C1408" t="s">
        <v>2967</v>
      </c>
      <c r="D1408" t="s">
        <v>2968</v>
      </c>
    </row>
    <row r="1409" spans="1:63" x14ac:dyDescent="0.3">
      <c r="A1409" t="s">
        <v>154</v>
      </c>
      <c r="B1409" t="s">
        <v>155</v>
      </c>
      <c r="C1409" t="s">
        <v>2969</v>
      </c>
      <c r="D1409" t="s">
        <v>2970</v>
      </c>
    </row>
    <row r="1410" spans="1:63" x14ac:dyDescent="0.3">
      <c r="A1410" t="s">
        <v>154</v>
      </c>
      <c r="B1410" t="s">
        <v>155</v>
      </c>
      <c r="C1410" t="s">
        <v>2971</v>
      </c>
      <c r="D1410" t="s">
        <v>2972</v>
      </c>
    </row>
    <row r="1411" spans="1:63" x14ac:dyDescent="0.3">
      <c r="A1411" t="s">
        <v>154</v>
      </c>
      <c r="B1411" t="s">
        <v>155</v>
      </c>
      <c r="C1411" t="s">
        <v>2973</v>
      </c>
      <c r="D1411" t="s">
        <v>2974</v>
      </c>
    </row>
    <row r="1412" spans="1:63" x14ac:dyDescent="0.3">
      <c r="A1412" t="s">
        <v>154</v>
      </c>
      <c r="B1412" t="s">
        <v>155</v>
      </c>
      <c r="C1412" t="s">
        <v>2975</v>
      </c>
      <c r="D1412" t="s">
        <v>2976</v>
      </c>
    </row>
    <row r="1413" spans="1:63" x14ac:dyDescent="0.3">
      <c r="A1413" t="s">
        <v>154</v>
      </c>
      <c r="B1413" t="s">
        <v>155</v>
      </c>
      <c r="C1413" t="s">
        <v>2977</v>
      </c>
      <c r="D1413" t="s">
        <v>2978</v>
      </c>
    </row>
    <row r="1414" spans="1:63" x14ac:dyDescent="0.3">
      <c r="A1414" t="s">
        <v>154</v>
      </c>
      <c r="B1414" t="s">
        <v>155</v>
      </c>
      <c r="C1414" t="s">
        <v>2979</v>
      </c>
      <c r="D1414" t="s">
        <v>2980</v>
      </c>
    </row>
    <row r="1415" spans="1:63" x14ac:dyDescent="0.3">
      <c r="A1415" t="s">
        <v>154</v>
      </c>
      <c r="B1415" t="s">
        <v>155</v>
      </c>
      <c r="C1415" t="s">
        <v>2981</v>
      </c>
      <c r="D1415" t="s">
        <v>2982</v>
      </c>
      <c r="O1415">
        <v>0</v>
      </c>
      <c r="P1415">
        <v>0</v>
      </c>
      <c r="Q1415">
        <v>0</v>
      </c>
      <c r="R1415">
        <v>0</v>
      </c>
      <c r="S1415">
        <v>4.0752948668802157E-2</v>
      </c>
      <c r="T1415">
        <v>1.3330538950324562</v>
      </c>
      <c r="U1415">
        <v>4.8530505590315505</v>
      </c>
      <c r="V1415">
        <v>12.688197526680574</v>
      </c>
      <c r="W1415">
        <v>17.498664747365851</v>
      </c>
      <c r="X1415">
        <v>12.764981176272395</v>
      </c>
      <c r="Y1415">
        <v>11.956293634612418</v>
      </c>
      <c r="Z1415">
        <v>16.494762328403322</v>
      </c>
      <c r="AA1415">
        <v>18.023463515314024</v>
      </c>
      <c r="AB1415">
        <v>23.447604608391273</v>
      </c>
      <c r="AC1415">
        <v>26.568250488016865</v>
      </c>
      <c r="AD1415">
        <v>29.680135249988652</v>
      </c>
      <c r="AE1415">
        <v>24.070335172256087</v>
      </c>
      <c r="AF1415">
        <v>17.953547506596831</v>
      </c>
      <c r="AG1415">
        <v>17.44298860096751</v>
      </c>
      <c r="AH1415">
        <v>17.626117895203283</v>
      </c>
      <c r="AI1415">
        <v>19.715336977962345</v>
      </c>
      <c r="AJ1415">
        <v>21.178913129989272</v>
      </c>
      <c r="AK1415">
        <v>15.545632639796667</v>
      </c>
      <c r="AL1415">
        <v>26.551360966881191</v>
      </c>
      <c r="AM1415">
        <v>37.054694629821888</v>
      </c>
      <c r="AN1415">
        <v>41.560675612796175</v>
      </c>
      <c r="AO1415">
        <v>37.954274180538427</v>
      </c>
      <c r="AP1415">
        <v>38.373068990459579</v>
      </c>
      <c r="AQ1415">
        <v>45.262265093276653</v>
      </c>
      <c r="AR1415">
        <v>36.726415456079252</v>
      </c>
      <c r="AS1415">
        <v>22.463201640954573</v>
      </c>
      <c r="AT1415">
        <v>20.457939483201372</v>
      </c>
      <c r="AU1415">
        <v>21.120408138813541</v>
      </c>
      <c r="AV1415">
        <v>17.400704202943036</v>
      </c>
      <c r="AW1415">
        <v>17.90975184485184</v>
      </c>
      <c r="AX1415">
        <v>13.815109685153622</v>
      </c>
      <c r="AY1415">
        <v>15.258113115663777</v>
      </c>
      <c r="AZ1415">
        <v>14.063375467291822</v>
      </c>
      <c r="BA1415">
        <v>11.525180114927112</v>
      </c>
      <c r="BB1415">
        <v>14.016160540844234</v>
      </c>
      <c r="BC1415">
        <v>10.740554488023225</v>
      </c>
      <c r="BD1415">
        <v>8.4438878785486455</v>
      </c>
      <c r="BE1415">
        <v>10.726634907878365</v>
      </c>
      <c r="BF1415">
        <v>11.048846521116653</v>
      </c>
      <c r="BG1415">
        <v>11.487290475211926</v>
      </c>
      <c r="BH1415">
        <v>15.703621487498935</v>
      </c>
      <c r="BI1415">
        <v>17.596776401100822</v>
      </c>
      <c r="BJ1415">
        <v>17.404695166080103</v>
      </c>
    </row>
    <row r="1416" spans="1:63" x14ac:dyDescent="0.3">
      <c r="A1416" t="s">
        <v>154</v>
      </c>
      <c r="B1416" t="s">
        <v>155</v>
      </c>
      <c r="C1416" t="s">
        <v>2983</v>
      </c>
      <c r="D1416" t="s">
        <v>2984</v>
      </c>
    </row>
    <row r="1417" spans="1:63" x14ac:dyDescent="0.3">
      <c r="A1417" t="s">
        <v>154</v>
      </c>
      <c r="B1417" t="s">
        <v>155</v>
      </c>
      <c r="C1417" t="s">
        <v>2985</v>
      </c>
      <c r="D1417" t="s">
        <v>2986</v>
      </c>
      <c r="O1417">
        <v>22.540303067757154</v>
      </c>
      <c r="P1417">
        <v>28.776386033440257</v>
      </c>
      <c r="Q1417">
        <v>25.227425607987151</v>
      </c>
      <c r="R1417">
        <v>25.665652130582423</v>
      </c>
      <c r="S1417">
        <v>14.57015707658347</v>
      </c>
      <c r="T1417">
        <v>19.286344733139558</v>
      </c>
      <c r="U1417">
        <v>24.888226851757693</v>
      </c>
      <c r="V1417">
        <v>64.353398825568817</v>
      </c>
      <c r="W1417">
        <v>97.652951585580453</v>
      </c>
      <c r="X1417">
        <v>47.611676691283726</v>
      </c>
      <c r="Y1417">
        <v>41.074599364946287</v>
      </c>
      <c r="Z1417">
        <v>88.734806069148121</v>
      </c>
      <c r="AA1417">
        <v>105.13700003772145</v>
      </c>
      <c r="AB1417">
        <v>142.59222090005511</v>
      </c>
      <c r="AC1417">
        <v>186.41088187631723</v>
      </c>
      <c r="AD1417">
        <v>197.5574179218336</v>
      </c>
      <c r="AE1417">
        <v>133.27819065763569</v>
      </c>
      <c r="AF1417">
        <v>98.8990589210797</v>
      </c>
      <c r="AG1417">
        <v>121.61235899195013</v>
      </c>
      <c r="AH1417">
        <v>109.07137335126806</v>
      </c>
      <c r="AI1417">
        <v>99.229583644224121</v>
      </c>
      <c r="AJ1417">
        <v>93.632407464259288</v>
      </c>
      <c r="AK1417">
        <v>128.89157251358154</v>
      </c>
      <c r="AL1417">
        <v>150.39317056205104</v>
      </c>
      <c r="AM1417">
        <v>182.54166583279937</v>
      </c>
      <c r="AN1417">
        <v>188.50197624516701</v>
      </c>
      <c r="AO1417">
        <v>168.38753806009217</v>
      </c>
      <c r="AP1417">
        <v>129.64928888401508</v>
      </c>
      <c r="AQ1417">
        <v>148.45064897120915</v>
      </c>
      <c r="AR1417">
        <v>134.12569078349668</v>
      </c>
      <c r="AS1417">
        <v>85.154377155494672</v>
      </c>
      <c r="AT1417">
        <v>78.077268644987669</v>
      </c>
      <c r="AU1417">
        <v>74.637347163948334</v>
      </c>
      <c r="AV1417">
        <v>73.943284438402529</v>
      </c>
      <c r="AW1417">
        <v>56.20928473366677</v>
      </c>
      <c r="AX1417">
        <v>41.222065246864098</v>
      </c>
      <c r="AY1417">
        <v>36.766001080954119</v>
      </c>
      <c r="AZ1417">
        <v>32.50005203288795</v>
      </c>
      <c r="BA1417">
        <v>30.790582959338945</v>
      </c>
      <c r="BB1417">
        <v>27.708039670094077</v>
      </c>
      <c r="BC1417">
        <v>27.090639184176023</v>
      </c>
      <c r="BD1417">
        <v>23.122864487689824</v>
      </c>
      <c r="BE1417">
        <v>25.808195253233627</v>
      </c>
      <c r="BF1417">
        <v>27.018794260546322</v>
      </c>
      <c r="BG1417">
        <v>28.537817270516594</v>
      </c>
      <c r="BH1417">
        <v>34.060305919452873</v>
      </c>
      <c r="BI1417">
        <v>36.477785013849164</v>
      </c>
      <c r="BJ1417">
        <v>36.183565351539769</v>
      </c>
    </row>
    <row r="1418" spans="1:63" x14ac:dyDescent="0.3">
      <c r="A1418" t="s">
        <v>154</v>
      </c>
      <c r="B1418" t="s">
        <v>155</v>
      </c>
      <c r="C1418" t="s">
        <v>2987</v>
      </c>
      <c r="D1418" t="s">
        <v>2988</v>
      </c>
      <c r="AS1418">
        <v>4.5021371431872632</v>
      </c>
      <c r="AX1418">
        <v>3.5701968921984046</v>
      </c>
      <c r="BC1418">
        <v>2.8535601183573829</v>
      </c>
      <c r="BD1418">
        <v>2.7300270484411278</v>
      </c>
      <c r="BE1418">
        <v>2.6057937279583121</v>
      </c>
      <c r="BF1418">
        <v>2.5203001128660554</v>
      </c>
      <c r="BG1418">
        <v>2.408127208321543</v>
      </c>
      <c r="BH1418">
        <v>2.32442304413913</v>
      </c>
      <c r="BI1418">
        <v>2.2362047614782941</v>
      </c>
    </row>
    <row r="1419" spans="1:63" x14ac:dyDescent="0.3">
      <c r="A1419" t="s">
        <v>154</v>
      </c>
      <c r="B1419" t="s">
        <v>155</v>
      </c>
      <c r="C1419" t="s">
        <v>2989</v>
      </c>
      <c r="D1419" t="s">
        <v>2990</v>
      </c>
      <c r="AS1419">
        <v>22.754734387911896</v>
      </c>
      <c r="AX1419">
        <v>21.130446719359188</v>
      </c>
      <c r="BC1419">
        <v>19.700913701103222</v>
      </c>
      <c r="BD1419">
        <v>19.445002171240031</v>
      </c>
      <c r="BE1419">
        <v>19.221373912757052</v>
      </c>
      <c r="BF1419">
        <v>18.966958432260334</v>
      </c>
      <c r="BG1419">
        <v>18.721969516973552</v>
      </c>
      <c r="BH1419">
        <v>18.532013773972672</v>
      </c>
      <c r="BI1419">
        <v>18.353355259999582</v>
      </c>
    </row>
    <row r="1420" spans="1:63" x14ac:dyDescent="0.3">
      <c r="A1420" t="s">
        <v>154</v>
      </c>
      <c r="B1420" t="s">
        <v>155</v>
      </c>
      <c r="C1420" t="s">
        <v>2991</v>
      </c>
      <c r="D1420" t="s">
        <v>2992</v>
      </c>
      <c r="AS1420">
        <v>13.458549147251759</v>
      </c>
      <c r="AX1420">
        <v>12.217379713657346</v>
      </c>
      <c r="BC1420">
        <v>11.14320291940756</v>
      </c>
      <c r="BD1420">
        <v>10.960337906393146</v>
      </c>
      <c r="BE1420">
        <v>10.802381104488903</v>
      </c>
      <c r="BF1420">
        <v>10.644126717253583</v>
      </c>
      <c r="BG1420">
        <v>10.476271370784572</v>
      </c>
      <c r="BH1420">
        <v>10.338956567727042</v>
      </c>
      <c r="BI1420">
        <v>10.217712246168229</v>
      </c>
    </row>
    <row r="1421" spans="1:63" x14ac:dyDescent="0.3">
      <c r="A1421" t="s">
        <v>154</v>
      </c>
      <c r="B1421" t="s">
        <v>155</v>
      </c>
      <c r="C1421" t="s">
        <v>2993</v>
      </c>
      <c r="D1421" t="s">
        <v>2994</v>
      </c>
    </row>
    <row r="1422" spans="1:63" x14ac:dyDescent="0.3">
      <c r="A1422" t="s">
        <v>154</v>
      </c>
      <c r="B1422" t="s">
        <v>155</v>
      </c>
      <c r="C1422" t="s">
        <v>2995</v>
      </c>
      <c r="D1422" t="s">
        <v>2996</v>
      </c>
    </row>
    <row r="1423" spans="1:63" x14ac:dyDescent="0.3">
      <c r="A1423" t="s">
        <v>154</v>
      </c>
      <c r="B1423" t="s">
        <v>155</v>
      </c>
      <c r="C1423" t="s">
        <v>2997</v>
      </c>
      <c r="D1423" t="s">
        <v>2998</v>
      </c>
      <c r="AW1423">
        <v>51.666666666666664</v>
      </c>
      <c r="AX1423">
        <v>50.476190476190474</v>
      </c>
      <c r="AY1423">
        <v>50.714285714285715</v>
      </c>
      <c r="AZ1423">
        <v>51.19047619047619</v>
      </c>
      <c r="BA1423">
        <v>52.38095238095238</v>
      </c>
      <c r="BB1423">
        <v>54.523809523809526</v>
      </c>
      <c r="BC1423">
        <v>56.19047619047619</v>
      </c>
      <c r="BD1423">
        <v>56.428571428571431</v>
      </c>
      <c r="BE1423">
        <v>56.666666666666664</v>
      </c>
      <c r="BF1423">
        <v>55.813953488372093</v>
      </c>
      <c r="BG1423">
        <v>54.418604651162788</v>
      </c>
      <c r="BH1423">
        <v>54.418604651162788</v>
      </c>
      <c r="BI1423">
        <v>57.209302325581397</v>
      </c>
      <c r="BJ1423">
        <v>55.813953488372093</v>
      </c>
      <c r="BK1423">
        <v>55.813953488372093</v>
      </c>
    </row>
    <row r="1424" spans="1:63" x14ac:dyDescent="0.3">
      <c r="A1424" t="s">
        <v>154</v>
      </c>
      <c r="B1424" t="s">
        <v>155</v>
      </c>
      <c r="C1424" t="s">
        <v>2999</v>
      </c>
      <c r="D1424" t="s">
        <v>3000</v>
      </c>
      <c r="BG1424">
        <v>1.8023174534689697</v>
      </c>
    </row>
    <row r="1425" spans="1:63" x14ac:dyDescent="0.3">
      <c r="A1425" t="s">
        <v>154</v>
      </c>
      <c r="B1425" t="s">
        <v>155</v>
      </c>
      <c r="C1425" t="s">
        <v>3001</v>
      </c>
      <c r="D1425" t="s">
        <v>3002</v>
      </c>
      <c r="AV1425">
        <v>11.4375</v>
      </c>
      <c r="AW1425">
        <v>11.277777777777779</v>
      </c>
      <c r="AX1425">
        <v>11.454545454545455</v>
      </c>
      <c r="AY1425">
        <v>11.244444444444444</v>
      </c>
      <c r="AZ1425">
        <v>10.933333333333334</v>
      </c>
      <c r="BA1425">
        <v>10.355555555555556</v>
      </c>
      <c r="BB1425">
        <v>9.844444444444445</v>
      </c>
      <c r="BC1425">
        <v>9.6222222222222218</v>
      </c>
      <c r="BD1425">
        <v>9.0666666666666664</v>
      </c>
      <c r="BE1425">
        <v>8.9130434782608692</v>
      </c>
      <c r="BF1425">
        <v>8.7234042553191493</v>
      </c>
      <c r="BG1425">
        <v>8.5106382978723403</v>
      </c>
      <c r="BH1425">
        <v>8.5208333333333339</v>
      </c>
      <c r="BI1425">
        <v>8.125</v>
      </c>
      <c r="BJ1425">
        <v>7.729166666666667</v>
      </c>
      <c r="BK1425">
        <v>7.520833333333333</v>
      </c>
    </row>
    <row r="1426" spans="1:63" x14ac:dyDescent="0.3">
      <c r="A1426" t="s">
        <v>154</v>
      </c>
      <c r="B1426" t="s">
        <v>155</v>
      </c>
      <c r="C1426" t="s">
        <v>3003</v>
      </c>
      <c r="D1426" t="s">
        <v>3004</v>
      </c>
      <c r="AV1426">
        <v>11.4375</v>
      </c>
      <c r="AW1426">
        <v>11.277777777777779</v>
      </c>
      <c r="AX1426">
        <v>11.454545454545455</v>
      </c>
      <c r="AY1426">
        <v>11.244444444444444</v>
      </c>
      <c r="AZ1426">
        <v>10.955555555555556</v>
      </c>
      <c r="BA1426">
        <v>10.377777777777778</v>
      </c>
      <c r="BB1426">
        <v>9.8666666666666671</v>
      </c>
      <c r="BC1426">
        <v>9.6444444444444439</v>
      </c>
      <c r="BD1426">
        <v>9.1111111111111107</v>
      </c>
      <c r="BE1426">
        <v>8.9565217391304355</v>
      </c>
      <c r="BF1426">
        <v>8.7765957446808507</v>
      </c>
      <c r="BG1426">
        <v>8.5638297872340434</v>
      </c>
      <c r="BH1426">
        <v>8.5520833333333339</v>
      </c>
      <c r="BI1426">
        <v>8.1770833333333339</v>
      </c>
      <c r="BJ1426">
        <v>7.78125</v>
      </c>
      <c r="BK1426">
        <v>7.552083333333333</v>
      </c>
    </row>
    <row r="1427" spans="1:63" x14ac:dyDescent="0.3">
      <c r="A1427" t="s">
        <v>154</v>
      </c>
      <c r="B1427" t="s">
        <v>155</v>
      </c>
      <c r="C1427" t="s">
        <v>3005</v>
      </c>
      <c r="D1427" t="s">
        <v>3006</v>
      </c>
      <c r="AV1427">
        <v>11.34375</v>
      </c>
      <c r="AW1427">
        <v>11.138888888888889</v>
      </c>
      <c r="AX1427">
        <v>11.318181818181818</v>
      </c>
      <c r="AY1427">
        <v>11.111111111111111</v>
      </c>
      <c r="AZ1427">
        <v>10.822222222222223</v>
      </c>
      <c r="BA1427">
        <v>10.222222222222221</v>
      </c>
      <c r="BB1427">
        <v>9.7111111111111104</v>
      </c>
      <c r="BC1427">
        <v>9.4888888888888889</v>
      </c>
      <c r="BD1427">
        <v>8.9555555555555557</v>
      </c>
      <c r="BE1427">
        <v>8.804347826086957</v>
      </c>
      <c r="BF1427">
        <v>8.6276595744680851</v>
      </c>
      <c r="BG1427">
        <v>8.414893617021276</v>
      </c>
      <c r="BH1427">
        <v>8.40625</v>
      </c>
      <c r="BI1427">
        <v>8.03125</v>
      </c>
      <c r="BJ1427">
        <v>7.65625</v>
      </c>
      <c r="BK1427">
        <v>7.447916666666667</v>
      </c>
    </row>
    <row r="1428" spans="1:63" x14ac:dyDescent="0.3">
      <c r="A1428" t="s">
        <v>154</v>
      </c>
      <c r="B1428" t="s">
        <v>155</v>
      </c>
      <c r="C1428" t="s">
        <v>3007</v>
      </c>
      <c r="D1428" t="s">
        <v>3008</v>
      </c>
      <c r="AW1428">
        <v>55.582010476190469</v>
      </c>
      <c r="AX1428">
        <v>56.402116349206352</v>
      </c>
      <c r="AY1428">
        <v>56.904761746031745</v>
      </c>
      <c r="AZ1428">
        <v>57.116401984126981</v>
      </c>
      <c r="BA1428">
        <v>56.216931190476195</v>
      </c>
      <c r="BB1428">
        <v>57.169312222222224</v>
      </c>
      <c r="BC1428">
        <v>58.835978968253961</v>
      </c>
      <c r="BD1428">
        <v>59.603174444444448</v>
      </c>
      <c r="BE1428">
        <v>59.814814682539684</v>
      </c>
      <c r="BF1428">
        <v>59.39276485788114</v>
      </c>
      <c r="BG1428">
        <v>58.746770025839794</v>
      </c>
      <c r="BH1428">
        <v>60.232569767441866</v>
      </c>
      <c r="BI1428">
        <v>60.258409302325589</v>
      </c>
      <c r="BJ1428">
        <v>60.516802325581409</v>
      </c>
      <c r="BK1428">
        <v>62.428948837209305</v>
      </c>
    </row>
    <row r="1429" spans="1:63" x14ac:dyDescent="0.3">
      <c r="A1429" t="s">
        <v>154</v>
      </c>
      <c r="B1429" t="s">
        <v>155</v>
      </c>
      <c r="C1429" t="s">
        <v>3009</v>
      </c>
      <c r="D1429" t="s">
        <v>3010</v>
      </c>
      <c r="AM1429">
        <v>6.6031825820044494</v>
      </c>
      <c r="AN1429">
        <v>6.7999342831161096</v>
      </c>
      <c r="AO1429">
        <v>11.373212955457843</v>
      </c>
      <c r="AP1429">
        <v>17.098800964779318</v>
      </c>
      <c r="AR1429">
        <v>29.133987647026625</v>
      </c>
    </row>
    <row r="1430" spans="1:63" x14ac:dyDescent="0.3">
      <c r="A1430" t="s">
        <v>154</v>
      </c>
      <c r="B1430" t="s">
        <v>155</v>
      </c>
      <c r="C1430" t="s">
        <v>3011</v>
      </c>
      <c r="D1430" t="s">
        <v>3012</v>
      </c>
      <c r="AM1430">
        <v>13840200000</v>
      </c>
      <c r="AN1430">
        <v>16344660000</v>
      </c>
      <c r="AO1430">
        <v>27822610000</v>
      </c>
      <c r="AP1430">
        <v>43586700000</v>
      </c>
      <c r="AR1430">
        <v>73336770000</v>
      </c>
    </row>
    <row r="1431" spans="1:63" x14ac:dyDescent="0.3">
      <c r="A1431" t="s">
        <v>154</v>
      </c>
      <c r="B1431" t="s">
        <v>155</v>
      </c>
      <c r="C1431" t="s">
        <v>3013</v>
      </c>
      <c r="D1431" t="s">
        <v>3014</v>
      </c>
      <c r="U1431">
        <v>3.7715583426096999</v>
      </c>
      <c r="V1431">
        <v>3.4779154446870204</v>
      </c>
      <c r="W1431">
        <v>3.5353262792694502</v>
      </c>
      <c r="X1431">
        <v>4.7280563579460004</v>
      </c>
      <c r="Y1431">
        <v>9.2932165286852193</v>
      </c>
      <c r="Z1431">
        <v>3.4768768837769901</v>
      </c>
      <c r="AA1431">
        <v>3.3319160415167999</v>
      </c>
      <c r="AB1431">
        <v>4.1271731312810997</v>
      </c>
      <c r="AC1431">
        <v>3.4321539122587401</v>
      </c>
      <c r="AD1431">
        <v>4.3825298406675799</v>
      </c>
      <c r="AE1431">
        <v>5.05073314328639</v>
      </c>
      <c r="AF1431">
        <v>7.1325912588810496</v>
      </c>
      <c r="AG1431">
        <v>3.4911944517592999</v>
      </c>
      <c r="AH1431">
        <v>5.0875049307921998</v>
      </c>
      <c r="AI1431">
        <v>6.0246124899830997</v>
      </c>
      <c r="AJ1431">
        <v>4.3738518835741598</v>
      </c>
      <c r="AK1431">
        <v>4.4150109298744598</v>
      </c>
      <c r="AL1431">
        <v>3.6456239900277101</v>
      </c>
      <c r="AM1431">
        <v>5.1223589387445108</v>
      </c>
      <c r="AN1431">
        <v>5.5980650566611017</v>
      </c>
      <c r="AO1431">
        <v>10.619162433680463</v>
      </c>
      <c r="AP1431">
        <v>17.56043392865282</v>
      </c>
      <c r="AQ1431">
        <v>29.960001364685606</v>
      </c>
      <c r="AR1431">
        <v>26.681529396169196</v>
      </c>
      <c r="AS1431">
        <v>34.135666320954094</v>
      </c>
      <c r="AT1431">
        <v>23.649869436362945</v>
      </c>
      <c r="AU1431">
        <v>25.795646564386804</v>
      </c>
      <c r="AV1431">
        <v>18.489944847104287</v>
      </c>
      <c r="AW1431">
        <v>18.63138185195837</v>
      </c>
      <c r="AX1431">
        <v>19.553236113664838</v>
      </c>
      <c r="AY1431">
        <v>23.461881449045858</v>
      </c>
      <c r="AZ1431">
        <v>29.779212544396934</v>
      </c>
      <c r="BA1431">
        <v>40.325689130126619</v>
      </c>
      <c r="BB1431">
        <v>25.767384685407457</v>
      </c>
      <c r="BC1431">
        <v>28.442266772447965</v>
      </c>
      <c r="BD1431">
        <v>27.167831438405738</v>
      </c>
      <c r="BE1431">
        <v>24.780483353347076</v>
      </c>
      <c r="BF1431">
        <v>24.414775687472901</v>
      </c>
      <c r="BG1431">
        <v>24.811201647229129</v>
      </c>
      <c r="BH1431">
        <v>30.087649374980238</v>
      </c>
      <c r="BI1431">
        <v>36.607742255883934</v>
      </c>
      <c r="BJ1431">
        <v>24.989020584624967</v>
      </c>
    </row>
    <row r="1432" spans="1:63" x14ac:dyDescent="0.3">
      <c r="A1432" t="s">
        <v>154</v>
      </c>
      <c r="B1432" t="s">
        <v>155</v>
      </c>
      <c r="C1432" t="s">
        <v>3015</v>
      </c>
      <c r="D1432" t="s">
        <v>3016</v>
      </c>
      <c r="BF1432">
        <v>4.6595744680851068</v>
      </c>
      <c r="BG1432">
        <v>4.6808510638297873</v>
      </c>
      <c r="BH1432">
        <v>4.6875</v>
      </c>
      <c r="BI1432">
        <v>4.833333333333333</v>
      </c>
      <c r="BJ1432">
        <v>5.020833333333333</v>
      </c>
      <c r="BK1432">
        <v>5.145833333333333</v>
      </c>
    </row>
    <row r="1433" spans="1:63" x14ac:dyDescent="0.3">
      <c r="A1433" t="s">
        <v>154</v>
      </c>
      <c r="B1433" t="s">
        <v>155</v>
      </c>
      <c r="C1433" t="s">
        <v>3017</v>
      </c>
      <c r="D1433" t="s">
        <v>3018</v>
      </c>
    </row>
    <row r="1434" spans="1:63" x14ac:dyDescent="0.3">
      <c r="A1434" t="s">
        <v>154</v>
      </c>
      <c r="B1434" t="s">
        <v>155</v>
      </c>
      <c r="C1434" t="s">
        <v>3019</v>
      </c>
      <c r="D1434" t="s">
        <v>3020</v>
      </c>
    </row>
    <row r="1435" spans="1:63" x14ac:dyDescent="0.3">
      <c r="A1435" t="s">
        <v>154</v>
      </c>
      <c r="B1435" t="s">
        <v>155</v>
      </c>
      <c r="C1435" t="s">
        <v>3021</v>
      </c>
      <c r="D1435" t="s">
        <v>3022</v>
      </c>
      <c r="AS1435">
        <v>8.4649354463678979</v>
      </c>
      <c r="AX1435">
        <v>8.0396810989474758</v>
      </c>
      <c r="BC1435">
        <v>7.7530837597686721</v>
      </c>
      <c r="BH1435">
        <v>7.5658559768087263</v>
      </c>
      <c r="BI1435">
        <v>7.5355439194384761</v>
      </c>
    </row>
    <row r="1436" spans="1:63" x14ac:dyDescent="0.3">
      <c r="A1436" t="s">
        <v>154</v>
      </c>
      <c r="B1436" t="s">
        <v>155</v>
      </c>
      <c r="C1436" t="s">
        <v>3023</v>
      </c>
      <c r="D1436" t="s">
        <v>3024</v>
      </c>
      <c r="AS1436">
        <v>5.8763607529012827</v>
      </c>
      <c r="AX1436">
        <v>5.470237769920403</v>
      </c>
      <c r="BC1436">
        <v>5.3545374929331082</v>
      </c>
      <c r="BH1436">
        <v>4.9998936177281026</v>
      </c>
      <c r="BI1436">
        <v>4.9136948028131897</v>
      </c>
    </row>
    <row r="1437" spans="1:63" x14ac:dyDescent="0.3">
      <c r="A1437" t="s">
        <v>154</v>
      </c>
      <c r="B1437" t="s">
        <v>155</v>
      </c>
      <c r="C1437" t="s">
        <v>3025</v>
      </c>
      <c r="D1437" t="s">
        <v>3026</v>
      </c>
      <c r="AS1437">
        <v>11.067575011747548</v>
      </c>
      <c r="AX1437">
        <v>10.662570785718529</v>
      </c>
      <c r="BC1437">
        <v>10.144313227608873</v>
      </c>
      <c r="BH1437">
        <v>10.143038481222444</v>
      </c>
      <c r="BI1437">
        <v>10.172299693799246</v>
      </c>
    </row>
    <row r="1438" spans="1:63" x14ac:dyDescent="0.3">
      <c r="A1438" t="s">
        <v>154</v>
      </c>
      <c r="B1438" t="s">
        <v>155</v>
      </c>
      <c r="C1438" t="s">
        <v>3027</v>
      </c>
      <c r="D1438" t="s">
        <v>3028</v>
      </c>
      <c r="F1438">
        <v>21767201.000061035</v>
      </c>
      <c r="G1438">
        <v>21767201.000061035</v>
      </c>
      <c r="H1438">
        <v>21767201.000061035</v>
      </c>
      <c r="I1438">
        <v>21767201.000061035</v>
      </c>
      <c r="J1438">
        <v>21767201.000061035</v>
      </c>
      <c r="K1438">
        <v>21767201.000061035</v>
      </c>
      <c r="L1438">
        <v>21767201.000061035</v>
      </c>
      <c r="M1438">
        <v>21767201.000061035</v>
      </c>
      <c r="N1438">
        <v>21767201.000061035</v>
      </c>
      <c r="O1438">
        <v>21767201.000061035</v>
      </c>
      <c r="P1438">
        <v>21767201.000061035</v>
      </c>
      <c r="Q1438">
        <v>21767201.000061035</v>
      </c>
      <c r="R1438">
        <v>21767201.000061035</v>
      </c>
      <c r="S1438">
        <v>21767201.000061035</v>
      </c>
      <c r="T1438">
        <v>21767201.000061035</v>
      </c>
      <c r="U1438">
        <v>21767201.000061035</v>
      </c>
      <c r="V1438">
        <v>21767201.000061035</v>
      </c>
      <c r="W1438">
        <v>21767201.000061035</v>
      </c>
      <c r="X1438">
        <v>21767201.000061035</v>
      </c>
      <c r="Y1438">
        <v>21767201.000061035</v>
      </c>
      <c r="Z1438">
        <v>21767201.000061035</v>
      </c>
      <c r="AA1438">
        <v>21767201.000061035</v>
      </c>
      <c r="AB1438">
        <v>21767201.000061035</v>
      </c>
      <c r="AC1438">
        <v>21767201.000061035</v>
      </c>
      <c r="AD1438">
        <v>21767201.000061035</v>
      </c>
      <c r="AE1438">
        <v>21767201.000061035</v>
      </c>
      <c r="AF1438">
        <v>21767201.000061035</v>
      </c>
      <c r="AG1438">
        <v>21767201.000061035</v>
      </c>
      <c r="AH1438">
        <v>21767201.000061035</v>
      </c>
      <c r="AI1438">
        <v>21767201.000061035</v>
      </c>
      <c r="AJ1438">
        <v>21767201.000061035</v>
      </c>
      <c r="AK1438">
        <v>21767201.000061035</v>
      </c>
      <c r="AL1438">
        <v>21767201.000061035</v>
      </c>
      <c r="AM1438">
        <v>21767201.000061035</v>
      </c>
      <c r="AN1438">
        <v>21767201.000061035</v>
      </c>
      <c r="AO1438">
        <v>21767201.000061035</v>
      </c>
      <c r="AP1438">
        <v>21767201.000061035</v>
      </c>
      <c r="AQ1438">
        <v>21767201.000061035</v>
      </c>
      <c r="AR1438">
        <v>21767201.000061035</v>
      </c>
      <c r="AS1438">
        <v>21767201.000061035</v>
      </c>
      <c r="AT1438">
        <v>21767201.000061035</v>
      </c>
      <c r="AU1438">
        <v>21767201.000061035</v>
      </c>
      <c r="AV1438">
        <v>21767201.000061035</v>
      </c>
      <c r="AW1438">
        <v>21767201.000061035</v>
      </c>
      <c r="AX1438">
        <v>21767201.000061035</v>
      </c>
      <c r="AY1438">
        <v>21767201.000061035</v>
      </c>
      <c r="AZ1438">
        <v>21767201.000061035</v>
      </c>
      <c r="BA1438">
        <v>21767201.000061035</v>
      </c>
      <c r="BB1438">
        <v>21767201.000061035</v>
      </c>
      <c r="BC1438">
        <v>21767201.000061035</v>
      </c>
      <c r="BD1438">
        <v>21767456.000061035</v>
      </c>
      <c r="BE1438">
        <v>21767456.000061035</v>
      </c>
      <c r="BF1438">
        <v>21767456.000061035</v>
      </c>
      <c r="BG1438">
        <v>21767456.000061035</v>
      </c>
      <c r="BH1438">
        <v>21767456.000061035</v>
      </c>
      <c r="BI1438">
        <v>21754456.000061035</v>
      </c>
      <c r="BJ1438">
        <v>21754456.000061035</v>
      </c>
      <c r="BK1438">
        <v>21754456.000061035</v>
      </c>
    </row>
    <row r="1439" spans="1:63" x14ac:dyDescent="0.3">
      <c r="A1439" t="s">
        <v>154</v>
      </c>
      <c r="B1439" t="s">
        <v>155</v>
      </c>
      <c r="C1439" t="s">
        <v>3029</v>
      </c>
      <c r="D1439" t="s">
        <v>3030</v>
      </c>
    </row>
    <row r="1440" spans="1:63" x14ac:dyDescent="0.3">
      <c r="A1440" t="s">
        <v>154</v>
      </c>
      <c r="B1440" t="s">
        <v>155</v>
      </c>
      <c r="C1440" t="s">
        <v>3031</v>
      </c>
      <c r="D1440" t="s">
        <v>3032</v>
      </c>
    </row>
    <row r="1441" spans="1:63" x14ac:dyDescent="0.3">
      <c r="A1441" t="s">
        <v>154</v>
      </c>
      <c r="B1441" t="s">
        <v>155</v>
      </c>
      <c r="C1441" t="s">
        <v>3033</v>
      </c>
      <c r="D1441" t="s">
        <v>3034</v>
      </c>
      <c r="E1441">
        <v>33.789039236594519</v>
      </c>
      <c r="F1441">
        <v>34.395058359583643</v>
      </c>
      <c r="G1441">
        <v>34.99734968305976</v>
      </c>
      <c r="H1441">
        <v>35.53304730701192</v>
      </c>
      <c r="I1441">
        <v>36.06903688075294</v>
      </c>
      <c r="J1441">
        <v>36.606533519918841</v>
      </c>
      <c r="K1441">
        <v>37.153543392062431</v>
      </c>
      <c r="L1441">
        <v>37.700499741038954</v>
      </c>
      <c r="M1441">
        <v>38.290238470940352</v>
      </c>
      <c r="N1441">
        <v>38.877967686602261</v>
      </c>
      <c r="O1441">
        <v>39.463450538981562</v>
      </c>
      <c r="P1441">
        <v>40.057865784455821</v>
      </c>
      <c r="Q1441">
        <v>40.649193585990915</v>
      </c>
      <c r="R1441">
        <v>41.210786364819207</v>
      </c>
      <c r="S1441">
        <v>41.768795184310456</v>
      </c>
      <c r="T1441">
        <v>42.323760656923177</v>
      </c>
      <c r="U1441">
        <v>42.87992536638059</v>
      </c>
      <c r="V1441">
        <v>43.432454559855408</v>
      </c>
      <c r="W1441">
        <v>43.857860060056481</v>
      </c>
      <c r="X1441">
        <v>44.283446879057166</v>
      </c>
      <c r="Y1441">
        <v>44.709540380371635</v>
      </c>
      <c r="Z1441">
        <v>45.149614934698981</v>
      </c>
      <c r="AA1441">
        <v>45.587167938203166</v>
      </c>
      <c r="AB1441">
        <v>45.9098880016588</v>
      </c>
      <c r="AC1441">
        <v>46.230877031551998</v>
      </c>
      <c r="AD1441">
        <v>46.549651675783785</v>
      </c>
      <c r="AE1441">
        <v>46.873157264536204</v>
      </c>
      <c r="AF1441">
        <v>47.193193768112273</v>
      </c>
      <c r="AG1441">
        <v>47.135083553312995</v>
      </c>
      <c r="AH1441">
        <v>47.072453930375744</v>
      </c>
      <c r="AI1441">
        <v>47.010514935319371</v>
      </c>
      <c r="AJ1441">
        <v>46.970892699310227</v>
      </c>
      <c r="AK1441">
        <v>46.942388406687549</v>
      </c>
      <c r="AL1441">
        <v>46.688382262598331</v>
      </c>
      <c r="AM1441">
        <v>46.415595585726699</v>
      </c>
      <c r="AN1441">
        <v>46.124216484552633</v>
      </c>
      <c r="AO1441">
        <v>45.823481994064267</v>
      </c>
      <c r="AP1441">
        <v>45.513792314971667</v>
      </c>
      <c r="AQ1441">
        <v>45.543379464974144</v>
      </c>
      <c r="AR1441">
        <v>45.574750702996148</v>
      </c>
      <c r="AS1441">
        <v>45.610680677941701</v>
      </c>
      <c r="AT1441">
        <v>45.658300190285601</v>
      </c>
      <c r="AU1441">
        <v>45.713648688395558</v>
      </c>
      <c r="AV1441">
        <v>46.81129222255889</v>
      </c>
      <c r="AW1441">
        <v>47.912861772879417</v>
      </c>
      <c r="AX1441">
        <v>49.018176828192431</v>
      </c>
      <c r="AY1441">
        <v>50.129089549374577</v>
      </c>
      <c r="AZ1441">
        <v>51.244784293361874</v>
      </c>
      <c r="BA1441">
        <v>52.604169469599</v>
      </c>
      <c r="BB1441">
        <v>53.959534729924194</v>
      </c>
      <c r="BC1441">
        <v>55.311489489203218</v>
      </c>
      <c r="BD1441">
        <v>56.664778998145934</v>
      </c>
      <c r="BE1441">
        <v>58.016688056660293</v>
      </c>
      <c r="BF1441">
        <v>58.853779896725861</v>
      </c>
      <c r="BG1441">
        <v>59.686713133538113</v>
      </c>
      <c r="BH1441">
        <v>60.515286936160251</v>
      </c>
      <c r="BI1441">
        <v>61.34378813288518</v>
      </c>
    </row>
    <row r="1442" spans="1:63" x14ac:dyDescent="0.3">
      <c r="A1442" t="s">
        <v>154</v>
      </c>
      <c r="B1442" t="s">
        <v>155</v>
      </c>
      <c r="C1442" t="s">
        <v>3035</v>
      </c>
      <c r="D1442" t="s">
        <v>3036</v>
      </c>
      <c r="E1442">
        <v>28.46183757272183</v>
      </c>
      <c r="F1442">
        <v>29.028938476581224</v>
      </c>
      <c r="G1442">
        <v>29.593180237659396</v>
      </c>
      <c r="H1442">
        <v>30.109179145803662</v>
      </c>
      <c r="I1442">
        <v>30.624908557577367</v>
      </c>
      <c r="J1442">
        <v>31.141216253145508</v>
      </c>
      <c r="K1442">
        <v>31.665817214612421</v>
      </c>
      <c r="L1442">
        <v>32.189508866824525</v>
      </c>
      <c r="M1442">
        <v>32.661140555839893</v>
      </c>
      <c r="N1442">
        <v>33.129909028668393</v>
      </c>
      <c r="O1442">
        <v>33.595893144130322</v>
      </c>
      <c r="P1442">
        <v>34.067743394543619</v>
      </c>
      <c r="Q1442">
        <v>34.536687814835886</v>
      </c>
      <c r="R1442">
        <v>35.019387798154227</v>
      </c>
      <c r="S1442">
        <v>35.498463264477373</v>
      </c>
      <c r="T1442">
        <v>35.974132978547026</v>
      </c>
      <c r="U1442">
        <v>36.447551226605327</v>
      </c>
      <c r="V1442">
        <v>36.918132974534871</v>
      </c>
      <c r="W1442">
        <v>37.299240716148319</v>
      </c>
      <c r="X1442">
        <v>37.682619381541343</v>
      </c>
      <c r="Y1442">
        <v>38.068953949944209</v>
      </c>
      <c r="Z1442">
        <v>38.467484512074051</v>
      </c>
      <c r="AA1442">
        <v>38.865729561964308</v>
      </c>
      <c r="AB1442">
        <v>39.095973173068458</v>
      </c>
      <c r="AC1442">
        <v>39.323986472542522</v>
      </c>
      <c r="AD1442">
        <v>39.548787663644475</v>
      </c>
      <c r="AE1442">
        <v>39.776527177882755</v>
      </c>
      <c r="AF1442">
        <v>39.999790225054682</v>
      </c>
      <c r="AG1442">
        <v>39.872317073574195</v>
      </c>
      <c r="AH1442">
        <v>39.739462125749071</v>
      </c>
      <c r="AI1442">
        <v>39.606799511082016</v>
      </c>
      <c r="AJ1442">
        <v>39.490590212640043</v>
      </c>
      <c r="AK1442">
        <v>39.387973743762672</v>
      </c>
      <c r="AL1442">
        <v>39.268493282565487</v>
      </c>
      <c r="AM1442">
        <v>39.132113714465291</v>
      </c>
      <c r="AN1442">
        <v>38.979776504807703</v>
      </c>
      <c r="AO1442">
        <v>38.820677994157954</v>
      </c>
      <c r="AP1442">
        <v>38.657070689921291</v>
      </c>
      <c r="AQ1442">
        <v>38.835249403671462</v>
      </c>
      <c r="AR1442">
        <v>39.015128472027634</v>
      </c>
      <c r="AS1442">
        <v>39.198791655347463</v>
      </c>
      <c r="AT1442">
        <v>39.391922316905472</v>
      </c>
      <c r="AU1442">
        <v>39.592264424956888</v>
      </c>
      <c r="AV1442">
        <v>40.726584669556132</v>
      </c>
      <c r="AW1442">
        <v>41.864687336961502</v>
      </c>
      <c r="AX1442">
        <v>43.00617075016762</v>
      </c>
      <c r="AY1442">
        <v>44.15130353701322</v>
      </c>
      <c r="AZ1442">
        <v>45.301141062112727</v>
      </c>
      <c r="BA1442">
        <v>46.420370908909021</v>
      </c>
      <c r="BB1442">
        <v>47.537893864333078</v>
      </c>
      <c r="BC1442">
        <v>48.65429137588545</v>
      </c>
      <c r="BD1442">
        <v>49.77279533274713</v>
      </c>
      <c r="BE1442">
        <v>50.891201850102242</v>
      </c>
      <c r="BF1442">
        <v>51.707044306015803</v>
      </c>
      <c r="BG1442">
        <v>52.519187573281933</v>
      </c>
      <c r="BH1442">
        <v>53.327243558475423</v>
      </c>
      <c r="BI1442">
        <v>54.134677003353112</v>
      </c>
    </row>
    <row r="1443" spans="1:63" x14ac:dyDescent="0.3">
      <c r="A1443" t="s">
        <v>154</v>
      </c>
      <c r="B1443" t="s">
        <v>155</v>
      </c>
      <c r="C1443" t="s">
        <v>3037</v>
      </c>
      <c r="D1443" t="s">
        <v>3038</v>
      </c>
    </row>
    <row r="1444" spans="1:63" x14ac:dyDescent="0.3">
      <c r="A1444" t="s">
        <v>154</v>
      </c>
      <c r="B1444" t="s">
        <v>155</v>
      </c>
      <c r="C1444" t="s">
        <v>3039</v>
      </c>
      <c r="D1444" t="s">
        <v>3040</v>
      </c>
    </row>
    <row r="1445" spans="1:63" x14ac:dyDescent="0.3">
      <c r="A1445" t="s">
        <v>154</v>
      </c>
      <c r="B1445" t="s">
        <v>155</v>
      </c>
      <c r="C1445" t="s">
        <v>3041</v>
      </c>
      <c r="D1445" t="s">
        <v>3042</v>
      </c>
    </row>
    <row r="1446" spans="1:63" x14ac:dyDescent="0.3">
      <c r="A1446" t="s">
        <v>154</v>
      </c>
      <c r="B1446" t="s">
        <v>155</v>
      </c>
      <c r="C1446" t="s">
        <v>3043</v>
      </c>
      <c r="D1446" t="s">
        <v>3044</v>
      </c>
    </row>
    <row r="1447" spans="1:63" x14ac:dyDescent="0.3">
      <c r="A1447" t="s">
        <v>154</v>
      </c>
      <c r="B1447" t="s">
        <v>155</v>
      </c>
      <c r="C1447" t="s">
        <v>3045</v>
      </c>
      <c r="D1447" t="s">
        <v>3046</v>
      </c>
    </row>
    <row r="1448" spans="1:63" x14ac:dyDescent="0.3">
      <c r="A1448" t="s">
        <v>154</v>
      </c>
      <c r="B1448" t="s">
        <v>155</v>
      </c>
      <c r="C1448" t="s">
        <v>3047</v>
      </c>
      <c r="D1448" t="s">
        <v>3048</v>
      </c>
    </row>
    <row r="1449" spans="1:63" x14ac:dyDescent="0.3">
      <c r="A1449" t="s">
        <v>154</v>
      </c>
      <c r="B1449" t="s">
        <v>155</v>
      </c>
      <c r="C1449" t="s">
        <v>3049</v>
      </c>
      <c r="D1449" t="s">
        <v>3050</v>
      </c>
    </row>
    <row r="1450" spans="1:63" x14ac:dyDescent="0.3">
      <c r="A1450" t="s">
        <v>154</v>
      </c>
      <c r="B1450" t="s">
        <v>155</v>
      </c>
      <c r="C1450" t="s">
        <v>3051</v>
      </c>
      <c r="D1450" t="s">
        <v>3052</v>
      </c>
    </row>
    <row r="1451" spans="1:63" x14ac:dyDescent="0.3">
      <c r="A1451" t="s">
        <v>154</v>
      </c>
      <c r="B1451" t="s">
        <v>155</v>
      </c>
      <c r="C1451" t="s">
        <v>3053</v>
      </c>
      <c r="D1451" t="s">
        <v>3054</v>
      </c>
    </row>
    <row r="1452" spans="1:63" x14ac:dyDescent="0.3">
      <c r="A1452" t="s">
        <v>154</v>
      </c>
      <c r="B1452" t="s">
        <v>155</v>
      </c>
      <c r="C1452" t="s">
        <v>3055</v>
      </c>
      <c r="D1452" t="s">
        <v>3056</v>
      </c>
    </row>
    <row r="1453" spans="1:63" x14ac:dyDescent="0.3">
      <c r="A1453" t="s">
        <v>154</v>
      </c>
      <c r="B1453" t="s">
        <v>155</v>
      </c>
      <c r="C1453" t="s">
        <v>3057</v>
      </c>
      <c r="D1453" t="s">
        <v>3058</v>
      </c>
    </row>
    <row r="1454" spans="1:63" x14ac:dyDescent="0.3">
      <c r="A1454" t="s">
        <v>154</v>
      </c>
      <c r="B1454" t="s">
        <v>155</v>
      </c>
      <c r="C1454" t="s">
        <v>3059</v>
      </c>
      <c r="D1454" t="s">
        <v>3060</v>
      </c>
    </row>
    <row r="1455" spans="1:63" x14ac:dyDescent="0.3">
      <c r="A1455" t="s">
        <v>154</v>
      </c>
      <c r="B1455" t="s">
        <v>155</v>
      </c>
      <c r="C1455" t="s">
        <v>3061</v>
      </c>
      <c r="D1455" t="s">
        <v>3062</v>
      </c>
      <c r="AX1455">
        <v>39.93181818181818</v>
      </c>
      <c r="AY1455">
        <v>39.62222222222222</v>
      </c>
      <c r="AZ1455">
        <v>39.466666666666669</v>
      </c>
      <c r="BA1455">
        <v>39.333333333333336</v>
      </c>
      <c r="BB1455">
        <v>39.31111111111111</v>
      </c>
      <c r="BC1455">
        <v>39.022222222222226</v>
      </c>
      <c r="BD1455">
        <v>38.577777777777776</v>
      </c>
      <c r="BE1455">
        <v>38.195652173913047</v>
      </c>
      <c r="BF1455">
        <v>38.48936170212766</v>
      </c>
      <c r="BG1455">
        <v>38.723404255319146</v>
      </c>
      <c r="BH1455">
        <v>38.404255319148938</v>
      </c>
      <c r="BI1455">
        <v>37.978723404255319</v>
      </c>
      <c r="BJ1455">
        <v>36.978723404255319</v>
      </c>
      <c r="BK1455">
        <v>37.446808510638299</v>
      </c>
    </row>
    <row r="1456" spans="1:63" x14ac:dyDescent="0.3">
      <c r="A1456" t="s">
        <v>154</v>
      </c>
      <c r="B1456" t="s">
        <v>155</v>
      </c>
      <c r="C1456" t="s">
        <v>3063</v>
      </c>
      <c r="D1456" t="s">
        <v>3064</v>
      </c>
      <c r="AV1456">
        <v>13.751372802014416</v>
      </c>
      <c r="AW1456">
        <v>14.379168979038699</v>
      </c>
      <c r="AX1456">
        <v>15.186605435205868</v>
      </c>
      <c r="AY1456">
        <v>16.527998662734021</v>
      </c>
      <c r="AZ1456">
        <v>16.733078319086786</v>
      </c>
      <c r="BA1456">
        <v>17.181781764063267</v>
      </c>
      <c r="BB1456">
        <v>15.280367434720546</v>
      </c>
      <c r="BC1456">
        <v>15.066828230236766</v>
      </c>
      <c r="BD1456">
        <v>15.28159588162311</v>
      </c>
      <c r="BE1456">
        <v>15.563673088390448</v>
      </c>
      <c r="BF1456">
        <v>15.640228791475385</v>
      </c>
    </row>
    <row r="1457" spans="1:4" x14ac:dyDescent="0.3">
      <c r="A1457" t="s">
        <v>154</v>
      </c>
      <c r="B1457" t="s">
        <v>155</v>
      </c>
      <c r="C1457" t="s">
        <v>3065</v>
      </c>
      <c r="D1457" t="s">
        <v>3066</v>
      </c>
    </row>
    <row r="1458" spans="1:4" x14ac:dyDescent="0.3">
      <c r="A1458" t="s">
        <v>154</v>
      </c>
      <c r="B1458" t="s">
        <v>155</v>
      </c>
      <c r="C1458" t="s">
        <v>3067</v>
      </c>
      <c r="D1458" t="s">
        <v>3068</v>
      </c>
    </row>
    <row r="1459" spans="1:4" x14ac:dyDescent="0.3">
      <c r="A1459" t="s">
        <v>154</v>
      </c>
      <c r="B1459" t="s">
        <v>155</v>
      </c>
      <c r="C1459" t="s">
        <v>3069</v>
      </c>
      <c r="D1459" t="s">
        <v>3070</v>
      </c>
    </row>
    <row r="1460" spans="1:4" x14ac:dyDescent="0.3">
      <c r="A1460" t="s">
        <v>154</v>
      </c>
      <c r="B1460" t="s">
        <v>155</v>
      </c>
      <c r="C1460" t="s">
        <v>3071</v>
      </c>
      <c r="D1460" t="s">
        <v>3072</v>
      </c>
    </row>
    <row r="1461" spans="1:4" x14ac:dyDescent="0.3">
      <c r="A1461" t="s">
        <v>154</v>
      </c>
      <c r="B1461" t="s">
        <v>155</v>
      </c>
      <c r="C1461" t="s">
        <v>3073</v>
      </c>
      <c r="D1461" t="s">
        <v>3074</v>
      </c>
    </row>
    <row r="1462" spans="1:4" x14ac:dyDescent="0.3">
      <c r="A1462" t="s">
        <v>154</v>
      </c>
      <c r="B1462" t="s">
        <v>155</v>
      </c>
      <c r="C1462" t="s">
        <v>3075</v>
      </c>
      <c r="D1462" t="s">
        <v>3076</v>
      </c>
    </row>
    <row r="1463" spans="1:4" x14ac:dyDescent="0.3">
      <c r="A1463" t="s">
        <v>154</v>
      </c>
      <c r="B1463" t="s">
        <v>155</v>
      </c>
      <c r="C1463" t="s">
        <v>3077</v>
      </c>
      <c r="D1463" t="s">
        <v>3078</v>
      </c>
    </row>
    <row r="1464" spans="1:4" x14ac:dyDescent="0.3">
      <c r="A1464" t="s">
        <v>154</v>
      </c>
      <c r="B1464" t="s">
        <v>155</v>
      </c>
      <c r="C1464" t="s">
        <v>3079</v>
      </c>
      <c r="D1464" t="s">
        <v>3080</v>
      </c>
    </row>
    <row r="1465" spans="1:4" x14ac:dyDescent="0.3">
      <c r="A1465" t="s">
        <v>154</v>
      </c>
      <c r="B1465" t="s">
        <v>155</v>
      </c>
      <c r="C1465" t="s">
        <v>3081</v>
      </c>
      <c r="D1465" t="s">
        <v>3082</v>
      </c>
    </row>
    <row r="1466" spans="1:4" x14ac:dyDescent="0.3">
      <c r="A1466" t="s">
        <v>154</v>
      </c>
      <c r="B1466" t="s">
        <v>155</v>
      </c>
      <c r="C1466" t="s">
        <v>3083</v>
      </c>
      <c r="D1466" t="s">
        <v>3084</v>
      </c>
    </row>
    <row r="1467" spans="1:4" x14ac:dyDescent="0.3">
      <c r="A1467" t="s">
        <v>154</v>
      </c>
      <c r="B1467" t="s">
        <v>155</v>
      </c>
      <c r="C1467" t="s">
        <v>3085</v>
      </c>
      <c r="D1467" t="s">
        <v>3086</v>
      </c>
    </row>
    <row r="1468" spans="1:4" x14ac:dyDescent="0.3">
      <c r="A1468" t="s">
        <v>154</v>
      </c>
      <c r="B1468" t="s">
        <v>155</v>
      </c>
      <c r="C1468" t="s">
        <v>3087</v>
      </c>
      <c r="D1468" t="s">
        <v>3088</v>
      </c>
    </row>
    <row r="1469" spans="1:4" x14ac:dyDescent="0.3">
      <c r="A1469" t="s">
        <v>154</v>
      </c>
      <c r="B1469" t="s">
        <v>155</v>
      </c>
      <c r="C1469" t="s">
        <v>3089</v>
      </c>
      <c r="D1469" t="s">
        <v>3090</v>
      </c>
    </row>
    <row r="1470" spans="1:4" x14ac:dyDescent="0.3">
      <c r="A1470" t="s">
        <v>154</v>
      </c>
      <c r="B1470" t="s">
        <v>155</v>
      </c>
      <c r="C1470" t="s">
        <v>3091</v>
      </c>
      <c r="D1470" t="s">
        <v>3092</v>
      </c>
    </row>
    <row r="1471" spans="1:4" x14ac:dyDescent="0.3">
      <c r="A1471" t="s">
        <v>154</v>
      </c>
      <c r="B1471" t="s">
        <v>155</v>
      </c>
      <c r="C1471" t="s">
        <v>3093</v>
      </c>
      <c r="D1471" t="s">
        <v>3094</v>
      </c>
    </row>
    <row r="1472" spans="1:4" x14ac:dyDescent="0.3">
      <c r="A1472" t="s">
        <v>154</v>
      </c>
      <c r="B1472" t="s">
        <v>155</v>
      </c>
      <c r="C1472" t="s">
        <v>3095</v>
      </c>
      <c r="D1472" t="s">
        <v>3096</v>
      </c>
    </row>
    <row r="1473" spans="1:63" x14ac:dyDescent="0.3">
      <c r="A1473" t="s">
        <v>154</v>
      </c>
      <c r="B1473" t="s">
        <v>155</v>
      </c>
      <c r="C1473" t="s">
        <v>3097</v>
      </c>
      <c r="D1473" t="s">
        <v>3098</v>
      </c>
    </row>
    <row r="1474" spans="1:63" x14ac:dyDescent="0.3">
      <c r="A1474" t="s">
        <v>154</v>
      </c>
      <c r="B1474" t="s">
        <v>155</v>
      </c>
      <c r="C1474" t="s">
        <v>3099</v>
      </c>
      <c r="D1474" t="s">
        <v>3100</v>
      </c>
    </row>
    <row r="1475" spans="1:63" x14ac:dyDescent="0.3">
      <c r="A1475" t="s">
        <v>154</v>
      </c>
      <c r="B1475" t="s">
        <v>155</v>
      </c>
      <c r="C1475" t="s">
        <v>3101</v>
      </c>
      <c r="D1475" t="s">
        <v>3102</v>
      </c>
      <c r="BI1475">
        <v>15.096624694847455</v>
      </c>
      <c r="BJ1475">
        <v>15.706272928129486</v>
      </c>
    </row>
    <row r="1476" spans="1:63" x14ac:dyDescent="0.3">
      <c r="A1476" t="s">
        <v>154</v>
      </c>
      <c r="B1476" t="s">
        <v>155</v>
      </c>
      <c r="C1476" t="s">
        <v>3103</v>
      </c>
      <c r="D1476" t="s">
        <v>3104</v>
      </c>
      <c r="BI1476">
        <v>17.305662298315546</v>
      </c>
      <c r="BJ1476">
        <v>17.715246211780872</v>
      </c>
    </row>
    <row r="1477" spans="1:63" x14ac:dyDescent="0.3">
      <c r="A1477" t="s">
        <v>154</v>
      </c>
      <c r="B1477" t="s">
        <v>155</v>
      </c>
      <c r="C1477" t="s">
        <v>3105</v>
      </c>
      <c r="D1477" t="s">
        <v>3106</v>
      </c>
      <c r="AD1477">
        <v>18.574069999999999</v>
      </c>
      <c r="AE1477">
        <v>18.835349999999998</v>
      </c>
      <c r="AF1477">
        <v>19.708919999999999</v>
      </c>
      <c r="AG1477">
        <v>20.2182</v>
      </c>
      <c r="AH1477">
        <v>21.337319999999998</v>
      </c>
      <c r="AI1477">
        <v>21.722809999999999</v>
      </c>
      <c r="AJ1477">
        <v>22.06362</v>
      </c>
      <c r="AK1477">
        <v>22.588180000000001</v>
      </c>
      <c r="AL1477">
        <v>23.57705</v>
      </c>
      <c r="AM1477">
        <v>25.247610000000002</v>
      </c>
      <c r="AN1477">
        <v>26.06429</v>
      </c>
      <c r="AO1477">
        <v>26.806339999999999</v>
      </c>
      <c r="AP1477">
        <v>27.463989999999999</v>
      </c>
      <c r="AQ1477">
        <v>28.277419999999999</v>
      </c>
      <c r="AR1477">
        <v>29.003450000000001</v>
      </c>
      <c r="AS1477">
        <v>27.74943</v>
      </c>
      <c r="AT1477">
        <v>26.600539999999999</v>
      </c>
      <c r="AU1477">
        <v>26.09186</v>
      </c>
      <c r="AV1477">
        <v>24.88937</v>
      </c>
      <c r="AW1477">
        <v>23.634049999999998</v>
      </c>
      <c r="AX1477">
        <v>23.142399999999999</v>
      </c>
      <c r="AY1477">
        <v>22.899239999999999</v>
      </c>
      <c r="AZ1477">
        <v>22.486249999999998</v>
      </c>
      <c r="BA1477">
        <v>21.74832</v>
      </c>
      <c r="BB1477">
        <v>20.535530000000001</v>
      </c>
      <c r="BC1477">
        <v>19.776620000000001</v>
      </c>
      <c r="BD1477">
        <v>23.635909999999999</v>
      </c>
      <c r="BE1477">
        <v>23.84327</v>
      </c>
      <c r="BF1477">
        <v>23.958300000000001</v>
      </c>
      <c r="BG1477">
        <v>23.284949999999998</v>
      </c>
      <c r="BH1477">
        <v>23.50977</v>
      </c>
      <c r="BI1477">
        <v>23.871680000000001</v>
      </c>
    </row>
    <row r="1478" spans="1:63" x14ac:dyDescent="0.3">
      <c r="A1478" t="s">
        <v>154</v>
      </c>
      <c r="B1478" t="s">
        <v>155</v>
      </c>
      <c r="C1478" t="s">
        <v>3107</v>
      </c>
      <c r="D1478" t="s">
        <v>3108</v>
      </c>
    </row>
    <row r="1479" spans="1:63" x14ac:dyDescent="0.3">
      <c r="A1479" t="s">
        <v>154</v>
      </c>
      <c r="B1479" t="s">
        <v>155</v>
      </c>
      <c r="C1479" t="s">
        <v>3109</v>
      </c>
      <c r="D1479" t="s">
        <v>3110</v>
      </c>
      <c r="AX1479">
        <v>214.88372093023256</v>
      </c>
      <c r="AY1479">
        <v>212.29545454545453</v>
      </c>
      <c r="AZ1479">
        <v>212.70454545454547</v>
      </c>
      <c r="BA1479">
        <v>213.90909090909091</v>
      </c>
      <c r="BB1479">
        <v>206.88636363636363</v>
      </c>
      <c r="BC1479">
        <v>197.77272727272728</v>
      </c>
      <c r="BD1479">
        <v>193.31818181818181</v>
      </c>
      <c r="BE1479">
        <v>185.73333333333332</v>
      </c>
      <c r="BF1479">
        <v>167.5695652173913</v>
      </c>
      <c r="BG1479">
        <v>163.54782608695652</v>
      </c>
      <c r="BH1479">
        <v>162.72173913043477</v>
      </c>
      <c r="BI1479">
        <v>157.33043478260871</v>
      </c>
      <c r="BJ1479">
        <v>147.15652173913043</v>
      </c>
      <c r="BK1479">
        <v>145.69999999999999</v>
      </c>
    </row>
    <row r="1480" spans="1:63" x14ac:dyDescent="0.3">
      <c r="A1480" t="s">
        <v>154</v>
      </c>
      <c r="B1480" t="s">
        <v>155</v>
      </c>
      <c r="C1480" t="s">
        <v>3111</v>
      </c>
      <c r="D1480" t="s">
        <v>3112</v>
      </c>
      <c r="AV1480">
        <v>640.4375</v>
      </c>
      <c r="AW1480">
        <v>656.77777777777783</v>
      </c>
      <c r="AX1480">
        <v>689.77272727272725</v>
      </c>
      <c r="AY1480">
        <v>691.93333333333328</v>
      </c>
      <c r="AZ1480">
        <v>690.48888888888894</v>
      </c>
      <c r="BA1480">
        <v>700.77777777777783</v>
      </c>
      <c r="BB1480">
        <v>687.24444444444441</v>
      </c>
      <c r="BC1480">
        <v>684.5333333333333</v>
      </c>
      <c r="BD1480">
        <v>688.86666666666667</v>
      </c>
      <c r="BE1480">
        <v>672.26086956521738</v>
      </c>
      <c r="BF1480">
        <v>662.97234042553191</v>
      </c>
      <c r="BG1480">
        <v>660.63191489361702</v>
      </c>
      <c r="BH1480">
        <v>656.76458333333335</v>
      </c>
      <c r="BI1480">
        <v>660.51458333333335</v>
      </c>
      <c r="BJ1480">
        <v>656.76458333333335</v>
      </c>
      <c r="BK1480">
        <v>655.11874999999998</v>
      </c>
    </row>
    <row r="1481" spans="1:63" x14ac:dyDescent="0.3">
      <c r="A1481" t="s">
        <v>154</v>
      </c>
      <c r="B1481" t="s">
        <v>155</v>
      </c>
      <c r="C1481" t="s">
        <v>3113</v>
      </c>
      <c r="D1481" t="s">
        <v>3114</v>
      </c>
      <c r="BB1481">
        <v>157.33333333333334</v>
      </c>
      <c r="BC1481">
        <v>140.57777777777778</v>
      </c>
      <c r="BD1481">
        <v>138.80000000000001</v>
      </c>
      <c r="BE1481">
        <v>140.97826086956522</v>
      </c>
      <c r="BF1481">
        <v>135.6255319148936</v>
      </c>
      <c r="BG1481">
        <v>131.47659574468085</v>
      </c>
      <c r="BH1481">
        <v>117.27555555555554</v>
      </c>
      <c r="BI1481">
        <v>115.76444444444444</v>
      </c>
      <c r="BJ1481">
        <v>113.96444444444444</v>
      </c>
      <c r="BK1481">
        <v>112.02888888888889</v>
      </c>
    </row>
    <row r="1482" spans="1:63" x14ac:dyDescent="0.3">
      <c r="A1482" t="s">
        <v>154</v>
      </c>
      <c r="B1482" t="s">
        <v>155</v>
      </c>
      <c r="C1482" t="s">
        <v>3115</v>
      </c>
      <c r="D1482" t="s">
        <v>3116</v>
      </c>
      <c r="BJ1482">
        <v>21.851612903225803</v>
      </c>
    </row>
    <row r="1483" spans="1:63" x14ac:dyDescent="0.3">
      <c r="A1483" t="s">
        <v>154</v>
      </c>
      <c r="B1483" t="s">
        <v>155</v>
      </c>
      <c r="C1483" t="s">
        <v>3117</v>
      </c>
      <c r="D1483" t="s">
        <v>3118</v>
      </c>
      <c r="AW1483">
        <v>111.80555555555556</v>
      </c>
      <c r="AX1483">
        <v>104.27272727272727</v>
      </c>
      <c r="AY1483">
        <v>95.4</v>
      </c>
      <c r="AZ1483">
        <v>91.733333333333334</v>
      </c>
      <c r="BA1483">
        <v>83.733333333333334</v>
      </c>
      <c r="BB1483">
        <v>72.511111111111106</v>
      </c>
      <c r="BC1483">
        <v>68.022222222222226</v>
      </c>
      <c r="BD1483">
        <v>65.75555555555556</v>
      </c>
      <c r="BE1483">
        <v>66.217391304347828</v>
      </c>
      <c r="BF1483">
        <v>60.110638297872335</v>
      </c>
      <c r="BG1483">
        <v>58.153191489361696</v>
      </c>
      <c r="BH1483">
        <v>60.483333333333327</v>
      </c>
      <c r="BI1483">
        <v>59.962499999999999</v>
      </c>
      <c r="BJ1483">
        <v>59.618749999999999</v>
      </c>
      <c r="BK1483">
        <v>53.868749999999999</v>
      </c>
    </row>
    <row r="1484" spans="1:63" x14ac:dyDescent="0.3">
      <c r="A1484" t="s">
        <v>154</v>
      </c>
      <c r="B1484" t="s">
        <v>155</v>
      </c>
      <c r="C1484" t="s">
        <v>3119</v>
      </c>
      <c r="D1484" t="s">
        <v>3120</v>
      </c>
      <c r="AV1484">
        <v>62.484375</v>
      </c>
      <c r="AW1484">
        <v>60.013888888888886</v>
      </c>
      <c r="AX1484">
        <v>63.454545454545453</v>
      </c>
      <c r="AY1484">
        <v>59.93333333333333</v>
      </c>
      <c r="AZ1484">
        <v>55.06666666666667</v>
      </c>
      <c r="BA1484">
        <v>51.1</v>
      </c>
      <c r="BB1484">
        <v>48.5</v>
      </c>
      <c r="BC1484">
        <v>46.544444444444444</v>
      </c>
      <c r="BD1484">
        <v>37.477777777777774</v>
      </c>
      <c r="BE1484">
        <v>35.543478260869563</v>
      </c>
      <c r="BF1484">
        <v>31.325531914893617</v>
      </c>
      <c r="BG1484">
        <v>29.070212765957447</v>
      </c>
      <c r="BH1484">
        <v>28.870833333333334</v>
      </c>
      <c r="BI1484">
        <v>28.175000000000001</v>
      </c>
      <c r="BJ1484">
        <v>24.3</v>
      </c>
      <c r="BK1484">
        <v>23.372916666666669</v>
      </c>
    </row>
    <row r="1485" spans="1:63" x14ac:dyDescent="0.3">
      <c r="A1485" t="s">
        <v>154</v>
      </c>
      <c r="B1485" t="s">
        <v>155</v>
      </c>
      <c r="C1485" t="s">
        <v>3121</v>
      </c>
      <c r="D1485" t="s">
        <v>3122</v>
      </c>
      <c r="AV1485">
        <v>62.53125</v>
      </c>
      <c r="AW1485">
        <v>60.083333333333336</v>
      </c>
      <c r="AX1485">
        <v>63.522727272727273</v>
      </c>
      <c r="AY1485">
        <v>60</v>
      </c>
      <c r="AZ1485">
        <v>55.133333333333333</v>
      </c>
      <c r="BA1485">
        <v>51.177777777777777</v>
      </c>
      <c r="BB1485">
        <v>48.577777777777776</v>
      </c>
      <c r="BC1485">
        <v>46.62222222222222</v>
      </c>
      <c r="BD1485">
        <v>37.555555555555557</v>
      </c>
      <c r="BE1485">
        <v>35.619565217391305</v>
      </c>
      <c r="BF1485">
        <v>31.4</v>
      </c>
      <c r="BG1485">
        <v>29.144680851063828</v>
      </c>
      <c r="BH1485">
        <v>28.943749999999998</v>
      </c>
      <c r="BI1485">
        <v>28.247916666666669</v>
      </c>
      <c r="BJ1485">
        <v>24.362500000000001</v>
      </c>
      <c r="BK1485">
        <v>23.425000000000001</v>
      </c>
    </row>
    <row r="1486" spans="1:63" x14ac:dyDescent="0.3">
      <c r="A1486" t="s">
        <v>154</v>
      </c>
      <c r="B1486" t="s">
        <v>155</v>
      </c>
      <c r="C1486" t="s">
        <v>3123</v>
      </c>
      <c r="D1486" t="s">
        <v>3124</v>
      </c>
      <c r="AV1486">
        <v>62.4375</v>
      </c>
      <c r="AW1486">
        <v>59.944444444444443</v>
      </c>
      <c r="AX1486">
        <v>63.386363636363633</v>
      </c>
      <c r="AY1486">
        <v>59.866666666666667</v>
      </c>
      <c r="AZ1486">
        <v>55</v>
      </c>
      <c r="BA1486">
        <v>51.022222222222226</v>
      </c>
      <c r="BB1486">
        <v>48.422222222222224</v>
      </c>
      <c r="BC1486">
        <v>46.466666666666669</v>
      </c>
      <c r="BD1486">
        <v>37.4</v>
      </c>
      <c r="BE1486">
        <v>35.467391304347828</v>
      </c>
      <c r="BF1486">
        <v>31.251063829787235</v>
      </c>
      <c r="BG1486">
        <v>28.995744680851065</v>
      </c>
      <c r="BH1486">
        <v>28.797916666666666</v>
      </c>
      <c r="BI1486">
        <v>28.102083333333336</v>
      </c>
      <c r="BJ1486">
        <v>24.237500000000001</v>
      </c>
      <c r="BK1486">
        <v>23.320833333333336</v>
      </c>
    </row>
    <row r="1487" spans="1:63" x14ac:dyDescent="0.3">
      <c r="A1487" t="s">
        <v>154</v>
      </c>
      <c r="B1487" t="s">
        <v>155</v>
      </c>
      <c r="C1487" t="s">
        <v>3125</v>
      </c>
      <c r="D1487" t="s">
        <v>3126</v>
      </c>
      <c r="BJ1487">
        <v>8.735294117647058</v>
      </c>
    </row>
    <row r="1488" spans="1:63" x14ac:dyDescent="0.3">
      <c r="A1488" t="s">
        <v>154</v>
      </c>
      <c r="B1488" t="s">
        <v>155</v>
      </c>
      <c r="C1488" t="s">
        <v>3127</v>
      </c>
      <c r="D1488" t="s">
        <v>3128</v>
      </c>
      <c r="BG1488">
        <v>107.24782608695651</v>
      </c>
      <c r="BH1488">
        <v>109.15744680851063</v>
      </c>
      <c r="BI1488">
        <v>108.49787234042553</v>
      </c>
      <c r="BJ1488">
        <v>103.34893617021275</v>
      </c>
      <c r="BK1488">
        <v>97.285106382978711</v>
      </c>
    </row>
    <row r="1489" spans="1:63" x14ac:dyDescent="0.3">
      <c r="A1489" t="s">
        <v>154</v>
      </c>
      <c r="B1489" t="s">
        <v>155</v>
      </c>
      <c r="C1489" t="s">
        <v>3129</v>
      </c>
      <c r="D1489" t="s">
        <v>3130</v>
      </c>
      <c r="BG1489">
        <v>83.986956521739131</v>
      </c>
      <c r="BH1489">
        <v>82.965957446808517</v>
      </c>
      <c r="BI1489">
        <v>82.497872340425531</v>
      </c>
      <c r="BJ1489">
        <v>78.859574468085114</v>
      </c>
      <c r="BK1489">
        <v>72.851063829787236</v>
      </c>
    </row>
    <row r="1490" spans="1:63" x14ac:dyDescent="0.3">
      <c r="A1490" t="s">
        <v>154</v>
      </c>
      <c r="B1490" t="s">
        <v>155</v>
      </c>
      <c r="C1490" t="s">
        <v>3131</v>
      </c>
      <c r="D1490" t="s">
        <v>3132</v>
      </c>
      <c r="BG1490">
        <v>136.73260869565217</v>
      </c>
      <c r="BH1490">
        <v>142.73829787234041</v>
      </c>
      <c r="BI1490">
        <v>140.37659574468086</v>
      </c>
      <c r="BJ1490">
        <v>133.65319148936169</v>
      </c>
      <c r="BK1490">
        <v>126.35531914893616</v>
      </c>
    </row>
    <row r="1491" spans="1:63" x14ac:dyDescent="0.3">
      <c r="A1491" t="s">
        <v>154</v>
      </c>
      <c r="B1491" t="s">
        <v>155</v>
      </c>
      <c r="C1491" t="s">
        <v>3133</v>
      </c>
      <c r="D1491" t="s">
        <v>3134</v>
      </c>
      <c r="BG1491">
        <v>122.77608695652174</v>
      </c>
      <c r="BH1491">
        <v>111.16382978723404</v>
      </c>
      <c r="BI1491">
        <v>105.90851063829787</v>
      </c>
      <c r="BJ1491">
        <v>103.01489361702127</v>
      </c>
      <c r="BK1491">
        <v>97.765957446808514</v>
      </c>
    </row>
    <row r="1492" spans="1:63" x14ac:dyDescent="0.3">
      <c r="A1492" t="s">
        <v>154</v>
      </c>
      <c r="B1492" t="s">
        <v>155</v>
      </c>
      <c r="C1492" t="s">
        <v>3135</v>
      </c>
      <c r="D1492" t="s">
        <v>3136</v>
      </c>
      <c r="AX1492">
        <v>326.02272727272725</v>
      </c>
      <c r="AY1492">
        <v>321.31111111111113</v>
      </c>
      <c r="AZ1492">
        <v>315.48888888888888</v>
      </c>
      <c r="BA1492">
        <v>306.73333333333335</v>
      </c>
      <c r="BB1492">
        <v>300.93333333333334</v>
      </c>
      <c r="BC1492">
        <v>302.60666666666663</v>
      </c>
      <c r="BD1492">
        <v>305.18888888888887</v>
      </c>
      <c r="BE1492">
        <v>303.58695652173913</v>
      </c>
      <c r="BF1492">
        <v>304.54042553191488</v>
      </c>
      <c r="BG1492">
        <v>302.37021276595743</v>
      </c>
      <c r="BH1492">
        <v>300.5936170212766</v>
      </c>
      <c r="BI1492">
        <v>284.90212765957443</v>
      </c>
      <c r="BJ1492">
        <v>280.90212765957443</v>
      </c>
      <c r="BK1492">
        <v>280.60000000000002</v>
      </c>
    </row>
    <row r="1493" spans="1:63" x14ac:dyDescent="0.3">
      <c r="A1493" t="s">
        <v>154</v>
      </c>
      <c r="B1493" t="s">
        <v>155</v>
      </c>
      <c r="C1493" t="s">
        <v>3137</v>
      </c>
      <c r="D1493" t="s">
        <v>3138</v>
      </c>
      <c r="AV1493">
        <v>3.1178571428571429</v>
      </c>
      <c r="AW1493">
        <v>3.0333333333333332</v>
      </c>
      <c r="AX1493">
        <v>3.0571428571428569</v>
      </c>
      <c r="AY1493">
        <v>3.0416666666666665</v>
      </c>
      <c r="AZ1493">
        <v>3.0416666666666665</v>
      </c>
      <c r="BA1493">
        <v>3.0416666666666665</v>
      </c>
      <c r="BB1493">
        <v>3.0416666666666665</v>
      </c>
      <c r="BC1493">
        <v>3.0416666666666665</v>
      </c>
      <c r="BD1493">
        <v>3.0333333333333332</v>
      </c>
      <c r="BE1493">
        <v>3.0333333333333332</v>
      </c>
      <c r="BF1493">
        <v>2.9513513513513514</v>
      </c>
      <c r="BG1493">
        <v>2.9405405405405403</v>
      </c>
      <c r="BH1493">
        <v>2.9270270270270271</v>
      </c>
      <c r="BI1493">
        <v>2.9135135135135135</v>
      </c>
      <c r="BJ1493">
        <v>2.9135135135135135</v>
      </c>
      <c r="BK1493">
        <v>2.9135135135135135</v>
      </c>
    </row>
    <row r="1494" spans="1:63" x14ac:dyDescent="0.3">
      <c r="A1494" t="s">
        <v>154</v>
      </c>
      <c r="B1494" t="s">
        <v>155</v>
      </c>
      <c r="C1494" t="s">
        <v>3139</v>
      </c>
      <c r="D1494" t="s">
        <v>3140</v>
      </c>
      <c r="BC1494">
        <v>6.3598345642843048</v>
      </c>
      <c r="BI1494">
        <v>6.2525454671606093</v>
      </c>
    </row>
    <row r="1495" spans="1:63" x14ac:dyDescent="0.3">
      <c r="A1495" t="s">
        <v>154</v>
      </c>
      <c r="B1495" t="s">
        <v>155</v>
      </c>
      <c r="C1495" t="s">
        <v>3141</v>
      </c>
      <c r="D1495" t="s">
        <v>3142</v>
      </c>
      <c r="BC1495">
        <v>2.1014521489438591</v>
      </c>
      <c r="BI1495">
        <v>1.9546556152864822</v>
      </c>
    </row>
    <row r="1496" spans="1:63" x14ac:dyDescent="0.3">
      <c r="A1496" t="s">
        <v>154</v>
      </c>
      <c r="B1496" t="s">
        <v>155</v>
      </c>
      <c r="C1496" t="s">
        <v>3143</v>
      </c>
      <c r="D1496" t="s">
        <v>3144</v>
      </c>
      <c r="BC1496">
        <v>10.721068045706904</v>
      </c>
      <c r="BI1496">
        <v>10.582484893620675</v>
      </c>
    </row>
    <row r="1497" spans="1:63" x14ac:dyDescent="0.3">
      <c r="A1497" t="s">
        <v>154</v>
      </c>
      <c r="B1497" t="s">
        <v>155</v>
      </c>
      <c r="C1497" t="s">
        <v>3145</v>
      </c>
      <c r="D1497" t="s">
        <v>3146</v>
      </c>
    </row>
    <row r="1498" spans="1:63" x14ac:dyDescent="0.3">
      <c r="A1498" t="s">
        <v>154</v>
      </c>
      <c r="B1498" t="s">
        <v>155</v>
      </c>
      <c r="C1498" t="s">
        <v>3147</v>
      </c>
      <c r="D1498" t="s">
        <v>3148</v>
      </c>
    </row>
    <row r="1499" spans="1:63" x14ac:dyDescent="0.3">
      <c r="A1499" t="s">
        <v>154</v>
      </c>
      <c r="B1499" t="s">
        <v>155</v>
      </c>
      <c r="C1499" t="s">
        <v>3149</v>
      </c>
      <c r="D1499" t="s">
        <v>3150</v>
      </c>
    </row>
    <row r="1500" spans="1:63" x14ac:dyDescent="0.3">
      <c r="A1500" t="s">
        <v>154</v>
      </c>
      <c r="B1500" t="s">
        <v>155</v>
      </c>
      <c r="C1500" t="s">
        <v>3151</v>
      </c>
      <c r="D1500" t="s">
        <v>3152</v>
      </c>
      <c r="O1500">
        <v>1.0553028329174952</v>
      </c>
      <c r="P1500">
        <v>1.202378943648122</v>
      </c>
      <c r="Q1500">
        <v>1.1693586912340239</v>
      </c>
      <c r="R1500">
        <v>1.6464064219930463</v>
      </c>
      <c r="S1500">
        <v>1.0128878647951323</v>
      </c>
      <c r="T1500">
        <v>1.2309606008182865</v>
      </c>
      <c r="U1500">
        <v>1.3429109377360666</v>
      </c>
      <c r="V1500">
        <v>1.4130375770935566</v>
      </c>
      <c r="W1500">
        <v>1.5607758409875925</v>
      </c>
      <c r="X1500">
        <v>1.7785261532497745</v>
      </c>
      <c r="Y1500">
        <v>2.5593653087731325</v>
      </c>
      <c r="Z1500">
        <v>2.006343748671974</v>
      </c>
      <c r="AA1500">
        <v>2.3013380343263141</v>
      </c>
      <c r="AB1500">
        <v>2.8254709160184928</v>
      </c>
      <c r="AC1500">
        <v>3.7518682276160522</v>
      </c>
      <c r="AD1500">
        <v>4.2415172162268924</v>
      </c>
      <c r="AE1500">
        <v>3.557660957549944</v>
      </c>
      <c r="AF1500">
        <v>2.8014355581741057</v>
      </c>
      <c r="AG1500">
        <v>3.1448507961758123</v>
      </c>
      <c r="AH1500">
        <v>2.8815850953160798</v>
      </c>
      <c r="AI1500">
        <v>3.4433206491216368</v>
      </c>
      <c r="AJ1500">
        <v>3.1930280880509025</v>
      </c>
      <c r="AK1500">
        <v>2.840541059921379</v>
      </c>
      <c r="AL1500">
        <v>2.5523749769496318</v>
      </c>
      <c r="AM1500">
        <v>4.0653239923064008</v>
      </c>
      <c r="AN1500">
        <v>4.4224674520042146</v>
      </c>
      <c r="AO1500">
        <v>4.3309530516219077</v>
      </c>
      <c r="AP1500">
        <v>4.3402605438660373</v>
      </c>
      <c r="AQ1500">
        <v>4.1405803883167493</v>
      </c>
      <c r="AR1500">
        <v>3.9262271060401344</v>
      </c>
      <c r="AS1500">
        <v>3.7232531823120723</v>
      </c>
      <c r="AT1500">
        <v>3.9530459360788863</v>
      </c>
      <c r="AU1500">
        <v>3.5192348239968751</v>
      </c>
      <c r="AV1500">
        <v>2.7511664383203467</v>
      </c>
      <c r="AW1500">
        <v>2.2064155248862964</v>
      </c>
      <c r="AX1500">
        <v>3.1442834963227986</v>
      </c>
      <c r="AY1500">
        <v>2.8920504684688702</v>
      </c>
      <c r="AZ1500">
        <v>1.774078763556231</v>
      </c>
      <c r="BA1500">
        <v>1.8019822541714001</v>
      </c>
      <c r="BB1500">
        <v>1.6181429085360166</v>
      </c>
      <c r="BC1500">
        <v>1.3768441674683618</v>
      </c>
      <c r="BD1500">
        <v>1.2321538491465496</v>
      </c>
      <c r="BE1500">
        <v>1.6467581590249998</v>
      </c>
      <c r="BF1500">
        <v>1.8399475266403666</v>
      </c>
      <c r="BG1500">
        <v>2.0236754444604155</v>
      </c>
      <c r="BH1500">
        <v>1.8386005452961711</v>
      </c>
      <c r="BI1500">
        <v>2.5818790590520719</v>
      </c>
      <c r="BJ1500">
        <v>2.5235773604780944</v>
      </c>
    </row>
    <row r="1501" spans="1:63" x14ac:dyDescent="0.3">
      <c r="A1501" t="s">
        <v>154</v>
      </c>
      <c r="B1501" t="s">
        <v>155</v>
      </c>
      <c r="C1501" t="s">
        <v>3153</v>
      </c>
      <c r="D1501" t="s">
        <v>3154</v>
      </c>
      <c r="E1501">
        <v>1973107</v>
      </c>
      <c r="F1501">
        <v>2145237</v>
      </c>
      <c r="G1501">
        <v>2295207</v>
      </c>
      <c r="H1501">
        <v>2429861</v>
      </c>
      <c r="I1501">
        <v>2713623</v>
      </c>
      <c r="J1501">
        <v>2790405</v>
      </c>
      <c r="K1501">
        <v>2967137</v>
      </c>
      <c r="L1501">
        <v>3360231</v>
      </c>
      <c r="M1501">
        <v>3871208</v>
      </c>
      <c r="N1501">
        <v>3853572</v>
      </c>
      <c r="O1501">
        <v>3361168</v>
      </c>
      <c r="P1501">
        <v>3422351</v>
      </c>
      <c r="Q1501">
        <v>3754357</v>
      </c>
      <c r="R1501">
        <v>3902648</v>
      </c>
      <c r="S1501">
        <v>3909383</v>
      </c>
      <c r="T1501">
        <v>3692301</v>
      </c>
      <c r="U1501">
        <v>3410414</v>
      </c>
      <c r="V1501">
        <v>3384720</v>
      </c>
      <c r="W1501">
        <v>3364896</v>
      </c>
      <c r="X1501">
        <v>3250378</v>
      </c>
      <c r="Y1501">
        <v>3094722</v>
      </c>
      <c r="Z1501">
        <v>3187190</v>
      </c>
      <c r="AA1501">
        <v>3166685</v>
      </c>
      <c r="AB1501">
        <v>3385859</v>
      </c>
      <c r="AC1501">
        <v>3291786</v>
      </c>
      <c r="AD1501">
        <v>3343811</v>
      </c>
      <c r="AE1501">
        <v>3581992</v>
      </c>
      <c r="AF1501">
        <v>4392240</v>
      </c>
      <c r="AG1501">
        <v>4336138.3</v>
      </c>
      <c r="AH1501">
        <v>3984523</v>
      </c>
      <c r="AI1501">
        <v>4087516.24</v>
      </c>
      <c r="AJ1501">
        <v>3774555.9</v>
      </c>
      <c r="AK1501">
        <v>4644720.3</v>
      </c>
      <c r="AL1501">
        <v>4555850.4000000004</v>
      </c>
      <c r="AM1501">
        <v>4283106.0999999996</v>
      </c>
      <c r="AN1501">
        <v>4531916.7</v>
      </c>
      <c r="AO1501">
        <v>4507809.2</v>
      </c>
      <c r="AP1501">
        <v>4707004.9000000004</v>
      </c>
      <c r="AQ1501">
        <v>4897136.3999999994</v>
      </c>
      <c r="AR1501">
        <v>5076304.9499999993</v>
      </c>
      <c r="AS1501">
        <v>5283702.9000000004</v>
      </c>
      <c r="AT1501">
        <v>5379408.5</v>
      </c>
      <c r="AU1501">
        <v>5411854.7999999998</v>
      </c>
      <c r="AV1501">
        <v>5741289.2000000002</v>
      </c>
      <c r="AW1501">
        <v>6029212.3000000007</v>
      </c>
      <c r="AX1501">
        <v>6007595.6500000004</v>
      </c>
      <c r="AY1501">
        <v>5656995.2000000002</v>
      </c>
      <c r="AZ1501">
        <v>5837625.2000000002</v>
      </c>
      <c r="BA1501">
        <v>5902391.3499999996</v>
      </c>
      <c r="BB1501">
        <v>5946606</v>
      </c>
      <c r="BC1501">
        <v>6369330.7999999998</v>
      </c>
      <c r="BD1501">
        <v>6592411.7999999998</v>
      </c>
      <c r="BE1501">
        <v>7095522.1499999994</v>
      </c>
      <c r="BF1501">
        <v>6992885.8299999991</v>
      </c>
      <c r="BG1501">
        <v>7240869.0300000003</v>
      </c>
      <c r="BH1501">
        <v>7389284.8900000015</v>
      </c>
      <c r="BI1501">
        <v>7846616.2199999997</v>
      </c>
    </row>
    <row r="1502" spans="1:63" x14ac:dyDescent="0.3">
      <c r="A1502" t="s">
        <v>154</v>
      </c>
      <c r="B1502" t="s">
        <v>155</v>
      </c>
      <c r="C1502" t="s">
        <v>3155</v>
      </c>
      <c r="D1502" t="s">
        <v>3156</v>
      </c>
      <c r="AJ1502">
        <v>-13.257407241686</v>
      </c>
      <c r="AK1502">
        <v>17.4428425390808</v>
      </c>
      <c r="AL1502">
        <v>-15.039507886603401</v>
      </c>
      <c r="AM1502">
        <v>-8.2420210843450707</v>
      </c>
      <c r="AN1502">
        <v>-4.4897197445813104</v>
      </c>
      <c r="AO1502">
        <v>-10.803013637561801</v>
      </c>
      <c r="AP1502">
        <v>-12.1203137929253</v>
      </c>
      <c r="AQ1502">
        <v>63.455672992715698</v>
      </c>
      <c r="AR1502">
        <v>38.944605511585003</v>
      </c>
      <c r="AS1502">
        <v>41.607404057668603</v>
      </c>
      <c r="AT1502">
        <v>32.0413222397084</v>
      </c>
      <c r="AU1502">
        <v>32.981482849385202</v>
      </c>
      <c r="AV1502">
        <v>47.348927885214401</v>
      </c>
      <c r="AW1502">
        <v>36.218587450118299</v>
      </c>
      <c r="AX1502">
        <v>55.741033798544301</v>
      </c>
      <c r="AY1502">
        <v>47.313800378141003</v>
      </c>
      <c r="AZ1502">
        <v>60.475260156952601</v>
      </c>
      <c r="BA1502">
        <v>40.056132397182502</v>
      </c>
      <c r="BB1502">
        <v>26.059000325305998</v>
      </c>
      <c r="BC1502">
        <v>34.264699905689397</v>
      </c>
      <c r="BD1502">
        <v>34.727453288899497</v>
      </c>
      <c r="BE1502">
        <v>35.528194855363502</v>
      </c>
    </row>
    <row r="1503" spans="1:63" x14ac:dyDescent="0.3">
      <c r="A1503" t="s">
        <v>154</v>
      </c>
      <c r="B1503" t="s">
        <v>155</v>
      </c>
      <c r="C1503" t="s">
        <v>3157</v>
      </c>
      <c r="D1503" t="s">
        <v>3158</v>
      </c>
      <c r="O1503">
        <v>3145184.8611746668</v>
      </c>
      <c r="P1503">
        <v>2264050.0944286669</v>
      </c>
      <c r="Q1503">
        <v>2359208.4415736678</v>
      </c>
      <c r="R1503">
        <v>2529215.8199416674</v>
      </c>
      <c r="S1503">
        <v>2264326.4342723335</v>
      </c>
      <c r="T1503">
        <v>2509688.2924489994</v>
      </c>
      <c r="U1503">
        <v>2394647.9522826667</v>
      </c>
      <c r="V1503">
        <v>2666298.568659334</v>
      </c>
      <c r="W1503">
        <v>2648809.6281993329</v>
      </c>
      <c r="X1503">
        <v>3230505.8376520001</v>
      </c>
      <c r="Y1503">
        <v>3026521.1145789996</v>
      </c>
      <c r="Z1503">
        <v>2696401.0980130001</v>
      </c>
      <c r="AA1503">
        <v>2969640.5197410006</v>
      </c>
      <c r="AB1503">
        <v>2930214.6368970005</v>
      </c>
      <c r="AC1503">
        <v>2266117.4836319997</v>
      </c>
      <c r="AD1503">
        <v>2241454.4535223334</v>
      </c>
      <c r="AE1503">
        <v>2166331.6732823332</v>
      </c>
      <c r="AF1503">
        <v>2646127.1792493332</v>
      </c>
      <c r="AG1503">
        <v>2141000.1144270003</v>
      </c>
      <c r="AH1503">
        <v>2355342.7339816671</v>
      </c>
      <c r="AI1503">
        <v>3394980.0010204008</v>
      </c>
      <c r="AJ1503">
        <v>2944893.6765113343</v>
      </c>
      <c r="AK1503">
        <v>3987161.0168316662</v>
      </c>
      <c r="AL1503">
        <v>2884391.7160183331</v>
      </c>
      <c r="AM1503">
        <v>3115165.0335269999</v>
      </c>
      <c r="AN1503">
        <v>3242554.91359</v>
      </c>
      <c r="AO1503">
        <v>3028219.848517667</v>
      </c>
      <c r="AP1503">
        <v>2983497.7716896678</v>
      </c>
      <c r="AQ1503">
        <v>5549287.4086359991</v>
      </c>
      <c r="AR1503">
        <v>4717141.5696149999</v>
      </c>
      <c r="AS1503">
        <v>4807543.0477220006</v>
      </c>
      <c r="AT1503">
        <v>4482776.4831209984</v>
      </c>
      <c r="AU1503">
        <v>4514694.7477970012</v>
      </c>
      <c r="AV1503">
        <v>5002466.6334210001</v>
      </c>
      <c r="AW1503">
        <v>4624593.8016040009</v>
      </c>
      <c r="AX1503">
        <v>5287376.9508430008</v>
      </c>
      <c r="AY1503">
        <v>5001274.0615809988</v>
      </c>
      <c r="AZ1503">
        <v>5448102.9889139999</v>
      </c>
      <c r="BA1503">
        <v>4754877.685087001</v>
      </c>
      <c r="BB1503">
        <v>4279677.8505303748</v>
      </c>
      <c r="BC1503">
        <v>4558259.7102282057</v>
      </c>
      <c r="BD1503">
        <v>4573970.0950422399</v>
      </c>
      <c r="BE1503">
        <v>4601155.1110835467</v>
      </c>
    </row>
    <row r="1504" spans="1:63" x14ac:dyDescent="0.3">
      <c r="A1504" t="s">
        <v>154</v>
      </c>
      <c r="B1504" t="s">
        <v>155</v>
      </c>
      <c r="C1504" t="s">
        <v>3159</v>
      </c>
      <c r="D1504" t="s">
        <v>3160</v>
      </c>
      <c r="O1504">
        <v>4.5598279799755304</v>
      </c>
      <c r="P1504">
        <v>4.0268829991738357</v>
      </c>
      <c r="Q1504">
        <v>4.4056550034265758</v>
      </c>
      <c r="R1504">
        <v>6.73908024275919</v>
      </c>
      <c r="S1504">
        <v>13.692159278406546</v>
      </c>
      <c r="T1504">
        <v>10.676966433148298</v>
      </c>
      <c r="U1504">
        <v>11.326792124590167</v>
      </c>
      <c r="V1504">
        <v>12.414803962954466</v>
      </c>
      <c r="W1504">
        <v>10.778965186802242</v>
      </c>
      <c r="X1504">
        <v>20.004113686629676</v>
      </c>
      <c r="Y1504">
        <v>17.810582468005425</v>
      </c>
      <c r="Z1504">
        <v>13.957591089452023</v>
      </c>
      <c r="AA1504">
        <v>11.992447059505007</v>
      </c>
      <c r="AB1504">
        <v>13.376045622542129</v>
      </c>
      <c r="AC1504">
        <v>13.380959219299839</v>
      </c>
      <c r="AD1504">
        <v>16.110539622692912</v>
      </c>
      <c r="AE1504">
        <v>10.469948634061311</v>
      </c>
      <c r="AF1504">
        <v>10.793519275843209</v>
      </c>
      <c r="AG1504">
        <v>10.642727320646385</v>
      </c>
      <c r="AH1504">
        <v>13.072184433895808</v>
      </c>
      <c r="AI1504">
        <v>16.070579973510551</v>
      </c>
      <c r="AJ1504">
        <v>11.512538815147678</v>
      </c>
      <c r="AK1504">
        <v>12.127079597542984</v>
      </c>
      <c r="AL1504">
        <v>11.828249429676635</v>
      </c>
      <c r="AM1504">
        <v>12.489218006443938</v>
      </c>
      <c r="AN1504">
        <v>12.276390604434264</v>
      </c>
      <c r="AO1504">
        <v>13.014857926405849</v>
      </c>
      <c r="AP1504">
        <v>11.752222998659933</v>
      </c>
      <c r="AQ1504">
        <v>9.0112110987550711</v>
      </c>
      <c r="AR1504">
        <v>9.5557605703512607</v>
      </c>
      <c r="AS1504">
        <v>13.42050279640419</v>
      </c>
      <c r="AT1504">
        <v>12.656100953699054</v>
      </c>
      <c r="AU1504">
        <v>11.748099441378718</v>
      </c>
      <c r="AV1504">
        <v>12.01258722927426</v>
      </c>
      <c r="AW1504">
        <v>13.897800068573734</v>
      </c>
      <c r="AX1504">
        <v>16.971130492040796</v>
      </c>
      <c r="AY1504">
        <v>17.926026751077075</v>
      </c>
      <c r="AZ1504">
        <v>18.714096321546052</v>
      </c>
      <c r="BA1504">
        <v>22.349118599430263</v>
      </c>
      <c r="BB1504">
        <v>13.067420801294091</v>
      </c>
      <c r="BC1504">
        <v>13.519983275823028</v>
      </c>
      <c r="BD1504">
        <v>17.481381396352315</v>
      </c>
      <c r="BE1504">
        <v>15.664205202998865</v>
      </c>
      <c r="BF1504">
        <v>13.812402417928714</v>
      </c>
      <c r="BG1504">
        <v>11.678828774267055</v>
      </c>
      <c r="BH1504">
        <v>7.6047739323837256</v>
      </c>
      <c r="BI1504">
        <v>8.4587310620501519</v>
      </c>
    </row>
    <row r="1505" spans="1:63" x14ac:dyDescent="0.3">
      <c r="A1505" t="s">
        <v>154</v>
      </c>
      <c r="B1505" t="s">
        <v>155</v>
      </c>
      <c r="C1505" t="s">
        <v>3161</v>
      </c>
      <c r="D1505" t="s">
        <v>3162</v>
      </c>
      <c r="P1505">
        <v>24.108161473631363</v>
      </c>
      <c r="Q1505">
        <v>22.951034906722121</v>
      </c>
      <c r="R1505">
        <v>25.910730610157586</v>
      </c>
      <c r="S1505">
        <v>58.561555249069961</v>
      </c>
      <c r="T1505">
        <v>47.268832835068174</v>
      </c>
      <c r="U1505">
        <v>39.814727430705283</v>
      </c>
      <c r="V1505">
        <v>27.17960621556217</v>
      </c>
      <c r="W1505">
        <v>14.306795241176198</v>
      </c>
      <c r="X1505">
        <v>25.499966726666738</v>
      </c>
      <c r="Y1505">
        <v>31.271321034242046</v>
      </c>
      <c r="Z1505">
        <v>13.846802733820596</v>
      </c>
      <c r="AA1505">
        <v>8.338404754815798</v>
      </c>
      <c r="AB1505">
        <v>6.4530708673456889</v>
      </c>
      <c r="AC1505">
        <v>6.5818841129071224</v>
      </c>
      <c r="AD1505">
        <v>6.8768011727361271</v>
      </c>
      <c r="AE1505">
        <v>6.5117117839763878</v>
      </c>
      <c r="AF1505">
        <v>6.1122935000451299</v>
      </c>
      <c r="AG1505">
        <v>5.9736590757193149</v>
      </c>
      <c r="AH1505">
        <v>7.064829768757658</v>
      </c>
      <c r="AI1505">
        <v>8.7740318613907267</v>
      </c>
      <c r="AJ1505">
        <v>9.3710511771068905</v>
      </c>
      <c r="AK1505">
        <v>7.130936475817431</v>
      </c>
      <c r="AL1505">
        <v>7.6147927223224627</v>
      </c>
      <c r="AM1505">
        <v>8.9998863501603452</v>
      </c>
      <c r="AN1505">
        <v>9.3964427202869238</v>
      </c>
      <c r="AO1505">
        <v>10.813313124324944</v>
      </c>
      <c r="AP1505">
        <v>14.629607249548405</v>
      </c>
      <c r="AQ1505">
        <v>13.486686715446098</v>
      </c>
      <c r="AR1505">
        <v>15.097531465402938</v>
      </c>
      <c r="AS1505">
        <v>18.442668231214896</v>
      </c>
      <c r="AT1505">
        <v>19.198946053833712</v>
      </c>
      <c r="AU1505">
        <v>16.968043861324315</v>
      </c>
      <c r="AV1505">
        <v>16.664079984086978</v>
      </c>
      <c r="AW1505">
        <v>24.946145450478991</v>
      </c>
      <c r="AX1505">
        <v>37.335351186371092</v>
      </c>
      <c r="AY1505">
        <v>62.431345129398416</v>
      </c>
      <c r="AZ1505">
        <v>68.361270315212721</v>
      </c>
      <c r="BA1505">
        <v>72.542131820324926</v>
      </c>
      <c r="BB1505">
        <v>65.346838281650761</v>
      </c>
      <c r="BC1505">
        <v>59.645308034623042</v>
      </c>
      <c r="BD1505">
        <v>59.437248060196026</v>
      </c>
      <c r="BE1505">
        <v>58.393913839022609</v>
      </c>
      <c r="BF1505">
        <v>54.169160546162963</v>
      </c>
      <c r="BG1505">
        <v>47.629635334796973</v>
      </c>
      <c r="BH1505">
        <v>40.47400404704436</v>
      </c>
      <c r="BI1505">
        <v>36.751372381422257</v>
      </c>
      <c r="BJ1505">
        <v>35.194486257190505</v>
      </c>
    </row>
    <row r="1506" spans="1:63" x14ac:dyDescent="0.3">
      <c r="A1506" t="s">
        <v>154</v>
      </c>
      <c r="B1506" t="s">
        <v>155</v>
      </c>
      <c r="C1506" t="s">
        <v>3163</v>
      </c>
      <c r="D1506" t="s">
        <v>3164</v>
      </c>
    </row>
    <row r="1507" spans="1:63" x14ac:dyDescent="0.3">
      <c r="A1507" t="s">
        <v>154</v>
      </c>
      <c r="B1507" t="s">
        <v>155</v>
      </c>
      <c r="C1507" t="s">
        <v>3165</v>
      </c>
      <c r="D1507" t="s">
        <v>3166</v>
      </c>
      <c r="G1507">
        <v>3.6071768083230609</v>
      </c>
      <c r="H1507">
        <v>3.6158658200452147</v>
      </c>
      <c r="V1507">
        <v>3.2000645385168784</v>
      </c>
      <c r="W1507">
        <v>2.1425936791579825</v>
      </c>
      <c r="X1507">
        <v>4.1856584155789278</v>
      </c>
      <c r="Y1507">
        <v>4.5113505738094739</v>
      </c>
      <c r="Z1507">
        <v>1.982279991363447</v>
      </c>
      <c r="AA1507">
        <v>1.9237667259209215</v>
      </c>
      <c r="AB1507">
        <v>2.1464190415471869</v>
      </c>
      <c r="AC1507">
        <v>2.1799985193814981</v>
      </c>
      <c r="AD1507">
        <v>3.1870827294055131</v>
      </c>
      <c r="AE1507">
        <v>4.3076712535211747</v>
      </c>
      <c r="AF1507">
        <v>5.2357218011167888</v>
      </c>
      <c r="AG1507">
        <v>5.2399611119266911</v>
      </c>
      <c r="AH1507">
        <v>6.5558902928470362</v>
      </c>
      <c r="AI1507">
        <v>6.3203564207550373</v>
      </c>
      <c r="AJ1507">
        <v>6.7664168734554</v>
      </c>
      <c r="AK1507">
        <v>7.4691167228194972</v>
      </c>
      <c r="AL1507">
        <v>8.9059986505926112</v>
      </c>
      <c r="AM1507">
        <v>8.8401318284826704</v>
      </c>
      <c r="AN1507">
        <v>8.1229598515734693</v>
      </c>
      <c r="AO1507">
        <v>10.164218125033809</v>
      </c>
      <c r="AP1507">
        <v>10.853287798520748</v>
      </c>
      <c r="AQ1507">
        <v>12.314445090546931</v>
      </c>
      <c r="AR1507">
        <v>8.2001730560388353</v>
      </c>
      <c r="AS1507">
        <v>8.6608160157260201</v>
      </c>
      <c r="AT1507">
        <v>8.5787531972315936</v>
      </c>
      <c r="AU1507">
        <v>6.9957418473190485</v>
      </c>
      <c r="AV1507">
        <v>5.641087533527136</v>
      </c>
      <c r="AW1507">
        <v>6.2008196076305504</v>
      </c>
      <c r="AX1507">
        <v>6.6129734527107855</v>
      </c>
      <c r="AY1507">
        <v>8.2699029011315517</v>
      </c>
      <c r="AZ1507">
        <v>7.369339156099052</v>
      </c>
      <c r="BA1507">
        <v>5.9008241516742821</v>
      </c>
      <c r="BB1507">
        <v>6.5665457625313532</v>
      </c>
      <c r="BC1507">
        <v>5.0364426209128181</v>
      </c>
      <c r="BD1507">
        <v>4.6431420260741465</v>
      </c>
      <c r="BE1507">
        <v>5.0729511318617559</v>
      </c>
      <c r="BF1507">
        <v>5.0073423295824044</v>
      </c>
      <c r="BG1507">
        <v>4.5638732692291599</v>
      </c>
      <c r="BH1507">
        <v>4.7895661598297501</v>
      </c>
      <c r="BI1507">
        <v>5.9540713937912297</v>
      </c>
      <c r="BJ1507">
        <v>5.9399261391472997</v>
      </c>
    </row>
    <row r="1508" spans="1:63" x14ac:dyDescent="0.3">
      <c r="A1508" t="s">
        <v>154</v>
      </c>
      <c r="B1508" t="s">
        <v>155</v>
      </c>
      <c r="C1508" t="s">
        <v>3167</v>
      </c>
      <c r="D1508" t="s">
        <v>3168</v>
      </c>
    </row>
    <row r="1509" spans="1:63" x14ac:dyDescent="0.3">
      <c r="A1509" t="s">
        <v>154</v>
      </c>
      <c r="B1509" t="s">
        <v>155</v>
      </c>
      <c r="C1509" t="s">
        <v>3169</v>
      </c>
      <c r="D1509" t="s">
        <v>3170</v>
      </c>
      <c r="AX1509">
        <v>72.047727272727272</v>
      </c>
      <c r="AY1509">
        <v>73.862222222222229</v>
      </c>
      <c r="AZ1509">
        <v>73.10888888888887</v>
      </c>
      <c r="BA1509">
        <v>72.442222222222213</v>
      </c>
      <c r="BB1509">
        <v>71.85777777777777</v>
      </c>
      <c r="BC1509">
        <v>69.251111111111115</v>
      </c>
      <c r="BD1509">
        <v>58.528888888888893</v>
      </c>
      <c r="BE1509">
        <v>57.613043478260884</v>
      </c>
      <c r="BF1509">
        <v>50.146808510638301</v>
      </c>
      <c r="BG1509">
        <v>45.70638297872339</v>
      </c>
      <c r="BH1509">
        <v>45.946808510638292</v>
      </c>
      <c r="BI1509">
        <v>46.748936170212772</v>
      </c>
      <c r="BJ1509">
        <v>46.717021276595737</v>
      </c>
      <c r="BK1509">
        <v>46.785106382978725</v>
      </c>
    </row>
    <row r="1510" spans="1:63" x14ac:dyDescent="0.3">
      <c r="A1510" t="s">
        <v>154</v>
      </c>
      <c r="B1510" t="s">
        <v>155</v>
      </c>
      <c r="C1510" t="s">
        <v>3171</v>
      </c>
      <c r="D1510" t="s">
        <v>3172</v>
      </c>
      <c r="E1510">
        <v>44.189454496844121</v>
      </c>
      <c r="F1510">
        <v>42.949800807988602</v>
      </c>
      <c r="G1510">
        <v>41.317938823707706</v>
      </c>
      <c r="H1510">
        <v>42.850110680686896</v>
      </c>
      <c r="I1510">
        <v>43.753345225594295</v>
      </c>
      <c r="J1510">
        <v>44.261703482117312</v>
      </c>
      <c r="K1510">
        <v>42.050001930922456</v>
      </c>
      <c r="L1510">
        <v>43.224295129724652</v>
      </c>
      <c r="M1510">
        <v>42.640764556533071</v>
      </c>
      <c r="N1510">
        <v>41.905201878904606</v>
      </c>
      <c r="O1510">
        <v>40.829906395052859</v>
      </c>
      <c r="P1510">
        <v>42.658881072409443</v>
      </c>
      <c r="Q1510">
        <v>42.210198714228611</v>
      </c>
      <c r="R1510">
        <v>44.187859222140098</v>
      </c>
      <c r="S1510">
        <v>52.236586681353621</v>
      </c>
      <c r="T1510">
        <v>51.624033991250961</v>
      </c>
      <c r="U1510">
        <v>52.040725072016564</v>
      </c>
      <c r="V1510">
        <v>52.910653403264028</v>
      </c>
      <c r="W1510">
        <v>52.552167469895593</v>
      </c>
      <c r="X1510">
        <v>53.899445015409825</v>
      </c>
      <c r="Y1510">
        <v>57.699623521887332</v>
      </c>
      <c r="Z1510">
        <v>48.100916852351332</v>
      </c>
      <c r="AA1510">
        <v>43.853931082710652</v>
      </c>
      <c r="AB1510">
        <v>39.733450669905928</v>
      </c>
      <c r="AC1510">
        <v>41.074731995086076</v>
      </c>
      <c r="AD1510">
        <v>42.918718302132113</v>
      </c>
      <c r="AE1510">
        <v>40.494259373088589</v>
      </c>
      <c r="AF1510">
        <v>42.636571747853964</v>
      </c>
      <c r="AG1510">
        <v>41.430469914566913</v>
      </c>
      <c r="AH1510">
        <v>45.213162456649947</v>
      </c>
      <c r="AI1510">
        <v>42.598130210447628</v>
      </c>
      <c r="AJ1510">
        <v>42.464776581349398</v>
      </c>
      <c r="AK1510">
        <v>43.17558420143439</v>
      </c>
      <c r="AL1510">
        <v>43.323807827295553</v>
      </c>
      <c r="AM1510">
        <v>44.911336042274783</v>
      </c>
      <c r="AN1510">
        <v>49.999710759696079</v>
      </c>
      <c r="AO1510">
        <v>50.669944524585787</v>
      </c>
      <c r="AP1510">
        <v>52.878789725363632</v>
      </c>
      <c r="AQ1510">
        <v>50.741014091578748</v>
      </c>
      <c r="AR1510">
        <v>48.450183590093573</v>
      </c>
      <c r="AS1510">
        <v>62.308151663149154</v>
      </c>
      <c r="AT1510">
        <v>63.252252063867836</v>
      </c>
      <c r="AU1510">
        <v>59.887569161328358</v>
      </c>
      <c r="AV1510">
        <v>59.354144699666087</v>
      </c>
      <c r="AW1510">
        <v>56.825517513732272</v>
      </c>
      <c r="AX1510">
        <v>59.218500114305421</v>
      </c>
      <c r="AY1510">
        <v>61.386618087286216</v>
      </c>
      <c r="AZ1510">
        <v>63.686707535922139</v>
      </c>
      <c r="BA1510">
        <v>68.34436874985488</v>
      </c>
      <c r="BB1510">
        <v>59.635205073511479</v>
      </c>
      <c r="BC1510">
        <v>62.017042493971211</v>
      </c>
      <c r="BD1510">
        <v>66.083744180179949</v>
      </c>
      <c r="BE1510">
        <v>63.271923256861776</v>
      </c>
      <c r="BF1510">
        <v>59.477521712819708</v>
      </c>
      <c r="BG1510">
        <v>58.267509226513013</v>
      </c>
      <c r="BH1510">
        <v>53.216248935580381</v>
      </c>
      <c r="BI1510">
        <v>51.542188601015908</v>
      </c>
      <c r="BJ1510">
        <v>51.209629736120021</v>
      </c>
    </row>
    <row r="1511" spans="1:63" x14ac:dyDescent="0.3">
      <c r="A1511" t="s">
        <v>154</v>
      </c>
      <c r="B1511" t="s">
        <v>155</v>
      </c>
      <c r="C1511" t="s">
        <v>3173</v>
      </c>
      <c r="D1511" t="s">
        <v>3174</v>
      </c>
      <c r="V1511">
        <v>10.043376828792152</v>
      </c>
      <c r="W1511">
        <v>10.930159465024278</v>
      </c>
      <c r="X1511">
        <v>10.281415472621372</v>
      </c>
      <c r="Y1511">
        <v>10.500885043399865</v>
      </c>
      <c r="Z1511">
        <v>7.1431020846370128</v>
      </c>
      <c r="AA1511">
        <v>6.7128146443354559</v>
      </c>
      <c r="AB1511">
        <v>7.0757713135735045</v>
      </c>
      <c r="AC1511">
        <v>7.1073875324326883</v>
      </c>
      <c r="AD1511">
        <v>7.6162579575270728</v>
      </c>
      <c r="AE1511">
        <v>7.4295596645307977</v>
      </c>
      <c r="AF1511">
        <v>7.1029124991936197</v>
      </c>
      <c r="AG1511">
        <v>7.4502796481024118</v>
      </c>
      <c r="AH1511">
        <v>8.1115699932606891</v>
      </c>
      <c r="AI1511">
        <v>9.5946858105768875</v>
      </c>
      <c r="AJ1511">
        <v>9.4413274364570299</v>
      </c>
      <c r="AK1511">
        <v>9.8105331098400086</v>
      </c>
      <c r="AL1511">
        <v>11.257977478246501</v>
      </c>
      <c r="AM1511">
        <v>11.258992711948833</v>
      </c>
      <c r="AN1511">
        <v>10.382746557039878</v>
      </c>
      <c r="AO1511">
        <v>10.710705323296958</v>
      </c>
      <c r="AP1511">
        <v>10.471472816438894</v>
      </c>
      <c r="AQ1511">
        <v>11.275545372290107</v>
      </c>
      <c r="AR1511">
        <v>12.00692057629009</v>
      </c>
      <c r="AS1511">
        <v>11.355421179818716</v>
      </c>
      <c r="AT1511">
        <v>12.313572120814326</v>
      </c>
      <c r="AU1511">
        <v>11.970935878146426</v>
      </c>
      <c r="AV1511">
        <v>11.607714034865191</v>
      </c>
      <c r="AW1511">
        <v>11.208718592325782</v>
      </c>
      <c r="AX1511">
        <v>10.892513672435824</v>
      </c>
      <c r="AY1511">
        <v>11.366433704216492</v>
      </c>
      <c r="AZ1511">
        <v>11.947522713401771</v>
      </c>
      <c r="BA1511">
        <v>12.619259929907912</v>
      </c>
      <c r="BB1511">
        <v>11.962071605049916</v>
      </c>
      <c r="BC1511">
        <v>11.308974827487015</v>
      </c>
      <c r="BD1511">
        <v>11.604747136587779</v>
      </c>
      <c r="BE1511">
        <v>11.058906705889182</v>
      </c>
      <c r="BF1511">
        <v>10.391507992094898</v>
      </c>
      <c r="BG1511">
        <v>10.329110828989011</v>
      </c>
      <c r="BH1511">
        <v>10.230714903764937</v>
      </c>
      <c r="BI1511">
        <v>9.799738383174514</v>
      </c>
      <c r="BJ1511">
        <v>9.906040636760757</v>
      </c>
    </row>
    <row r="1512" spans="1:63" x14ac:dyDescent="0.3">
      <c r="A1512" t="s">
        <v>154</v>
      </c>
      <c r="B1512" t="s">
        <v>155</v>
      </c>
      <c r="C1512" t="s">
        <v>3175</v>
      </c>
      <c r="D1512" t="s">
        <v>3176</v>
      </c>
    </row>
    <row r="1513" spans="1:63" x14ac:dyDescent="0.3">
      <c r="A1513" t="s">
        <v>154</v>
      </c>
      <c r="B1513" t="s">
        <v>155</v>
      </c>
      <c r="C1513" t="s">
        <v>3177</v>
      </c>
      <c r="D1513" t="s">
        <v>3178</v>
      </c>
    </row>
    <row r="1514" spans="1:63" x14ac:dyDescent="0.3">
      <c r="A1514" t="s">
        <v>154</v>
      </c>
      <c r="B1514" t="s">
        <v>155</v>
      </c>
      <c r="C1514" t="s">
        <v>3179</v>
      </c>
      <c r="D1514" t="s">
        <v>3180</v>
      </c>
    </row>
    <row r="1515" spans="1:63" x14ac:dyDescent="0.3">
      <c r="A1515" t="s">
        <v>154</v>
      </c>
      <c r="B1515" t="s">
        <v>155</v>
      </c>
      <c r="C1515" t="s">
        <v>3181</v>
      </c>
      <c r="D1515" t="s">
        <v>3182</v>
      </c>
    </row>
    <row r="1516" spans="1:63" x14ac:dyDescent="0.3">
      <c r="A1516" t="s">
        <v>154</v>
      </c>
      <c r="B1516" t="s">
        <v>155</v>
      </c>
      <c r="C1516" t="s">
        <v>3183</v>
      </c>
      <c r="D1516" t="s">
        <v>3184</v>
      </c>
    </row>
    <row r="1517" spans="1:63" x14ac:dyDescent="0.3">
      <c r="A1517" t="s">
        <v>154</v>
      </c>
      <c r="B1517" t="s">
        <v>155</v>
      </c>
      <c r="C1517" t="s">
        <v>3185</v>
      </c>
      <c r="D1517" t="s">
        <v>3186</v>
      </c>
      <c r="AY1517">
        <v>72.598439999999997</v>
      </c>
      <c r="AZ1517">
        <v>64.929770000000005</v>
      </c>
      <c r="BA1517">
        <v>64.325370000000007</v>
      </c>
      <c r="BB1517">
        <v>60.849510000000002</v>
      </c>
      <c r="BC1517">
        <v>65.162850000000006</v>
      </c>
      <c r="BD1517">
        <v>59.58802</v>
      </c>
    </row>
    <row r="1518" spans="1:63" x14ac:dyDescent="0.3">
      <c r="A1518" t="s">
        <v>154</v>
      </c>
      <c r="B1518" t="s">
        <v>155</v>
      </c>
      <c r="C1518" t="s">
        <v>3187</v>
      </c>
      <c r="D1518" t="s">
        <v>3188</v>
      </c>
      <c r="AY1518">
        <v>75.492009999999993</v>
      </c>
      <c r="AZ1518">
        <v>68.537689999999998</v>
      </c>
      <c r="BA1518">
        <v>68.010940000000005</v>
      </c>
      <c r="BB1518">
        <v>62.634869999999999</v>
      </c>
      <c r="BC1518">
        <v>69.800229999999999</v>
      </c>
      <c r="BD1518">
        <v>61.037210000000002</v>
      </c>
    </row>
    <row r="1519" spans="1:63" x14ac:dyDescent="0.3">
      <c r="A1519" t="s">
        <v>154</v>
      </c>
      <c r="B1519" t="s">
        <v>155</v>
      </c>
      <c r="C1519" t="s">
        <v>3189</v>
      </c>
      <c r="D1519" t="s">
        <v>3190</v>
      </c>
      <c r="AY1519">
        <v>71.259</v>
      </c>
      <c r="AZ1519">
        <v>63.382190000000001</v>
      </c>
      <c r="BA1519">
        <v>62.657919999999997</v>
      </c>
      <c r="BB1519">
        <v>59.969900000000003</v>
      </c>
      <c r="BC1519">
        <v>62.801789999999997</v>
      </c>
      <c r="BD1519">
        <v>58.835180000000001</v>
      </c>
    </row>
    <row r="1520" spans="1:63" x14ac:dyDescent="0.3">
      <c r="A1520" t="s">
        <v>154</v>
      </c>
      <c r="B1520" t="s">
        <v>155</v>
      </c>
      <c r="C1520" t="s">
        <v>3191</v>
      </c>
      <c r="D1520" t="s">
        <v>3192</v>
      </c>
      <c r="AR1520">
        <v>59.32555</v>
      </c>
      <c r="AS1520">
        <v>56.148940000000003</v>
      </c>
      <c r="AT1520">
        <v>54.94623</v>
      </c>
      <c r="AU1520">
        <v>52.973610000000001</v>
      </c>
      <c r="AV1520">
        <v>51.92783</v>
      </c>
      <c r="AW1520">
        <v>49.116720000000001</v>
      </c>
      <c r="AX1520">
        <v>49.125950000000003</v>
      </c>
      <c r="AY1520">
        <v>46.884650000000001</v>
      </c>
      <c r="AZ1520">
        <v>51.71996</v>
      </c>
      <c r="BA1520">
        <v>53.470649999999999</v>
      </c>
      <c r="BB1520">
        <v>51.98847</v>
      </c>
      <c r="BC1520">
        <v>50.78004</v>
      </c>
      <c r="BD1520">
        <v>47.392429999999997</v>
      </c>
      <c r="BE1520">
        <v>42.734459999999999</v>
      </c>
      <c r="BF1520">
        <v>40.306579999999997</v>
      </c>
      <c r="BG1520">
        <v>50.025620000000004</v>
      </c>
      <c r="BH1520">
        <v>49.635489999999997</v>
      </c>
    </row>
    <row r="1521" spans="1:62" x14ac:dyDescent="0.3">
      <c r="A1521" t="s">
        <v>154</v>
      </c>
      <c r="B1521" t="s">
        <v>155</v>
      </c>
      <c r="C1521" t="s">
        <v>3193</v>
      </c>
      <c r="D1521" t="s">
        <v>3194</v>
      </c>
      <c r="AU1521">
        <v>55.445160000000001</v>
      </c>
      <c r="AV1521">
        <v>55.124780000000001</v>
      </c>
      <c r="AW1521">
        <v>53.683309999999999</v>
      </c>
      <c r="AX1521">
        <v>53.911659999999998</v>
      </c>
      <c r="AY1521">
        <v>52.443249999999999</v>
      </c>
      <c r="AZ1521">
        <v>55.567340000000002</v>
      </c>
      <c r="BA1521">
        <v>56.010980000000004</v>
      </c>
      <c r="BB1521">
        <v>53.102499999999999</v>
      </c>
      <c r="BC1521">
        <v>52.407910000000001</v>
      </c>
      <c r="BD1521">
        <v>49.711120000000001</v>
      </c>
      <c r="BE1521">
        <v>45.495669999999997</v>
      </c>
      <c r="BF1521">
        <v>42.426310000000001</v>
      </c>
      <c r="BG1521">
        <v>49.736379999999997</v>
      </c>
      <c r="BH1521">
        <v>48.823950000000004</v>
      </c>
    </row>
    <row r="1522" spans="1:62" x14ac:dyDescent="0.3">
      <c r="A1522" t="s">
        <v>154</v>
      </c>
      <c r="B1522" t="s">
        <v>155</v>
      </c>
      <c r="C1522" t="s">
        <v>3195</v>
      </c>
      <c r="D1522" t="s">
        <v>3196</v>
      </c>
      <c r="AU1522">
        <v>45.072650000000003</v>
      </c>
      <c r="AV1522">
        <v>40.684939999999997</v>
      </c>
      <c r="AW1522">
        <v>34.828290000000003</v>
      </c>
      <c r="AX1522">
        <v>33.951549999999997</v>
      </c>
      <c r="AY1522">
        <v>30.36626</v>
      </c>
      <c r="AZ1522">
        <v>37.569209999999998</v>
      </c>
      <c r="BA1522">
        <v>43.45288</v>
      </c>
      <c r="BB1522">
        <v>47.786349999999999</v>
      </c>
      <c r="BC1522">
        <v>44.718519999999998</v>
      </c>
      <c r="BD1522">
        <v>39.25488</v>
      </c>
      <c r="BE1522">
        <v>33.263489999999997</v>
      </c>
      <c r="BF1522">
        <v>33.128540000000001</v>
      </c>
      <c r="BG1522">
        <v>51.272379999999998</v>
      </c>
      <c r="BH1522">
        <v>53.412790000000001</v>
      </c>
    </row>
    <row r="1523" spans="1:62" x14ac:dyDescent="0.3">
      <c r="A1523" t="s">
        <v>154</v>
      </c>
      <c r="B1523" t="s">
        <v>155</v>
      </c>
      <c r="C1523" t="s">
        <v>3197</v>
      </c>
      <c r="D1523" t="s">
        <v>3198</v>
      </c>
      <c r="AS1523">
        <v>85.001940000000005</v>
      </c>
      <c r="AT1523">
        <v>82.634910000000005</v>
      </c>
      <c r="AU1523">
        <v>82.7637</v>
      </c>
      <c r="AV1523">
        <v>79.204970000000003</v>
      </c>
      <c r="AW1523">
        <v>73.057370000000006</v>
      </c>
      <c r="AX1523">
        <v>72.538489999999996</v>
      </c>
      <c r="AY1523">
        <v>73.67792</v>
      </c>
      <c r="AZ1523">
        <v>71.558970000000002</v>
      </c>
      <c r="BA1523">
        <v>72.608919999999998</v>
      </c>
      <c r="BB1523">
        <v>73.271730000000005</v>
      </c>
      <c r="BC1523">
        <v>71.413939999999997</v>
      </c>
      <c r="BD1523">
        <v>67.933700000000002</v>
      </c>
      <c r="BE1523">
        <v>71.628489999999999</v>
      </c>
      <c r="BF1523">
        <v>65.142430000000004</v>
      </c>
      <c r="BG1523">
        <v>63.839829999999999</v>
      </c>
      <c r="BH1523">
        <v>63.145130000000002</v>
      </c>
      <c r="BI1523">
        <v>62.763779999999997</v>
      </c>
    </row>
    <row r="1524" spans="1:62" x14ac:dyDescent="0.3">
      <c r="A1524" t="s">
        <v>154</v>
      </c>
      <c r="B1524" t="s">
        <v>155</v>
      </c>
      <c r="C1524" t="s">
        <v>3199</v>
      </c>
      <c r="D1524" t="s">
        <v>3200</v>
      </c>
      <c r="AU1524">
        <v>86.962919999999997</v>
      </c>
      <c r="AV1524">
        <v>84.520030000000006</v>
      </c>
      <c r="AW1524">
        <v>77.819400000000002</v>
      </c>
      <c r="AX1524">
        <v>76.907139999999998</v>
      </c>
      <c r="AY1524">
        <v>77.706289999999996</v>
      </c>
      <c r="AZ1524">
        <v>75.355909999999994</v>
      </c>
      <c r="BA1524">
        <v>76.760710000000003</v>
      </c>
      <c r="BB1524">
        <v>77.526030000000006</v>
      </c>
      <c r="BC1524">
        <v>74.8553</v>
      </c>
      <c r="BD1524">
        <v>70.692610000000002</v>
      </c>
      <c r="BE1524">
        <v>73.361320000000006</v>
      </c>
      <c r="BF1524">
        <v>65.442760000000007</v>
      </c>
      <c r="BG1524">
        <v>64.500050000000002</v>
      </c>
      <c r="BH1524">
        <v>63.302430000000001</v>
      </c>
      <c r="BI1524">
        <v>62.419280000000001</v>
      </c>
    </row>
    <row r="1525" spans="1:62" x14ac:dyDescent="0.3">
      <c r="A1525" t="s">
        <v>154</v>
      </c>
      <c r="B1525" t="s">
        <v>155</v>
      </c>
      <c r="C1525" t="s">
        <v>3201</v>
      </c>
      <c r="D1525" t="s">
        <v>3202</v>
      </c>
      <c r="AU1525">
        <v>79.481080000000006</v>
      </c>
      <c r="AV1525">
        <v>75.162229999999994</v>
      </c>
      <c r="AW1525">
        <v>69.221819999999994</v>
      </c>
      <c r="AX1525">
        <v>69.01867</v>
      </c>
      <c r="AY1525">
        <v>70.411649999999995</v>
      </c>
      <c r="AZ1525">
        <v>68.571100000000001</v>
      </c>
      <c r="BA1525">
        <v>69.332970000000003</v>
      </c>
      <c r="BB1525">
        <v>69.945710000000005</v>
      </c>
      <c r="BC1525">
        <v>68.656419999999997</v>
      </c>
      <c r="BD1525">
        <v>65.687190000000001</v>
      </c>
      <c r="BE1525">
        <v>70.216909999999999</v>
      </c>
      <c r="BF1525">
        <v>64.88476</v>
      </c>
      <c r="BG1525">
        <v>63.270069999999997</v>
      </c>
      <c r="BH1525">
        <v>63.00611</v>
      </c>
      <c r="BI1525">
        <v>63.06859</v>
      </c>
    </row>
    <row r="1526" spans="1:62" x14ac:dyDescent="0.3">
      <c r="A1526" t="s">
        <v>154</v>
      </c>
      <c r="B1526" t="s">
        <v>155</v>
      </c>
      <c r="C1526" t="s">
        <v>3203</v>
      </c>
      <c r="D1526" t="s">
        <v>3204</v>
      </c>
      <c r="AY1526">
        <v>75.830430000000007</v>
      </c>
      <c r="AZ1526">
        <v>68.013329999999996</v>
      </c>
      <c r="BA1526">
        <v>64.607029999999995</v>
      </c>
      <c r="BB1526">
        <v>63.14181</v>
      </c>
      <c r="BC1526">
        <v>61.728990000000003</v>
      </c>
      <c r="BD1526">
        <v>53.132710000000003</v>
      </c>
      <c r="BE1526">
        <v>56.976399999999998</v>
      </c>
      <c r="BF1526">
        <v>51.803820000000002</v>
      </c>
      <c r="BG1526">
        <v>51.858960000000003</v>
      </c>
      <c r="BH1526">
        <v>50.986989999999999</v>
      </c>
      <c r="BI1526">
        <v>53.131140000000002</v>
      </c>
      <c r="BJ1526">
        <v>51.995780000000003</v>
      </c>
    </row>
    <row r="1527" spans="1:62" x14ac:dyDescent="0.3">
      <c r="A1527" t="s">
        <v>154</v>
      </c>
      <c r="B1527" t="s">
        <v>155</v>
      </c>
      <c r="C1527" t="s">
        <v>3205</v>
      </c>
      <c r="D1527" t="s">
        <v>3206</v>
      </c>
      <c r="AZ1527">
        <v>75.759860000000003</v>
      </c>
      <c r="BA1527">
        <v>69.698759999999993</v>
      </c>
      <c r="BB1527">
        <v>68.678790000000006</v>
      </c>
      <c r="BC1527">
        <v>66.750020000000006</v>
      </c>
      <c r="BD1527">
        <v>56.348269999999999</v>
      </c>
      <c r="BE1527">
        <v>62.798949999999998</v>
      </c>
      <c r="BF1527">
        <v>56.901000000000003</v>
      </c>
      <c r="BG1527">
        <v>57.384929999999997</v>
      </c>
      <c r="BH1527">
        <v>56.14714</v>
      </c>
    </row>
    <row r="1528" spans="1:62" x14ac:dyDescent="0.3">
      <c r="A1528" t="s">
        <v>154</v>
      </c>
      <c r="B1528" t="s">
        <v>155</v>
      </c>
      <c r="C1528" t="s">
        <v>3207</v>
      </c>
      <c r="D1528" t="s">
        <v>3208</v>
      </c>
      <c r="AZ1528">
        <v>64.868179999999995</v>
      </c>
      <c r="BA1528">
        <v>62.371130000000001</v>
      </c>
      <c r="BB1528">
        <v>60.632040000000003</v>
      </c>
      <c r="BC1528">
        <v>59.354399999999998</v>
      </c>
      <c r="BD1528">
        <v>51.559480000000001</v>
      </c>
      <c r="BE1528">
        <v>54.26267</v>
      </c>
      <c r="BF1528">
        <v>49.421999999999997</v>
      </c>
      <c r="BG1528">
        <v>49.302959999999999</v>
      </c>
      <c r="BH1528">
        <v>48.578339999999997</v>
      </c>
    </row>
    <row r="1529" spans="1:62" x14ac:dyDescent="0.3">
      <c r="A1529" t="s">
        <v>154</v>
      </c>
      <c r="B1529" t="s">
        <v>155</v>
      </c>
      <c r="C1529" t="s">
        <v>3209</v>
      </c>
      <c r="D1529" t="s">
        <v>3210</v>
      </c>
      <c r="AY1529">
        <v>80.704769999999996</v>
      </c>
      <c r="AZ1529">
        <v>72.552980000000005</v>
      </c>
      <c r="BA1529">
        <v>64.993120000000005</v>
      </c>
      <c r="BB1529">
        <v>66.760919999999999</v>
      </c>
      <c r="BC1529">
        <v>56.534179999999999</v>
      </c>
      <c r="BD1529">
        <v>44.807040000000001</v>
      </c>
    </row>
    <row r="1530" spans="1:62" x14ac:dyDescent="0.3">
      <c r="A1530" t="s">
        <v>154</v>
      </c>
      <c r="B1530" t="s">
        <v>155</v>
      </c>
      <c r="C1530" t="s">
        <v>3211</v>
      </c>
      <c r="D1530" t="s">
        <v>3212</v>
      </c>
      <c r="AZ1530">
        <v>87.495660000000001</v>
      </c>
      <c r="BA1530">
        <v>72.130049999999997</v>
      </c>
      <c r="BB1530">
        <v>79.799180000000007</v>
      </c>
      <c r="BC1530">
        <v>61.498440000000002</v>
      </c>
      <c r="BD1530">
        <v>49.706339999999997</v>
      </c>
    </row>
    <row r="1531" spans="1:62" x14ac:dyDescent="0.3">
      <c r="A1531" t="s">
        <v>154</v>
      </c>
      <c r="B1531" t="s">
        <v>155</v>
      </c>
      <c r="C1531" t="s">
        <v>3213</v>
      </c>
      <c r="D1531" t="s">
        <v>3214</v>
      </c>
      <c r="AZ1531">
        <v>66.971069999999997</v>
      </c>
      <c r="BA1531">
        <v>61.986429999999999</v>
      </c>
      <c r="BB1531">
        <v>61.609110000000001</v>
      </c>
      <c r="BC1531">
        <v>54.442549999999997</v>
      </c>
      <c r="BD1531">
        <v>42.592610000000001</v>
      </c>
    </row>
    <row r="1532" spans="1:62" x14ac:dyDescent="0.3">
      <c r="A1532" t="s">
        <v>154</v>
      </c>
      <c r="B1532" t="s">
        <v>155</v>
      </c>
      <c r="C1532" t="s">
        <v>3215</v>
      </c>
      <c r="D1532" t="s">
        <v>3216</v>
      </c>
      <c r="W1532">
        <v>42.620001316685055</v>
      </c>
      <c r="X1532">
        <v>48.218707420768965</v>
      </c>
      <c r="Y1532">
        <v>49.049383433106954</v>
      </c>
      <c r="Z1532">
        <v>40.53452940094261</v>
      </c>
      <c r="AA1532">
        <v>42.605939827707168</v>
      </c>
      <c r="AB1532">
        <v>41.988734116475896</v>
      </c>
      <c r="AC1532">
        <v>41.867725840856252</v>
      </c>
      <c r="AD1532">
        <v>47.618734490434981</v>
      </c>
      <c r="AE1532">
        <v>32.524995001250566</v>
      </c>
      <c r="AF1532">
        <v>27.62785574885687</v>
      </c>
      <c r="AG1532">
        <v>33.758051273262055</v>
      </c>
      <c r="AH1532">
        <v>22.268620513629998</v>
      </c>
      <c r="AI1532">
        <v>25.693337954394998</v>
      </c>
      <c r="AJ1532">
        <v>27.701391405241498</v>
      </c>
      <c r="AK1532">
        <v>28.920790087169767</v>
      </c>
      <c r="AL1532">
        <v>27.263238430835202</v>
      </c>
      <c r="AM1532">
        <v>23.606072654026274</v>
      </c>
      <c r="AN1532">
        <v>25.936580243075426</v>
      </c>
      <c r="AO1532">
        <v>22.991342581031756</v>
      </c>
      <c r="AP1532">
        <v>24.37353067746702</v>
      </c>
      <c r="AQ1532">
        <v>25.760645332742158</v>
      </c>
      <c r="AR1532">
        <v>22.213005777515605</v>
      </c>
      <c r="AS1532">
        <v>20.887649056209131</v>
      </c>
      <c r="AT1532">
        <v>20.230265016448648</v>
      </c>
      <c r="AU1532">
        <v>17.705893266215789</v>
      </c>
      <c r="AV1532">
        <v>16.786230964344977</v>
      </c>
      <c r="AW1532">
        <v>18.896635044742297</v>
      </c>
      <c r="AX1532">
        <v>35.397508516640102</v>
      </c>
      <c r="AY1532">
        <v>33.743687273922561</v>
      </c>
      <c r="AZ1532">
        <v>31.459718116905542</v>
      </c>
      <c r="BA1532">
        <v>29.06097641921291</v>
      </c>
      <c r="BB1532">
        <v>27.623517329684752</v>
      </c>
      <c r="BC1532">
        <v>31.690277554928038</v>
      </c>
      <c r="BD1532">
        <v>29.74016045255069</v>
      </c>
      <c r="BE1532">
        <v>28.486845309147725</v>
      </c>
      <c r="BF1532">
        <v>27.820258508553554</v>
      </c>
      <c r="BG1532">
        <v>25.863119962019024</v>
      </c>
      <c r="BH1532">
        <v>29.850678584585818</v>
      </c>
      <c r="BI1532">
        <v>26.263746281841399</v>
      </c>
      <c r="BJ1532">
        <v>19.003399335987957</v>
      </c>
    </row>
    <row r="1533" spans="1:62" x14ac:dyDescent="0.3">
      <c r="A1533" t="s">
        <v>154</v>
      </c>
      <c r="B1533" t="s">
        <v>155</v>
      </c>
      <c r="C1533" t="s">
        <v>3217</v>
      </c>
      <c r="D1533" t="s">
        <v>3218</v>
      </c>
      <c r="V1533">
        <v>45.436791558447148</v>
      </c>
      <c r="W1533">
        <v>45.984459635028088</v>
      </c>
      <c r="X1533">
        <v>45.283902709867277</v>
      </c>
      <c r="Y1533">
        <v>46.0972970424274</v>
      </c>
      <c r="Z1533">
        <v>50.134080327149384</v>
      </c>
      <c r="AA1533">
        <v>47.785249282552307</v>
      </c>
      <c r="AB1533">
        <v>46.467319747085369</v>
      </c>
      <c r="AC1533">
        <v>48.255590565589571</v>
      </c>
      <c r="AD1533">
        <v>48.086623431004405</v>
      </c>
      <c r="AE1533">
        <v>46.986310267292502</v>
      </c>
      <c r="AF1533">
        <v>45.402951367414857</v>
      </c>
      <c r="AG1533">
        <v>46.921722816769915</v>
      </c>
      <c r="AH1533">
        <v>47.435458105039082</v>
      </c>
      <c r="AI1533">
        <v>45.07538006036274</v>
      </c>
      <c r="AJ1533">
        <v>47.532199368008122</v>
      </c>
      <c r="AK1533">
        <v>46.522338544035264</v>
      </c>
      <c r="AL1533">
        <v>40.628151414538898</v>
      </c>
      <c r="AM1533">
        <v>40.440714817064638</v>
      </c>
      <c r="AN1533">
        <v>37.372631784271533</v>
      </c>
      <c r="AO1533">
        <v>37.860054068279496</v>
      </c>
      <c r="AP1533">
        <v>39.616361081114</v>
      </c>
      <c r="AQ1533">
        <v>38.62417409289835</v>
      </c>
      <c r="AR1533">
        <v>39.990814233345134</v>
      </c>
      <c r="AS1533">
        <v>39.741750538646485</v>
      </c>
      <c r="AT1533">
        <v>38.229785825775117</v>
      </c>
      <c r="AU1533">
        <v>38.589749238161623</v>
      </c>
      <c r="AV1533">
        <v>39.171545072522278</v>
      </c>
      <c r="AW1533">
        <v>43.270753143526861</v>
      </c>
      <c r="AX1533">
        <v>43.846527479292568</v>
      </c>
      <c r="AY1533">
        <v>41.855586296378696</v>
      </c>
      <c r="AZ1533">
        <v>42.184983199054635</v>
      </c>
      <c r="BA1533">
        <v>42.621978204336465</v>
      </c>
      <c r="BB1533">
        <v>40.601545539370548</v>
      </c>
      <c r="BC1533">
        <v>40.772893168531311</v>
      </c>
      <c r="BD1533">
        <v>41.28595722720501</v>
      </c>
      <c r="BE1533">
        <v>44.602377385738734</v>
      </c>
      <c r="BF1533">
        <v>44.378445209858135</v>
      </c>
      <c r="BG1533">
        <v>43.313195919773023</v>
      </c>
      <c r="BH1533">
        <v>42.872663806764955</v>
      </c>
      <c r="BI1533">
        <v>42.311554090110654</v>
      </c>
      <c r="BJ1533">
        <v>37.515781474179782</v>
      </c>
    </row>
    <row r="1534" spans="1:62" x14ac:dyDescent="0.3">
      <c r="A1534" t="s">
        <v>154</v>
      </c>
      <c r="B1534" t="s">
        <v>155</v>
      </c>
      <c r="C1534" t="s">
        <v>3219</v>
      </c>
      <c r="D1534" t="s">
        <v>3220</v>
      </c>
      <c r="W1534">
        <v>36.200493904961625</v>
      </c>
      <c r="X1534">
        <v>40.622084881558209</v>
      </c>
      <c r="Y1534">
        <v>39.268359595721506</v>
      </c>
      <c r="Z1534">
        <v>31.960078562608189</v>
      </c>
      <c r="AA1534">
        <v>31.770275839521165</v>
      </c>
      <c r="AB1534">
        <v>30.405166461472064</v>
      </c>
      <c r="AC1534">
        <v>30.990678755921806</v>
      </c>
      <c r="AD1534">
        <v>31.202511714794031</v>
      </c>
      <c r="AE1534">
        <v>29.429169103282629</v>
      </c>
      <c r="AF1534">
        <v>27.059989493377557</v>
      </c>
      <c r="AG1534">
        <v>28.942769941497829</v>
      </c>
      <c r="AH1534">
        <v>24.99099905830176</v>
      </c>
      <c r="AI1534">
        <v>23.420866476801564</v>
      </c>
      <c r="AJ1534">
        <v>25.067062455496966</v>
      </c>
      <c r="AK1534">
        <v>25.278517743534103</v>
      </c>
      <c r="AL1534">
        <v>26.639024370546583</v>
      </c>
      <c r="AM1534">
        <v>27.305343900305463</v>
      </c>
      <c r="AN1534">
        <v>27.25083244696248</v>
      </c>
      <c r="AO1534">
        <v>25.244033931432096</v>
      </c>
      <c r="AP1534">
        <v>25.808438870146382</v>
      </c>
      <c r="AQ1534">
        <v>24.887853294728767</v>
      </c>
      <c r="AR1534">
        <v>24.559584124234284</v>
      </c>
      <c r="AS1534">
        <v>22.190631114613364</v>
      </c>
      <c r="AT1534">
        <v>22.196852554913196</v>
      </c>
      <c r="AU1534">
        <v>20.516640915368129</v>
      </c>
      <c r="AV1534">
        <v>19.227716128997375</v>
      </c>
      <c r="AW1534">
        <v>20.403651257124647</v>
      </c>
      <c r="AX1534">
        <v>23.461974146820634</v>
      </c>
      <c r="AY1534">
        <v>24.144000565935645</v>
      </c>
      <c r="AZ1534">
        <v>22.292622737075785</v>
      </c>
      <c r="BA1534">
        <v>23.162490425963547</v>
      </c>
      <c r="BB1534">
        <v>22.081899782385985</v>
      </c>
      <c r="BC1534">
        <v>25.44514869087585</v>
      </c>
      <c r="BD1534">
        <v>24.494883977034647</v>
      </c>
      <c r="BE1534">
        <v>24.215487357389193</v>
      </c>
      <c r="BF1534">
        <v>25.451673625179051</v>
      </c>
      <c r="BG1534">
        <v>24.822568073146179</v>
      </c>
      <c r="BH1534">
        <v>24.764437788126802</v>
      </c>
      <c r="BI1534">
        <v>23.441282545505018</v>
      </c>
      <c r="BJ1534">
        <v>22.115370230143107</v>
      </c>
    </row>
    <row r="1535" spans="1:62" x14ac:dyDescent="0.3">
      <c r="A1535" t="s">
        <v>154</v>
      </c>
      <c r="B1535" t="s">
        <v>155</v>
      </c>
      <c r="C1535" t="s">
        <v>3221</v>
      </c>
      <c r="D1535" t="s">
        <v>3222</v>
      </c>
      <c r="V1535">
        <v>41.317747843460843</v>
      </c>
      <c r="W1535">
        <v>44.662447048385673</v>
      </c>
      <c r="X1535">
        <v>41.619813684690975</v>
      </c>
      <c r="Y1535">
        <v>40.855915616339146</v>
      </c>
      <c r="Z1535">
        <v>43.360742603307308</v>
      </c>
      <c r="AA1535">
        <v>40.864449411448476</v>
      </c>
      <c r="AB1535">
        <v>38.997913980518831</v>
      </c>
      <c r="AC1535">
        <v>40.337255082326607</v>
      </c>
      <c r="AD1535">
        <v>41.182967724814311</v>
      </c>
      <c r="AE1535">
        <v>41.865234807475304</v>
      </c>
      <c r="AF1535">
        <v>39.889520514498493</v>
      </c>
      <c r="AG1535">
        <v>40.879699827890839</v>
      </c>
      <c r="AH1535">
        <v>41.433427336655171</v>
      </c>
      <c r="AI1535">
        <v>39.471586038337698</v>
      </c>
      <c r="AJ1535">
        <v>40.790622794524829</v>
      </c>
      <c r="AK1535">
        <v>40.415048088006671</v>
      </c>
      <c r="AL1535">
        <v>35.603303562796704</v>
      </c>
      <c r="AM1535">
        <v>35.274832174745917</v>
      </c>
      <c r="AN1535">
        <v>33.360192096404774</v>
      </c>
      <c r="AO1535">
        <v>32.395500184491105</v>
      </c>
      <c r="AP1535">
        <v>34.398348568618282</v>
      </c>
      <c r="AQ1535">
        <v>33.518236517736845</v>
      </c>
      <c r="AR1535">
        <v>34.16909580076544</v>
      </c>
      <c r="AS1535">
        <v>34.002579665595583</v>
      </c>
      <c r="AT1535">
        <v>31.731051273534248</v>
      </c>
      <c r="AU1535">
        <v>32.231714062429518</v>
      </c>
      <c r="AV1535">
        <v>34.909483554894727</v>
      </c>
      <c r="AW1535">
        <v>37.320277527919522</v>
      </c>
      <c r="AX1535">
        <v>38.874025541482403</v>
      </c>
      <c r="AY1535">
        <v>34.980295740562177</v>
      </c>
      <c r="AZ1535">
        <v>35.050253867371907</v>
      </c>
      <c r="BA1535">
        <v>34.170545045418955</v>
      </c>
      <c r="BB1535">
        <v>34.589438759730918</v>
      </c>
      <c r="BC1535">
        <v>36.164606879822855</v>
      </c>
      <c r="BD1535">
        <v>34.841627700755794</v>
      </c>
      <c r="BE1535">
        <v>38.50105618860276</v>
      </c>
      <c r="BF1535">
        <v>38.303614536091494</v>
      </c>
      <c r="BG1535">
        <v>37.103570365382275</v>
      </c>
      <c r="BH1535">
        <v>38.079239633044779</v>
      </c>
      <c r="BI1535">
        <v>39.560355796200689</v>
      </c>
      <c r="BJ1535">
        <v>33.518527414371128</v>
      </c>
    </row>
    <row r="1536" spans="1:62" x14ac:dyDescent="0.3">
      <c r="A1536" t="s">
        <v>154</v>
      </c>
      <c r="B1536" t="s">
        <v>155</v>
      </c>
      <c r="C1536" t="s">
        <v>3223</v>
      </c>
      <c r="D1536" t="s">
        <v>3224</v>
      </c>
      <c r="W1536">
        <v>28.925550196067693</v>
      </c>
      <c r="X1536">
        <v>27.348406937198163</v>
      </c>
      <c r="Y1536">
        <v>29.580158543273562</v>
      </c>
      <c r="Z1536">
        <v>34.222758566036262</v>
      </c>
      <c r="AA1536">
        <v>35.345462639567657</v>
      </c>
      <c r="AB1536">
        <v>38.271470211153428</v>
      </c>
      <c r="AC1536">
        <v>33.137298245670927</v>
      </c>
      <c r="AD1536">
        <v>30.808596458326104</v>
      </c>
      <c r="AE1536">
        <v>50.094736278955232</v>
      </c>
      <c r="AF1536">
        <v>39.762830198862105</v>
      </c>
      <c r="AG1536">
        <v>35.25813930947794</v>
      </c>
      <c r="AH1536">
        <v>29.953318279018696</v>
      </c>
      <c r="AI1536">
        <v>28.249205726577884</v>
      </c>
      <c r="AJ1536">
        <v>32.424969524559856</v>
      </c>
      <c r="AK1536">
        <v>30.779577281731029</v>
      </c>
      <c r="AL1536">
        <v>31.821589414510186</v>
      </c>
      <c r="AM1536">
        <v>31.199850344106697</v>
      </c>
      <c r="AN1536">
        <v>28.707909947790881</v>
      </c>
      <c r="AO1536">
        <v>26.871382791136796</v>
      </c>
      <c r="AP1536">
        <v>32.446163287972063</v>
      </c>
      <c r="AQ1536">
        <v>34.04596022014703</v>
      </c>
      <c r="AR1536">
        <v>33.513413025918695</v>
      </c>
      <c r="AS1536">
        <v>33.774943585170099</v>
      </c>
      <c r="AT1536">
        <v>34.110550471772328</v>
      </c>
      <c r="AU1536">
        <v>35.774718502127946</v>
      </c>
      <c r="AV1536">
        <v>37.001753596121318</v>
      </c>
      <c r="AW1536">
        <v>35.53083659697969</v>
      </c>
      <c r="AX1536">
        <v>41.537554561973856</v>
      </c>
      <c r="AY1536">
        <v>35.661883113478936</v>
      </c>
      <c r="AZ1536">
        <v>46.638840238452453</v>
      </c>
      <c r="BA1536">
        <v>50.675297753152371</v>
      </c>
      <c r="BB1536">
        <v>51.97487412240703</v>
      </c>
      <c r="BC1536">
        <v>45.93745349639147</v>
      </c>
      <c r="BD1536">
        <v>47.149983817826111</v>
      </c>
      <c r="BE1536">
        <v>48.710646692587801</v>
      </c>
      <c r="BF1536">
        <v>49.665502028215407</v>
      </c>
      <c r="BG1536">
        <v>50.506977421915138</v>
      </c>
      <c r="BH1536">
        <v>44.505092466293469</v>
      </c>
      <c r="BI1536">
        <v>49.634539777717912</v>
      </c>
      <c r="BJ1536">
        <v>58.88976465208011</v>
      </c>
    </row>
    <row r="1537" spans="1:62" x14ac:dyDescent="0.3">
      <c r="A1537" t="s">
        <v>154</v>
      </c>
      <c r="B1537" t="s">
        <v>155</v>
      </c>
      <c r="C1537" t="s">
        <v>3225</v>
      </c>
      <c r="D1537" t="s">
        <v>3226</v>
      </c>
      <c r="V1537">
        <v>18.634118409528615</v>
      </c>
      <c r="W1537">
        <v>17.015324952321571</v>
      </c>
      <c r="X1537">
        <v>17.882928644180911</v>
      </c>
      <c r="Y1537">
        <v>19.249243084879605</v>
      </c>
      <c r="Z1537">
        <v>18.206591781488477</v>
      </c>
      <c r="AA1537">
        <v>20.370029570477701</v>
      </c>
      <c r="AB1537">
        <v>19.527470352896191</v>
      </c>
      <c r="AC1537">
        <v>17.970659417358984</v>
      </c>
      <c r="AD1537">
        <v>14.932089216317053</v>
      </c>
      <c r="AE1537">
        <v>16.806936337722611</v>
      </c>
      <c r="AF1537">
        <v>18.273012677571941</v>
      </c>
      <c r="AG1537">
        <v>20.197433710503699</v>
      </c>
      <c r="AH1537">
        <v>22.916481985762594</v>
      </c>
      <c r="AI1537">
        <v>22.657822548029653</v>
      </c>
      <c r="AJ1537">
        <v>23.726051845263239</v>
      </c>
      <c r="AK1537">
        <v>23.486875163104692</v>
      </c>
      <c r="AL1537">
        <v>24.175106663561316</v>
      </c>
      <c r="AM1537">
        <v>26.708792855119185</v>
      </c>
      <c r="AN1537">
        <v>24.032467982002821</v>
      </c>
      <c r="AO1537">
        <v>24.271043426732394</v>
      </c>
      <c r="AP1537">
        <v>26.497469193717542</v>
      </c>
      <c r="AQ1537">
        <v>27.145345881440601</v>
      </c>
      <c r="AR1537">
        <v>24.904128554294331</v>
      </c>
      <c r="AS1537">
        <v>25.62124771485967</v>
      </c>
      <c r="AT1537">
        <v>25.668445402762369</v>
      </c>
      <c r="AU1537">
        <v>24.80128650047164</v>
      </c>
      <c r="AV1537">
        <v>27.781933517895933</v>
      </c>
      <c r="AW1537">
        <v>24.385521044900496</v>
      </c>
      <c r="AX1537">
        <v>20.946315338709471</v>
      </c>
      <c r="AY1537">
        <v>23.385274707969863</v>
      </c>
      <c r="AZ1537">
        <v>24.660738153569248</v>
      </c>
      <c r="BA1537">
        <v>25.519726806112317</v>
      </c>
      <c r="BB1537">
        <v>23.242795317090568</v>
      </c>
      <c r="BC1537">
        <v>22.71380086731839</v>
      </c>
      <c r="BD1537">
        <v>21.068529419985701</v>
      </c>
      <c r="BE1537">
        <v>18.936931703544769</v>
      </c>
      <c r="BF1537">
        <v>18.02172700003608</v>
      </c>
      <c r="BG1537">
        <v>17.197618704791957</v>
      </c>
      <c r="BH1537">
        <v>18.778156684651258</v>
      </c>
      <c r="BI1537">
        <v>15.798006235875235</v>
      </c>
      <c r="BJ1537">
        <v>20.01081153558264</v>
      </c>
    </row>
    <row r="1538" spans="1:62" x14ac:dyDescent="0.3">
      <c r="A1538" t="s">
        <v>154</v>
      </c>
      <c r="B1538" t="s">
        <v>155</v>
      </c>
      <c r="C1538" t="s">
        <v>3227</v>
      </c>
      <c r="D1538" t="s">
        <v>3228</v>
      </c>
      <c r="W1538">
        <v>31.041737501031971</v>
      </c>
      <c r="X1538">
        <v>29.826567198509327</v>
      </c>
      <c r="Y1538">
        <v>31.168970438592257</v>
      </c>
      <c r="Z1538">
        <v>33.046689159277442</v>
      </c>
      <c r="AA1538">
        <v>34.390116120455076</v>
      </c>
      <c r="AB1538">
        <v>38.528846232653819</v>
      </c>
      <c r="AC1538">
        <v>37.295976027320762</v>
      </c>
      <c r="AD1538">
        <v>31.927503520627219</v>
      </c>
      <c r="AE1538">
        <v>37.104160295016449</v>
      </c>
      <c r="AF1538">
        <v>39.1323893319272</v>
      </c>
      <c r="AG1538">
        <v>39.371825257166321</v>
      </c>
      <c r="AH1538">
        <v>37.42314878827802</v>
      </c>
      <c r="AI1538">
        <v>36.32243570990061</v>
      </c>
      <c r="AJ1538">
        <v>38.723273543628302</v>
      </c>
      <c r="AK1538">
        <v>37.196171810167208</v>
      </c>
      <c r="AL1538">
        <v>36.32055358394318</v>
      </c>
      <c r="AM1538">
        <v>40.711046072483803</v>
      </c>
      <c r="AN1538">
        <v>40.75934848592987</v>
      </c>
      <c r="AO1538">
        <v>43.058921243107342</v>
      </c>
      <c r="AP1538">
        <v>44.514756499195684</v>
      </c>
      <c r="AQ1538">
        <v>45.243701868433156</v>
      </c>
      <c r="AR1538">
        <v>42.619799230279874</v>
      </c>
      <c r="AS1538">
        <v>39.679880462503966</v>
      </c>
      <c r="AT1538">
        <v>41.141326085506797</v>
      </c>
      <c r="AU1538">
        <v>41.167239259800681</v>
      </c>
      <c r="AV1538">
        <v>46.806063620581554</v>
      </c>
      <c r="AW1538">
        <v>46.362784777741332</v>
      </c>
      <c r="AX1538">
        <v>49.64654582683476</v>
      </c>
      <c r="AY1538">
        <v>46.426509375438933</v>
      </c>
      <c r="AZ1538">
        <v>48.598028329457037</v>
      </c>
      <c r="BA1538">
        <v>45.506717039795625</v>
      </c>
      <c r="BB1538">
        <v>46.291891518609141</v>
      </c>
      <c r="BC1538">
        <v>44.060123738444382</v>
      </c>
      <c r="BD1538">
        <v>42.22961642148605</v>
      </c>
      <c r="BE1538">
        <v>43.72799322092645</v>
      </c>
      <c r="BF1538">
        <v>43.3704798183647</v>
      </c>
      <c r="BG1538">
        <v>44.582250155256204</v>
      </c>
      <c r="BH1538">
        <v>40.131064604932625</v>
      </c>
      <c r="BI1538">
        <v>41.932994518518719</v>
      </c>
      <c r="BJ1538">
        <v>44.191258312275743</v>
      </c>
    </row>
    <row r="1539" spans="1:62" x14ac:dyDescent="0.3">
      <c r="A1539" t="s">
        <v>154</v>
      </c>
      <c r="B1539" t="s">
        <v>155</v>
      </c>
      <c r="C1539" t="s">
        <v>3229</v>
      </c>
      <c r="D1539" t="s">
        <v>3230</v>
      </c>
      <c r="V1539">
        <v>15.160721390333791</v>
      </c>
      <c r="W1539">
        <v>14.617566996928115</v>
      </c>
      <c r="X1539">
        <v>14.227985196783511</v>
      </c>
      <c r="Y1539">
        <v>17.075843477585245</v>
      </c>
      <c r="Z1539">
        <v>17.130856528854558</v>
      </c>
      <c r="AA1539">
        <v>19.450646356949829</v>
      </c>
      <c r="AB1539">
        <v>18.666183796313469</v>
      </c>
      <c r="AC1539">
        <v>17.14694495492293</v>
      </c>
      <c r="AD1539">
        <v>13.945462521280897</v>
      </c>
      <c r="AE1539">
        <v>16.41055896222959</v>
      </c>
      <c r="AF1539">
        <v>19.533720387015055</v>
      </c>
      <c r="AG1539">
        <v>20.262384987207039</v>
      </c>
      <c r="AH1539">
        <v>20.982129875616121</v>
      </c>
      <c r="AI1539">
        <v>19.82335199138414</v>
      </c>
      <c r="AJ1539">
        <v>21.728595268977671</v>
      </c>
      <c r="AK1539">
        <v>20.704653594665182</v>
      </c>
      <c r="AL1539">
        <v>21.332274238974634</v>
      </c>
      <c r="AM1539">
        <v>23.655654635382724</v>
      </c>
      <c r="AN1539">
        <v>22.014493455912952</v>
      </c>
      <c r="AO1539">
        <v>21.084885483607266</v>
      </c>
      <c r="AP1539">
        <v>22.301510705378668</v>
      </c>
      <c r="AQ1539">
        <v>21.786736215656376</v>
      </c>
      <c r="AR1539">
        <v>21.36062257671561</v>
      </c>
      <c r="AS1539">
        <v>21.833641971989984</v>
      </c>
      <c r="AT1539">
        <v>20.667552826298198</v>
      </c>
      <c r="AU1539">
        <v>19.964839996953305</v>
      </c>
      <c r="AV1539">
        <v>24.097071031790904</v>
      </c>
      <c r="AW1539">
        <v>20.397601314568288</v>
      </c>
      <c r="AX1539">
        <v>17.344596255047747</v>
      </c>
      <c r="AY1539">
        <v>20.187205480482273</v>
      </c>
      <c r="AZ1539">
        <v>20.412502459017823</v>
      </c>
      <c r="BA1539">
        <v>20.90857484907886</v>
      </c>
      <c r="BB1539">
        <v>17.548398845307169</v>
      </c>
      <c r="BC1539">
        <v>17.808437306393959</v>
      </c>
      <c r="BD1539">
        <v>16.544357648526233</v>
      </c>
      <c r="BE1539">
        <v>14.699457436826613</v>
      </c>
      <c r="BF1539">
        <v>13.938300044381215</v>
      </c>
      <c r="BG1539">
        <v>13.139598984709647</v>
      </c>
      <c r="BH1539">
        <v>15.407053326536996</v>
      </c>
      <c r="BI1539">
        <v>13.120702327009981</v>
      </c>
      <c r="BJ1539">
        <v>17.400364329565718</v>
      </c>
    </row>
    <row r="1540" spans="1:62" x14ac:dyDescent="0.3">
      <c r="A1540" t="s">
        <v>154</v>
      </c>
      <c r="B1540" t="s">
        <v>155</v>
      </c>
      <c r="C1540" t="s">
        <v>3231</v>
      </c>
      <c r="D1540" t="s">
        <v>3232</v>
      </c>
    </row>
    <row r="1541" spans="1:62" x14ac:dyDescent="0.3">
      <c r="A1541" t="s">
        <v>154</v>
      </c>
      <c r="B1541" t="s">
        <v>155</v>
      </c>
      <c r="C1541" t="s">
        <v>3233</v>
      </c>
      <c r="D1541" t="s">
        <v>3234</v>
      </c>
    </row>
    <row r="1542" spans="1:62" x14ac:dyDescent="0.3">
      <c r="A1542" t="s">
        <v>154</v>
      </c>
      <c r="B1542" t="s">
        <v>155</v>
      </c>
      <c r="C1542" t="s">
        <v>3235</v>
      </c>
      <c r="D1542" t="s">
        <v>3236</v>
      </c>
      <c r="BH1542">
        <v>42.234309767379649</v>
      </c>
    </row>
    <row r="1543" spans="1:62" x14ac:dyDescent="0.3">
      <c r="A1543" t="s">
        <v>154</v>
      </c>
      <c r="B1543" t="s">
        <v>155</v>
      </c>
      <c r="C1543" t="s">
        <v>3237</v>
      </c>
      <c r="D1543" t="s">
        <v>3238</v>
      </c>
    </row>
    <row r="1544" spans="1:62" x14ac:dyDescent="0.3">
      <c r="A1544" t="s">
        <v>154</v>
      </c>
      <c r="B1544" t="s">
        <v>155</v>
      </c>
      <c r="C1544" t="s">
        <v>3239</v>
      </c>
      <c r="D1544" t="s">
        <v>3240</v>
      </c>
    </row>
    <row r="1545" spans="1:62" x14ac:dyDescent="0.3">
      <c r="A1545" t="s">
        <v>154</v>
      </c>
      <c r="B1545" t="s">
        <v>155</v>
      </c>
      <c r="C1545" t="s">
        <v>3241</v>
      </c>
      <c r="D1545" t="s">
        <v>3242</v>
      </c>
    </row>
    <row r="1546" spans="1:62" x14ac:dyDescent="0.3">
      <c r="A1546" t="s">
        <v>154</v>
      </c>
      <c r="B1546" t="s">
        <v>155</v>
      </c>
      <c r="C1546" t="s">
        <v>3243</v>
      </c>
      <c r="D1546" t="s">
        <v>3244</v>
      </c>
    </row>
    <row r="1547" spans="1:62" x14ac:dyDescent="0.3">
      <c r="A1547" t="s">
        <v>154</v>
      </c>
      <c r="B1547" t="s">
        <v>155</v>
      </c>
      <c r="C1547" t="s">
        <v>3245</v>
      </c>
      <c r="D1547" t="s">
        <v>3246</v>
      </c>
    </row>
    <row r="1548" spans="1:62" x14ac:dyDescent="0.3">
      <c r="A1548" t="s">
        <v>154</v>
      </c>
      <c r="B1548" t="s">
        <v>155</v>
      </c>
      <c r="C1548" t="s">
        <v>3247</v>
      </c>
      <c r="D1548" t="s">
        <v>3248</v>
      </c>
    </row>
    <row r="1549" spans="1:62" x14ac:dyDescent="0.3">
      <c r="A1549" t="s">
        <v>154</v>
      </c>
      <c r="B1549" t="s">
        <v>155</v>
      </c>
      <c r="C1549" t="s">
        <v>3249</v>
      </c>
      <c r="D1549" t="s">
        <v>3250</v>
      </c>
    </row>
    <row r="1550" spans="1:62" x14ac:dyDescent="0.3">
      <c r="A1550" t="s">
        <v>154</v>
      </c>
      <c r="B1550" t="s">
        <v>155</v>
      </c>
      <c r="C1550" t="s">
        <v>3251</v>
      </c>
      <c r="D1550" t="s">
        <v>3252</v>
      </c>
    </row>
    <row r="1551" spans="1:62" x14ac:dyDescent="0.3">
      <c r="A1551" t="s">
        <v>154</v>
      </c>
      <c r="B1551" t="s">
        <v>155</v>
      </c>
      <c r="C1551" t="s">
        <v>3253</v>
      </c>
      <c r="D1551" t="s">
        <v>3254</v>
      </c>
    </row>
    <row r="1552" spans="1:62" x14ac:dyDescent="0.3">
      <c r="A1552" t="s">
        <v>154</v>
      </c>
      <c r="B1552" t="s">
        <v>155</v>
      </c>
      <c r="C1552" t="s">
        <v>3255</v>
      </c>
      <c r="D1552" t="s">
        <v>3256</v>
      </c>
    </row>
    <row r="1553" spans="1:63" x14ac:dyDescent="0.3">
      <c r="A1553" t="s">
        <v>154</v>
      </c>
      <c r="B1553" t="s">
        <v>155</v>
      </c>
      <c r="C1553" t="s">
        <v>3257</v>
      </c>
      <c r="D1553" t="s">
        <v>3258</v>
      </c>
    </row>
    <row r="1554" spans="1:63" x14ac:dyDescent="0.3">
      <c r="A1554" t="s">
        <v>154</v>
      </c>
      <c r="B1554" t="s">
        <v>155</v>
      </c>
      <c r="C1554" t="s">
        <v>3259</v>
      </c>
      <c r="D1554" t="s">
        <v>3260</v>
      </c>
    </row>
    <row r="1555" spans="1:63" x14ac:dyDescent="0.3">
      <c r="A1555" t="s">
        <v>154</v>
      </c>
      <c r="B1555" t="s">
        <v>155</v>
      </c>
      <c r="C1555" t="s">
        <v>3261</v>
      </c>
      <c r="D1555" t="s">
        <v>3262</v>
      </c>
      <c r="AJ1555">
        <v>8.8316337684539956</v>
      </c>
      <c r="AK1555">
        <v>8.7882323447914708</v>
      </c>
      <c r="AL1555">
        <v>8.813634300709964</v>
      </c>
      <c r="AM1555">
        <v>8.8467220382558462</v>
      </c>
      <c r="AN1555">
        <v>8.8732832525993022</v>
      </c>
      <c r="AO1555">
        <v>9.4023591944675733</v>
      </c>
      <c r="AP1555">
        <v>9.7198504460005903</v>
      </c>
      <c r="AQ1555">
        <v>10.017228471120536</v>
      </c>
      <c r="AR1555">
        <v>10.273458872482623</v>
      </c>
      <c r="AS1555">
        <v>9.8687818118726103</v>
      </c>
      <c r="AT1555">
        <v>9.8652701186240161</v>
      </c>
      <c r="AU1555">
        <v>9.8169595760108219</v>
      </c>
      <c r="AV1555">
        <v>9.6433623908984103</v>
      </c>
      <c r="AW1555">
        <v>9.3762352224067627</v>
      </c>
      <c r="AX1555">
        <v>9.0816126952269816</v>
      </c>
      <c r="AY1555">
        <v>8.8481138713788248</v>
      </c>
      <c r="AZ1555">
        <v>8.6743629570813923</v>
      </c>
      <c r="BA1555">
        <v>8.5236639886097674</v>
      </c>
      <c r="BB1555">
        <v>8.4363402248612491</v>
      </c>
      <c r="BC1555">
        <v>8.4588068813292114</v>
      </c>
      <c r="BD1555">
        <v>8.2139340783421577</v>
      </c>
      <c r="BE1555">
        <v>7.9556548285405722</v>
      </c>
      <c r="BF1555">
        <v>7.7711102135657812</v>
      </c>
      <c r="BG1555">
        <v>7.7994984508820489</v>
      </c>
      <c r="BH1555">
        <v>7.8255253747311952</v>
      </c>
      <c r="BI1555">
        <v>8.2668812865309409</v>
      </c>
      <c r="BJ1555">
        <v>8.3180249739361791</v>
      </c>
      <c r="BK1555">
        <v>8.3384030152193258</v>
      </c>
    </row>
    <row r="1556" spans="1:63" x14ac:dyDescent="0.3">
      <c r="A1556" t="s">
        <v>154</v>
      </c>
      <c r="B1556" t="s">
        <v>155</v>
      </c>
      <c r="C1556" t="s">
        <v>3263</v>
      </c>
      <c r="D1556" t="s">
        <v>3264</v>
      </c>
    </row>
    <row r="1557" spans="1:63" x14ac:dyDescent="0.3">
      <c r="A1557" t="s">
        <v>154</v>
      </c>
      <c r="B1557" t="s">
        <v>155</v>
      </c>
      <c r="C1557" t="s">
        <v>3265</v>
      </c>
      <c r="D1557" t="s">
        <v>3266</v>
      </c>
      <c r="AJ1557">
        <v>6.7925582892768022</v>
      </c>
      <c r="AK1557">
        <v>6.7233102759963685</v>
      </c>
      <c r="AL1557">
        <v>6.601142830077082</v>
      </c>
      <c r="AM1557">
        <v>6.5959358338412351</v>
      </c>
      <c r="AN1557">
        <v>6.4652008358795152</v>
      </c>
      <c r="AO1557">
        <v>6.7076866079496771</v>
      </c>
      <c r="AP1557">
        <v>6.9069289027665688</v>
      </c>
      <c r="AQ1557">
        <v>7.1115652523098793</v>
      </c>
      <c r="AR1557">
        <v>7.1648728786521101</v>
      </c>
      <c r="AS1557">
        <v>7.1145398138163172</v>
      </c>
      <c r="AT1557">
        <v>7.1984336837102214</v>
      </c>
      <c r="AU1557">
        <v>7.0715641130746318</v>
      </c>
      <c r="AV1557">
        <v>6.9570756096537893</v>
      </c>
      <c r="AW1557">
        <v>6.7090438078936687</v>
      </c>
      <c r="AX1557">
        <v>6.457759850942419</v>
      </c>
      <c r="AY1557">
        <v>6.2664464574278931</v>
      </c>
      <c r="AZ1557">
        <v>6.241995343001653</v>
      </c>
      <c r="BA1557">
        <v>6.2103577534014143</v>
      </c>
      <c r="BB1557">
        <v>6.3025123419653433</v>
      </c>
      <c r="BC1557">
        <v>6.2380033031295063</v>
      </c>
      <c r="BD1557">
        <v>6.0387383228427911</v>
      </c>
      <c r="BE1557">
        <v>5.862754623585511</v>
      </c>
      <c r="BF1557">
        <v>5.7438554598226972</v>
      </c>
      <c r="BG1557">
        <v>5.8920181529941678</v>
      </c>
      <c r="BH1557">
        <v>5.8699879322048174</v>
      </c>
      <c r="BI1557">
        <v>6.3881601733491413</v>
      </c>
      <c r="BJ1557">
        <v>6.4352607276179778</v>
      </c>
      <c r="BK1557">
        <v>6.4301365909199379</v>
      </c>
    </row>
    <row r="1558" spans="1:63" x14ac:dyDescent="0.3">
      <c r="A1558" t="s">
        <v>154</v>
      </c>
      <c r="B1558" t="s">
        <v>155</v>
      </c>
      <c r="C1558" t="s">
        <v>3267</v>
      </c>
      <c r="D1558" t="s">
        <v>3268</v>
      </c>
    </row>
    <row r="1559" spans="1:63" x14ac:dyDescent="0.3">
      <c r="A1559" t="s">
        <v>154</v>
      </c>
      <c r="B1559" t="s">
        <v>155</v>
      </c>
      <c r="C1559" t="s">
        <v>3269</v>
      </c>
      <c r="D1559" t="s">
        <v>3270</v>
      </c>
      <c r="AJ1559">
        <v>7.7063121513859132</v>
      </c>
      <c r="AK1559">
        <v>7.6493197475135668</v>
      </c>
      <c r="AL1559">
        <v>7.5949178890372888</v>
      </c>
      <c r="AM1559">
        <v>7.6090048695879835</v>
      </c>
      <c r="AN1559">
        <v>7.5525760969902054</v>
      </c>
      <c r="AO1559">
        <v>7.9271820582293939</v>
      </c>
      <c r="AP1559">
        <v>8.1822422926665723</v>
      </c>
      <c r="AQ1559">
        <v>8.4308204826038686</v>
      </c>
      <c r="AR1559">
        <v>8.57833765582361</v>
      </c>
      <c r="AS1559">
        <v>8.369208560548909</v>
      </c>
      <c r="AT1559">
        <v>8.4144879554234553</v>
      </c>
      <c r="AU1559">
        <v>8.3249057855545789</v>
      </c>
      <c r="AV1559">
        <v>8.18522588190406</v>
      </c>
      <c r="AW1559">
        <v>7.9311505206662964</v>
      </c>
      <c r="AX1559">
        <v>7.661519829905524</v>
      </c>
      <c r="AY1559">
        <v>7.4519784677414087</v>
      </c>
      <c r="AZ1559">
        <v>7.3607137983377031</v>
      </c>
      <c r="BA1559">
        <v>7.2763938916518329</v>
      </c>
      <c r="BB1559">
        <v>7.2876545351700006</v>
      </c>
      <c r="BC1559">
        <v>7.2653339956636787</v>
      </c>
      <c r="BD1559">
        <v>7.0473937404097393</v>
      </c>
      <c r="BE1559">
        <v>6.8344402082128104</v>
      </c>
      <c r="BF1559">
        <v>6.6865017647908669</v>
      </c>
      <c r="BG1559">
        <v>6.7799806178473325</v>
      </c>
      <c r="BH1559">
        <v>6.7813775681873665</v>
      </c>
      <c r="BI1559">
        <v>7.2646083028780222</v>
      </c>
      <c r="BJ1559">
        <v>7.3140651324985972</v>
      </c>
      <c r="BK1559">
        <v>7.3210566871328826</v>
      </c>
    </row>
    <row r="1560" spans="1:63" x14ac:dyDescent="0.3">
      <c r="A1560" t="s">
        <v>154</v>
      </c>
      <c r="B1560" t="s">
        <v>155</v>
      </c>
      <c r="C1560" t="s">
        <v>3271</v>
      </c>
      <c r="D1560" t="s">
        <v>3272</v>
      </c>
    </row>
    <row r="1561" spans="1:63" x14ac:dyDescent="0.3">
      <c r="A1561" t="s">
        <v>154</v>
      </c>
      <c r="B1561" t="s">
        <v>155</v>
      </c>
      <c r="C1561" t="s">
        <v>3273</v>
      </c>
      <c r="D1561" t="s">
        <v>3274</v>
      </c>
      <c r="AJ1561">
        <v>16.508194329460188</v>
      </c>
      <c r="AK1561">
        <v>16.485478328406529</v>
      </c>
      <c r="AL1561">
        <v>16.663055252236898</v>
      </c>
      <c r="AM1561">
        <v>16.697639840146724</v>
      </c>
      <c r="AN1561">
        <v>16.486487071634961</v>
      </c>
      <c r="AO1561">
        <v>17.445732896407645</v>
      </c>
      <c r="AP1561">
        <v>17.956863229098087</v>
      </c>
      <c r="AQ1561">
        <v>18.374295606568726</v>
      </c>
      <c r="AR1561">
        <v>18.717968542587226</v>
      </c>
      <c r="AS1561">
        <v>17.838648133993281</v>
      </c>
      <c r="AT1561">
        <v>17.840848490016597</v>
      </c>
      <c r="AU1561">
        <v>17.867544253830545</v>
      </c>
      <c r="AV1561">
        <v>17.853760892780286</v>
      </c>
      <c r="AW1561">
        <v>17.68211886998612</v>
      </c>
      <c r="AX1561">
        <v>17.171364449535517</v>
      </c>
      <c r="AY1561">
        <v>16.766174253395416</v>
      </c>
      <c r="AZ1561">
        <v>16.634621761978913</v>
      </c>
      <c r="BA1561">
        <v>16.2405597125498</v>
      </c>
      <c r="BB1561">
        <v>16.342290503361667</v>
      </c>
      <c r="BC1561">
        <v>16.370225150395104</v>
      </c>
      <c r="BD1561">
        <v>15.9403255335659</v>
      </c>
      <c r="BE1561">
        <v>15.622593576000474</v>
      </c>
      <c r="BF1561">
        <v>15.298177784924794</v>
      </c>
      <c r="BG1561">
        <v>14.766150667551042</v>
      </c>
      <c r="BH1561">
        <v>14.763048112616577</v>
      </c>
      <c r="BI1561">
        <v>15.992921933399609</v>
      </c>
      <c r="BJ1561">
        <v>16.062156822282088</v>
      </c>
      <c r="BK1561">
        <v>16.15431361193836</v>
      </c>
    </row>
    <row r="1562" spans="1:63" x14ac:dyDescent="0.3">
      <c r="A1562" t="s">
        <v>154</v>
      </c>
      <c r="B1562" t="s">
        <v>155</v>
      </c>
      <c r="C1562" t="s">
        <v>3275</v>
      </c>
      <c r="D1562" t="s">
        <v>3276</v>
      </c>
    </row>
    <row r="1563" spans="1:63" x14ac:dyDescent="0.3">
      <c r="A1563" t="s">
        <v>154</v>
      </c>
      <c r="B1563" t="s">
        <v>155</v>
      </c>
      <c r="C1563" t="s">
        <v>3277</v>
      </c>
      <c r="D1563" t="s">
        <v>3278</v>
      </c>
      <c r="AJ1563">
        <v>13.059295162715975</v>
      </c>
      <c r="AK1563">
        <v>12.932407889404475</v>
      </c>
      <c r="AL1563">
        <v>13.097084999185654</v>
      </c>
      <c r="AM1563">
        <v>13.117658437147004</v>
      </c>
      <c r="AN1563">
        <v>12.827089935518785</v>
      </c>
      <c r="AO1563">
        <v>13.311821716909407</v>
      </c>
      <c r="AP1563">
        <v>13.663130690626058</v>
      </c>
      <c r="AQ1563">
        <v>14.004691277324516</v>
      </c>
      <c r="AR1563">
        <v>14.086880692891718</v>
      </c>
      <c r="AS1563">
        <v>13.831870023436089</v>
      </c>
      <c r="AT1563">
        <v>14.203700515476395</v>
      </c>
      <c r="AU1563">
        <v>14.05543482182221</v>
      </c>
      <c r="AV1563">
        <v>14.076179322628169</v>
      </c>
      <c r="AW1563">
        <v>13.520581453354991</v>
      </c>
      <c r="AX1563">
        <v>13.042564872510493</v>
      </c>
      <c r="AY1563">
        <v>12.782401216565184</v>
      </c>
      <c r="AZ1563">
        <v>12.644628050233882</v>
      </c>
      <c r="BA1563">
        <v>12.451642288046722</v>
      </c>
      <c r="BB1563">
        <v>12.631646430412681</v>
      </c>
      <c r="BC1563">
        <v>12.609564284920706</v>
      </c>
      <c r="BD1563">
        <v>12.178378308612132</v>
      </c>
      <c r="BE1563">
        <v>11.905490976297219</v>
      </c>
      <c r="BF1563">
        <v>11.717981092855425</v>
      </c>
      <c r="BG1563">
        <v>11.452779922699962</v>
      </c>
      <c r="BH1563">
        <v>11.381831507097193</v>
      </c>
      <c r="BI1563">
        <v>12.257709630634162</v>
      </c>
      <c r="BJ1563">
        <v>12.309239681541101</v>
      </c>
      <c r="BK1563">
        <v>12.337947434419224</v>
      </c>
    </row>
    <row r="1564" spans="1:63" x14ac:dyDescent="0.3">
      <c r="A1564" t="s">
        <v>154</v>
      </c>
      <c r="B1564" t="s">
        <v>155</v>
      </c>
      <c r="C1564" t="s">
        <v>3279</v>
      </c>
      <c r="D1564" t="s">
        <v>3280</v>
      </c>
    </row>
    <row r="1565" spans="1:63" x14ac:dyDescent="0.3">
      <c r="A1565" t="s">
        <v>154</v>
      </c>
      <c r="B1565" t="s">
        <v>155</v>
      </c>
      <c r="C1565" t="s">
        <v>3281</v>
      </c>
      <c r="D1565" t="s">
        <v>3282</v>
      </c>
      <c r="AJ1565">
        <v>14.48986442449166</v>
      </c>
      <c r="AK1565">
        <v>14.419655611757376</v>
      </c>
      <c r="AL1565">
        <v>14.608323543469259</v>
      </c>
      <c r="AM1565">
        <v>14.651072675131275</v>
      </c>
      <c r="AN1565">
        <v>14.416717664791994</v>
      </c>
      <c r="AO1565">
        <v>15.132133330532989</v>
      </c>
      <c r="AP1565">
        <v>15.553391789028268</v>
      </c>
      <c r="AQ1565">
        <v>15.933127110592027</v>
      </c>
      <c r="AR1565">
        <v>16.135778863006898</v>
      </c>
      <c r="AS1565">
        <v>15.588180664749027</v>
      </c>
      <c r="AT1565">
        <v>15.78703673908317</v>
      </c>
      <c r="AU1565">
        <v>15.707595285047123</v>
      </c>
      <c r="AV1565">
        <v>15.700378550072967</v>
      </c>
      <c r="AW1565">
        <v>15.30791247566512</v>
      </c>
      <c r="AX1565">
        <v>14.796782941343153</v>
      </c>
      <c r="AY1565">
        <v>14.461712327133748</v>
      </c>
      <c r="AZ1565">
        <v>14.31687310014533</v>
      </c>
      <c r="BA1565">
        <v>14.025810446026661</v>
      </c>
      <c r="BB1565">
        <v>14.156796556335067</v>
      </c>
      <c r="BC1565">
        <v>14.159168487853263</v>
      </c>
      <c r="BD1565">
        <v>13.728607563197652</v>
      </c>
      <c r="BE1565">
        <v>13.43065340425377</v>
      </c>
      <c r="BF1565">
        <v>13.189583612070875</v>
      </c>
      <c r="BG1565">
        <v>12.80374142228148</v>
      </c>
      <c r="BH1565">
        <v>12.764941471699414</v>
      </c>
      <c r="BI1565">
        <v>13.802001182266912</v>
      </c>
      <c r="BJ1565">
        <v>13.86132874986534</v>
      </c>
      <c r="BK1565">
        <v>13.917669691597307</v>
      </c>
    </row>
    <row r="1566" spans="1:63" x14ac:dyDescent="0.3">
      <c r="A1566" t="s">
        <v>154</v>
      </c>
      <c r="B1566" t="s">
        <v>155</v>
      </c>
      <c r="C1566" t="s">
        <v>3283</v>
      </c>
      <c r="D1566" t="s">
        <v>3284</v>
      </c>
    </row>
    <row r="1567" spans="1:63" x14ac:dyDescent="0.3">
      <c r="A1567" t="s">
        <v>154</v>
      </c>
      <c r="B1567" t="s">
        <v>155</v>
      </c>
      <c r="C1567" t="s">
        <v>3285</v>
      </c>
      <c r="D1567" t="s">
        <v>3286</v>
      </c>
      <c r="AS1567">
        <v>25.56206250826375</v>
      </c>
      <c r="BG1567">
        <v>24.07473344136778</v>
      </c>
    </row>
    <row r="1568" spans="1:63" x14ac:dyDescent="0.3">
      <c r="A1568" t="s">
        <v>154</v>
      </c>
      <c r="B1568" t="s">
        <v>155</v>
      </c>
      <c r="C1568" t="s">
        <v>3287</v>
      </c>
      <c r="D1568" t="s">
        <v>3288</v>
      </c>
      <c r="AI1568">
        <v>140495.02694483</v>
      </c>
      <c r="AS1568">
        <v>140495.02694483</v>
      </c>
      <c r="BC1568">
        <v>140495.02694483</v>
      </c>
    </row>
    <row r="1569" spans="1:63" x14ac:dyDescent="0.3">
      <c r="A1569" t="s">
        <v>154</v>
      </c>
      <c r="B1569" t="s">
        <v>155</v>
      </c>
      <c r="C1569" t="s">
        <v>3289</v>
      </c>
      <c r="D1569" t="s">
        <v>3290</v>
      </c>
      <c r="AI1569">
        <v>1.4079647718791147E-2</v>
      </c>
      <c r="AS1569">
        <v>1.4079647718791145E-2</v>
      </c>
      <c r="BC1569">
        <v>1.4079647718791149E-2</v>
      </c>
    </row>
    <row r="1570" spans="1:63" x14ac:dyDescent="0.3">
      <c r="A1570" t="s">
        <v>154</v>
      </c>
      <c r="B1570" t="s">
        <v>155</v>
      </c>
      <c r="C1570" t="s">
        <v>3291</v>
      </c>
      <c r="D1570" t="s">
        <v>3292</v>
      </c>
      <c r="AI1570">
        <v>2282.7347865899997</v>
      </c>
      <c r="AS1570">
        <v>2282.7347865899997</v>
      </c>
      <c r="BC1570">
        <v>2282.7347865900006</v>
      </c>
    </row>
    <row r="1571" spans="1:63" x14ac:dyDescent="0.3">
      <c r="A1571" t="s">
        <v>154</v>
      </c>
      <c r="B1571" t="s">
        <v>155</v>
      </c>
      <c r="C1571" t="s">
        <v>3293</v>
      </c>
      <c r="D1571" t="s">
        <v>3294</v>
      </c>
      <c r="E1571">
        <v>33641542</v>
      </c>
      <c r="F1571">
        <v>35152845</v>
      </c>
      <c r="G1571">
        <v>36743527</v>
      </c>
      <c r="H1571">
        <v>38446187</v>
      </c>
      <c r="I1571">
        <v>40260016</v>
      </c>
      <c r="J1571">
        <v>42178090</v>
      </c>
      <c r="K1571">
        <v>44165408</v>
      </c>
      <c r="L1571">
        <v>46259979</v>
      </c>
      <c r="M1571">
        <v>48472880</v>
      </c>
      <c r="N1571">
        <v>50816874</v>
      </c>
      <c r="O1571">
        <v>53243039</v>
      </c>
      <c r="P1571">
        <v>55887095</v>
      </c>
      <c r="Q1571">
        <v>58698848</v>
      </c>
      <c r="R1571">
        <v>61649375</v>
      </c>
      <c r="S1571">
        <v>64735037</v>
      </c>
      <c r="T1571">
        <v>68004579</v>
      </c>
      <c r="U1571">
        <v>71478768</v>
      </c>
      <c r="V1571">
        <v>75088871</v>
      </c>
      <c r="W1571">
        <v>78879271</v>
      </c>
      <c r="X1571">
        <v>82630796</v>
      </c>
      <c r="Y1571">
        <v>86461877</v>
      </c>
      <c r="Z1571">
        <v>90659023</v>
      </c>
      <c r="AA1571">
        <v>95053348</v>
      </c>
      <c r="AB1571">
        <v>99701545</v>
      </c>
      <c r="AC1571">
        <v>104673782</v>
      </c>
      <c r="AD1571">
        <v>110006524</v>
      </c>
      <c r="AE1571">
        <v>115615652</v>
      </c>
      <c r="AF1571">
        <v>121424866</v>
      </c>
      <c r="AG1571">
        <v>127458279</v>
      </c>
      <c r="AH1571">
        <v>133706253</v>
      </c>
      <c r="AI1571">
        <v>140320764</v>
      </c>
      <c r="AJ1571">
        <v>146772749</v>
      </c>
      <c r="AK1571">
        <v>153411679</v>
      </c>
      <c r="AL1571">
        <v>160208938</v>
      </c>
      <c r="AM1571">
        <v>166903057</v>
      </c>
      <c r="AN1571">
        <v>173663916</v>
      </c>
      <c r="AO1571">
        <v>180553726</v>
      </c>
      <c r="AP1571">
        <v>187659435</v>
      </c>
      <c r="AQ1571">
        <v>194909521</v>
      </c>
      <c r="AR1571">
        <v>202406956</v>
      </c>
      <c r="AS1571">
        <v>210202076</v>
      </c>
      <c r="AT1571">
        <v>218745315</v>
      </c>
      <c r="AU1571">
        <v>227710350</v>
      </c>
      <c r="AV1571">
        <v>237052958</v>
      </c>
      <c r="AW1571">
        <v>246799579</v>
      </c>
      <c r="AX1571">
        <v>257023395</v>
      </c>
      <c r="AY1571">
        <v>267616134</v>
      </c>
      <c r="AZ1571">
        <v>278288279</v>
      </c>
      <c r="BA1571">
        <v>290102560</v>
      </c>
      <c r="BB1571">
        <v>302425086</v>
      </c>
      <c r="BC1571">
        <v>315308656</v>
      </c>
      <c r="BD1571">
        <v>328747103</v>
      </c>
      <c r="BE1571">
        <v>342594175</v>
      </c>
      <c r="BF1571">
        <v>356950459</v>
      </c>
      <c r="BG1571">
        <v>371834935</v>
      </c>
      <c r="BH1571">
        <v>387237995</v>
      </c>
      <c r="BI1571">
        <v>403154054</v>
      </c>
      <c r="BJ1571">
        <v>419598379</v>
      </c>
    </row>
    <row r="1572" spans="1:63" x14ac:dyDescent="0.3">
      <c r="A1572" t="s">
        <v>154</v>
      </c>
      <c r="B1572" t="s">
        <v>155</v>
      </c>
      <c r="C1572" t="s">
        <v>3295</v>
      </c>
      <c r="D1572" t="s">
        <v>3296</v>
      </c>
      <c r="E1572">
        <v>14.717235945153332</v>
      </c>
      <c r="F1572">
        <v>15.022032844423908</v>
      </c>
      <c r="G1572">
        <v>15.332345264084294</v>
      </c>
      <c r="H1572">
        <v>15.660154000248616</v>
      </c>
      <c r="I1572">
        <v>16.003097124490647</v>
      </c>
      <c r="J1572">
        <v>16.356427301866745</v>
      </c>
      <c r="K1572">
        <v>16.704886440592233</v>
      </c>
      <c r="L1572">
        <v>17.061334678298959</v>
      </c>
      <c r="M1572">
        <v>17.427574129662851</v>
      </c>
      <c r="N1572">
        <v>17.805616165767162</v>
      </c>
      <c r="O1572">
        <v>18.176084159949241</v>
      </c>
      <c r="P1572">
        <v>18.583376492245186</v>
      </c>
      <c r="Q1572">
        <v>19.006752803781712</v>
      </c>
      <c r="R1572">
        <v>19.433399341260028</v>
      </c>
      <c r="S1572">
        <v>19.859077309368438</v>
      </c>
      <c r="T1572">
        <v>20.295944069440953</v>
      </c>
      <c r="U1572">
        <v>20.747208807506624</v>
      </c>
      <c r="V1572">
        <v>21.191003163930137</v>
      </c>
      <c r="W1572">
        <v>21.639464232455968</v>
      </c>
      <c r="X1572">
        <v>22.032823130661509</v>
      </c>
      <c r="Y1572">
        <v>22.406108587137325</v>
      </c>
      <c r="Z1572">
        <v>22.832255530273187</v>
      </c>
      <c r="AA1572">
        <v>23.264486462098812</v>
      </c>
      <c r="AB1572">
        <v>23.715113708222859</v>
      </c>
      <c r="AC1572">
        <v>24.197921483679838</v>
      </c>
      <c r="AD1572">
        <v>24.717897658097641</v>
      </c>
      <c r="AE1572">
        <v>25.252666898539662</v>
      </c>
      <c r="AF1572">
        <v>25.783566966242848</v>
      </c>
      <c r="AG1572">
        <v>26.314906986466674</v>
      </c>
      <c r="AH1572">
        <v>26.843106769803594</v>
      </c>
      <c r="AI1572">
        <v>27.396922858497724</v>
      </c>
      <c r="AJ1572">
        <v>27.871823783488896</v>
      </c>
      <c r="AK1572">
        <v>28.337902569325198</v>
      </c>
      <c r="AL1572">
        <v>28.791157080368166</v>
      </c>
      <c r="AM1572">
        <v>29.187602203365127</v>
      </c>
      <c r="AN1572">
        <v>29.561344891747115</v>
      </c>
      <c r="AO1572">
        <v>29.923438308471237</v>
      </c>
      <c r="AP1572">
        <v>30.286801796578278</v>
      </c>
      <c r="AQ1572">
        <v>30.637356298768932</v>
      </c>
      <c r="AR1572">
        <v>30.987935875627262</v>
      </c>
      <c r="AS1572">
        <v>31.343054171191543</v>
      </c>
      <c r="AT1572">
        <v>31.765935676883306</v>
      </c>
      <c r="AU1572">
        <v>32.203422484172499</v>
      </c>
      <c r="AV1572">
        <v>32.64560000683862</v>
      </c>
      <c r="AW1572">
        <v>33.092452572360507</v>
      </c>
      <c r="AX1572">
        <v>33.550442240877956</v>
      </c>
      <c r="AY1572">
        <v>34.003045007397837</v>
      </c>
      <c r="AZ1572">
        <v>34.413501017572074</v>
      </c>
      <c r="BA1572">
        <v>34.91150245318471</v>
      </c>
      <c r="BB1572">
        <v>35.41469515746568</v>
      </c>
      <c r="BC1572">
        <v>35.927354550836895</v>
      </c>
      <c r="BD1572">
        <v>36.446870743833564</v>
      </c>
      <c r="BE1572">
        <v>36.955710566198675</v>
      </c>
      <c r="BF1572">
        <v>37.465906543304563</v>
      </c>
      <c r="BG1572">
        <v>37.980401189267099</v>
      </c>
      <c r="BH1572">
        <v>38.498580673893272</v>
      </c>
      <c r="BI1572">
        <v>39.019461970899251</v>
      </c>
      <c r="BJ1572">
        <v>39.543428993148375</v>
      </c>
    </row>
    <row r="1573" spans="1:63" x14ac:dyDescent="0.3">
      <c r="A1573" t="s">
        <v>154</v>
      </c>
      <c r="B1573" t="s">
        <v>155</v>
      </c>
      <c r="C1573" t="s">
        <v>3297</v>
      </c>
      <c r="D1573" t="s">
        <v>3298</v>
      </c>
      <c r="F1573">
        <v>4.4923713663303602</v>
      </c>
      <c r="G1573">
        <v>4.5250448434543529</v>
      </c>
      <c r="H1573">
        <v>4.6339046330527793</v>
      </c>
      <c r="I1573">
        <v>4.7178384686106938</v>
      </c>
      <c r="J1573">
        <v>4.7642156923136838</v>
      </c>
      <c r="K1573">
        <v>4.7117306639537162</v>
      </c>
      <c r="L1573">
        <v>4.7425600596738633</v>
      </c>
      <c r="M1573">
        <v>4.7836186868999562</v>
      </c>
      <c r="N1573">
        <v>4.8356813129321097</v>
      </c>
      <c r="O1573">
        <v>4.7743294874847919</v>
      </c>
      <c r="P1573">
        <v>4.9660125523638783</v>
      </c>
      <c r="Q1573">
        <v>5.0311310688093442</v>
      </c>
      <c r="R1573">
        <v>5.0265500951568924</v>
      </c>
      <c r="S1573">
        <v>5.0051796956579011</v>
      </c>
      <c r="T1573">
        <v>5.050652863610793</v>
      </c>
      <c r="U1573">
        <v>5.1087574558765994</v>
      </c>
      <c r="V1573">
        <v>5.0505948843438233</v>
      </c>
      <c r="W1573">
        <v>5.0478851919347818</v>
      </c>
      <c r="X1573">
        <v>4.7560340662884641</v>
      </c>
      <c r="Y1573">
        <v>4.6363839941708989</v>
      </c>
      <c r="Z1573">
        <v>4.8543313488325026</v>
      </c>
      <c r="AA1573">
        <v>4.8470906199816568</v>
      </c>
      <c r="AB1573">
        <v>4.8900928771072927</v>
      </c>
      <c r="AC1573">
        <v>4.9871213129144536</v>
      </c>
      <c r="AD1573">
        <v>5.0946300956241402</v>
      </c>
      <c r="AE1573">
        <v>5.0989048613153187</v>
      </c>
      <c r="AF1573">
        <v>5.0245913070662738</v>
      </c>
      <c r="AG1573">
        <v>4.9688446845805032</v>
      </c>
      <c r="AH1573">
        <v>4.9019758065303733</v>
      </c>
      <c r="AI1573">
        <v>4.947046866985346</v>
      </c>
      <c r="AJ1573">
        <v>4.5980258488330463</v>
      </c>
      <c r="AK1573">
        <v>4.523271550906216</v>
      </c>
      <c r="AL1573">
        <v>4.4307311179352808</v>
      </c>
      <c r="AM1573">
        <v>4.178368000916393</v>
      </c>
      <c r="AN1573">
        <v>4.0507700227444161</v>
      </c>
      <c r="AO1573">
        <v>3.9673238740050039</v>
      </c>
      <c r="AP1573">
        <v>3.9355094782148115</v>
      </c>
      <c r="AQ1573">
        <v>3.8634273837603814</v>
      </c>
      <c r="AR1573">
        <v>3.8466232750117939</v>
      </c>
      <c r="AS1573">
        <v>3.8512115166634828</v>
      </c>
      <c r="AT1573">
        <v>4.0642981090253301</v>
      </c>
      <c r="AU1573">
        <v>4.0983894900789011</v>
      </c>
      <c r="AV1573">
        <v>4.1028473233649692</v>
      </c>
      <c r="AW1573">
        <v>4.1115795737085818</v>
      </c>
      <c r="AX1573">
        <v>4.1425581200039261</v>
      </c>
      <c r="AY1573">
        <v>4.1213131590608754</v>
      </c>
      <c r="AZ1573">
        <v>3.9878556051482263</v>
      </c>
      <c r="BA1573">
        <v>4.2453390572011926</v>
      </c>
      <c r="BB1573">
        <v>4.2476446950347508</v>
      </c>
      <c r="BC1573">
        <v>4.2600864135986285</v>
      </c>
      <c r="BD1573">
        <v>4.2619974885814713</v>
      </c>
      <c r="BE1573">
        <v>4.2120742277689516</v>
      </c>
      <c r="BF1573">
        <v>4.1904635418859755</v>
      </c>
      <c r="BG1573">
        <v>4.1698996666649464</v>
      </c>
      <c r="BH1573">
        <v>4.1424456257720834</v>
      </c>
      <c r="BI1573">
        <v>4.1101491086896118</v>
      </c>
      <c r="BJ1573">
        <v>4.0789184275448207</v>
      </c>
    </row>
    <row r="1574" spans="1:63" x14ac:dyDescent="0.3">
      <c r="A1574" t="s">
        <v>154</v>
      </c>
      <c r="B1574" t="s">
        <v>155</v>
      </c>
      <c r="C1574" t="s">
        <v>3299</v>
      </c>
      <c r="D1574" t="s">
        <v>3300</v>
      </c>
      <c r="AI1574">
        <v>1.1622325570110565</v>
      </c>
      <c r="AS1574">
        <v>1.2003159568048143</v>
      </c>
      <c r="BC1574">
        <v>1.2349708168867821</v>
      </c>
    </row>
    <row r="1575" spans="1:63" x14ac:dyDescent="0.3">
      <c r="A1575" t="s">
        <v>154</v>
      </c>
      <c r="B1575" t="s">
        <v>155</v>
      </c>
      <c r="C1575" t="s">
        <v>3301</v>
      </c>
      <c r="D1575" t="s">
        <v>3302</v>
      </c>
    </row>
    <row r="1576" spans="1:63" x14ac:dyDescent="0.3">
      <c r="A1576" t="s">
        <v>154</v>
      </c>
      <c r="B1576" t="s">
        <v>155</v>
      </c>
      <c r="C1576" t="s">
        <v>3303</v>
      </c>
      <c r="D1576" t="s">
        <v>3304</v>
      </c>
    </row>
    <row r="1577" spans="1:63" x14ac:dyDescent="0.3">
      <c r="A1577" t="s">
        <v>154</v>
      </c>
      <c r="B1577" t="s">
        <v>155</v>
      </c>
      <c r="C1577" t="s">
        <v>3305</v>
      </c>
      <c r="D1577" t="s">
        <v>3306</v>
      </c>
    </row>
    <row r="1578" spans="1:63" x14ac:dyDescent="0.3">
      <c r="A1578" t="s">
        <v>154</v>
      </c>
      <c r="B1578" t="s">
        <v>155</v>
      </c>
      <c r="C1578" t="s">
        <v>3307</v>
      </c>
      <c r="D1578" t="s">
        <v>3308</v>
      </c>
      <c r="BG1578">
        <v>51.378744286166715</v>
      </c>
    </row>
    <row r="1579" spans="1:63" x14ac:dyDescent="0.3">
      <c r="A1579" t="s">
        <v>154</v>
      </c>
      <c r="B1579" t="s">
        <v>155</v>
      </c>
      <c r="C1579" t="s">
        <v>3309</v>
      </c>
      <c r="D1579" t="s">
        <v>3310</v>
      </c>
      <c r="BJ1579">
        <v>8.4794117647058833</v>
      </c>
    </row>
    <row r="1580" spans="1:63" x14ac:dyDescent="0.3">
      <c r="A1580" t="s">
        <v>154</v>
      </c>
      <c r="B1580" t="s">
        <v>155</v>
      </c>
      <c r="C1580" t="s">
        <v>3311</v>
      </c>
      <c r="D1580" t="s">
        <v>3312</v>
      </c>
      <c r="AR1580">
        <v>69.906561462072133</v>
      </c>
      <c r="AS1580">
        <v>14.738432565168484</v>
      </c>
      <c r="AT1580">
        <v>35.989423547596353</v>
      </c>
      <c r="AU1580">
        <v>43.386580567068819</v>
      </c>
      <c r="AV1580">
        <v>39.265397081626134</v>
      </c>
      <c r="AW1580">
        <v>49.85616057715783</v>
      </c>
      <c r="AX1580">
        <v>65.682642139522429</v>
      </c>
      <c r="AY1580">
        <v>69.579385156652165</v>
      </c>
      <c r="AZ1580">
        <v>67.255602265844246</v>
      </c>
      <c r="BA1580">
        <v>58.825657934412099</v>
      </c>
      <c r="BB1580">
        <v>81.496041183135532</v>
      </c>
      <c r="BC1580">
        <v>82.687596942874293</v>
      </c>
      <c r="BD1580">
        <v>75.633028308681389</v>
      </c>
      <c r="BE1580">
        <v>69.802078014946716</v>
      </c>
      <c r="BF1580">
        <v>71.19643023605515</v>
      </c>
      <c r="BG1580">
        <v>73.682623585325231</v>
      </c>
      <c r="BH1580">
        <v>72.080262813656063</v>
      </c>
    </row>
    <row r="1581" spans="1:63" x14ac:dyDescent="0.3">
      <c r="A1581" t="s">
        <v>154</v>
      </c>
      <c r="B1581" t="s">
        <v>155</v>
      </c>
      <c r="C1581" t="s">
        <v>3313</v>
      </c>
      <c r="D1581" t="s">
        <v>3314</v>
      </c>
      <c r="AJ1581">
        <v>82.364393903422823</v>
      </c>
      <c r="AK1581">
        <v>82.249168871536014</v>
      </c>
      <c r="AL1581">
        <v>82.238519149299577</v>
      </c>
      <c r="AM1581">
        <v>81.796970936925987</v>
      </c>
      <c r="AN1581">
        <v>81.298776351952469</v>
      </c>
      <c r="AO1581">
        <v>81.388309106120118</v>
      </c>
      <c r="AP1581">
        <v>81.478210891867803</v>
      </c>
      <c r="AQ1581">
        <v>81.678554719109016</v>
      </c>
      <c r="AR1581">
        <v>81.173521950953358</v>
      </c>
      <c r="AS1581">
        <v>80.647976551801847</v>
      </c>
      <c r="AT1581">
        <v>80.861122624540087</v>
      </c>
      <c r="AU1581">
        <v>81.102702793519626</v>
      </c>
      <c r="AV1581">
        <v>81.06024308960032</v>
      </c>
      <c r="AW1581">
        <v>80.277912994839724</v>
      </c>
      <c r="AX1581">
        <v>80.669635577095391</v>
      </c>
      <c r="AY1581">
        <v>80.212869456150727</v>
      </c>
      <c r="AZ1581">
        <v>79.820467762083098</v>
      </c>
      <c r="BA1581">
        <v>79.70988960268383</v>
      </c>
      <c r="BB1581">
        <v>79.730619233602425</v>
      </c>
      <c r="BC1581">
        <v>79.555186594548886</v>
      </c>
      <c r="BD1581">
        <v>79.064584013250311</v>
      </c>
      <c r="BE1581">
        <v>78.665922144674596</v>
      </c>
      <c r="BF1581">
        <v>78.163726251814083</v>
      </c>
      <c r="BG1581">
        <v>78.108977292813222</v>
      </c>
      <c r="BH1581">
        <v>78.183942538284214</v>
      </c>
      <c r="BI1581">
        <v>78.277585267947046</v>
      </c>
      <c r="BJ1581">
        <v>78.319807461012942</v>
      </c>
      <c r="BK1581">
        <v>78.334589372566583</v>
      </c>
    </row>
    <row r="1582" spans="1:63" x14ac:dyDescent="0.3">
      <c r="A1582" t="s">
        <v>154</v>
      </c>
      <c r="B1582" t="s">
        <v>155</v>
      </c>
      <c r="C1582" t="s">
        <v>3315</v>
      </c>
      <c r="D1582" t="s">
        <v>3316</v>
      </c>
      <c r="AJ1582">
        <v>70.258177837137779</v>
      </c>
      <c r="AK1582">
        <v>70.243582653089575</v>
      </c>
      <c r="AL1582">
        <v>70.455095838789134</v>
      </c>
      <c r="AM1582">
        <v>69.999800698445256</v>
      </c>
      <c r="AN1582">
        <v>70.193061919249317</v>
      </c>
      <c r="AO1582">
        <v>70.218447861912836</v>
      </c>
      <c r="AP1582">
        <v>69.887484198174874</v>
      </c>
      <c r="AQ1582">
        <v>69.86240202386648</v>
      </c>
      <c r="AR1582">
        <v>69.523914307408205</v>
      </c>
      <c r="AS1582">
        <v>69.31541014464915</v>
      </c>
      <c r="AT1582">
        <v>69.666303500561213</v>
      </c>
      <c r="AU1582">
        <v>69.636313978018705</v>
      </c>
      <c r="AV1582">
        <v>69.399191242980891</v>
      </c>
      <c r="AW1582">
        <v>68.912454207335855</v>
      </c>
      <c r="AX1582">
        <v>68.982101029309504</v>
      </c>
      <c r="AY1582">
        <v>68.613953115324264</v>
      </c>
      <c r="AZ1582">
        <v>68.206296578590724</v>
      </c>
      <c r="BA1582">
        <v>67.931384603833862</v>
      </c>
      <c r="BB1582">
        <v>67.84082143962469</v>
      </c>
      <c r="BC1582">
        <v>67.802986209054922</v>
      </c>
      <c r="BD1582">
        <v>66.918938689541207</v>
      </c>
      <c r="BE1582">
        <v>66.237447262049784</v>
      </c>
      <c r="BF1582">
        <v>65.875999528838165</v>
      </c>
      <c r="BG1582">
        <v>65.857418121361974</v>
      </c>
      <c r="BH1582">
        <v>65.569318203545095</v>
      </c>
      <c r="BI1582">
        <v>65.249391654602476</v>
      </c>
      <c r="BJ1582">
        <v>65.304568761331907</v>
      </c>
      <c r="BK1582">
        <v>65.29733278503015</v>
      </c>
    </row>
    <row r="1583" spans="1:63" x14ac:dyDescent="0.3">
      <c r="A1583" t="s">
        <v>154</v>
      </c>
      <c r="B1583" t="s">
        <v>155</v>
      </c>
      <c r="C1583" t="s">
        <v>3317</v>
      </c>
      <c r="D1583" t="s">
        <v>3318</v>
      </c>
      <c r="AJ1583">
        <v>75.617377108675029</v>
      </c>
      <c r="AK1583">
        <v>75.561438661079336</v>
      </c>
      <c r="AL1583">
        <v>75.678462275536518</v>
      </c>
      <c r="AM1583">
        <v>75.238462953294686</v>
      </c>
      <c r="AN1583">
        <v>75.135553358968252</v>
      </c>
      <c r="AO1583">
        <v>75.19273967739791</v>
      </c>
      <c r="AP1583">
        <v>75.054182486632925</v>
      </c>
      <c r="AQ1583">
        <v>75.133845119623075</v>
      </c>
      <c r="AR1583">
        <v>74.722266973317915</v>
      </c>
      <c r="AS1583">
        <v>74.393235806851578</v>
      </c>
      <c r="AT1583">
        <v>74.690315539377423</v>
      </c>
      <c r="AU1583">
        <v>74.785586574232113</v>
      </c>
      <c r="AV1583">
        <v>74.645767076743269</v>
      </c>
      <c r="AW1583">
        <v>74.038047954948922</v>
      </c>
      <c r="AX1583">
        <v>74.261327513812034</v>
      </c>
      <c r="AY1583">
        <v>73.859938628281483</v>
      </c>
      <c r="AZ1583">
        <v>73.472051527637163</v>
      </c>
      <c r="BA1583">
        <v>73.286843635776833</v>
      </c>
      <c r="BB1583">
        <v>73.262229438510829</v>
      </c>
      <c r="BC1583">
        <v>73.169359094084101</v>
      </c>
      <c r="BD1583">
        <v>72.480901254910634</v>
      </c>
      <c r="BE1583">
        <v>71.938900956031873</v>
      </c>
      <c r="BF1583">
        <v>71.523392929225324</v>
      </c>
      <c r="BG1583">
        <v>71.497732685554567</v>
      </c>
      <c r="BH1583">
        <v>71.383017391206849</v>
      </c>
      <c r="BI1583">
        <v>71.261934507526632</v>
      </c>
      <c r="BJ1583">
        <v>71.313354254752952</v>
      </c>
      <c r="BK1583">
        <v>71.317682535684682</v>
      </c>
    </row>
    <row r="1584" spans="1:63" x14ac:dyDescent="0.3">
      <c r="A1584" t="s">
        <v>154</v>
      </c>
      <c r="B1584" t="s">
        <v>155</v>
      </c>
      <c r="C1584" t="s">
        <v>3319</v>
      </c>
      <c r="D1584" t="s">
        <v>3320</v>
      </c>
      <c r="AJ1584">
        <v>16.023715652797751</v>
      </c>
      <c r="AK1584">
        <v>15.88053171611967</v>
      </c>
      <c r="AL1584">
        <v>15.950938727174071</v>
      </c>
      <c r="AM1584">
        <v>16.421619075537031</v>
      </c>
      <c r="AN1584">
        <v>17.198488932462244</v>
      </c>
      <c r="AO1584">
        <v>17.114542360285636</v>
      </c>
      <c r="AP1584">
        <v>16.898661763646885</v>
      </c>
      <c r="AQ1584">
        <v>16.74424273902132</v>
      </c>
      <c r="AR1584">
        <v>17.182855134872774</v>
      </c>
      <c r="AS1584">
        <v>17.598796935131265</v>
      </c>
      <c r="AT1584">
        <v>17.538802145218565</v>
      </c>
      <c r="AU1584">
        <v>17.276636567881599</v>
      </c>
      <c r="AV1584">
        <v>17.369024623409096</v>
      </c>
      <c r="AW1584">
        <v>18.131562956602366</v>
      </c>
      <c r="AX1584">
        <v>17.755343133447674</v>
      </c>
      <c r="AY1584">
        <v>18.169345410489548</v>
      </c>
      <c r="AZ1584">
        <v>18.611511131421803</v>
      </c>
      <c r="BA1584">
        <v>18.721905116023915</v>
      </c>
      <c r="BB1584">
        <v>18.692455741765801</v>
      </c>
      <c r="BC1584">
        <v>19.011263606428052</v>
      </c>
      <c r="BD1584">
        <v>19.382458573714967</v>
      </c>
      <c r="BE1584">
        <v>19.537356743824375</v>
      </c>
      <c r="BF1584">
        <v>20.255853984154321</v>
      </c>
      <c r="BG1584">
        <v>20.250775754562863</v>
      </c>
      <c r="BH1584">
        <v>20.117313855721488</v>
      </c>
      <c r="BI1584">
        <v>19.895666523544037</v>
      </c>
      <c r="BJ1584">
        <v>19.858840663636055</v>
      </c>
      <c r="BK1584">
        <v>19.843229026935855</v>
      </c>
    </row>
    <row r="1585" spans="1:63" x14ac:dyDescent="0.3">
      <c r="A1585" t="s">
        <v>154</v>
      </c>
      <c r="B1585" t="s">
        <v>155</v>
      </c>
      <c r="C1585" t="s">
        <v>3321</v>
      </c>
      <c r="D1585" t="s">
        <v>3322</v>
      </c>
      <c r="AJ1585">
        <v>26.592046545799935</v>
      </c>
      <c r="AK1585">
        <v>26.358902638481464</v>
      </c>
      <c r="AL1585">
        <v>26.383489463580453</v>
      </c>
      <c r="AM1585">
        <v>26.702190332407273</v>
      </c>
      <c r="AN1585">
        <v>26.96940686239607</v>
      </c>
      <c r="AO1585">
        <v>27.036673461683257</v>
      </c>
      <c r="AP1585">
        <v>27.285950479445745</v>
      </c>
      <c r="AQ1585">
        <v>27.320596288225008</v>
      </c>
      <c r="AR1585">
        <v>27.557989145115879</v>
      </c>
      <c r="AS1585">
        <v>27.617510124874975</v>
      </c>
      <c r="AT1585">
        <v>27.456485580753256</v>
      </c>
      <c r="AU1585">
        <v>27.446551545651648</v>
      </c>
      <c r="AV1585">
        <v>27.679900031411339</v>
      </c>
      <c r="AW1585">
        <v>28.041363405252877</v>
      </c>
      <c r="AX1585">
        <v>27.967213592314376</v>
      </c>
      <c r="AY1585">
        <v>28.289428629959737</v>
      </c>
      <c r="AZ1585">
        <v>28.741470002059177</v>
      </c>
      <c r="BA1585">
        <v>28.994041854612021</v>
      </c>
      <c r="BB1585">
        <v>29.051149327158978</v>
      </c>
      <c r="BC1585">
        <v>29.245831580346799</v>
      </c>
      <c r="BD1585">
        <v>29.922681341995819</v>
      </c>
      <c r="BE1585">
        <v>30.389975804037032</v>
      </c>
      <c r="BF1585">
        <v>30.950225274837521</v>
      </c>
      <c r="BG1585">
        <v>30.91322239829702</v>
      </c>
      <c r="BH1585">
        <v>31.130012919077771</v>
      </c>
      <c r="BI1585">
        <v>31.249573030071872</v>
      </c>
      <c r="BJ1585">
        <v>31.205067231288158</v>
      </c>
      <c r="BK1585">
        <v>31.208928253659202</v>
      </c>
    </row>
    <row r="1586" spans="1:63" x14ac:dyDescent="0.3">
      <c r="A1586" t="s">
        <v>154</v>
      </c>
      <c r="B1586" t="s">
        <v>155</v>
      </c>
      <c r="C1586" t="s">
        <v>3323</v>
      </c>
      <c r="D1586" t="s">
        <v>3324</v>
      </c>
      <c r="AJ1586">
        <v>21.913478125611391</v>
      </c>
      <c r="AK1586">
        <v>21.71763508156408</v>
      </c>
      <c r="AL1586">
        <v>21.758972818508319</v>
      </c>
      <c r="AM1586">
        <v>22.137154206567377</v>
      </c>
      <c r="AN1586">
        <v>22.620796124180409</v>
      </c>
      <c r="AO1586">
        <v>22.618004064446641</v>
      </c>
      <c r="AP1586">
        <v>22.655759279766727</v>
      </c>
      <c r="AQ1586">
        <v>22.602006585399739</v>
      </c>
      <c r="AR1586">
        <v>22.928343366316131</v>
      </c>
      <c r="AS1586">
        <v>23.128129848525525</v>
      </c>
      <c r="AT1586">
        <v>23.005713012976042</v>
      </c>
      <c r="AU1586">
        <v>22.879495192812367</v>
      </c>
      <c r="AV1586">
        <v>23.040966217619275</v>
      </c>
      <c r="AW1586">
        <v>23.572289691265201</v>
      </c>
      <c r="AX1586">
        <v>23.35426287684156</v>
      </c>
      <c r="AY1586">
        <v>23.712319252027672</v>
      </c>
      <c r="AZ1586">
        <v>24.148545434727922</v>
      </c>
      <c r="BA1586">
        <v>24.32348409552727</v>
      </c>
      <c r="BB1586">
        <v>24.328063536412543</v>
      </c>
      <c r="BC1586">
        <v>24.572291061967025</v>
      </c>
      <c r="BD1586">
        <v>25.095921018975751</v>
      </c>
      <c r="BE1586">
        <v>25.41152552177364</v>
      </c>
      <c r="BF1586">
        <v>26.034901279029967</v>
      </c>
      <c r="BG1586">
        <v>26.004543646348299</v>
      </c>
      <c r="BH1586">
        <v>26.054424039660386</v>
      </c>
      <c r="BI1586">
        <v>26.009790810342494</v>
      </c>
      <c r="BJ1586">
        <v>25.966981260264824</v>
      </c>
      <c r="BK1586">
        <v>25.960778681844698</v>
      </c>
    </row>
    <row r="1587" spans="1:63" x14ac:dyDescent="0.3">
      <c r="A1587" t="s">
        <v>154</v>
      </c>
      <c r="B1587" t="s">
        <v>155</v>
      </c>
      <c r="C1587" t="s">
        <v>3325</v>
      </c>
      <c r="D1587" t="s">
        <v>3326</v>
      </c>
      <c r="AS1587">
        <v>4.3167487713069193</v>
      </c>
      <c r="BF1587">
        <v>4.5728141829242679</v>
      </c>
    </row>
    <row r="1588" spans="1:63" x14ac:dyDescent="0.3">
      <c r="A1588" t="s">
        <v>154</v>
      </c>
      <c r="B1588" t="s">
        <v>155</v>
      </c>
      <c r="C1588" t="s">
        <v>3327</v>
      </c>
      <c r="D1588" t="s">
        <v>3328</v>
      </c>
      <c r="O1588">
        <v>31.34256602735795</v>
      </c>
      <c r="Y1588">
        <v>1.9605369908134542</v>
      </c>
      <c r="AA1588">
        <v>16.97823694201719</v>
      </c>
      <c r="AC1588">
        <v>0.30251714498330334</v>
      </c>
      <c r="AD1588">
        <v>20.348529288081679</v>
      </c>
      <c r="AF1588">
        <v>18.500917197499525</v>
      </c>
      <c r="AG1588">
        <v>6.1522737449772187</v>
      </c>
      <c r="AH1588">
        <v>41.175096886172369</v>
      </c>
      <c r="AI1588">
        <v>15.261177432293508</v>
      </c>
      <c r="AJ1588">
        <v>22.939744436877064</v>
      </c>
      <c r="AK1588">
        <v>12.195724170845208</v>
      </c>
      <c r="AM1588">
        <v>7.4789861357838658</v>
      </c>
      <c r="AN1588">
        <v>18.005035629958744</v>
      </c>
      <c r="AO1588">
        <v>4.627777879945886</v>
      </c>
      <c r="AR1588">
        <v>63.351735191710432</v>
      </c>
      <c r="AS1588">
        <v>13.043170273025884</v>
      </c>
      <c r="AT1588">
        <v>9.4766693598104723</v>
      </c>
      <c r="AU1588">
        <v>5.0673814099806282</v>
      </c>
      <c r="AV1588">
        <v>11.594165217087571</v>
      </c>
      <c r="AW1588">
        <v>3.686480942944852</v>
      </c>
      <c r="AX1588">
        <v>14.776126040725186</v>
      </c>
      <c r="AY1588">
        <v>0.90125729245333808</v>
      </c>
      <c r="AZ1588">
        <v>3.0560174236643665</v>
      </c>
      <c r="BA1588">
        <v>28.088307514585569</v>
      </c>
      <c r="BC1588">
        <v>25.71137012685281</v>
      </c>
      <c r="BD1588">
        <v>2.3892539119699587</v>
      </c>
      <c r="BF1588">
        <v>26.200322149076918</v>
      </c>
      <c r="BH1588">
        <v>9.7132935786658372</v>
      </c>
      <c r="BI1588">
        <v>4.9618223912277362</v>
      </c>
    </row>
    <row r="1589" spans="1:63" x14ac:dyDescent="0.3">
      <c r="A1589" t="s">
        <v>154</v>
      </c>
      <c r="B1589" t="s">
        <v>155</v>
      </c>
      <c r="C1589" t="s">
        <v>3329</v>
      </c>
      <c r="D1589" t="s">
        <v>3330</v>
      </c>
    </row>
    <row r="1590" spans="1:63" x14ac:dyDescent="0.3">
      <c r="A1590" t="s">
        <v>154</v>
      </c>
      <c r="B1590" t="s">
        <v>155</v>
      </c>
      <c r="C1590" t="s">
        <v>3331</v>
      </c>
      <c r="D1590" t="s">
        <v>3332</v>
      </c>
    </row>
    <row r="1591" spans="1:63" x14ac:dyDescent="0.3">
      <c r="A1591" t="s">
        <v>154</v>
      </c>
      <c r="B1591" t="s">
        <v>155</v>
      </c>
      <c r="C1591" t="s">
        <v>3333</v>
      </c>
      <c r="D1591" t="s">
        <v>3334</v>
      </c>
    </row>
    <row r="1592" spans="1:63" x14ac:dyDescent="0.3">
      <c r="A1592" t="s">
        <v>154</v>
      </c>
      <c r="B1592" t="s">
        <v>155</v>
      </c>
      <c r="C1592" t="s">
        <v>3335</v>
      </c>
      <c r="D1592" t="s">
        <v>3336</v>
      </c>
    </row>
    <row r="1593" spans="1:63" x14ac:dyDescent="0.3">
      <c r="A1593" t="s">
        <v>154</v>
      </c>
      <c r="B1593" t="s">
        <v>155</v>
      </c>
      <c r="C1593" t="s">
        <v>3337</v>
      </c>
      <c r="D1593" t="s">
        <v>3338</v>
      </c>
    </row>
    <row r="1594" spans="1:63" x14ac:dyDescent="0.3">
      <c r="A1594" t="s">
        <v>154</v>
      </c>
      <c r="B1594" t="s">
        <v>155</v>
      </c>
      <c r="C1594" t="s">
        <v>3339</v>
      </c>
      <c r="D1594" t="s">
        <v>3340</v>
      </c>
    </row>
    <row r="1595" spans="1:63" x14ac:dyDescent="0.3">
      <c r="A1595" t="s">
        <v>154</v>
      </c>
      <c r="B1595" t="s">
        <v>155</v>
      </c>
      <c r="C1595" t="s">
        <v>3341</v>
      </c>
      <c r="D1595" t="s">
        <v>3342</v>
      </c>
    </row>
    <row r="1596" spans="1:63" x14ac:dyDescent="0.3">
      <c r="A1596" t="s">
        <v>154</v>
      </c>
      <c r="B1596" t="s">
        <v>155</v>
      </c>
      <c r="C1596" t="s">
        <v>3343</v>
      </c>
      <c r="D1596" t="s">
        <v>3344</v>
      </c>
    </row>
    <row r="1597" spans="1:63" x14ac:dyDescent="0.3">
      <c r="A1597" t="s">
        <v>154</v>
      </c>
      <c r="B1597" t="s">
        <v>155</v>
      </c>
      <c r="C1597" t="s">
        <v>3345</v>
      </c>
      <c r="D1597" t="s">
        <v>3346</v>
      </c>
    </row>
    <row r="1598" spans="1:63" x14ac:dyDescent="0.3">
      <c r="A1598" t="s">
        <v>154</v>
      </c>
      <c r="B1598" t="s">
        <v>155</v>
      </c>
      <c r="C1598" t="s">
        <v>3347</v>
      </c>
      <c r="D1598" t="s">
        <v>3348</v>
      </c>
    </row>
    <row r="1599" spans="1:63" x14ac:dyDescent="0.3">
      <c r="A1599" t="s">
        <v>154</v>
      </c>
      <c r="B1599" t="s">
        <v>155</v>
      </c>
      <c r="C1599" t="s">
        <v>3349</v>
      </c>
      <c r="D1599" t="s">
        <v>3350</v>
      </c>
    </row>
    <row r="1600" spans="1:63" x14ac:dyDescent="0.3">
      <c r="A1600" t="s">
        <v>154</v>
      </c>
      <c r="B1600" t="s">
        <v>155</v>
      </c>
      <c r="C1600" t="s">
        <v>3351</v>
      </c>
      <c r="D1600" t="s">
        <v>3352</v>
      </c>
      <c r="AI1600">
        <v>52.279163198993928</v>
      </c>
      <c r="AJ1600">
        <v>53.19698191351177</v>
      </c>
      <c r="AK1600">
        <v>54.040308058522697</v>
      </c>
      <c r="AL1600">
        <v>54.741078225315981</v>
      </c>
      <c r="AM1600">
        <v>55.32693760385898</v>
      </c>
      <c r="AN1600">
        <v>55.830862250719839</v>
      </c>
      <c r="AO1600">
        <v>56.408990634079665</v>
      </c>
      <c r="AP1600">
        <v>56.817065490546639</v>
      </c>
      <c r="AQ1600">
        <v>57.157234228456488</v>
      </c>
      <c r="AR1600">
        <v>57.443154271069275</v>
      </c>
      <c r="AS1600">
        <v>57.754226116003409</v>
      </c>
      <c r="AT1600">
        <v>58.008951568646452</v>
      </c>
      <c r="AU1600">
        <v>58.224572599561881</v>
      </c>
      <c r="AV1600">
        <v>58.39592401503608</v>
      </c>
      <c r="AW1600">
        <v>58.624766063380243</v>
      </c>
      <c r="AX1600">
        <v>58.763213862187229</v>
      </c>
      <c r="AY1600">
        <v>58.902448832953482</v>
      </c>
      <c r="AZ1600">
        <v>59.004483894697849</v>
      </c>
      <c r="BA1600">
        <v>59.044388041239628</v>
      </c>
      <c r="BB1600">
        <v>59.14519117423373</v>
      </c>
      <c r="BC1600">
        <v>59.152413044394102</v>
      </c>
      <c r="BD1600">
        <v>59.197940896854554</v>
      </c>
      <c r="BE1600">
        <v>59.304271491578923</v>
      </c>
      <c r="BF1600">
        <v>59.5064525754876</v>
      </c>
      <c r="BG1600">
        <v>59.689673547567295</v>
      </c>
      <c r="BH1600">
        <v>59.888384746610704</v>
      </c>
      <c r="BI1600">
        <v>60.096794144286115</v>
      </c>
      <c r="BJ1600">
        <v>60.319911116712902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4748-5228-4BF4-A28B-1CF6874E7109}">
  <dimension ref="B2:L19"/>
  <sheetViews>
    <sheetView zoomScale="75" zoomScaleNormal="75" workbookViewId="0">
      <selection activeCell="B2" sqref="B2"/>
    </sheetView>
  </sheetViews>
  <sheetFormatPr defaultRowHeight="17.25" x14ac:dyDescent="0.3"/>
  <cols>
    <col min="2" max="2" width="28.77734375" style="27" customWidth="1"/>
    <col min="3" max="3" width="36.77734375" style="27" customWidth="1"/>
    <col min="4" max="4" width="18.6640625" style="27" bestFit="1" customWidth="1"/>
  </cols>
  <sheetData>
    <row r="2" spans="2:12" x14ac:dyDescent="0.3">
      <c r="B2" s="88" t="s">
        <v>3369</v>
      </c>
    </row>
    <row r="9" spans="2:12" x14ac:dyDescent="0.3">
      <c r="D9" s="11" t="s">
        <v>3355</v>
      </c>
      <c r="E9" s="86" t="s">
        <v>3356</v>
      </c>
      <c r="F9" s="86"/>
      <c r="G9" s="86"/>
      <c r="H9" s="86"/>
      <c r="I9" s="86"/>
    </row>
    <row r="10" spans="2:12" x14ac:dyDescent="0.3">
      <c r="D10" s="11" t="s">
        <v>3366</v>
      </c>
      <c r="E10" s="11">
        <v>2008</v>
      </c>
      <c r="F10" s="11">
        <v>2009</v>
      </c>
      <c r="G10" s="11">
        <v>2010</v>
      </c>
      <c r="H10" s="11">
        <v>2011</v>
      </c>
      <c r="I10" s="11">
        <v>2012</v>
      </c>
      <c r="J10" s="11">
        <v>2013</v>
      </c>
      <c r="K10" s="11">
        <v>2014</v>
      </c>
      <c r="L10" s="11"/>
    </row>
    <row r="11" spans="2:12" x14ac:dyDescent="0.3">
      <c r="B11" s="30" t="s">
        <v>3357</v>
      </c>
      <c r="C11" s="30" t="str">
        <f>SSA_WDI!C516</f>
        <v>GDP (constant 2010 US$)</v>
      </c>
      <c r="D11" s="26">
        <f>AVERAGE(SSA_WDI!BA516:BG516)/(10^9)</f>
        <v>1435.4080190107495</v>
      </c>
      <c r="E11" s="26">
        <f>AVERAGE(SSA_WDI!BA516)/(10^9)</f>
        <v>1256.1486703721675</v>
      </c>
      <c r="F11" s="26">
        <f>AVERAGE(SSA_WDI!BB516)/(10^9)</f>
        <v>1294.0111528766886</v>
      </c>
      <c r="G11" s="26">
        <f>AVERAGE(SSA_WDI!BC516)/(10^9)</f>
        <v>1366.2543969421101</v>
      </c>
      <c r="H11" s="26">
        <f>AVERAGE(SSA_WDI!BD516)/(10^9)</f>
        <v>1428.4840117355864</v>
      </c>
      <c r="I11" s="26">
        <f>AVERAGE(SSA_WDI!BE516)/(10^9)</f>
        <v>1493.474628591875</v>
      </c>
      <c r="J11" s="26">
        <f>AVERAGE(SSA_WDI!BF516)/(10^9)</f>
        <v>1568.0136726428875</v>
      </c>
      <c r="K11" s="26">
        <f>AVERAGE(SSA_WDI!BG516)/(10^9)</f>
        <v>1641.4695999139299</v>
      </c>
      <c r="L11" s="26"/>
    </row>
    <row r="12" spans="2:12" x14ac:dyDescent="0.3">
      <c r="B12" s="1" t="s">
        <v>3359</v>
      </c>
      <c r="C12" s="30" t="str">
        <f>SSA_WDI!C517</f>
        <v>GDP (constant LCU)</v>
      </c>
      <c r="D12" s="26">
        <f>AVERAGE(SSA_WDI!BA650:BG650)/(10^9)</f>
        <v>439.58250980585285</v>
      </c>
      <c r="E12" s="26">
        <f>AVERAGE(SSA_WDI!BA650)/(10^9)</f>
        <v>425.58691683582401</v>
      </c>
      <c r="F12" s="26">
        <f>AVERAGE(SSA_WDI!BB650)/(10^9)</f>
        <v>393.13277066541843</v>
      </c>
      <c r="G12" s="26">
        <f>AVERAGE(SSA_WDI!BC650)/(10^9)</f>
        <v>409.91567082138943</v>
      </c>
      <c r="H12" s="26">
        <f>AVERAGE(SSA_WDI!BD650)/(10^9)</f>
        <v>440.19288200087715</v>
      </c>
      <c r="I12" s="26">
        <f>AVERAGE(SSA_WDI!BE650)/(10^9)</f>
        <v>447.28696102412624</v>
      </c>
      <c r="J12" s="26">
        <f>AVERAGE(SSA_WDI!BF650)/(10^9)</f>
        <v>475.54061493482362</v>
      </c>
      <c r="K12" s="26">
        <f>AVERAGE(SSA_WDI!BG650)/(10^9)</f>
        <v>485.42175235851067</v>
      </c>
      <c r="L12" s="26"/>
    </row>
    <row r="13" spans="2:12" x14ac:dyDescent="0.3">
      <c r="B13" s="1" t="s">
        <v>3360</v>
      </c>
      <c r="C13" s="30" t="str">
        <f>SSA_WDI!C827</f>
        <v>Merchandise imports (current US$)</v>
      </c>
      <c r="D13" s="26">
        <f>AVERAGE(SSA_WDI!BA827:BG827)/(10^9)</f>
        <v>365.20570048200238</v>
      </c>
      <c r="E13" s="26">
        <f>AVERAGE(SSA_WDI!BA827)/(10^9)</f>
        <v>320.67755245281671</v>
      </c>
      <c r="F13" s="26">
        <f>AVERAGE(SSA_WDI!BB827)/(10^9)</f>
        <v>264.87110874751272</v>
      </c>
      <c r="G13" s="26">
        <f>AVERAGE(SSA_WDI!BC827)/(10^9)</f>
        <v>313.75309239984119</v>
      </c>
      <c r="H13" s="26">
        <f>AVERAGE(SSA_WDI!BD827)/(10^9)</f>
        <v>388.32915013227881</v>
      </c>
      <c r="I13" s="26">
        <f>AVERAGE(SSA_WDI!BE827)/(10^9)</f>
        <v>409.00341323139361</v>
      </c>
      <c r="J13" s="26">
        <f>AVERAGE(SSA_WDI!BF827)/(10^9)</f>
        <v>426.87597453193666</v>
      </c>
      <c r="K13" s="26">
        <f>AVERAGE(SSA_WDI!BG827)/(10^9)</f>
        <v>432.92961187823721</v>
      </c>
      <c r="L13" s="26"/>
    </row>
    <row r="14" spans="2:12" x14ac:dyDescent="0.3">
      <c r="B14" s="1" t="s">
        <v>3353</v>
      </c>
      <c r="C14" s="30" t="str">
        <f>SSA_WDI!C502</f>
        <v>Food imports (% of merchandise imports)</v>
      </c>
      <c r="D14" s="33">
        <f>AVERAGE(SSA_WDI!BA502:BG502)/100</f>
        <v>0.12612085174837731</v>
      </c>
      <c r="E14" s="33">
        <f>AVERAGE(SSA_WDI!BA502)/100</f>
        <v>0.1065663905638083</v>
      </c>
      <c r="F14" s="33">
        <f>AVERAGE(SSA_WDI!BB502)/100</f>
        <v>0.12175256891445495</v>
      </c>
      <c r="G14" s="33">
        <f>AVERAGE(SSA_WDI!BC502)/100</f>
        <v>0.11718471375080966</v>
      </c>
      <c r="H14" s="33">
        <f>AVERAGE(SSA_WDI!BD502)/100</f>
        <v>0.15359775562380007</v>
      </c>
      <c r="I14" s="33">
        <f>AVERAGE(SSA_WDI!BE502)/100</f>
        <v>0.13789076292868591</v>
      </c>
      <c r="J14" s="33">
        <f>AVERAGE(SSA_WDI!BF502)/100</f>
        <v>0.12503025444571378</v>
      </c>
      <c r="K14" s="33">
        <f>AVERAGE(SSA_WDI!BG502)/100</f>
        <v>0.12082351601136851</v>
      </c>
      <c r="L14" s="31"/>
    </row>
    <row r="15" spans="2:12" x14ac:dyDescent="0.3">
      <c r="B15" s="1" t="s">
        <v>3361</v>
      </c>
      <c r="C15" s="30" t="s">
        <v>3362</v>
      </c>
      <c r="D15" s="34">
        <f>D13*D14</f>
        <v>46.06005400815291</v>
      </c>
      <c r="E15" s="32">
        <f t="shared" ref="E15:I15" si="0">E13*E14</f>
        <v>34.173449299732987</v>
      </c>
      <c r="F15" s="32">
        <f t="shared" si="0"/>
        <v>32.248737921229633</v>
      </c>
      <c r="G15" s="32">
        <f t="shared" si="0"/>
        <v>36.767066321306721</v>
      </c>
      <c r="H15" s="32">
        <f t="shared" si="0"/>
        <v>59.646485903615726</v>
      </c>
      <c r="I15" s="32">
        <f t="shared" si="0"/>
        <v>56.397792690913455</v>
      </c>
      <c r="J15" s="32">
        <f t="shared" ref="J15" si="1">J13*J14</f>
        <v>53.372411712490077</v>
      </c>
      <c r="K15" s="32">
        <f t="shared" ref="K15" si="2">K13*K14</f>
        <v>52.308077892565748</v>
      </c>
      <c r="L15" s="32"/>
    </row>
    <row r="16" spans="2:12" x14ac:dyDescent="0.3">
      <c r="B16" s="1" t="s">
        <v>3354</v>
      </c>
      <c r="C16" s="30" t="s">
        <v>3362</v>
      </c>
      <c r="D16" s="33">
        <f t="shared" ref="D16:I16" si="3">D15/D11</f>
        <v>3.2088474773811319E-2</v>
      </c>
      <c r="E16" s="33">
        <f t="shared" si="3"/>
        <v>2.7204940072585667E-2</v>
      </c>
      <c r="F16" s="33">
        <f t="shared" si="3"/>
        <v>2.4921530119379691E-2</v>
      </c>
      <c r="G16" s="33">
        <f t="shared" si="3"/>
        <v>2.6910849402276133E-2</v>
      </c>
      <c r="H16" s="33">
        <f t="shared" si="3"/>
        <v>4.1755095201342962E-2</v>
      </c>
      <c r="I16" s="33">
        <f t="shared" si="3"/>
        <v>3.7762806017058496E-2</v>
      </c>
      <c r="J16" s="33">
        <f t="shared" ref="J16:K16" si="4">J15/J11</f>
        <v>3.4038231071372521E-2</v>
      </c>
      <c r="K16" s="33">
        <f t="shared" si="4"/>
        <v>3.1866613853408256E-2</v>
      </c>
      <c r="L16" s="33"/>
    </row>
    <row r="17" spans="2:12" x14ac:dyDescent="0.3">
      <c r="B17" s="1" t="s">
        <v>3364</v>
      </c>
      <c r="C17" s="1" t="s">
        <v>3365</v>
      </c>
      <c r="D17" s="26">
        <f>AVERAGE(SSA_WDI!BA446:BG446)/10^9</f>
        <v>454.72644018647992</v>
      </c>
      <c r="E17" s="26">
        <f>AVERAGE(SSA_WDI!BA446)/10^9</f>
        <v>458.11159661633656</v>
      </c>
      <c r="F17" s="26">
        <f>AVERAGE(SSA_WDI!BB446)/10^9</f>
        <v>395.84301355634818</v>
      </c>
      <c r="G17" s="26">
        <f>AVERAGE(SSA_WDI!BC446)/10^9</f>
        <v>426.94607661031392</v>
      </c>
      <c r="H17" s="26">
        <f>AVERAGE(SSA_WDI!BD446)/10^9</f>
        <v>467.72585721864783</v>
      </c>
      <c r="I17" s="26">
        <f>AVERAGE(SSA_WDI!BE446)/10^9</f>
        <v>476.61806430217302</v>
      </c>
      <c r="J17" s="26">
        <f>AVERAGE(SSA_WDI!BF446)/10^9</f>
        <v>459.21257582312109</v>
      </c>
      <c r="K17" s="26">
        <f>AVERAGE(SSA_WDI!BG446)/10^9</f>
        <v>498.62789717841889</v>
      </c>
      <c r="L17" s="26"/>
    </row>
    <row r="18" spans="2:12" x14ac:dyDescent="0.3">
      <c r="B18" s="1" t="s">
        <v>3363</v>
      </c>
      <c r="D18" s="33">
        <f>D15/D17</f>
        <v>0.10129178762788464</v>
      </c>
      <c r="E18" s="33">
        <f t="shared" ref="E18:I18" si="5">E15/E17</f>
        <v>7.4596341922234452E-2</v>
      </c>
      <c r="F18" s="33">
        <f t="shared" si="5"/>
        <v>8.1468503464288203E-2</v>
      </c>
      <c r="G18" s="33">
        <f t="shared" si="5"/>
        <v>8.6116416886212757E-2</v>
      </c>
      <c r="H18" s="33">
        <f t="shared" si="5"/>
        <v>0.12752445686519481</v>
      </c>
      <c r="I18" s="33">
        <f t="shared" si="5"/>
        <v>0.11832911279493089</v>
      </c>
      <c r="J18" s="33">
        <f t="shared" ref="J18" si="6">J15/J17</f>
        <v>0.11622593657593558</v>
      </c>
      <c r="K18" s="33">
        <f t="shared" ref="K18" si="7">K15/K17</f>
        <v>0.1049040340272997</v>
      </c>
      <c r="L18" s="33"/>
    </row>
    <row r="19" spans="2:12" x14ac:dyDescent="0.3">
      <c r="B19" s="1" t="s">
        <v>3367</v>
      </c>
      <c r="C19" s="27" t="s">
        <v>3368</v>
      </c>
      <c r="D19" s="35">
        <f>0.14*D15/D11</f>
        <v>4.4923864683335847E-3</v>
      </c>
    </row>
  </sheetData>
  <mergeCells count="1">
    <mergeCell ref="E9:I9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BA8A-774A-4BC5-90C9-9A7A7FAFFA62}">
  <dimension ref="B2:H15"/>
  <sheetViews>
    <sheetView tabSelected="1" zoomScale="75" zoomScaleNormal="75" workbookViewId="0">
      <selection activeCell="B2" sqref="B2"/>
    </sheetView>
  </sheetViews>
  <sheetFormatPr defaultRowHeight="17.25" x14ac:dyDescent="0.3"/>
  <cols>
    <col min="3" max="8" width="16.44140625" style="10" customWidth="1"/>
  </cols>
  <sheetData>
    <row r="2" spans="2:8" x14ac:dyDescent="0.3">
      <c r="B2" s="80" t="s">
        <v>3372</v>
      </c>
    </row>
    <row r="8" spans="2:8" x14ac:dyDescent="0.3">
      <c r="C8" s="10" t="s">
        <v>3373</v>
      </c>
      <c r="E8" s="10" t="s">
        <v>3375</v>
      </c>
      <c r="G8" s="10" t="s">
        <v>3376</v>
      </c>
    </row>
    <row r="9" spans="2:8" x14ac:dyDescent="0.3">
      <c r="C9" s="10" t="s">
        <v>9</v>
      </c>
      <c r="D9" s="10" t="s">
        <v>3374</v>
      </c>
      <c r="E9" s="10" t="s">
        <v>9</v>
      </c>
      <c r="F9" s="10" t="s">
        <v>3374</v>
      </c>
      <c r="G9" s="10" t="s">
        <v>9</v>
      </c>
      <c r="H9" s="10" t="s">
        <v>3374</v>
      </c>
    </row>
    <row r="10" spans="2:8" x14ac:dyDescent="0.3">
      <c r="B10" t="s">
        <v>76</v>
      </c>
      <c r="C10" s="10">
        <v>23</v>
      </c>
      <c r="D10" s="10">
        <v>21</v>
      </c>
      <c r="E10" s="10">
        <v>8</v>
      </c>
      <c r="F10" s="10">
        <v>6</v>
      </c>
      <c r="G10" s="10">
        <v>70</v>
      </c>
      <c r="H10" s="10">
        <v>73</v>
      </c>
    </row>
    <row r="11" spans="2:8" x14ac:dyDescent="0.3">
      <c r="B11" t="s">
        <v>77</v>
      </c>
      <c r="C11" s="10">
        <v>31</v>
      </c>
      <c r="D11" s="10">
        <v>20</v>
      </c>
      <c r="E11" s="10">
        <v>31</v>
      </c>
      <c r="F11" s="10">
        <v>6</v>
      </c>
      <c r="G11" s="10">
        <v>38</v>
      </c>
      <c r="H11" s="10">
        <v>74</v>
      </c>
    </row>
    <row r="12" spans="2:8" x14ac:dyDescent="0.3">
      <c r="B12" t="s">
        <v>78</v>
      </c>
      <c r="C12" s="10">
        <v>40</v>
      </c>
      <c r="D12" s="10">
        <v>40</v>
      </c>
      <c r="E12" s="10">
        <v>7</v>
      </c>
      <c r="F12" s="10">
        <v>7</v>
      </c>
      <c r="G12" s="10">
        <v>53</v>
      </c>
      <c r="H12" s="10">
        <v>53</v>
      </c>
    </row>
    <row r="13" spans="2:8" x14ac:dyDescent="0.3">
      <c r="B13" t="s">
        <v>22</v>
      </c>
      <c r="C13" s="10">
        <v>6</v>
      </c>
      <c r="D13" s="10">
        <v>6</v>
      </c>
      <c r="E13" s="10">
        <v>12</v>
      </c>
      <c r="F13" s="10">
        <v>2</v>
      </c>
      <c r="G13" s="10">
        <v>82</v>
      </c>
      <c r="H13" s="10">
        <v>92</v>
      </c>
    </row>
    <row r="14" spans="2:8" x14ac:dyDescent="0.3">
      <c r="B14" t="s">
        <v>23</v>
      </c>
      <c r="C14" s="10">
        <v>28</v>
      </c>
      <c r="D14" s="10">
        <v>0</v>
      </c>
      <c r="E14" s="10">
        <v>-6</v>
      </c>
      <c r="F14" s="10">
        <v>15</v>
      </c>
      <c r="G14" s="10">
        <v>77</v>
      </c>
      <c r="H14" s="10">
        <v>85</v>
      </c>
    </row>
    <row r="15" spans="2:8" x14ac:dyDescent="0.3">
      <c r="B15" t="s">
        <v>5</v>
      </c>
      <c r="C15" s="10">
        <v>14</v>
      </c>
      <c r="D15" s="10">
        <v>10</v>
      </c>
      <c r="E15" s="10">
        <v>9</v>
      </c>
      <c r="F15" s="10">
        <v>10</v>
      </c>
      <c r="G15" s="10">
        <v>77</v>
      </c>
      <c r="H15" s="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008F-8CFA-4CB9-8AFB-5516D93A61DF}">
  <dimension ref="A1:U569"/>
  <sheetViews>
    <sheetView zoomScale="75" zoomScaleNormal="75" workbookViewId="0">
      <selection sqref="A1:J1"/>
    </sheetView>
  </sheetViews>
  <sheetFormatPr defaultRowHeight="17.25" x14ac:dyDescent="0.3"/>
  <cols>
    <col min="1" max="1" width="21.5546875" style="65" customWidth="1"/>
    <col min="2" max="2" width="19.33203125" customWidth="1"/>
    <col min="3" max="3" width="15.5546875" style="4" customWidth="1"/>
    <col min="4" max="5" width="15.5546875" style="67" customWidth="1"/>
    <col min="6" max="6" width="15.5546875" style="72" customWidth="1"/>
    <col min="7" max="7" width="26.44140625" style="67" customWidth="1"/>
    <col min="8" max="10" width="15.5546875" style="67" customWidth="1"/>
    <col min="11" max="11" width="15.5546875" style="26" customWidth="1"/>
    <col min="17" max="17" width="28.77734375" customWidth="1"/>
    <col min="18" max="19" width="15.77734375" style="12" customWidth="1"/>
  </cols>
  <sheetData>
    <row r="1" spans="1:19" x14ac:dyDescent="0.3">
      <c r="A1" s="74" t="s">
        <v>3396</v>
      </c>
      <c r="B1" s="80" t="s">
        <v>64</v>
      </c>
      <c r="C1" s="80" t="s">
        <v>57</v>
      </c>
      <c r="D1" s="78" t="s">
        <v>3390</v>
      </c>
      <c r="E1" s="78" t="s">
        <v>59</v>
      </c>
      <c r="F1" s="78" t="s">
        <v>60</v>
      </c>
      <c r="G1" s="78" t="s">
        <v>3377</v>
      </c>
      <c r="H1" s="78" t="s">
        <v>3397</v>
      </c>
      <c r="I1" s="78" t="s">
        <v>3398</v>
      </c>
      <c r="J1" s="78" t="s">
        <v>3399</v>
      </c>
      <c r="K1" s="10"/>
    </row>
    <row r="2" spans="1:19" x14ac:dyDescent="0.3">
      <c r="A2" s="65">
        <v>61</v>
      </c>
      <c r="B2" t="s">
        <v>1</v>
      </c>
      <c r="C2" t="s">
        <v>5</v>
      </c>
      <c r="D2" s="67">
        <v>2050</v>
      </c>
      <c r="E2" s="67">
        <v>2032</v>
      </c>
      <c r="F2" s="72" t="s">
        <v>62</v>
      </c>
      <c r="G2" s="67" t="s">
        <v>3384</v>
      </c>
      <c r="H2" s="67">
        <v>1</v>
      </c>
      <c r="I2" s="67" t="s">
        <v>62</v>
      </c>
      <c r="J2" s="67">
        <v>1</v>
      </c>
      <c r="K2" s="10"/>
      <c r="L2" s="9"/>
      <c r="M2" s="9"/>
      <c r="N2" s="9"/>
      <c r="O2" s="9"/>
      <c r="P2" s="9"/>
      <c r="Q2" t="s">
        <v>74</v>
      </c>
      <c r="R2" s="12" t="s">
        <v>7</v>
      </c>
    </row>
    <row r="3" spans="1:19" x14ac:dyDescent="0.3">
      <c r="A3" s="65">
        <v>62</v>
      </c>
      <c r="B3" t="s">
        <v>1</v>
      </c>
      <c r="C3" t="s">
        <v>5</v>
      </c>
      <c r="D3" s="67" t="s">
        <v>3400</v>
      </c>
      <c r="E3" s="67">
        <v>1045</v>
      </c>
      <c r="F3" s="72" t="s">
        <v>62</v>
      </c>
      <c r="G3" s="67" t="s">
        <v>3384</v>
      </c>
      <c r="H3" s="67">
        <v>1</v>
      </c>
      <c r="I3" s="67" t="s">
        <v>62</v>
      </c>
      <c r="J3" s="67">
        <v>1</v>
      </c>
      <c r="K3" s="10"/>
      <c r="L3" s="9"/>
      <c r="M3" s="9"/>
      <c r="N3" s="9"/>
      <c r="O3" s="9"/>
      <c r="P3" s="9"/>
      <c r="Q3" s="62">
        <f>DSUM($A$1:$J569,5,M4:O5)</f>
        <v>18025</v>
      </c>
      <c r="R3" s="52" t="s">
        <v>75</v>
      </c>
      <c r="S3" s="52" t="s">
        <v>67</v>
      </c>
    </row>
    <row r="4" spans="1:19" x14ac:dyDescent="0.3">
      <c r="A4" s="65">
        <v>63</v>
      </c>
      <c r="B4" t="s">
        <v>1</v>
      </c>
      <c r="C4" t="s">
        <v>5</v>
      </c>
      <c r="D4" s="67" t="s">
        <v>8</v>
      </c>
      <c r="E4" s="67">
        <v>1532</v>
      </c>
      <c r="F4" s="72" t="s">
        <v>62</v>
      </c>
      <c r="G4" s="67" t="s">
        <v>3384</v>
      </c>
      <c r="H4" s="67">
        <v>1</v>
      </c>
      <c r="I4" s="67" t="s">
        <v>62</v>
      </c>
      <c r="J4" s="67">
        <v>1</v>
      </c>
      <c r="K4" s="10"/>
      <c r="L4" s="9"/>
      <c r="M4" s="9" t="s">
        <v>57</v>
      </c>
      <c r="N4" s="9" t="s">
        <v>3410</v>
      </c>
      <c r="O4" s="9" t="s">
        <v>3390</v>
      </c>
      <c r="P4" s="9"/>
      <c r="Q4" t="s">
        <v>58</v>
      </c>
      <c r="R4" s="62">
        <f t="dataTable" ref="R4:S6" dt2D="1" dtr="1" r1="M5" r2="N5"/>
        <v>0</v>
      </c>
      <c r="S4" s="62">
        <v>0</v>
      </c>
    </row>
    <row r="5" spans="1:19" x14ac:dyDescent="0.3">
      <c r="A5" s="65">
        <v>75</v>
      </c>
      <c r="B5" t="s">
        <v>1</v>
      </c>
      <c r="C5" t="s">
        <v>58</v>
      </c>
      <c r="D5" s="67">
        <v>2050</v>
      </c>
      <c r="E5" s="67">
        <v>320</v>
      </c>
      <c r="F5" s="72" t="s">
        <v>62</v>
      </c>
      <c r="G5" s="67" t="s">
        <v>3384</v>
      </c>
      <c r="H5" s="67">
        <v>2</v>
      </c>
      <c r="I5" s="67" t="s">
        <v>62</v>
      </c>
      <c r="J5" s="67">
        <v>1</v>
      </c>
      <c r="K5" s="10"/>
      <c r="L5" s="9"/>
      <c r="M5" s="9"/>
      <c r="N5" s="9"/>
      <c r="O5" t="s">
        <v>3400</v>
      </c>
      <c r="Q5" t="s">
        <v>40</v>
      </c>
      <c r="R5" s="62">
        <v>0</v>
      </c>
      <c r="S5" s="62">
        <v>0</v>
      </c>
    </row>
    <row r="6" spans="1:19" x14ac:dyDescent="0.3">
      <c r="A6" s="65">
        <v>76</v>
      </c>
      <c r="B6" t="s">
        <v>1</v>
      </c>
      <c r="C6" t="s">
        <v>58</v>
      </c>
      <c r="D6" s="67" t="s">
        <v>3400</v>
      </c>
      <c r="E6" s="67">
        <v>352</v>
      </c>
      <c r="F6" s="72" t="s">
        <v>62</v>
      </c>
      <c r="G6" s="67" t="s">
        <v>3384</v>
      </c>
      <c r="H6" s="67">
        <v>2</v>
      </c>
      <c r="I6" s="67" t="s">
        <v>62</v>
      </c>
      <c r="J6" s="67">
        <v>1</v>
      </c>
      <c r="K6" s="10"/>
      <c r="Q6" t="s">
        <v>3408</v>
      </c>
      <c r="R6" s="62">
        <v>0</v>
      </c>
      <c r="S6" s="62">
        <v>0</v>
      </c>
    </row>
    <row r="7" spans="1:19" x14ac:dyDescent="0.3">
      <c r="A7" s="65">
        <v>77</v>
      </c>
      <c r="B7" t="s">
        <v>1</v>
      </c>
      <c r="C7" t="s">
        <v>58</v>
      </c>
      <c r="D7" s="67" t="s">
        <v>8</v>
      </c>
      <c r="E7" s="67">
        <v>318</v>
      </c>
      <c r="F7" s="72" t="s">
        <v>62</v>
      </c>
      <c r="G7" s="67" t="s">
        <v>3384</v>
      </c>
      <c r="H7" s="67">
        <v>2</v>
      </c>
      <c r="I7" s="67" t="s">
        <v>62</v>
      </c>
      <c r="J7" s="67">
        <v>1</v>
      </c>
      <c r="K7" s="10"/>
      <c r="R7" s="11"/>
      <c r="S7" s="11"/>
    </row>
    <row r="8" spans="1:19" x14ac:dyDescent="0.3">
      <c r="A8" s="65">
        <v>89</v>
      </c>
      <c r="B8" t="s">
        <v>1</v>
      </c>
      <c r="C8" t="s">
        <v>40</v>
      </c>
      <c r="D8" s="67">
        <v>2050</v>
      </c>
      <c r="E8" s="67">
        <v>1712</v>
      </c>
      <c r="F8" s="72" t="s">
        <v>62</v>
      </c>
      <c r="G8" s="67" t="s">
        <v>3384</v>
      </c>
      <c r="H8" s="67">
        <v>3</v>
      </c>
      <c r="I8" s="67" t="s">
        <v>62</v>
      </c>
      <c r="J8" s="67">
        <v>1</v>
      </c>
      <c r="K8" s="10"/>
      <c r="Q8" t="s">
        <v>3411</v>
      </c>
      <c r="R8" s="12" t="s">
        <v>8</v>
      </c>
      <c r="S8" s="52">
        <v>2050</v>
      </c>
    </row>
    <row r="9" spans="1:19" x14ac:dyDescent="0.3">
      <c r="A9" s="65">
        <v>90</v>
      </c>
      <c r="B9" t="s">
        <v>1</v>
      </c>
      <c r="C9" t="s">
        <v>40</v>
      </c>
      <c r="D9" s="67" t="s">
        <v>3400</v>
      </c>
      <c r="E9" s="67">
        <v>692</v>
      </c>
      <c r="F9" s="72" t="s">
        <v>62</v>
      </c>
      <c r="G9" s="67" t="s">
        <v>3384</v>
      </c>
      <c r="H9" s="67">
        <v>3</v>
      </c>
      <c r="I9" s="67" t="s">
        <v>62</v>
      </c>
      <c r="J9" s="67">
        <v>1</v>
      </c>
      <c r="K9" s="10"/>
      <c r="Q9" t="s">
        <v>58</v>
      </c>
      <c r="R9" s="63">
        <f>AB_TAB_3.4!B34/AB_TAB_3.4!B10</f>
        <v>0.42351666215117856</v>
      </c>
      <c r="S9" s="63">
        <f>AB_TAB_3.4!K34/AB_TAB_3.4!K10</f>
        <v>0.29785084981669357</v>
      </c>
    </row>
    <row r="10" spans="1:19" x14ac:dyDescent="0.3">
      <c r="A10" s="65">
        <v>91</v>
      </c>
      <c r="B10" t="s">
        <v>1</v>
      </c>
      <c r="C10" t="s">
        <v>40</v>
      </c>
      <c r="D10" s="67" t="s">
        <v>8</v>
      </c>
      <c r="E10" s="67">
        <v>1215</v>
      </c>
      <c r="F10" s="72" t="s">
        <v>62</v>
      </c>
      <c r="G10" s="67" t="s">
        <v>3384</v>
      </c>
      <c r="H10" s="67">
        <v>3</v>
      </c>
      <c r="I10" s="67" t="s">
        <v>62</v>
      </c>
      <c r="J10" s="67">
        <v>1</v>
      </c>
      <c r="K10" s="10"/>
      <c r="Q10" t="s">
        <v>40</v>
      </c>
      <c r="R10" s="64">
        <f>1-R9</f>
        <v>0.57648333784882144</v>
      </c>
      <c r="S10" s="64">
        <f>1-S9</f>
        <v>0.70214915018330637</v>
      </c>
    </row>
    <row r="11" spans="1:19" x14ac:dyDescent="0.3">
      <c r="A11" s="65">
        <v>103</v>
      </c>
      <c r="B11" t="s">
        <v>1</v>
      </c>
      <c r="C11" t="s">
        <v>23</v>
      </c>
      <c r="D11" s="67" t="s">
        <v>3400</v>
      </c>
      <c r="E11" s="67">
        <v>97</v>
      </c>
      <c r="F11" s="72" t="s">
        <v>62</v>
      </c>
      <c r="G11" s="67" t="s">
        <v>3384</v>
      </c>
      <c r="H11" s="67">
        <v>4</v>
      </c>
      <c r="I11" s="67" t="s">
        <v>62</v>
      </c>
      <c r="J11" s="67">
        <v>1</v>
      </c>
      <c r="K11" s="10"/>
      <c r="Q11" t="s">
        <v>3412</v>
      </c>
      <c r="R11" s="63">
        <f>AB_TAB_3.4!B26/AB_TAB_3.4!B10</f>
        <v>2.6326585903936217E-2</v>
      </c>
      <c r="S11" s="63">
        <f>AB_TAB_3.4!K26/AB_TAB_3.4!K10</f>
        <v>5.3227719265006572E-2</v>
      </c>
    </row>
    <row r="12" spans="1:19" x14ac:dyDescent="0.3">
      <c r="A12" s="65">
        <v>104</v>
      </c>
      <c r="B12" t="s">
        <v>1</v>
      </c>
      <c r="C12" t="s">
        <v>23</v>
      </c>
      <c r="D12" s="67" t="s">
        <v>8</v>
      </c>
      <c r="E12" s="67">
        <v>173</v>
      </c>
      <c r="F12" s="72" t="s">
        <v>62</v>
      </c>
      <c r="G12" s="67" t="s">
        <v>3384</v>
      </c>
      <c r="H12" s="67">
        <v>4</v>
      </c>
      <c r="I12" s="67" t="s">
        <v>62</v>
      </c>
      <c r="J12" s="67">
        <v>1</v>
      </c>
      <c r="K12" s="10"/>
    </row>
    <row r="13" spans="1:19" x14ac:dyDescent="0.3">
      <c r="A13" s="65">
        <v>105</v>
      </c>
      <c r="B13" t="s">
        <v>1</v>
      </c>
      <c r="C13" t="s">
        <v>23</v>
      </c>
      <c r="D13" s="67">
        <v>2050</v>
      </c>
      <c r="E13" s="67">
        <v>173</v>
      </c>
      <c r="F13" s="72" t="s">
        <v>62</v>
      </c>
      <c r="G13" s="67" t="s">
        <v>3384</v>
      </c>
      <c r="H13" s="67">
        <v>4</v>
      </c>
      <c r="I13" s="67" t="s">
        <v>62</v>
      </c>
      <c r="J13" s="67">
        <v>1</v>
      </c>
      <c r="K13" s="10"/>
      <c r="Q13" t="s">
        <v>3413</v>
      </c>
      <c r="R13" s="52" t="s">
        <v>8</v>
      </c>
      <c r="S13" s="52">
        <v>2050</v>
      </c>
    </row>
    <row r="14" spans="1:19" x14ac:dyDescent="0.3">
      <c r="A14" s="65">
        <v>117</v>
      </c>
      <c r="B14" t="s">
        <v>1</v>
      </c>
      <c r="C14" t="s">
        <v>22</v>
      </c>
      <c r="D14" s="67" t="s">
        <v>3400</v>
      </c>
      <c r="E14" s="67">
        <v>277</v>
      </c>
      <c r="F14" s="72" t="s">
        <v>62</v>
      </c>
      <c r="G14" s="67" t="s">
        <v>3384</v>
      </c>
      <c r="H14" s="67">
        <v>5</v>
      </c>
      <c r="I14" s="67" t="s">
        <v>62</v>
      </c>
      <c r="J14" s="67">
        <v>1</v>
      </c>
      <c r="K14" s="10"/>
      <c r="Q14" t="s">
        <v>58</v>
      </c>
      <c r="R14" s="63">
        <f>AB_TAB_3.4!B39/AB_TAB_3.4!B15</f>
        <v>0</v>
      </c>
      <c r="S14" s="63">
        <f>AB_TAB_3.4!K39/AB_TAB_3.4!K15</f>
        <v>0</v>
      </c>
    </row>
    <row r="15" spans="1:19" x14ac:dyDescent="0.3">
      <c r="A15" s="65">
        <v>118</v>
      </c>
      <c r="B15" t="s">
        <v>1</v>
      </c>
      <c r="C15" t="s">
        <v>22</v>
      </c>
      <c r="D15" s="67" t="s">
        <v>8</v>
      </c>
      <c r="E15" s="67">
        <v>372</v>
      </c>
      <c r="F15" s="72" t="s">
        <v>62</v>
      </c>
      <c r="G15" s="67" t="s">
        <v>3384</v>
      </c>
      <c r="H15" s="67">
        <v>5</v>
      </c>
      <c r="I15" s="67" t="s">
        <v>62</v>
      </c>
      <c r="J15" s="67">
        <v>1</v>
      </c>
      <c r="K15" s="10"/>
      <c r="Q15" t="s">
        <v>40</v>
      </c>
      <c r="R15" s="64">
        <f>1-R14</f>
        <v>1</v>
      </c>
      <c r="S15" s="64">
        <f>1-S14</f>
        <v>1</v>
      </c>
    </row>
    <row r="16" spans="1:19" x14ac:dyDescent="0.3">
      <c r="A16" s="65">
        <v>119</v>
      </c>
      <c r="B16" t="s">
        <v>1</v>
      </c>
      <c r="C16" t="s">
        <v>22</v>
      </c>
      <c r="D16" s="67">
        <v>2050</v>
      </c>
      <c r="E16" s="67">
        <v>473</v>
      </c>
      <c r="F16" s="72" t="s">
        <v>62</v>
      </c>
      <c r="G16" s="67" t="s">
        <v>3384</v>
      </c>
      <c r="H16" s="67">
        <v>5</v>
      </c>
      <c r="I16" s="67" t="s">
        <v>62</v>
      </c>
      <c r="J16" s="67">
        <v>1</v>
      </c>
      <c r="K16" s="10"/>
      <c r="Q16" t="s">
        <v>3412</v>
      </c>
      <c r="R16" s="63">
        <f>AB_TAB_3.4!B31/AB_TAB_3.4!B15</f>
        <v>1.4073541325661756</v>
      </c>
      <c r="S16" s="63">
        <f>AB_TAB_3.4!K31/AB_TAB_3.4!K15</f>
        <v>1.6059435088263863</v>
      </c>
    </row>
    <row r="17" spans="1:19" x14ac:dyDescent="0.3">
      <c r="A17" s="65">
        <v>131</v>
      </c>
      <c r="B17" t="s">
        <v>1</v>
      </c>
      <c r="C17" t="s">
        <v>3408</v>
      </c>
      <c r="D17" s="67" t="s">
        <v>3400</v>
      </c>
      <c r="E17" s="67">
        <v>106</v>
      </c>
      <c r="F17" s="72" t="s">
        <v>62</v>
      </c>
      <c r="G17" s="67" t="s">
        <v>3384</v>
      </c>
      <c r="H17" s="67">
        <v>6</v>
      </c>
      <c r="I17" s="67" t="s">
        <v>62</v>
      </c>
      <c r="J17" s="67">
        <v>1</v>
      </c>
      <c r="K17" s="10"/>
    </row>
    <row r="18" spans="1:19" x14ac:dyDescent="0.3">
      <c r="A18" s="65">
        <v>132</v>
      </c>
      <c r="B18" t="s">
        <v>1</v>
      </c>
      <c r="C18" t="s">
        <v>3408</v>
      </c>
      <c r="D18" s="67" t="s">
        <v>8</v>
      </c>
      <c r="E18" s="67">
        <v>232</v>
      </c>
      <c r="F18" s="72" t="s">
        <v>62</v>
      </c>
      <c r="G18" s="67" t="s">
        <v>3384</v>
      </c>
      <c r="H18" s="67">
        <v>6</v>
      </c>
      <c r="I18" s="67" t="s">
        <v>62</v>
      </c>
      <c r="J18" s="67">
        <v>1</v>
      </c>
      <c r="K18" s="10"/>
      <c r="Q18" t="s">
        <v>3414</v>
      </c>
      <c r="R18" s="12" t="s">
        <v>9</v>
      </c>
      <c r="S18" s="12" t="s">
        <v>3401</v>
      </c>
    </row>
    <row r="19" spans="1:19" x14ac:dyDescent="0.3">
      <c r="A19" s="65">
        <v>133</v>
      </c>
      <c r="B19" t="s">
        <v>1</v>
      </c>
      <c r="C19" t="s">
        <v>3408</v>
      </c>
      <c r="D19" s="67">
        <v>2050</v>
      </c>
      <c r="E19" s="67">
        <v>332</v>
      </c>
      <c r="F19" s="72" t="s">
        <v>62</v>
      </c>
      <c r="G19" s="67" t="s">
        <v>3384</v>
      </c>
      <c r="H19" s="67">
        <v>6</v>
      </c>
      <c r="I19" s="67" t="s">
        <v>62</v>
      </c>
      <c r="J19" s="67">
        <v>1</v>
      </c>
      <c r="K19" s="10"/>
      <c r="Q19" t="s">
        <v>58</v>
      </c>
    </row>
    <row r="20" spans="1:19" x14ac:dyDescent="0.3">
      <c r="A20" s="65">
        <v>145</v>
      </c>
      <c r="B20" t="s">
        <v>1</v>
      </c>
      <c r="C20" t="s">
        <v>78</v>
      </c>
      <c r="D20" s="67" t="s">
        <v>3400</v>
      </c>
      <c r="E20" s="67">
        <v>178</v>
      </c>
      <c r="F20" s="72" t="s">
        <v>62</v>
      </c>
      <c r="G20" s="67" t="s">
        <v>3384</v>
      </c>
      <c r="H20" s="67">
        <v>7</v>
      </c>
      <c r="I20" s="67" t="s">
        <v>62</v>
      </c>
      <c r="J20" s="67">
        <v>1</v>
      </c>
      <c r="K20" s="10"/>
      <c r="Q20" t="s">
        <v>40</v>
      </c>
    </row>
    <row r="21" spans="1:19" x14ac:dyDescent="0.3">
      <c r="A21" s="65">
        <v>146</v>
      </c>
      <c r="B21" t="s">
        <v>1</v>
      </c>
      <c r="C21" t="s">
        <v>78</v>
      </c>
      <c r="D21" s="67" t="s">
        <v>8</v>
      </c>
      <c r="E21" s="67">
        <v>395</v>
      </c>
      <c r="F21" s="72" t="s">
        <v>62</v>
      </c>
      <c r="G21" s="67" t="s">
        <v>3384</v>
      </c>
      <c r="H21" s="67">
        <v>7</v>
      </c>
      <c r="I21" s="67" t="s">
        <v>62</v>
      </c>
      <c r="J21" s="67">
        <v>1</v>
      </c>
      <c r="K21" s="10"/>
      <c r="Q21" t="s">
        <v>3412</v>
      </c>
    </row>
    <row r="22" spans="1:19" x14ac:dyDescent="0.3">
      <c r="A22" s="65">
        <v>147</v>
      </c>
      <c r="B22" t="s">
        <v>1</v>
      </c>
      <c r="C22" t="s">
        <v>78</v>
      </c>
      <c r="D22" s="67">
        <v>2050</v>
      </c>
      <c r="E22" s="67">
        <v>517</v>
      </c>
      <c r="F22" s="72" t="s">
        <v>62</v>
      </c>
      <c r="G22" s="67" t="s">
        <v>3384</v>
      </c>
      <c r="H22" s="67">
        <v>7</v>
      </c>
      <c r="I22" s="67" t="s">
        <v>62</v>
      </c>
      <c r="J22" s="67">
        <v>1</v>
      </c>
      <c r="K22" s="10"/>
    </row>
    <row r="23" spans="1:19" x14ac:dyDescent="0.3">
      <c r="A23" s="65">
        <v>159</v>
      </c>
      <c r="B23" t="s">
        <v>1</v>
      </c>
      <c r="C23" t="s">
        <v>77</v>
      </c>
      <c r="D23" s="67" t="s">
        <v>3400</v>
      </c>
      <c r="E23" s="67">
        <v>34</v>
      </c>
      <c r="F23" s="72" t="s">
        <v>62</v>
      </c>
      <c r="G23" s="67" t="s">
        <v>3384</v>
      </c>
      <c r="H23" s="67">
        <v>8</v>
      </c>
      <c r="I23" s="67" t="s">
        <v>62</v>
      </c>
      <c r="J23" s="67">
        <v>1</v>
      </c>
      <c r="K23" s="10"/>
      <c r="Q23" t="s">
        <v>3379</v>
      </c>
    </row>
    <row r="24" spans="1:19" x14ac:dyDescent="0.3">
      <c r="A24" s="65">
        <v>160</v>
      </c>
      <c r="B24" t="s">
        <v>1</v>
      </c>
      <c r="C24" t="s">
        <v>77</v>
      </c>
      <c r="D24" s="67" t="s">
        <v>8</v>
      </c>
      <c r="E24" s="67">
        <v>42</v>
      </c>
      <c r="F24" s="72" t="s">
        <v>62</v>
      </c>
      <c r="G24" s="67" t="s">
        <v>3384</v>
      </c>
      <c r="H24" s="67">
        <v>8</v>
      </c>
      <c r="I24" s="67" t="s">
        <v>62</v>
      </c>
      <c r="J24" s="67">
        <v>1</v>
      </c>
      <c r="K24" s="10"/>
    </row>
    <row r="25" spans="1:19" x14ac:dyDescent="0.3">
      <c r="A25" s="65">
        <v>161</v>
      </c>
      <c r="B25" t="s">
        <v>1</v>
      </c>
      <c r="C25" t="s">
        <v>77</v>
      </c>
      <c r="D25" s="67">
        <v>2050</v>
      </c>
      <c r="E25" s="67">
        <v>69</v>
      </c>
      <c r="F25" s="72" t="s">
        <v>62</v>
      </c>
      <c r="G25" s="67" t="s">
        <v>3384</v>
      </c>
      <c r="H25" s="67">
        <v>8</v>
      </c>
      <c r="I25" s="67" t="s">
        <v>62</v>
      </c>
      <c r="J25" s="67">
        <v>1</v>
      </c>
      <c r="K25" s="10"/>
    </row>
    <row r="26" spans="1:19" x14ac:dyDescent="0.3">
      <c r="A26" s="65">
        <v>221</v>
      </c>
      <c r="B26" t="s">
        <v>2</v>
      </c>
      <c r="C26" t="s">
        <v>5</v>
      </c>
      <c r="D26" s="67">
        <v>2050</v>
      </c>
      <c r="E26" s="67">
        <v>1141</v>
      </c>
      <c r="F26" s="72" t="s">
        <v>62</v>
      </c>
      <c r="G26" s="67" t="s">
        <v>3384</v>
      </c>
      <c r="H26" s="67">
        <v>1</v>
      </c>
      <c r="I26" s="67" t="s">
        <v>62</v>
      </c>
      <c r="J26" s="67">
        <v>3</v>
      </c>
      <c r="K26" s="10"/>
      <c r="Q26" t="s">
        <v>3379</v>
      </c>
      <c r="R26" s="13"/>
      <c r="S26" s="13"/>
    </row>
    <row r="27" spans="1:19" x14ac:dyDescent="0.3">
      <c r="A27" s="65">
        <v>222</v>
      </c>
      <c r="B27" t="s">
        <v>2</v>
      </c>
      <c r="C27" t="s">
        <v>5</v>
      </c>
      <c r="D27" s="67" t="s">
        <v>3400</v>
      </c>
      <c r="E27" s="67">
        <v>424</v>
      </c>
      <c r="F27" s="72" t="s">
        <v>62</v>
      </c>
      <c r="G27" s="67" t="s">
        <v>3384</v>
      </c>
      <c r="H27" s="67">
        <v>1</v>
      </c>
      <c r="I27" s="67" t="s">
        <v>62</v>
      </c>
      <c r="J27" s="67">
        <v>3</v>
      </c>
      <c r="K27" s="10"/>
      <c r="Q27" t="s">
        <v>63</v>
      </c>
      <c r="R27" s="13" t="b">
        <f>R5&gt;R4</f>
        <v>0</v>
      </c>
      <c r="S27" s="13" t="b">
        <f>S5&gt;S4</f>
        <v>0</v>
      </c>
    </row>
    <row r="28" spans="1:19" x14ac:dyDescent="0.3">
      <c r="A28" s="65">
        <v>223</v>
      </c>
      <c r="B28" t="s">
        <v>2</v>
      </c>
      <c r="C28" t="s">
        <v>5</v>
      </c>
      <c r="D28" s="67" t="s">
        <v>8</v>
      </c>
      <c r="E28" s="67">
        <v>917</v>
      </c>
      <c r="F28" s="72" t="s">
        <v>62</v>
      </c>
      <c r="G28" s="67" t="s">
        <v>3384</v>
      </c>
      <c r="H28" s="67">
        <v>1</v>
      </c>
      <c r="I28" s="67" t="s">
        <v>62</v>
      </c>
      <c r="J28" s="67">
        <v>3</v>
      </c>
      <c r="K28" s="10"/>
      <c r="Q28" t="s">
        <v>61</v>
      </c>
      <c r="R28" s="13" t="b">
        <f>R9&gt;R8</f>
        <v>0</v>
      </c>
      <c r="S28" s="69" t="b">
        <f>S9&gt;S8</f>
        <v>0</v>
      </c>
    </row>
    <row r="29" spans="1:19" x14ac:dyDescent="0.3">
      <c r="A29" s="65">
        <v>235</v>
      </c>
      <c r="B29" t="s">
        <v>2</v>
      </c>
      <c r="C29" t="s">
        <v>58</v>
      </c>
      <c r="D29" s="67">
        <v>2050</v>
      </c>
      <c r="E29" s="67">
        <v>294</v>
      </c>
      <c r="F29" s="72" t="s">
        <v>62</v>
      </c>
      <c r="G29" s="67" t="s">
        <v>3384</v>
      </c>
      <c r="H29" s="67">
        <v>2</v>
      </c>
      <c r="I29" s="67" t="s">
        <v>62</v>
      </c>
      <c r="J29" s="67">
        <v>3</v>
      </c>
      <c r="K29" s="10"/>
    </row>
    <row r="30" spans="1:19" x14ac:dyDescent="0.3">
      <c r="A30" s="65">
        <v>236</v>
      </c>
      <c r="B30" t="s">
        <v>2</v>
      </c>
      <c r="C30" t="s">
        <v>58</v>
      </c>
      <c r="D30" s="67" t="s">
        <v>3400</v>
      </c>
      <c r="E30" s="67">
        <v>248</v>
      </c>
      <c r="F30" s="72" t="s">
        <v>62</v>
      </c>
      <c r="G30" s="67" t="s">
        <v>3384</v>
      </c>
      <c r="H30" s="67">
        <v>2</v>
      </c>
      <c r="I30" s="67" t="s">
        <v>62</v>
      </c>
      <c r="J30" s="67">
        <v>3</v>
      </c>
      <c r="K30" s="10"/>
    </row>
    <row r="31" spans="1:19" x14ac:dyDescent="0.3">
      <c r="A31" s="65">
        <v>237</v>
      </c>
      <c r="B31" t="s">
        <v>2</v>
      </c>
      <c r="C31" t="s">
        <v>58</v>
      </c>
      <c r="D31" s="67" t="s">
        <v>8</v>
      </c>
      <c r="E31" s="67">
        <v>288</v>
      </c>
      <c r="F31" s="72" t="s">
        <v>62</v>
      </c>
      <c r="G31" s="67" t="s">
        <v>3384</v>
      </c>
      <c r="H31" s="67">
        <v>2</v>
      </c>
      <c r="I31" s="67" t="s">
        <v>62</v>
      </c>
      <c r="J31" s="67">
        <v>3</v>
      </c>
      <c r="K31" s="10"/>
    </row>
    <row r="32" spans="1:19" x14ac:dyDescent="0.3">
      <c r="A32" s="65">
        <v>249</v>
      </c>
      <c r="B32" t="s">
        <v>2</v>
      </c>
      <c r="C32" t="s">
        <v>40</v>
      </c>
      <c r="D32" s="67">
        <v>2050</v>
      </c>
      <c r="E32" s="67">
        <v>846</v>
      </c>
      <c r="F32" s="72" t="s">
        <v>62</v>
      </c>
      <c r="G32" s="67" t="s">
        <v>3384</v>
      </c>
      <c r="H32" s="67">
        <v>3</v>
      </c>
      <c r="I32" s="67" t="s">
        <v>62</v>
      </c>
      <c r="J32" s="67">
        <v>3</v>
      </c>
      <c r="K32" s="10"/>
    </row>
    <row r="33" spans="1:21" x14ac:dyDescent="0.3">
      <c r="A33" s="65">
        <v>250</v>
      </c>
      <c r="B33" t="s">
        <v>2</v>
      </c>
      <c r="C33" t="s">
        <v>40</v>
      </c>
      <c r="D33" s="67" t="s">
        <v>3400</v>
      </c>
      <c r="E33" s="67">
        <v>176</v>
      </c>
      <c r="F33" s="72" t="s">
        <v>62</v>
      </c>
      <c r="G33" s="67" t="s">
        <v>3384</v>
      </c>
      <c r="H33" s="67">
        <v>3</v>
      </c>
      <c r="I33" s="67" t="s">
        <v>62</v>
      </c>
      <c r="J33" s="67">
        <v>3</v>
      </c>
      <c r="K33" s="10"/>
    </row>
    <row r="34" spans="1:21" x14ac:dyDescent="0.3">
      <c r="A34" s="65">
        <v>251</v>
      </c>
      <c r="B34" t="s">
        <v>2</v>
      </c>
      <c r="C34" t="s">
        <v>40</v>
      </c>
      <c r="D34" s="67" t="s">
        <v>8</v>
      </c>
      <c r="E34" s="67">
        <v>629</v>
      </c>
      <c r="F34" s="72" t="s">
        <v>62</v>
      </c>
      <c r="G34" s="67" t="s">
        <v>3384</v>
      </c>
      <c r="H34" s="67">
        <v>3</v>
      </c>
      <c r="I34" s="67" t="s">
        <v>62</v>
      </c>
      <c r="J34" s="67">
        <v>3</v>
      </c>
      <c r="K34" s="10"/>
    </row>
    <row r="35" spans="1:21" x14ac:dyDescent="0.3">
      <c r="A35" s="65">
        <v>263</v>
      </c>
      <c r="B35" t="s">
        <v>2</v>
      </c>
      <c r="C35" t="s">
        <v>23</v>
      </c>
      <c r="D35" s="67" t="s">
        <v>3400</v>
      </c>
      <c r="E35" s="67">
        <v>115</v>
      </c>
      <c r="F35" s="72" t="s">
        <v>62</v>
      </c>
      <c r="G35" s="67" t="s">
        <v>3384</v>
      </c>
      <c r="H35" s="67">
        <v>4</v>
      </c>
      <c r="I35" s="67" t="s">
        <v>62</v>
      </c>
      <c r="J35" s="67">
        <v>3</v>
      </c>
      <c r="K35" s="10"/>
    </row>
    <row r="36" spans="1:21" x14ac:dyDescent="0.3">
      <c r="A36" s="65">
        <v>264</v>
      </c>
      <c r="B36" t="s">
        <v>2</v>
      </c>
      <c r="C36" t="s">
        <v>23</v>
      </c>
      <c r="D36" s="67" t="s">
        <v>8</v>
      </c>
      <c r="E36" s="67">
        <v>512</v>
      </c>
      <c r="F36" s="72" t="s">
        <v>62</v>
      </c>
      <c r="G36" s="67" t="s">
        <v>3384</v>
      </c>
      <c r="H36" s="67">
        <v>4</v>
      </c>
      <c r="I36" s="67" t="s">
        <v>62</v>
      </c>
      <c r="J36" s="67">
        <v>3</v>
      </c>
      <c r="K36" s="10"/>
    </row>
    <row r="37" spans="1:21" x14ac:dyDescent="0.3">
      <c r="A37" s="65">
        <v>265</v>
      </c>
      <c r="B37" t="s">
        <v>2</v>
      </c>
      <c r="C37" t="s">
        <v>23</v>
      </c>
      <c r="D37" s="67">
        <v>2050</v>
      </c>
      <c r="E37" s="67">
        <v>512</v>
      </c>
      <c r="F37" s="72" t="s">
        <v>62</v>
      </c>
      <c r="G37" s="67" t="s">
        <v>3384</v>
      </c>
      <c r="H37" s="67">
        <v>4</v>
      </c>
      <c r="I37" s="67" t="s">
        <v>62</v>
      </c>
      <c r="J37" s="67">
        <v>3</v>
      </c>
      <c r="K37" s="10"/>
      <c r="R37" s="1" t="s">
        <v>68</v>
      </c>
    </row>
    <row r="38" spans="1:21" x14ac:dyDescent="0.3">
      <c r="A38" s="65">
        <v>277</v>
      </c>
      <c r="B38" t="s">
        <v>2</v>
      </c>
      <c r="C38" t="s">
        <v>22</v>
      </c>
      <c r="D38" s="67" t="s">
        <v>3400</v>
      </c>
      <c r="E38" s="67">
        <v>5</v>
      </c>
      <c r="F38" s="72" t="s">
        <v>62</v>
      </c>
      <c r="G38" s="67" t="s">
        <v>3384</v>
      </c>
      <c r="H38" s="67">
        <v>5</v>
      </c>
      <c r="I38" s="67" t="s">
        <v>62</v>
      </c>
      <c r="J38" s="67">
        <v>3</v>
      </c>
      <c r="K38" s="10"/>
      <c r="R38" s="85" t="s">
        <v>70</v>
      </c>
      <c r="S38" s="85"/>
    </row>
    <row r="39" spans="1:21" x14ac:dyDescent="0.3">
      <c r="A39" s="65">
        <v>278</v>
      </c>
      <c r="B39" t="s">
        <v>2</v>
      </c>
      <c r="C39" t="s">
        <v>22</v>
      </c>
      <c r="D39" s="67" t="s">
        <v>8</v>
      </c>
      <c r="E39" s="67">
        <v>15</v>
      </c>
      <c r="F39" s="72" t="s">
        <v>62</v>
      </c>
      <c r="G39" s="67" t="s">
        <v>3384</v>
      </c>
      <c r="H39" s="67">
        <v>5</v>
      </c>
      <c r="I39" s="67" t="s">
        <v>62</v>
      </c>
      <c r="J39" s="67">
        <v>3</v>
      </c>
      <c r="K39" s="10"/>
      <c r="L39" s="14"/>
      <c r="M39" s="14"/>
      <c r="N39" s="14"/>
      <c r="O39" s="14"/>
      <c r="P39" s="14"/>
      <c r="R39" s="12" t="s">
        <v>66</v>
      </c>
      <c r="S39" s="12" t="s">
        <v>67</v>
      </c>
      <c r="U39" t="s">
        <v>73</v>
      </c>
    </row>
    <row r="40" spans="1:21" x14ac:dyDescent="0.3">
      <c r="A40" s="65">
        <v>279</v>
      </c>
      <c r="B40" t="s">
        <v>2</v>
      </c>
      <c r="C40" t="s">
        <v>22</v>
      </c>
      <c r="D40" s="67">
        <v>2050</v>
      </c>
      <c r="E40" s="67">
        <v>21</v>
      </c>
      <c r="F40" s="72" t="s">
        <v>62</v>
      </c>
      <c r="G40" s="67" t="s">
        <v>3384</v>
      </c>
      <c r="H40" s="67">
        <v>5</v>
      </c>
      <c r="I40" s="67" t="s">
        <v>62</v>
      </c>
      <c r="J40" s="67">
        <v>3</v>
      </c>
      <c r="K40" s="10"/>
      <c r="Q40" t="s">
        <v>5</v>
      </c>
      <c r="R40" s="15" t="e">
        <f>(D2*E$38+D3*E$39)/(D2+D3)/100</f>
        <v>#VALUE!</v>
      </c>
      <c r="S40" s="15" t="e">
        <f>(D4*E$40+D5*E$41)/(D4+D5)/100</f>
        <v>#VALUE!</v>
      </c>
    </row>
    <row r="41" spans="1:21" x14ac:dyDescent="0.3">
      <c r="A41" s="65">
        <v>291</v>
      </c>
      <c r="B41" t="s">
        <v>2</v>
      </c>
      <c r="C41" t="s">
        <v>3408</v>
      </c>
      <c r="D41" s="67" t="s">
        <v>3400</v>
      </c>
      <c r="E41" s="67">
        <v>4</v>
      </c>
      <c r="F41" s="72" t="s">
        <v>62</v>
      </c>
      <c r="G41" s="67" t="s">
        <v>3384</v>
      </c>
      <c r="H41" s="67">
        <v>6</v>
      </c>
      <c r="I41" s="67" t="s">
        <v>62</v>
      </c>
      <c r="J41" s="67">
        <v>3</v>
      </c>
      <c r="K41" s="10"/>
      <c r="Q41" t="s">
        <v>58</v>
      </c>
      <c r="R41" s="15" t="e">
        <f>(D14*E$42+D15*E$43)/(D14+D15)/100</f>
        <v>#VALUE!</v>
      </c>
      <c r="S41" s="15" t="e">
        <f>(D16*E$44+D17*E$45)/(D16+D17)/100</f>
        <v>#VALUE!</v>
      </c>
      <c r="U41" t="e">
        <f>S41&gt;R41</f>
        <v>#VALUE!</v>
      </c>
    </row>
    <row r="42" spans="1:21" x14ac:dyDescent="0.3">
      <c r="A42" s="65">
        <v>292</v>
      </c>
      <c r="B42" t="s">
        <v>2</v>
      </c>
      <c r="C42" t="s">
        <v>3408</v>
      </c>
      <c r="D42" s="67" t="s">
        <v>8</v>
      </c>
      <c r="E42" s="67">
        <v>22</v>
      </c>
      <c r="F42" s="72" t="s">
        <v>62</v>
      </c>
      <c r="G42" s="67" t="s">
        <v>3384</v>
      </c>
      <c r="H42" s="67">
        <v>6</v>
      </c>
      <c r="I42" s="67" t="s">
        <v>62</v>
      </c>
      <c r="J42" s="67">
        <v>3</v>
      </c>
      <c r="K42" s="10"/>
      <c r="Q42" t="s">
        <v>40</v>
      </c>
      <c r="R42" s="15" t="e">
        <f>(D26*E$46+D27*E$47)/(D26+D27)/100</f>
        <v>#VALUE!</v>
      </c>
      <c r="S42" s="15" t="e">
        <f>(D32*E$48+D33*E$49)/(D32+D33)/100</f>
        <v>#VALUE!</v>
      </c>
      <c r="U42" t="e">
        <f>S42&gt;R42</f>
        <v>#VALUE!</v>
      </c>
    </row>
    <row r="43" spans="1:21" x14ac:dyDescent="0.3">
      <c r="A43" s="65">
        <v>293</v>
      </c>
      <c r="B43" t="s">
        <v>2</v>
      </c>
      <c r="C43" t="s">
        <v>3408</v>
      </c>
      <c r="D43" s="67">
        <v>2050</v>
      </c>
      <c r="E43" s="67">
        <v>62</v>
      </c>
      <c r="F43" s="72" t="s">
        <v>62</v>
      </c>
      <c r="G43" s="67" t="s">
        <v>3384</v>
      </c>
      <c r="H43" s="67">
        <v>6</v>
      </c>
      <c r="I43" s="67" t="s">
        <v>62</v>
      </c>
      <c r="J43" s="67">
        <v>3</v>
      </c>
      <c r="K43" s="10"/>
    </row>
    <row r="44" spans="1:21" x14ac:dyDescent="0.3">
      <c r="A44" s="65">
        <v>305</v>
      </c>
      <c r="B44" t="s">
        <v>2</v>
      </c>
      <c r="C44" t="s">
        <v>78</v>
      </c>
      <c r="D44" s="67" t="s">
        <v>3400</v>
      </c>
      <c r="E44" s="67">
        <v>51</v>
      </c>
      <c r="F44" s="72" t="s">
        <v>62</v>
      </c>
      <c r="G44" s="67" t="s">
        <v>3384</v>
      </c>
      <c r="H44" s="67">
        <v>7</v>
      </c>
      <c r="I44" s="67" t="s">
        <v>62</v>
      </c>
      <c r="J44" s="67">
        <v>3</v>
      </c>
      <c r="K44" s="10"/>
      <c r="R44" s="85" t="s">
        <v>69</v>
      </c>
      <c r="S44" s="85"/>
    </row>
    <row r="45" spans="1:21" x14ac:dyDescent="0.3">
      <c r="A45" s="65">
        <v>306</v>
      </c>
      <c r="B45" t="s">
        <v>2</v>
      </c>
      <c r="C45" t="s">
        <v>78</v>
      </c>
      <c r="D45" s="67" t="s">
        <v>8</v>
      </c>
      <c r="E45" s="67">
        <v>78</v>
      </c>
      <c r="F45" s="72" t="s">
        <v>62</v>
      </c>
      <c r="G45" s="67" t="s">
        <v>3384</v>
      </c>
      <c r="H45" s="67">
        <v>7</v>
      </c>
      <c r="I45" s="67" t="s">
        <v>62</v>
      </c>
      <c r="J45" s="67">
        <v>3</v>
      </c>
      <c r="K45" s="10"/>
      <c r="R45" s="12" t="s">
        <v>66</v>
      </c>
      <c r="S45" s="12" t="s">
        <v>67</v>
      </c>
    </row>
    <row r="46" spans="1:21" x14ac:dyDescent="0.3">
      <c r="A46" s="65">
        <v>307</v>
      </c>
      <c r="B46" t="s">
        <v>2</v>
      </c>
      <c r="C46" t="s">
        <v>78</v>
      </c>
      <c r="D46" s="67">
        <v>2050</v>
      </c>
      <c r="E46" s="67">
        <v>110</v>
      </c>
      <c r="F46" s="72" t="s">
        <v>62</v>
      </c>
      <c r="G46" s="67" t="s">
        <v>3384</v>
      </c>
      <c r="H46" s="67">
        <v>7</v>
      </c>
      <c r="I46" s="67" t="s">
        <v>62</v>
      </c>
      <c r="J46" s="67">
        <v>3</v>
      </c>
      <c r="K46" s="10"/>
      <c r="Q46" t="s">
        <v>5</v>
      </c>
      <c r="R46" s="15" t="e">
        <f>(D6*E$50+D7*E$51)/(D6+D7)/100</f>
        <v>#VALUE!</v>
      </c>
      <c r="S46" s="15" t="e">
        <f>(D8*E$52+D9*E$53)/(D8+D9)/100</f>
        <v>#VALUE!</v>
      </c>
    </row>
    <row r="47" spans="1:21" x14ac:dyDescent="0.3">
      <c r="A47" s="65">
        <v>319</v>
      </c>
      <c r="B47" t="s">
        <v>2</v>
      </c>
      <c r="C47" t="s">
        <v>77</v>
      </c>
      <c r="D47" s="67" t="s">
        <v>3400</v>
      </c>
      <c r="E47" s="67">
        <v>0</v>
      </c>
      <c r="F47" s="72" t="s">
        <v>62</v>
      </c>
      <c r="G47" s="67" t="s">
        <v>3384</v>
      </c>
      <c r="H47" s="67">
        <v>8</v>
      </c>
      <c r="I47" s="67" t="s">
        <v>62</v>
      </c>
      <c r="J47" s="67">
        <v>3</v>
      </c>
      <c r="K47" s="10"/>
      <c r="Q47" t="s">
        <v>58</v>
      </c>
      <c r="R47" s="15" t="e">
        <f>(D18*E$54+D19*E$55)/(D18+D19)/100</f>
        <v>#VALUE!</v>
      </c>
      <c r="S47" s="15" t="e">
        <f>(D20*E$56+D21*E$57)/(D20+D21)/100</f>
        <v>#VALUE!</v>
      </c>
      <c r="U47" t="e">
        <f>S47&gt;R47</f>
        <v>#VALUE!</v>
      </c>
    </row>
    <row r="48" spans="1:21" x14ac:dyDescent="0.3">
      <c r="A48" s="65">
        <v>320</v>
      </c>
      <c r="B48" t="s">
        <v>2</v>
      </c>
      <c r="C48" t="s">
        <v>77</v>
      </c>
      <c r="D48" s="67" t="s">
        <v>8</v>
      </c>
      <c r="E48" s="67">
        <v>0</v>
      </c>
      <c r="F48" s="72" t="s">
        <v>62</v>
      </c>
      <c r="G48" s="67" t="s">
        <v>3384</v>
      </c>
      <c r="H48" s="67">
        <v>8</v>
      </c>
      <c r="I48" s="67" t="s">
        <v>62</v>
      </c>
      <c r="J48" s="67">
        <v>3</v>
      </c>
      <c r="K48" s="10"/>
      <c r="Q48" t="s">
        <v>40</v>
      </c>
      <c r="R48" s="15" t="e">
        <f>(D30*E$58+D31*E$59)/(D30+D31)/100</f>
        <v>#VALUE!</v>
      </c>
      <c r="S48" s="15" t="e">
        <f>(D32*E$60+D33*E$61)/(D32+D33)/100</f>
        <v>#VALUE!</v>
      </c>
      <c r="U48" t="e">
        <f>S48&gt;R48</f>
        <v>#VALUE!</v>
      </c>
    </row>
    <row r="49" spans="1:19" x14ac:dyDescent="0.3">
      <c r="A49" s="65">
        <v>321</v>
      </c>
      <c r="B49" t="s">
        <v>2</v>
      </c>
      <c r="C49" t="s">
        <v>77</v>
      </c>
      <c r="D49" s="67">
        <v>2050</v>
      </c>
      <c r="E49" s="67">
        <v>0</v>
      </c>
      <c r="F49" s="72" t="s">
        <v>62</v>
      </c>
      <c r="G49" s="67" t="s">
        <v>3384</v>
      </c>
      <c r="H49" s="67">
        <v>8</v>
      </c>
      <c r="I49" s="67" t="s">
        <v>62</v>
      </c>
      <c r="J49" s="67">
        <v>3</v>
      </c>
      <c r="K49" s="10"/>
    </row>
    <row r="50" spans="1:19" x14ac:dyDescent="0.3">
      <c r="A50" s="65">
        <v>333</v>
      </c>
      <c r="B50" t="s">
        <v>3</v>
      </c>
      <c r="C50" t="s">
        <v>5</v>
      </c>
      <c r="D50" s="67">
        <v>2050</v>
      </c>
      <c r="E50" s="67">
        <v>37030</v>
      </c>
      <c r="F50" s="72" t="s">
        <v>62</v>
      </c>
      <c r="G50" s="67" t="s">
        <v>3384</v>
      </c>
      <c r="H50" s="67">
        <v>1</v>
      </c>
      <c r="I50" s="67" t="s">
        <v>62</v>
      </c>
      <c r="J50" s="67">
        <v>4</v>
      </c>
      <c r="K50" s="10"/>
      <c r="Q50" t="s">
        <v>71</v>
      </c>
    </row>
    <row r="51" spans="1:19" x14ac:dyDescent="0.3">
      <c r="A51" s="65">
        <v>334</v>
      </c>
      <c r="B51" t="s">
        <v>3</v>
      </c>
      <c r="C51" t="s">
        <v>5</v>
      </c>
      <c r="D51" s="67" t="s">
        <v>3400</v>
      </c>
      <c r="E51" s="67">
        <v>4435</v>
      </c>
      <c r="F51" s="72" t="s">
        <v>62</v>
      </c>
      <c r="G51" s="67" t="s">
        <v>3384</v>
      </c>
      <c r="H51" s="67">
        <v>1</v>
      </c>
      <c r="I51" s="67" t="s">
        <v>62</v>
      </c>
      <c r="J51" s="67">
        <v>4</v>
      </c>
      <c r="K51" s="10"/>
    </row>
    <row r="52" spans="1:19" x14ac:dyDescent="0.3">
      <c r="A52" s="65">
        <v>335</v>
      </c>
      <c r="B52" t="s">
        <v>3</v>
      </c>
      <c r="C52" t="s">
        <v>5</v>
      </c>
      <c r="D52" s="67" t="s">
        <v>8</v>
      </c>
      <c r="E52" s="67">
        <v>19160</v>
      </c>
      <c r="F52" s="72" t="s">
        <v>62</v>
      </c>
      <c r="G52" s="67" t="s">
        <v>3384</v>
      </c>
      <c r="H52" s="67">
        <v>1</v>
      </c>
      <c r="I52" s="67" t="s">
        <v>62</v>
      </c>
      <c r="J52" s="67">
        <v>4</v>
      </c>
      <c r="K52" s="10"/>
      <c r="Q52" t="s">
        <v>72</v>
      </c>
    </row>
    <row r="53" spans="1:19" x14ac:dyDescent="0.3">
      <c r="A53" s="65">
        <v>347</v>
      </c>
      <c r="B53" t="s">
        <v>3</v>
      </c>
      <c r="C53" t="s">
        <v>58</v>
      </c>
      <c r="D53" s="67">
        <v>2050</v>
      </c>
      <c r="E53" s="67">
        <v>7212</v>
      </c>
      <c r="F53" s="72" t="s">
        <v>62</v>
      </c>
      <c r="G53" s="67" t="s">
        <v>3384</v>
      </c>
      <c r="H53" s="67">
        <v>2</v>
      </c>
      <c r="I53" s="67" t="s">
        <v>62</v>
      </c>
      <c r="J53" s="67">
        <v>4</v>
      </c>
      <c r="K53" s="10"/>
      <c r="Q53" t="s">
        <v>63</v>
      </c>
      <c r="R53" s="12" t="e">
        <f>R42&gt;R41</f>
        <v>#VALUE!</v>
      </c>
      <c r="S53" s="13" t="e">
        <f>S42&gt;S41</f>
        <v>#VALUE!</v>
      </c>
    </row>
    <row r="54" spans="1:19" x14ac:dyDescent="0.3">
      <c r="A54" s="65">
        <v>348</v>
      </c>
      <c r="B54" t="s">
        <v>3</v>
      </c>
      <c r="C54" t="s">
        <v>58</v>
      </c>
      <c r="D54" s="67" t="s">
        <v>3400</v>
      </c>
      <c r="E54" s="67">
        <v>2568</v>
      </c>
      <c r="F54" s="72" t="s">
        <v>62</v>
      </c>
      <c r="G54" s="67" t="s">
        <v>3384</v>
      </c>
      <c r="H54" s="67">
        <v>2</v>
      </c>
      <c r="I54" s="67" t="s">
        <v>62</v>
      </c>
      <c r="J54" s="67">
        <v>4</v>
      </c>
      <c r="K54" s="10"/>
      <c r="Q54" t="s">
        <v>61</v>
      </c>
      <c r="R54" s="13" t="e">
        <f>R48&gt;R47</f>
        <v>#VALUE!</v>
      </c>
      <c r="S54" s="13" t="e">
        <f>S48&gt;S47</f>
        <v>#VALUE!</v>
      </c>
    </row>
    <row r="55" spans="1:19" x14ac:dyDescent="0.3">
      <c r="A55" s="65">
        <v>349</v>
      </c>
      <c r="B55" t="s">
        <v>3</v>
      </c>
      <c r="C55" t="s">
        <v>58</v>
      </c>
      <c r="D55" s="67" t="s">
        <v>8</v>
      </c>
      <c r="E55" s="67">
        <v>5239</v>
      </c>
      <c r="F55" s="72" t="s">
        <v>62</v>
      </c>
      <c r="G55" s="67" t="s">
        <v>3384</v>
      </c>
      <c r="H55" s="67">
        <v>2</v>
      </c>
      <c r="I55" s="67" t="s">
        <v>62</v>
      </c>
      <c r="J55" s="67">
        <v>4</v>
      </c>
      <c r="K55" s="10"/>
    </row>
    <row r="56" spans="1:19" x14ac:dyDescent="0.3">
      <c r="A56" s="65">
        <v>361</v>
      </c>
      <c r="B56" t="s">
        <v>3</v>
      </c>
      <c r="C56" t="s">
        <v>40</v>
      </c>
      <c r="D56" s="67">
        <v>2050</v>
      </c>
      <c r="E56" s="67">
        <v>29817</v>
      </c>
      <c r="F56" s="72" t="s">
        <v>62</v>
      </c>
      <c r="G56" s="67" t="s">
        <v>3384</v>
      </c>
      <c r="H56" s="67">
        <v>3</v>
      </c>
      <c r="I56" s="67" t="s">
        <v>62</v>
      </c>
      <c r="J56" s="67">
        <v>4</v>
      </c>
      <c r="K56" s="10"/>
    </row>
    <row r="57" spans="1:19" x14ac:dyDescent="0.3">
      <c r="A57" s="65">
        <v>362</v>
      </c>
      <c r="B57" t="s">
        <v>3</v>
      </c>
      <c r="C57" t="s">
        <v>40</v>
      </c>
      <c r="D57" s="67" t="s">
        <v>3400</v>
      </c>
      <c r="E57" s="67">
        <v>1867</v>
      </c>
      <c r="F57" s="72" t="s">
        <v>62</v>
      </c>
      <c r="G57" s="67" t="s">
        <v>3384</v>
      </c>
      <c r="H57" s="67">
        <v>3</v>
      </c>
      <c r="I57" s="67" t="s">
        <v>62</v>
      </c>
      <c r="J57" s="67">
        <v>4</v>
      </c>
      <c r="K57" s="10"/>
    </row>
    <row r="58" spans="1:19" x14ac:dyDescent="0.3">
      <c r="A58" s="65">
        <v>363</v>
      </c>
      <c r="B58" t="s">
        <v>3</v>
      </c>
      <c r="C58" t="s">
        <v>40</v>
      </c>
      <c r="D58" s="67" t="s">
        <v>8</v>
      </c>
      <c r="E58" s="67">
        <v>13921</v>
      </c>
      <c r="F58" s="72" t="s">
        <v>62</v>
      </c>
      <c r="G58" s="67" t="s">
        <v>3384</v>
      </c>
      <c r="H58" s="67">
        <v>3</v>
      </c>
      <c r="I58" s="67" t="s">
        <v>62</v>
      </c>
      <c r="J58" s="67">
        <v>4</v>
      </c>
      <c r="K58" s="10"/>
    </row>
    <row r="59" spans="1:19" x14ac:dyDescent="0.3">
      <c r="A59" s="65">
        <v>375</v>
      </c>
      <c r="B59" t="s">
        <v>3</v>
      </c>
      <c r="C59" t="s">
        <v>23</v>
      </c>
      <c r="D59" s="67" t="s">
        <v>3400</v>
      </c>
      <c r="E59" s="67">
        <v>969</v>
      </c>
      <c r="F59" s="72" t="s">
        <v>62</v>
      </c>
      <c r="G59" s="67" t="s">
        <v>3384</v>
      </c>
      <c r="H59" s="67">
        <v>4</v>
      </c>
      <c r="I59" s="67" t="s">
        <v>62</v>
      </c>
      <c r="J59" s="67">
        <v>4</v>
      </c>
      <c r="K59" s="10"/>
    </row>
    <row r="60" spans="1:19" x14ac:dyDescent="0.3">
      <c r="A60" s="65">
        <v>376</v>
      </c>
      <c r="B60" t="s">
        <v>3</v>
      </c>
      <c r="C60" t="s">
        <v>23</v>
      </c>
      <c r="D60" s="67" t="s">
        <v>8</v>
      </c>
      <c r="E60" s="67">
        <v>7770</v>
      </c>
      <c r="F60" s="72" t="s">
        <v>62</v>
      </c>
      <c r="G60" s="67" t="s">
        <v>3384</v>
      </c>
      <c r="H60" s="67">
        <v>4</v>
      </c>
      <c r="I60" s="67" t="s">
        <v>62</v>
      </c>
      <c r="J60" s="67">
        <v>4</v>
      </c>
      <c r="K60" s="10"/>
    </row>
    <row r="61" spans="1:19" x14ac:dyDescent="0.3">
      <c r="A61" s="65">
        <v>377</v>
      </c>
      <c r="B61" t="s">
        <v>3</v>
      </c>
      <c r="C61" t="s">
        <v>23</v>
      </c>
      <c r="D61" s="67">
        <v>2050</v>
      </c>
      <c r="E61" s="67">
        <v>7770</v>
      </c>
      <c r="F61" s="72" t="s">
        <v>62</v>
      </c>
      <c r="G61" s="67" t="s">
        <v>3384</v>
      </c>
      <c r="H61" s="67">
        <v>4</v>
      </c>
      <c r="I61" s="67" t="s">
        <v>62</v>
      </c>
      <c r="J61" s="67">
        <v>4</v>
      </c>
      <c r="K61" s="10"/>
    </row>
    <row r="62" spans="1:19" x14ac:dyDescent="0.3">
      <c r="A62" s="65">
        <v>389</v>
      </c>
      <c r="B62" t="s">
        <v>3</v>
      </c>
      <c r="C62" t="s">
        <v>22</v>
      </c>
      <c r="D62" s="67" t="s">
        <v>3400</v>
      </c>
      <c r="E62" s="67">
        <v>165</v>
      </c>
      <c r="F62" s="72" t="s">
        <v>62</v>
      </c>
      <c r="G62" s="67" t="s">
        <v>3384</v>
      </c>
      <c r="H62" s="67">
        <v>5</v>
      </c>
      <c r="I62" s="67" t="s">
        <v>62</v>
      </c>
      <c r="J62" s="67">
        <v>4</v>
      </c>
      <c r="K62" s="10"/>
    </row>
    <row r="63" spans="1:19" x14ac:dyDescent="0.3">
      <c r="A63" s="65">
        <v>390</v>
      </c>
      <c r="B63" t="s">
        <v>3</v>
      </c>
      <c r="C63" t="s">
        <v>22</v>
      </c>
      <c r="D63" s="67" t="s">
        <v>8</v>
      </c>
      <c r="E63" s="67">
        <v>1026</v>
      </c>
      <c r="F63" s="72" t="s">
        <v>62</v>
      </c>
      <c r="G63" s="67" t="s">
        <v>3384</v>
      </c>
      <c r="H63" s="67">
        <v>5</v>
      </c>
      <c r="I63" s="67" t="s">
        <v>62</v>
      </c>
      <c r="J63" s="67">
        <v>4</v>
      </c>
      <c r="K63" s="10"/>
    </row>
    <row r="64" spans="1:19" x14ac:dyDescent="0.3">
      <c r="A64" s="65">
        <v>391</v>
      </c>
      <c r="B64" t="s">
        <v>3</v>
      </c>
      <c r="C64" t="s">
        <v>22</v>
      </c>
      <c r="D64" s="67">
        <v>2050</v>
      </c>
      <c r="E64" s="67">
        <v>4007</v>
      </c>
      <c r="F64" s="72" t="s">
        <v>62</v>
      </c>
      <c r="G64" s="67" t="s">
        <v>3384</v>
      </c>
      <c r="H64" s="67">
        <v>5</v>
      </c>
      <c r="I64" s="67" t="s">
        <v>62</v>
      </c>
      <c r="J64" s="67">
        <v>4</v>
      </c>
      <c r="K64" s="10"/>
    </row>
    <row r="65" spans="1:11" x14ac:dyDescent="0.3">
      <c r="A65" s="65">
        <v>403</v>
      </c>
      <c r="B65" t="s">
        <v>3</v>
      </c>
      <c r="C65" t="s">
        <v>3408</v>
      </c>
      <c r="D65" s="67" t="s">
        <v>3400</v>
      </c>
      <c r="E65" s="67">
        <v>218</v>
      </c>
      <c r="F65" s="72" t="s">
        <v>62</v>
      </c>
      <c r="G65" s="67" t="s">
        <v>3384</v>
      </c>
      <c r="H65" s="67">
        <v>6</v>
      </c>
      <c r="I65" s="67" t="s">
        <v>62</v>
      </c>
      <c r="J65" s="67">
        <v>4</v>
      </c>
      <c r="K65" s="10"/>
    </row>
    <row r="66" spans="1:11" x14ac:dyDescent="0.3">
      <c r="A66" s="65">
        <v>404</v>
      </c>
      <c r="B66" t="s">
        <v>3</v>
      </c>
      <c r="C66" t="s">
        <v>3408</v>
      </c>
      <c r="D66" s="67" t="s">
        <v>8</v>
      </c>
      <c r="E66" s="67">
        <v>790</v>
      </c>
      <c r="F66" s="72" t="s">
        <v>62</v>
      </c>
      <c r="G66" s="67" t="s">
        <v>3384</v>
      </c>
      <c r="H66" s="67">
        <v>6</v>
      </c>
      <c r="I66" s="67" t="s">
        <v>62</v>
      </c>
      <c r="J66" s="67">
        <v>4</v>
      </c>
      <c r="K66" s="10"/>
    </row>
    <row r="67" spans="1:11" x14ac:dyDescent="0.3">
      <c r="A67" s="65">
        <v>405</v>
      </c>
      <c r="B67" t="s">
        <v>3</v>
      </c>
      <c r="C67" t="s">
        <v>3408</v>
      </c>
      <c r="D67" s="67">
        <v>2050</v>
      </c>
      <c r="E67" s="67">
        <v>2625</v>
      </c>
      <c r="F67" s="72" t="s">
        <v>62</v>
      </c>
      <c r="G67" s="67" t="s">
        <v>3384</v>
      </c>
      <c r="H67" s="67">
        <v>6</v>
      </c>
      <c r="I67" s="67" t="s">
        <v>62</v>
      </c>
      <c r="J67" s="67">
        <v>4</v>
      </c>
      <c r="K67" s="10"/>
    </row>
    <row r="68" spans="1:11" x14ac:dyDescent="0.3">
      <c r="A68" s="65">
        <v>417</v>
      </c>
      <c r="B68" t="s">
        <v>3</v>
      </c>
      <c r="C68" t="s">
        <v>78</v>
      </c>
      <c r="D68" s="67" t="s">
        <v>3400</v>
      </c>
      <c r="E68" s="67">
        <v>376</v>
      </c>
      <c r="F68" s="72" t="s">
        <v>62</v>
      </c>
      <c r="G68" s="67" t="s">
        <v>3384</v>
      </c>
      <c r="H68" s="67">
        <v>7</v>
      </c>
      <c r="I68" s="67" t="s">
        <v>62</v>
      </c>
      <c r="J68" s="67">
        <v>4</v>
      </c>
      <c r="K68" s="10"/>
    </row>
    <row r="69" spans="1:11" x14ac:dyDescent="0.3">
      <c r="A69" s="65">
        <v>418</v>
      </c>
      <c r="B69" t="s">
        <v>3</v>
      </c>
      <c r="C69" t="s">
        <v>78</v>
      </c>
      <c r="D69" s="67" t="s">
        <v>8</v>
      </c>
      <c r="E69" s="67">
        <v>2716</v>
      </c>
      <c r="F69" s="72" t="s">
        <v>62</v>
      </c>
      <c r="G69" s="67" t="s">
        <v>3384</v>
      </c>
      <c r="H69" s="67">
        <v>7</v>
      </c>
      <c r="I69" s="67" t="s">
        <v>62</v>
      </c>
      <c r="J69" s="67">
        <v>4</v>
      </c>
      <c r="K69" s="10"/>
    </row>
    <row r="70" spans="1:11" x14ac:dyDescent="0.3">
      <c r="A70" s="65">
        <v>419</v>
      </c>
      <c r="B70" t="s">
        <v>3</v>
      </c>
      <c r="C70" t="s">
        <v>78</v>
      </c>
      <c r="D70" s="67">
        <v>2050</v>
      </c>
      <c r="E70" s="67">
        <v>4812</v>
      </c>
      <c r="F70" s="72" t="s">
        <v>62</v>
      </c>
      <c r="G70" s="67" t="s">
        <v>3384</v>
      </c>
      <c r="H70" s="67">
        <v>7</v>
      </c>
      <c r="I70" s="67" t="s">
        <v>62</v>
      </c>
      <c r="J70" s="67">
        <v>4</v>
      </c>
      <c r="K70" s="10"/>
    </row>
    <row r="71" spans="1:11" x14ac:dyDescent="0.3">
      <c r="A71" s="65">
        <v>431</v>
      </c>
      <c r="B71" t="s">
        <v>3</v>
      </c>
      <c r="C71" t="s">
        <v>77</v>
      </c>
      <c r="D71" s="67" t="s">
        <v>3400</v>
      </c>
      <c r="E71" s="67">
        <v>133</v>
      </c>
      <c r="F71" s="72" t="s">
        <v>62</v>
      </c>
      <c r="G71" s="67" t="s">
        <v>3384</v>
      </c>
      <c r="H71" s="67">
        <v>8</v>
      </c>
      <c r="I71" s="67" t="s">
        <v>62</v>
      </c>
      <c r="J71" s="67">
        <v>4</v>
      </c>
      <c r="K71" s="10"/>
    </row>
    <row r="72" spans="1:11" x14ac:dyDescent="0.3">
      <c r="A72" s="65">
        <v>432</v>
      </c>
      <c r="B72" t="s">
        <v>3</v>
      </c>
      <c r="C72" t="s">
        <v>77</v>
      </c>
      <c r="D72" s="67" t="s">
        <v>8</v>
      </c>
      <c r="E72" s="67">
        <v>1534</v>
      </c>
      <c r="F72" s="72" t="s">
        <v>62</v>
      </c>
      <c r="G72" s="67" t="s">
        <v>3384</v>
      </c>
      <c r="H72" s="67">
        <v>8</v>
      </c>
      <c r="I72" s="67" t="s">
        <v>62</v>
      </c>
      <c r="J72" s="67">
        <v>4</v>
      </c>
      <c r="K72" s="10"/>
    </row>
    <row r="73" spans="1:11" x14ac:dyDescent="0.3">
      <c r="A73" s="65">
        <v>433</v>
      </c>
      <c r="B73" t="s">
        <v>3</v>
      </c>
      <c r="C73" t="s">
        <v>77</v>
      </c>
      <c r="D73" s="67">
        <v>2050</v>
      </c>
      <c r="E73" s="67">
        <v>3248</v>
      </c>
      <c r="F73" s="72" t="s">
        <v>62</v>
      </c>
      <c r="G73" s="67" t="s">
        <v>3384</v>
      </c>
      <c r="H73" s="67">
        <v>8</v>
      </c>
      <c r="I73" s="67" t="s">
        <v>62</v>
      </c>
      <c r="J73" s="67">
        <v>4</v>
      </c>
      <c r="K73" s="10"/>
    </row>
    <row r="74" spans="1:11" x14ac:dyDescent="0.3">
      <c r="A74" s="65">
        <v>457</v>
      </c>
      <c r="B74" t="s">
        <v>6</v>
      </c>
      <c r="C74" t="s">
        <v>5</v>
      </c>
      <c r="D74" s="67">
        <v>2050</v>
      </c>
      <c r="E74" s="67">
        <v>2939</v>
      </c>
      <c r="F74" s="72" t="s">
        <v>62</v>
      </c>
      <c r="G74" s="67" t="s">
        <v>3384</v>
      </c>
      <c r="H74" s="67">
        <v>1</v>
      </c>
      <c r="I74" s="67" t="s">
        <v>62</v>
      </c>
      <c r="J74" s="67">
        <v>2</v>
      </c>
      <c r="K74" s="10"/>
    </row>
    <row r="75" spans="1:11" x14ac:dyDescent="0.3">
      <c r="A75" s="65">
        <v>458</v>
      </c>
      <c r="B75" t="s">
        <v>6</v>
      </c>
      <c r="C75" t="s">
        <v>5</v>
      </c>
      <c r="D75" s="67" t="s">
        <v>3400</v>
      </c>
      <c r="E75" s="67">
        <v>1356</v>
      </c>
      <c r="F75" s="72" t="s">
        <v>62</v>
      </c>
      <c r="G75" s="67" t="s">
        <v>3384</v>
      </c>
      <c r="H75" s="67">
        <v>1</v>
      </c>
      <c r="I75" s="67" t="s">
        <v>62</v>
      </c>
      <c r="J75" s="67">
        <v>2</v>
      </c>
      <c r="K75" s="10"/>
    </row>
    <row r="76" spans="1:11" x14ac:dyDescent="0.3">
      <c r="A76" s="65">
        <v>459</v>
      </c>
      <c r="B76" t="s">
        <v>6</v>
      </c>
      <c r="C76" t="s">
        <v>5</v>
      </c>
      <c r="D76" s="67" t="s">
        <v>8</v>
      </c>
      <c r="E76" s="67">
        <v>1915</v>
      </c>
      <c r="F76" s="72" t="s">
        <v>62</v>
      </c>
      <c r="G76" s="67" t="s">
        <v>3384</v>
      </c>
      <c r="H76" s="67">
        <v>1</v>
      </c>
      <c r="I76" s="67" t="s">
        <v>62</v>
      </c>
      <c r="J76" s="67">
        <v>2</v>
      </c>
      <c r="K76" s="10"/>
    </row>
    <row r="77" spans="1:11" x14ac:dyDescent="0.3">
      <c r="A77" s="65">
        <v>471</v>
      </c>
      <c r="B77" t="s">
        <v>6</v>
      </c>
      <c r="C77" t="s">
        <v>58</v>
      </c>
      <c r="D77" s="67">
        <v>2050</v>
      </c>
      <c r="E77" s="67">
        <v>460</v>
      </c>
      <c r="F77" s="72" t="s">
        <v>62</v>
      </c>
      <c r="G77" s="67" t="s">
        <v>3384</v>
      </c>
      <c r="H77" s="67">
        <v>2</v>
      </c>
      <c r="I77" s="67" t="s">
        <v>62</v>
      </c>
      <c r="J77" s="67">
        <v>2</v>
      </c>
      <c r="K77" s="10"/>
    </row>
    <row r="78" spans="1:11" x14ac:dyDescent="0.3">
      <c r="A78" s="65">
        <v>472</v>
      </c>
      <c r="B78" t="s">
        <v>6</v>
      </c>
      <c r="C78" t="s">
        <v>58</v>
      </c>
      <c r="D78" s="67" t="s">
        <v>3400</v>
      </c>
      <c r="E78" s="67">
        <v>577</v>
      </c>
      <c r="F78" s="72" t="s">
        <v>62</v>
      </c>
      <c r="G78" s="67" t="s">
        <v>3384</v>
      </c>
      <c r="H78" s="67">
        <v>2</v>
      </c>
      <c r="I78" s="67" t="s">
        <v>62</v>
      </c>
      <c r="J78" s="67">
        <v>2</v>
      </c>
      <c r="K78" s="10"/>
    </row>
    <row r="79" spans="1:11" x14ac:dyDescent="0.3">
      <c r="A79" s="65">
        <v>473</v>
      </c>
      <c r="B79" t="s">
        <v>6</v>
      </c>
      <c r="C79" t="s">
        <v>58</v>
      </c>
      <c r="D79" s="67" t="s">
        <v>8</v>
      </c>
      <c r="E79" s="67">
        <v>389</v>
      </c>
      <c r="F79" s="72" t="s">
        <v>62</v>
      </c>
      <c r="G79" s="67" t="s">
        <v>3384</v>
      </c>
      <c r="H79" s="67">
        <v>2</v>
      </c>
      <c r="I79" s="67" t="s">
        <v>62</v>
      </c>
      <c r="J79" s="67">
        <v>2</v>
      </c>
      <c r="K79" s="10"/>
    </row>
    <row r="80" spans="1:11" x14ac:dyDescent="0.3">
      <c r="A80" s="65">
        <v>485</v>
      </c>
      <c r="B80" t="s">
        <v>6</v>
      </c>
      <c r="C80" t="s">
        <v>40</v>
      </c>
      <c r="D80" s="67">
        <v>2050</v>
      </c>
      <c r="E80" s="67">
        <v>2478</v>
      </c>
      <c r="F80" s="72" t="s">
        <v>62</v>
      </c>
      <c r="G80" s="67" t="s">
        <v>3384</v>
      </c>
      <c r="H80" s="67">
        <v>3</v>
      </c>
      <c r="I80" s="67" t="s">
        <v>62</v>
      </c>
      <c r="J80" s="67">
        <v>2</v>
      </c>
      <c r="K80" s="10"/>
    </row>
    <row r="81" spans="1:11" x14ac:dyDescent="0.3">
      <c r="A81" s="65">
        <v>486</v>
      </c>
      <c r="B81" t="s">
        <v>6</v>
      </c>
      <c r="C81" t="s">
        <v>40</v>
      </c>
      <c r="D81" s="67" t="s">
        <v>3400</v>
      </c>
      <c r="E81" s="67">
        <v>779</v>
      </c>
      <c r="F81" s="72" t="s">
        <v>62</v>
      </c>
      <c r="G81" s="67" t="s">
        <v>3384</v>
      </c>
      <c r="H81" s="67">
        <v>3</v>
      </c>
      <c r="I81" s="67" t="s">
        <v>62</v>
      </c>
      <c r="J81" s="67">
        <v>2</v>
      </c>
      <c r="K81" s="10"/>
    </row>
    <row r="82" spans="1:11" x14ac:dyDescent="0.3">
      <c r="A82" s="65">
        <v>487</v>
      </c>
      <c r="B82" t="s">
        <v>6</v>
      </c>
      <c r="C82" t="s">
        <v>40</v>
      </c>
      <c r="D82" s="67" t="s">
        <v>8</v>
      </c>
      <c r="E82" s="67">
        <v>1526</v>
      </c>
      <c r="F82" s="72" t="s">
        <v>62</v>
      </c>
      <c r="G82" s="67" t="s">
        <v>3384</v>
      </c>
      <c r="H82" s="67">
        <v>3</v>
      </c>
      <c r="I82" s="67" t="s">
        <v>62</v>
      </c>
      <c r="J82" s="67">
        <v>2</v>
      </c>
      <c r="K82" s="10"/>
    </row>
    <row r="83" spans="1:11" x14ac:dyDescent="0.3">
      <c r="A83" s="65">
        <v>499</v>
      </c>
      <c r="B83" t="s">
        <v>6</v>
      </c>
      <c r="C83" t="s">
        <v>23</v>
      </c>
      <c r="D83" s="67" t="s">
        <v>3400</v>
      </c>
      <c r="E83" s="67">
        <v>154</v>
      </c>
      <c r="F83" s="72" t="s">
        <v>62</v>
      </c>
      <c r="G83" s="67" t="s">
        <v>3384</v>
      </c>
      <c r="H83" s="67">
        <v>4</v>
      </c>
      <c r="I83" s="67" t="s">
        <v>62</v>
      </c>
      <c r="J83" s="67">
        <v>2</v>
      </c>
      <c r="K83" s="10"/>
    </row>
    <row r="84" spans="1:11" x14ac:dyDescent="0.3">
      <c r="A84" s="65">
        <v>500</v>
      </c>
      <c r="B84" t="s">
        <v>6</v>
      </c>
      <c r="C84" t="s">
        <v>23</v>
      </c>
      <c r="D84" s="67" t="s">
        <v>8</v>
      </c>
      <c r="E84" s="67">
        <v>363</v>
      </c>
      <c r="F84" s="72" t="s">
        <v>62</v>
      </c>
      <c r="G84" s="67" t="s">
        <v>3384</v>
      </c>
      <c r="H84" s="67">
        <v>4</v>
      </c>
      <c r="I84" s="67" t="s">
        <v>62</v>
      </c>
      <c r="J84" s="67">
        <v>2</v>
      </c>
      <c r="K84" s="10"/>
    </row>
    <row r="85" spans="1:11" x14ac:dyDescent="0.3">
      <c r="A85" s="65">
        <v>501</v>
      </c>
      <c r="B85" t="s">
        <v>6</v>
      </c>
      <c r="C85" t="s">
        <v>23</v>
      </c>
      <c r="D85" s="67">
        <v>2050</v>
      </c>
      <c r="E85" s="67">
        <v>363</v>
      </c>
      <c r="F85" s="72" t="s">
        <v>62</v>
      </c>
      <c r="G85" s="67" t="s">
        <v>3384</v>
      </c>
      <c r="H85" s="67">
        <v>4</v>
      </c>
      <c r="I85" s="67" t="s">
        <v>62</v>
      </c>
      <c r="J85" s="67">
        <v>2</v>
      </c>
      <c r="K85" s="10"/>
    </row>
    <row r="86" spans="1:11" x14ac:dyDescent="0.3">
      <c r="A86" s="65">
        <v>513</v>
      </c>
      <c r="B86" t="s">
        <v>6</v>
      </c>
      <c r="C86" t="s">
        <v>22</v>
      </c>
      <c r="D86" s="67" t="s">
        <v>3400</v>
      </c>
      <c r="E86" s="67">
        <v>136</v>
      </c>
      <c r="F86" s="72" t="s">
        <v>62</v>
      </c>
      <c r="G86" s="67" t="s">
        <v>3384</v>
      </c>
      <c r="H86" s="67">
        <v>5</v>
      </c>
      <c r="I86" s="67" t="s">
        <v>62</v>
      </c>
      <c r="J86" s="67">
        <v>2</v>
      </c>
      <c r="K86" s="10"/>
    </row>
    <row r="87" spans="1:11" x14ac:dyDescent="0.3">
      <c r="A87" s="65">
        <v>514</v>
      </c>
      <c r="B87" t="s">
        <v>6</v>
      </c>
      <c r="C87" t="s">
        <v>22</v>
      </c>
      <c r="D87" s="67" t="s">
        <v>8</v>
      </c>
      <c r="E87" s="67">
        <v>329</v>
      </c>
      <c r="F87" s="72" t="s">
        <v>62</v>
      </c>
      <c r="G87" s="67" t="s">
        <v>3384</v>
      </c>
      <c r="H87" s="67">
        <v>5</v>
      </c>
      <c r="I87" s="67" t="s">
        <v>62</v>
      </c>
      <c r="J87" s="67">
        <v>2</v>
      </c>
      <c r="K87" s="10"/>
    </row>
    <row r="88" spans="1:11" x14ac:dyDescent="0.3">
      <c r="A88" s="65">
        <v>515</v>
      </c>
      <c r="B88" t="s">
        <v>6</v>
      </c>
      <c r="C88" t="s">
        <v>22</v>
      </c>
      <c r="D88" s="67">
        <v>2050</v>
      </c>
      <c r="E88" s="67">
        <v>595</v>
      </c>
      <c r="F88" s="72" t="s">
        <v>62</v>
      </c>
      <c r="G88" s="67" t="s">
        <v>3384</v>
      </c>
      <c r="H88" s="67">
        <v>5</v>
      </c>
      <c r="I88" s="67" t="s">
        <v>62</v>
      </c>
      <c r="J88" s="67">
        <v>2</v>
      </c>
      <c r="K88" s="10"/>
    </row>
    <row r="89" spans="1:11" x14ac:dyDescent="0.3">
      <c r="A89" s="65">
        <v>527</v>
      </c>
      <c r="B89" t="s">
        <v>6</v>
      </c>
      <c r="C89" t="s">
        <v>3408</v>
      </c>
      <c r="D89" s="67" t="s">
        <v>3400</v>
      </c>
      <c r="E89" s="67">
        <v>151</v>
      </c>
      <c r="F89" s="72" t="s">
        <v>62</v>
      </c>
      <c r="G89" s="67" t="s">
        <v>3384</v>
      </c>
      <c r="H89" s="67">
        <v>6</v>
      </c>
      <c r="I89" s="67" t="s">
        <v>62</v>
      </c>
      <c r="J89" s="67">
        <v>2</v>
      </c>
      <c r="K89" s="10"/>
    </row>
    <row r="90" spans="1:11" x14ac:dyDescent="0.3">
      <c r="A90" s="65">
        <v>528</v>
      </c>
      <c r="B90" t="s">
        <v>6</v>
      </c>
      <c r="C90" t="s">
        <v>3408</v>
      </c>
      <c r="D90" s="67" t="s">
        <v>8</v>
      </c>
      <c r="E90" s="67">
        <v>456</v>
      </c>
      <c r="F90" s="72" t="s">
        <v>62</v>
      </c>
      <c r="G90" s="67" t="s">
        <v>3384</v>
      </c>
      <c r="H90" s="67">
        <v>6</v>
      </c>
      <c r="I90" s="67" t="s">
        <v>62</v>
      </c>
      <c r="J90" s="67">
        <v>2</v>
      </c>
      <c r="K90" s="10"/>
    </row>
    <row r="91" spans="1:11" x14ac:dyDescent="0.3">
      <c r="A91" s="65">
        <v>529</v>
      </c>
      <c r="B91" t="s">
        <v>6</v>
      </c>
      <c r="C91" t="s">
        <v>3408</v>
      </c>
      <c r="D91" s="67">
        <v>2050</v>
      </c>
      <c r="E91" s="67">
        <v>855</v>
      </c>
      <c r="F91" s="72" t="s">
        <v>62</v>
      </c>
      <c r="G91" s="67" t="s">
        <v>3384</v>
      </c>
      <c r="H91" s="67">
        <v>6</v>
      </c>
      <c r="I91" s="67" t="s">
        <v>62</v>
      </c>
      <c r="J91" s="67">
        <v>2</v>
      </c>
      <c r="K91" s="10"/>
    </row>
    <row r="92" spans="1:11" x14ac:dyDescent="0.3">
      <c r="A92" s="65">
        <v>541</v>
      </c>
      <c r="B92" t="s">
        <v>6</v>
      </c>
      <c r="C92" t="s">
        <v>78</v>
      </c>
      <c r="D92" s="67" t="s">
        <v>3400</v>
      </c>
      <c r="E92" s="67">
        <v>154</v>
      </c>
      <c r="F92" s="72" t="s">
        <v>62</v>
      </c>
      <c r="G92" s="67" t="s">
        <v>3384</v>
      </c>
      <c r="H92" s="67">
        <v>7</v>
      </c>
      <c r="I92" s="67" t="s">
        <v>62</v>
      </c>
      <c r="J92" s="67">
        <v>2</v>
      </c>
      <c r="K92" s="10"/>
    </row>
    <row r="93" spans="1:11" x14ac:dyDescent="0.3">
      <c r="A93" s="65">
        <v>542</v>
      </c>
      <c r="B93" t="s">
        <v>6</v>
      </c>
      <c r="C93" t="s">
        <v>78</v>
      </c>
      <c r="D93" s="67" t="s">
        <v>8</v>
      </c>
      <c r="E93" s="67">
        <v>117</v>
      </c>
      <c r="F93" s="72" t="s">
        <v>62</v>
      </c>
      <c r="G93" s="67" t="s">
        <v>3384</v>
      </c>
      <c r="H93" s="67">
        <v>7</v>
      </c>
      <c r="I93" s="67" t="s">
        <v>62</v>
      </c>
      <c r="J93" s="67">
        <v>2</v>
      </c>
      <c r="K93" s="10"/>
    </row>
    <row r="94" spans="1:11" x14ac:dyDescent="0.3">
      <c r="A94" s="65">
        <v>543</v>
      </c>
      <c r="B94" t="s">
        <v>6</v>
      </c>
      <c r="C94" t="s">
        <v>78</v>
      </c>
      <c r="D94" s="67">
        <v>2050</v>
      </c>
      <c r="E94" s="67">
        <v>146</v>
      </c>
      <c r="F94" s="72" t="s">
        <v>62</v>
      </c>
      <c r="G94" s="67" t="s">
        <v>3384</v>
      </c>
      <c r="H94" s="67">
        <v>7</v>
      </c>
      <c r="I94" s="67" t="s">
        <v>62</v>
      </c>
      <c r="J94" s="67">
        <v>2</v>
      </c>
      <c r="K94" s="10"/>
    </row>
    <row r="95" spans="1:11" x14ac:dyDescent="0.3">
      <c r="A95" s="65">
        <v>555</v>
      </c>
      <c r="B95" t="s">
        <v>6</v>
      </c>
      <c r="C95" t="s">
        <v>77</v>
      </c>
      <c r="D95" s="67" t="s">
        <v>3400</v>
      </c>
      <c r="E95" s="67">
        <v>183</v>
      </c>
      <c r="F95" s="72" t="s">
        <v>62</v>
      </c>
      <c r="G95" s="67" t="s">
        <v>3384</v>
      </c>
      <c r="H95" s="67">
        <v>8</v>
      </c>
      <c r="I95" s="67" t="s">
        <v>62</v>
      </c>
      <c r="J95" s="67">
        <v>2</v>
      </c>
      <c r="K95" s="10"/>
    </row>
    <row r="96" spans="1:11" x14ac:dyDescent="0.3">
      <c r="A96" s="65">
        <v>556</v>
      </c>
      <c r="B96" t="s">
        <v>6</v>
      </c>
      <c r="C96" t="s">
        <v>77</v>
      </c>
      <c r="D96" s="67" t="s">
        <v>8</v>
      </c>
      <c r="E96" s="67">
        <v>255</v>
      </c>
      <c r="F96" s="72" t="s">
        <v>62</v>
      </c>
      <c r="G96" s="67" t="s">
        <v>3384</v>
      </c>
      <c r="H96" s="67">
        <v>8</v>
      </c>
      <c r="I96" s="67" t="s">
        <v>62</v>
      </c>
      <c r="J96" s="67">
        <v>2</v>
      </c>
      <c r="K96" s="10"/>
    </row>
    <row r="97" spans="1:11" x14ac:dyDescent="0.3">
      <c r="A97" s="65">
        <v>557</v>
      </c>
      <c r="B97" t="s">
        <v>6</v>
      </c>
      <c r="C97" t="s">
        <v>77</v>
      </c>
      <c r="D97" s="67">
        <v>2050</v>
      </c>
      <c r="E97" s="67">
        <v>419</v>
      </c>
      <c r="F97" s="72" t="s">
        <v>62</v>
      </c>
      <c r="G97" s="67" t="s">
        <v>3384</v>
      </c>
      <c r="H97" s="67">
        <v>8</v>
      </c>
      <c r="I97" s="67" t="s">
        <v>62</v>
      </c>
      <c r="J97" s="67">
        <v>2</v>
      </c>
      <c r="K97" s="10"/>
    </row>
    <row r="98" spans="1:11" x14ac:dyDescent="0.3">
      <c r="A98" s="65">
        <v>64</v>
      </c>
      <c r="B98" t="s">
        <v>1</v>
      </c>
      <c r="C98" t="s">
        <v>5</v>
      </c>
      <c r="D98" s="67" t="s">
        <v>9</v>
      </c>
      <c r="E98" s="67" t="s">
        <v>62</v>
      </c>
      <c r="F98" s="72">
        <v>0.8</v>
      </c>
      <c r="G98" s="67" t="s">
        <v>3392</v>
      </c>
      <c r="H98" s="67">
        <v>1</v>
      </c>
      <c r="I98" s="67" t="s">
        <v>62</v>
      </c>
      <c r="J98" s="67">
        <v>1</v>
      </c>
      <c r="K98" s="10"/>
    </row>
    <row r="99" spans="1:11" x14ac:dyDescent="0.3">
      <c r="A99" s="65">
        <v>65</v>
      </c>
      <c r="B99" t="s">
        <v>1</v>
      </c>
      <c r="C99" t="s">
        <v>5</v>
      </c>
      <c r="D99" s="67" t="s">
        <v>3401</v>
      </c>
      <c r="E99" s="67" t="s">
        <v>62</v>
      </c>
      <c r="F99" s="72">
        <v>0.6</v>
      </c>
      <c r="G99" s="67" t="s">
        <v>3392</v>
      </c>
      <c r="H99" s="67">
        <v>1</v>
      </c>
      <c r="I99" s="67" t="s">
        <v>62</v>
      </c>
      <c r="J99" s="67">
        <v>1</v>
      </c>
      <c r="K99" s="10"/>
    </row>
    <row r="100" spans="1:11" x14ac:dyDescent="0.3">
      <c r="A100" s="65">
        <v>78</v>
      </c>
      <c r="B100" t="s">
        <v>1</v>
      </c>
      <c r="C100" t="s">
        <v>58</v>
      </c>
      <c r="D100" s="67" t="s">
        <v>9</v>
      </c>
      <c r="E100" s="67" t="s">
        <v>62</v>
      </c>
      <c r="F100" s="72">
        <v>-0.4</v>
      </c>
      <c r="G100" s="67" t="s">
        <v>3392</v>
      </c>
      <c r="H100" s="67">
        <v>2</v>
      </c>
      <c r="I100" s="67" t="s">
        <v>62</v>
      </c>
      <c r="J100" s="67">
        <v>1</v>
      </c>
      <c r="K100" s="10"/>
    </row>
    <row r="101" spans="1:11" x14ac:dyDescent="0.3">
      <c r="A101" s="65">
        <v>79</v>
      </c>
      <c r="B101" t="s">
        <v>1</v>
      </c>
      <c r="C101" t="s">
        <v>58</v>
      </c>
      <c r="D101" s="67" t="s">
        <v>3401</v>
      </c>
      <c r="E101" s="67" t="s">
        <v>62</v>
      </c>
      <c r="F101" s="72">
        <v>0</v>
      </c>
      <c r="G101" s="67" t="s">
        <v>3392</v>
      </c>
      <c r="H101" s="67">
        <v>2</v>
      </c>
      <c r="I101" s="67" t="s">
        <v>62</v>
      </c>
      <c r="J101" s="67">
        <v>1</v>
      </c>
      <c r="K101" s="10"/>
    </row>
    <row r="102" spans="1:11" x14ac:dyDescent="0.3">
      <c r="A102" s="65">
        <v>92</v>
      </c>
      <c r="B102" t="s">
        <v>1</v>
      </c>
      <c r="C102" t="s">
        <v>40</v>
      </c>
      <c r="D102" s="67" t="s">
        <v>9</v>
      </c>
      <c r="E102" s="67" t="s">
        <v>62</v>
      </c>
      <c r="F102" s="72">
        <v>1.3</v>
      </c>
      <c r="G102" s="67" t="s">
        <v>3392</v>
      </c>
      <c r="H102" s="67">
        <v>3</v>
      </c>
      <c r="I102" s="67" t="s">
        <v>62</v>
      </c>
      <c r="J102" s="67">
        <v>1</v>
      </c>
      <c r="K102" s="10"/>
    </row>
    <row r="103" spans="1:11" x14ac:dyDescent="0.3">
      <c r="A103" s="65">
        <v>93</v>
      </c>
      <c r="B103" t="s">
        <v>1</v>
      </c>
      <c r="C103" t="s">
        <v>40</v>
      </c>
      <c r="D103" s="67" t="s">
        <v>3401</v>
      </c>
      <c r="E103" s="67" t="s">
        <v>62</v>
      </c>
      <c r="F103" s="72">
        <v>0.8</v>
      </c>
      <c r="G103" s="67" t="s">
        <v>3392</v>
      </c>
      <c r="H103" s="67">
        <v>3</v>
      </c>
      <c r="I103" s="67" t="s">
        <v>62</v>
      </c>
      <c r="J103" s="67">
        <v>1</v>
      </c>
      <c r="K103" s="10"/>
    </row>
    <row r="104" spans="1:11" x14ac:dyDescent="0.3">
      <c r="A104" s="65">
        <v>106</v>
      </c>
      <c r="B104" t="s">
        <v>1</v>
      </c>
      <c r="C104" t="s">
        <v>23</v>
      </c>
      <c r="D104" s="67" t="s">
        <v>9</v>
      </c>
      <c r="E104" s="67" t="s">
        <v>62</v>
      </c>
      <c r="F104" s="72">
        <v>1.5</v>
      </c>
      <c r="G104" s="67" t="s">
        <v>3392</v>
      </c>
      <c r="H104" s="67">
        <v>4</v>
      </c>
      <c r="I104" s="67" t="s">
        <v>62</v>
      </c>
      <c r="J104" s="67">
        <v>1</v>
      </c>
      <c r="K104" s="10"/>
    </row>
    <row r="105" spans="1:11" x14ac:dyDescent="0.3">
      <c r="A105" s="65">
        <v>107</v>
      </c>
      <c r="B105" t="s">
        <v>1</v>
      </c>
      <c r="C105" t="s">
        <v>23</v>
      </c>
      <c r="D105" s="67" t="s">
        <v>3401</v>
      </c>
      <c r="E105" s="67" t="s">
        <v>62</v>
      </c>
      <c r="F105" s="72">
        <v>1.4</v>
      </c>
      <c r="G105" s="67" t="s">
        <v>3392</v>
      </c>
      <c r="H105" s="67">
        <v>4</v>
      </c>
      <c r="I105" s="67" t="s">
        <v>62</v>
      </c>
      <c r="J105" s="67">
        <v>1</v>
      </c>
      <c r="K105" s="10"/>
    </row>
    <row r="106" spans="1:11" x14ac:dyDescent="0.3">
      <c r="A106" s="65">
        <v>120</v>
      </c>
      <c r="B106" t="s">
        <v>1</v>
      </c>
      <c r="C106" t="s">
        <v>22</v>
      </c>
      <c r="D106" s="67" t="s">
        <v>9</v>
      </c>
      <c r="E106" s="67" t="s">
        <v>62</v>
      </c>
      <c r="F106" s="72">
        <v>0.8</v>
      </c>
      <c r="G106" s="67" t="s">
        <v>3392</v>
      </c>
      <c r="H106" s="67">
        <v>5</v>
      </c>
      <c r="I106" s="67" t="s">
        <v>62</v>
      </c>
      <c r="J106" s="67">
        <v>1</v>
      </c>
      <c r="K106" s="10"/>
    </row>
    <row r="107" spans="1:11" x14ac:dyDescent="0.3">
      <c r="A107" s="65">
        <v>121</v>
      </c>
      <c r="B107" t="s">
        <v>1</v>
      </c>
      <c r="C107" t="s">
        <v>22</v>
      </c>
      <c r="D107" s="67" t="s">
        <v>3401</v>
      </c>
      <c r="E107" s="67" t="s">
        <v>62</v>
      </c>
      <c r="F107" s="72">
        <v>0.5</v>
      </c>
      <c r="G107" s="67" t="s">
        <v>3392</v>
      </c>
      <c r="H107" s="67">
        <v>5</v>
      </c>
      <c r="I107" s="67" t="s">
        <v>62</v>
      </c>
      <c r="J107" s="67">
        <v>1</v>
      </c>
      <c r="K107" s="10"/>
    </row>
    <row r="108" spans="1:11" x14ac:dyDescent="0.3">
      <c r="A108" s="65">
        <v>134</v>
      </c>
      <c r="B108" t="s">
        <v>1</v>
      </c>
      <c r="C108" t="s">
        <v>3408</v>
      </c>
      <c r="D108" s="67" t="s">
        <v>9</v>
      </c>
      <c r="E108" s="67" t="s">
        <v>62</v>
      </c>
      <c r="F108" s="72">
        <v>1.6</v>
      </c>
      <c r="G108" s="67" t="s">
        <v>3392</v>
      </c>
      <c r="H108" s="67">
        <v>6</v>
      </c>
      <c r="I108" s="67" t="s">
        <v>62</v>
      </c>
      <c r="J108" s="67">
        <v>1</v>
      </c>
      <c r="K108" s="10"/>
    </row>
    <row r="109" spans="1:11" x14ac:dyDescent="0.3">
      <c r="A109" s="65">
        <v>135</v>
      </c>
      <c r="B109" t="s">
        <v>1</v>
      </c>
      <c r="C109" t="s">
        <v>3408</v>
      </c>
      <c r="D109" s="67" t="s">
        <v>3401</v>
      </c>
      <c r="E109" s="67" t="s">
        <v>62</v>
      </c>
      <c r="F109" s="72">
        <v>0.8</v>
      </c>
      <c r="G109" s="67" t="s">
        <v>3392</v>
      </c>
      <c r="H109" s="67">
        <v>6</v>
      </c>
      <c r="I109" s="67" t="s">
        <v>62</v>
      </c>
      <c r="J109" s="67">
        <v>1</v>
      </c>
      <c r="K109" s="10"/>
    </row>
    <row r="110" spans="1:11" x14ac:dyDescent="0.3">
      <c r="A110" s="65">
        <v>148</v>
      </c>
      <c r="B110" t="s">
        <v>1</v>
      </c>
      <c r="C110" t="s">
        <v>78</v>
      </c>
      <c r="D110" s="67" t="s">
        <v>9</v>
      </c>
      <c r="E110" s="67" t="s">
        <v>62</v>
      </c>
      <c r="F110" s="72">
        <v>1.7</v>
      </c>
      <c r="G110" s="67" t="s">
        <v>3392</v>
      </c>
      <c r="H110" s="67">
        <v>7</v>
      </c>
      <c r="I110" s="67" t="s">
        <v>62</v>
      </c>
      <c r="J110" s="67">
        <v>1</v>
      </c>
      <c r="K110" s="10"/>
    </row>
    <row r="111" spans="1:11" x14ac:dyDescent="0.3">
      <c r="A111" s="65">
        <v>149</v>
      </c>
      <c r="B111" t="s">
        <v>1</v>
      </c>
      <c r="C111" t="s">
        <v>78</v>
      </c>
      <c r="D111" s="67" t="s">
        <v>3401</v>
      </c>
      <c r="E111" s="67" t="s">
        <v>62</v>
      </c>
      <c r="F111" s="72">
        <v>0.6</v>
      </c>
      <c r="G111" s="67" t="s">
        <v>3392</v>
      </c>
      <c r="H111" s="67">
        <v>7</v>
      </c>
      <c r="I111" s="67" t="s">
        <v>62</v>
      </c>
      <c r="J111" s="67">
        <v>1</v>
      </c>
      <c r="K111" s="10"/>
    </row>
    <row r="112" spans="1:11" x14ac:dyDescent="0.3">
      <c r="A112" s="65">
        <v>162</v>
      </c>
      <c r="B112" t="s">
        <v>1</v>
      </c>
      <c r="C112" t="s">
        <v>77</v>
      </c>
      <c r="D112" s="67" t="s">
        <v>9</v>
      </c>
      <c r="E112" s="67" t="s">
        <v>62</v>
      </c>
      <c r="F112" s="72">
        <v>0.3</v>
      </c>
      <c r="G112" s="67" t="s">
        <v>3392</v>
      </c>
      <c r="H112" s="67">
        <v>8</v>
      </c>
      <c r="I112" s="67" t="s">
        <v>62</v>
      </c>
      <c r="J112" s="67">
        <v>1</v>
      </c>
      <c r="K112" s="10"/>
    </row>
    <row r="113" spans="1:11" x14ac:dyDescent="0.3">
      <c r="A113" s="65">
        <v>163</v>
      </c>
      <c r="B113" t="s">
        <v>1</v>
      </c>
      <c r="C113" t="s">
        <v>77</v>
      </c>
      <c r="D113" s="67" t="s">
        <v>3401</v>
      </c>
      <c r="E113" s="67" t="s">
        <v>62</v>
      </c>
      <c r="F113" s="72">
        <v>1.2</v>
      </c>
      <c r="G113" s="67" t="s">
        <v>3392</v>
      </c>
      <c r="H113" s="67">
        <v>8</v>
      </c>
      <c r="I113" s="67" t="s">
        <v>62</v>
      </c>
      <c r="J113" s="67">
        <v>1</v>
      </c>
      <c r="K113" s="10"/>
    </row>
    <row r="114" spans="1:11" x14ac:dyDescent="0.3">
      <c r="A114" s="65">
        <v>224</v>
      </c>
      <c r="B114" t="s">
        <v>2</v>
      </c>
      <c r="C114" t="s">
        <v>5</v>
      </c>
      <c r="D114" s="67" t="s">
        <v>9</v>
      </c>
      <c r="E114" s="67" t="s">
        <v>62</v>
      </c>
      <c r="F114" s="72">
        <v>1.6</v>
      </c>
      <c r="G114" s="67" t="s">
        <v>3392</v>
      </c>
      <c r="H114" s="67">
        <v>1</v>
      </c>
      <c r="I114" s="67" t="s">
        <v>62</v>
      </c>
      <c r="J114" s="67">
        <v>3</v>
      </c>
      <c r="K114" s="10"/>
    </row>
    <row r="115" spans="1:11" x14ac:dyDescent="0.3">
      <c r="A115" s="65">
        <v>225</v>
      </c>
      <c r="B115" t="s">
        <v>2</v>
      </c>
      <c r="C115" t="s">
        <v>5</v>
      </c>
      <c r="D115" s="67" t="s">
        <v>3401</v>
      </c>
      <c r="E115" s="67" t="s">
        <v>62</v>
      </c>
      <c r="F115" s="72">
        <v>0.5</v>
      </c>
      <c r="G115" s="67" t="s">
        <v>3392</v>
      </c>
      <c r="H115" s="67">
        <v>1</v>
      </c>
      <c r="I115" s="67" t="s">
        <v>62</v>
      </c>
      <c r="J115" s="67">
        <v>3</v>
      </c>
      <c r="K115" s="10"/>
    </row>
    <row r="116" spans="1:11" x14ac:dyDescent="0.3">
      <c r="A116" s="65">
        <v>238</v>
      </c>
      <c r="B116" t="s">
        <v>2</v>
      </c>
      <c r="C116" t="s">
        <v>58</v>
      </c>
      <c r="D116" s="67" t="s">
        <v>9</v>
      </c>
      <c r="E116" s="67" t="s">
        <v>62</v>
      </c>
      <c r="F116" s="72">
        <v>0.4</v>
      </c>
      <c r="G116" s="67" t="s">
        <v>3392</v>
      </c>
      <c r="H116" s="67">
        <v>2</v>
      </c>
      <c r="I116" s="67" t="s">
        <v>62</v>
      </c>
      <c r="J116" s="67">
        <v>3</v>
      </c>
      <c r="K116" s="10"/>
    </row>
    <row r="117" spans="1:11" x14ac:dyDescent="0.3">
      <c r="A117" s="65">
        <v>239</v>
      </c>
      <c r="B117" t="s">
        <v>2</v>
      </c>
      <c r="C117" t="s">
        <v>58</v>
      </c>
      <c r="D117" s="67" t="s">
        <v>3401</v>
      </c>
      <c r="E117" s="67" t="s">
        <v>62</v>
      </c>
      <c r="F117" s="72">
        <v>0.1</v>
      </c>
      <c r="G117" s="67" t="s">
        <v>3392</v>
      </c>
      <c r="H117" s="67">
        <v>2</v>
      </c>
      <c r="I117" s="67" t="s">
        <v>62</v>
      </c>
      <c r="J117" s="67">
        <v>3</v>
      </c>
      <c r="K117" s="10"/>
    </row>
    <row r="118" spans="1:11" x14ac:dyDescent="0.3">
      <c r="A118" s="65">
        <v>252</v>
      </c>
      <c r="B118" t="s">
        <v>2</v>
      </c>
      <c r="C118" t="s">
        <v>40</v>
      </c>
      <c r="D118" s="67" t="s">
        <v>9</v>
      </c>
      <c r="E118" s="67" t="s">
        <v>62</v>
      </c>
      <c r="F118" s="72">
        <v>2.5</v>
      </c>
      <c r="G118" s="67" t="s">
        <v>3392</v>
      </c>
      <c r="H118" s="67">
        <v>3</v>
      </c>
      <c r="I118" s="67" t="s">
        <v>62</v>
      </c>
      <c r="J118" s="67">
        <v>3</v>
      </c>
      <c r="K118" s="10"/>
    </row>
    <row r="119" spans="1:11" x14ac:dyDescent="0.3">
      <c r="A119" s="65">
        <v>253</v>
      </c>
      <c r="B119" t="s">
        <v>2</v>
      </c>
      <c r="C119" t="s">
        <v>40</v>
      </c>
      <c r="D119" s="67" t="s">
        <v>3401</v>
      </c>
      <c r="E119" s="67" t="s">
        <v>62</v>
      </c>
      <c r="F119" s="72">
        <v>0.7</v>
      </c>
      <c r="G119" s="67" t="s">
        <v>3392</v>
      </c>
      <c r="H119" s="67">
        <v>3</v>
      </c>
      <c r="I119" s="67" t="s">
        <v>62</v>
      </c>
      <c r="J119" s="67">
        <v>3</v>
      </c>
      <c r="K119" s="10"/>
    </row>
    <row r="120" spans="1:11" x14ac:dyDescent="0.3">
      <c r="A120" s="65">
        <v>266</v>
      </c>
      <c r="B120" t="s">
        <v>2</v>
      </c>
      <c r="C120" t="s">
        <v>23</v>
      </c>
      <c r="D120" s="67" t="s">
        <v>9</v>
      </c>
      <c r="E120" s="67" t="s">
        <v>62</v>
      </c>
      <c r="F120" s="72">
        <v>2.8</v>
      </c>
      <c r="G120" s="67" t="s">
        <v>3392</v>
      </c>
      <c r="H120" s="67">
        <v>4</v>
      </c>
      <c r="I120" s="67" t="s">
        <v>62</v>
      </c>
      <c r="J120" s="67">
        <v>3</v>
      </c>
      <c r="K120" s="10"/>
    </row>
    <row r="121" spans="1:11" x14ac:dyDescent="0.3">
      <c r="A121" s="65">
        <v>267</v>
      </c>
      <c r="B121" t="s">
        <v>2</v>
      </c>
      <c r="C121" t="s">
        <v>23</v>
      </c>
      <c r="D121" s="67" t="s">
        <v>3401</v>
      </c>
      <c r="E121" s="67" t="s">
        <v>62</v>
      </c>
      <c r="F121" s="72">
        <v>0.5</v>
      </c>
      <c r="G121" s="67" t="s">
        <v>3392</v>
      </c>
      <c r="H121" s="67">
        <v>4</v>
      </c>
      <c r="I121" s="67" t="s">
        <v>62</v>
      </c>
      <c r="J121" s="67">
        <v>3</v>
      </c>
      <c r="K121" s="10"/>
    </row>
    <row r="122" spans="1:11" x14ac:dyDescent="0.3">
      <c r="A122" s="65">
        <v>280</v>
      </c>
      <c r="B122" t="s">
        <v>2</v>
      </c>
      <c r="C122" t="s">
        <v>22</v>
      </c>
      <c r="D122" s="67" t="s">
        <v>9</v>
      </c>
      <c r="E122" s="67" t="s">
        <v>62</v>
      </c>
      <c r="F122" s="72">
        <v>2.7</v>
      </c>
      <c r="G122" s="67" t="s">
        <v>3392</v>
      </c>
      <c r="H122" s="67">
        <v>5</v>
      </c>
      <c r="I122" s="67" t="s">
        <v>62</v>
      </c>
      <c r="J122" s="67">
        <v>3</v>
      </c>
      <c r="K122" s="10"/>
    </row>
    <row r="123" spans="1:11" x14ac:dyDescent="0.3">
      <c r="A123" s="65">
        <v>281</v>
      </c>
      <c r="B123" t="s">
        <v>2</v>
      </c>
      <c r="C123" t="s">
        <v>22</v>
      </c>
      <c r="D123" s="67" t="s">
        <v>3401</v>
      </c>
      <c r="E123" s="67" t="s">
        <v>62</v>
      </c>
      <c r="F123" s="72">
        <v>0.8</v>
      </c>
      <c r="G123" s="67" t="s">
        <v>3392</v>
      </c>
      <c r="H123" s="67">
        <v>5</v>
      </c>
      <c r="I123" s="67" t="s">
        <v>62</v>
      </c>
      <c r="J123" s="67">
        <v>3</v>
      </c>
      <c r="K123" s="10"/>
    </row>
    <row r="124" spans="1:11" x14ac:dyDescent="0.3">
      <c r="A124" s="65">
        <v>294</v>
      </c>
      <c r="B124" t="s">
        <v>2</v>
      </c>
      <c r="C124" t="s">
        <v>3408</v>
      </c>
      <c r="D124" s="67" t="s">
        <v>9</v>
      </c>
      <c r="E124" s="67" t="s">
        <v>62</v>
      </c>
      <c r="F124" s="72">
        <v>4.0999999999999996</v>
      </c>
      <c r="G124" s="67" t="s">
        <v>3392</v>
      </c>
      <c r="H124" s="67">
        <v>6</v>
      </c>
      <c r="I124" s="67" t="s">
        <v>62</v>
      </c>
      <c r="J124" s="67">
        <v>3</v>
      </c>
      <c r="K124" s="10"/>
    </row>
    <row r="125" spans="1:11" x14ac:dyDescent="0.3">
      <c r="A125" s="65">
        <v>295</v>
      </c>
      <c r="B125" t="s">
        <v>2</v>
      </c>
      <c r="C125" t="s">
        <v>3408</v>
      </c>
      <c r="D125" s="67" t="s">
        <v>3401</v>
      </c>
      <c r="E125" s="67" t="s">
        <v>62</v>
      </c>
      <c r="F125" s="72">
        <v>2.4</v>
      </c>
      <c r="G125" s="67" t="s">
        <v>3392</v>
      </c>
      <c r="H125" s="67">
        <v>6</v>
      </c>
      <c r="I125" s="67" t="s">
        <v>62</v>
      </c>
      <c r="J125" s="67">
        <v>3</v>
      </c>
      <c r="K125" s="10"/>
    </row>
    <row r="126" spans="1:11" x14ac:dyDescent="0.3">
      <c r="A126" s="65">
        <v>308</v>
      </c>
      <c r="B126" t="s">
        <v>2</v>
      </c>
      <c r="C126" t="s">
        <v>78</v>
      </c>
      <c r="D126" s="67" t="s">
        <v>9</v>
      </c>
      <c r="E126" s="67" t="s">
        <v>62</v>
      </c>
      <c r="F126" s="72">
        <v>0.7</v>
      </c>
      <c r="G126" s="67" t="s">
        <v>3392</v>
      </c>
      <c r="H126" s="67">
        <v>7</v>
      </c>
      <c r="I126" s="67" t="s">
        <v>62</v>
      </c>
      <c r="J126" s="67">
        <v>3</v>
      </c>
      <c r="K126" s="10"/>
    </row>
    <row r="127" spans="1:11" x14ac:dyDescent="0.3">
      <c r="A127" s="65">
        <v>309</v>
      </c>
      <c r="B127" t="s">
        <v>2</v>
      </c>
      <c r="C127" t="s">
        <v>78</v>
      </c>
      <c r="D127" s="67" t="s">
        <v>3401</v>
      </c>
      <c r="E127" s="67" t="s">
        <v>62</v>
      </c>
      <c r="F127" s="72">
        <v>0.8</v>
      </c>
      <c r="G127" s="67" t="s">
        <v>3392</v>
      </c>
      <c r="H127" s="67">
        <v>7</v>
      </c>
      <c r="I127" s="67" t="s">
        <v>62</v>
      </c>
      <c r="J127" s="67">
        <v>3</v>
      </c>
      <c r="K127" s="10"/>
    </row>
    <row r="128" spans="1:11" x14ac:dyDescent="0.3">
      <c r="A128" s="65">
        <v>322</v>
      </c>
      <c r="B128" t="s">
        <v>2</v>
      </c>
      <c r="C128" t="s">
        <v>77</v>
      </c>
      <c r="D128" s="67" t="s">
        <v>9</v>
      </c>
      <c r="E128" s="67" t="s">
        <v>62</v>
      </c>
      <c r="F128" s="72">
        <v>0</v>
      </c>
      <c r="G128" s="67" t="s">
        <v>3392</v>
      </c>
      <c r="H128" s="67">
        <v>8</v>
      </c>
      <c r="I128" s="67" t="s">
        <v>62</v>
      </c>
      <c r="J128" s="67">
        <v>3</v>
      </c>
      <c r="K128" s="10"/>
    </row>
    <row r="129" spans="1:11" x14ac:dyDescent="0.3">
      <c r="A129" s="65">
        <v>323</v>
      </c>
      <c r="B129" t="s">
        <v>2</v>
      </c>
      <c r="C129" t="s">
        <v>77</v>
      </c>
      <c r="D129" s="67" t="s">
        <v>3401</v>
      </c>
      <c r="E129" s="67" t="s">
        <v>62</v>
      </c>
      <c r="F129" s="72">
        <v>0</v>
      </c>
      <c r="G129" s="67" t="s">
        <v>3392</v>
      </c>
      <c r="H129" s="67">
        <v>8</v>
      </c>
      <c r="I129" s="67" t="s">
        <v>62</v>
      </c>
      <c r="J129" s="67">
        <v>3</v>
      </c>
      <c r="K129" s="10"/>
    </row>
    <row r="130" spans="1:11" x14ac:dyDescent="0.3">
      <c r="A130" s="65">
        <v>336</v>
      </c>
      <c r="B130" t="s">
        <v>3</v>
      </c>
      <c r="C130" t="s">
        <v>5</v>
      </c>
      <c r="D130" s="67" t="s">
        <v>9</v>
      </c>
      <c r="E130" s="67" t="s">
        <v>62</v>
      </c>
      <c r="F130" s="72">
        <v>3.6</v>
      </c>
      <c r="G130" s="67" t="s">
        <v>3392</v>
      </c>
      <c r="H130" s="67">
        <v>1</v>
      </c>
      <c r="I130" s="67" t="s">
        <v>62</v>
      </c>
      <c r="J130" s="67">
        <v>4</v>
      </c>
      <c r="K130" s="10"/>
    </row>
    <row r="131" spans="1:11" x14ac:dyDescent="0.3">
      <c r="A131" s="65">
        <v>337</v>
      </c>
      <c r="B131" t="s">
        <v>3</v>
      </c>
      <c r="C131" t="s">
        <v>5</v>
      </c>
      <c r="D131" s="67" t="s">
        <v>3401</v>
      </c>
      <c r="E131" s="67" t="s">
        <v>62</v>
      </c>
      <c r="F131" s="72">
        <v>1.5</v>
      </c>
      <c r="G131" s="67" t="s">
        <v>3392</v>
      </c>
      <c r="H131" s="67">
        <v>1</v>
      </c>
      <c r="I131" s="67" t="s">
        <v>62</v>
      </c>
      <c r="J131" s="67">
        <v>4</v>
      </c>
      <c r="K131" s="10"/>
    </row>
    <row r="132" spans="1:11" x14ac:dyDescent="0.3">
      <c r="A132" s="65">
        <v>350</v>
      </c>
      <c r="B132" t="s">
        <v>3</v>
      </c>
      <c r="C132" t="s">
        <v>58</v>
      </c>
      <c r="D132" s="67" t="s">
        <v>9</v>
      </c>
      <c r="E132" s="67" t="s">
        <v>62</v>
      </c>
      <c r="F132" s="72">
        <v>1.6</v>
      </c>
      <c r="G132" s="67" t="s">
        <v>3392</v>
      </c>
      <c r="H132" s="67">
        <v>2</v>
      </c>
      <c r="I132" s="67" t="s">
        <v>62</v>
      </c>
      <c r="J132" s="67">
        <v>4</v>
      </c>
      <c r="K132" s="10"/>
    </row>
    <row r="133" spans="1:11" x14ac:dyDescent="0.3">
      <c r="A133" s="65">
        <v>351</v>
      </c>
      <c r="B133" t="s">
        <v>3</v>
      </c>
      <c r="C133" t="s">
        <v>58</v>
      </c>
      <c r="D133" s="67" t="s">
        <v>3401</v>
      </c>
      <c r="E133" s="67" t="s">
        <v>62</v>
      </c>
      <c r="F133" s="72">
        <v>0.7</v>
      </c>
      <c r="G133" s="67" t="s">
        <v>3392</v>
      </c>
      <c r="H133" s="67">
        <v>2</v>
      </c>
      <c r="I133" s="67" t="s">
        <v>62</v>
      </c>
      <c r="J133" s="67">
        <v>4</v>
      </c>
      <c r="K133" s="10"/>
    </row>
    <row r="134" spans="1:11" x14ac:dyDescent="0.3">
      <c r="A134" s="65">
        <v>364</v>
      </c>
      <c r="B134" t="s">
        <v>3</v>
      </c>
      <c r="C134" t="s">
        <v>40</v>
      </c>
      <c r="D134" s="67" t="s">
        <v>9</v>
      </c>
      <c r="E134" s="67" t="s">
        <v>62</v>
      </c>
      <c r="F134" s="72">
        <v>5</v>
      </c>
      <c r="G134" s="67" t="s">
        <v>3392</v>
      </c>
      <c r="H134" s="67">
        <v>3</v>
      </c>
      <c r="I134" s="67" t="s">
        <v>62</v>
      </c>
      <c r="J134" s="67">
        <v>4</v>
      </c>
      <c r="K134" s="10"/>
    </row>
    <row r="135" spans="1:11" x14ac:dyDescent="0.3">
      <c r="A135" s="65">
        <v>365</v>
      </c>
      <c r="B135" t="s">
        <v>3</v>
      </c>
      <c r="C135" t="s">
        <v>40</v>
      </c>
      <c r="D135" s="67" t="s">
        <v>3401</v>
      </c>
      <c r="E135" s="67" t="s">
        <v>62</v>
      </c>
      <c r="F135" s="72">
        <v>1.7</v>
      </c>
      <c r="G135" s="67" t="s">
        <v>3392</v>
      </c>
      <c r="H135" s="67">
        <v>3</v>
      </c>
      <c r="I135" s="67" t="s">
        <v>62</v>
      </c>
      <c r="J135" s="67">
        <v>4</v>
      </c>
      <c r="K135" s="10"/>
    </row>
    <row r="136" spans="1:11" x14ac:dyDescent="0.3">
      <c r="A136" s="65">
        <v>378</v>
      </c>
      <c r="B136" t="s">
        <v>3</v>
      </c>
      <c r="C136" t="s">
        <v>23</v>
      </c>
      <c r="D136" s="67" t="s">
        <v>9</v>
      </c>
      <c r="E136" s="67" t="s">
        <v>62</v>
      </c>
      <c r="F136" s="72">
        <v>5.5</v>
      </c>
      <c r="G136" s="67" t="s">
        <v>3392</v>
      </c>
      <c r="H136" s="67">
        <v>4</v>
      </c>
      <c r="I136" s="67" t="s">
        <v>62</v>
      </c>
      <c r="J136" s="67">
        <v>4</v>
      </c>
      <c r="K136" s="10"/>
    </row>
    <row r="137" spans="1:11" x14ac:dyDescent="0.3">
      <c r="A137" s="65">
        <v>379</v>
      </c>
      <c r="B137" t="s">
        <v>3</v>
      </c>
      <c r="C137" t="s">
        <v>23</v>
      </c>
      <c r="D137" s="67" t="s">
        <v>3401</v>
      </c>
      <c r="E137" s="67" t="s">
        <v>62</v>
      </c>
      <c r="F137" s="72">
        <v>1.5</v>
      </c>
      <c r="G137" s="67" t="s">
        <v>3392</v>
      </c>
      <c r="H137" s="67">
        <v>4</v>
      </c>
      <c r="I137" s="67" t="s">
        <v>62</v>
      </c>
      <c r="J137" s="67">
        <v>4</v>
      </c>
      <c r="K137" s="10"/>
    </row>
    <row r="138" spans="1:11" x14ac:dyDescent="0.3">
      <c r="A138" s="65">
        <v>392</v>
      </c>
      <c r="B138" t="s">
        <v>3</v>
      </c>
      <c r="C138" t="s">
        <v>22</v>
      </c>
      <c r="D138" s="67" t="s">
        <v>9</v>
      </c>
      <c r="E138" s="67" t="s">
        <v>62</v>
      </c>
      <c r="F138" s="72">
        <v>4.2</v>
      </c>
      <c r="G138" s="67" t="s">
        <v>3392</v>
      </c>
      <c r="H138" s="67">
        <v>5</v>
      </c>
      <c r="I138" s="67" t="s">
        <v>62</v>
      </c>
      <c r="J138" s="67">
        <v>4</v>
      </c>
      <c r="K138" s="10"/>
    </row>
    <row r="139" spans="1:11" x14ac:dyDescent="0.3">
      <c r="A139" s="65">
        <v>393</v>
      </c>
      <c r="B139" t="s">
        <v>3</v>
      </c>
      <c r="C139" t="s">
        <v>22</v>
      </c>
      <c r="D139" s="67" t="s">
        <v>3401</v>
      </c>
      <c r="E139" s="67" t="s">
        <v>62</v>
      </c>
      <c r="F139" s="72">
        <v>3.1</v>
      </c>
      <c r="G139" s="67" t="s">
        <v>3392</v>
      </c>
      <c r="H139" s="67">
        <v>5</v>
      </c>
      <c r="I139" s="67" t="s">
        <v>62</v>
      </c>
      <c r="J139" s="67">
        <v>4</v>
      </c>
      <c r="K139" s="10"/>
    </row>
    <row r="140" spans="1:11" x14ac:dyDescent="0.3">
      <c r="A140" s="65">
        <v>406</v>
      </c>
      <c r="B140" t="s">
        <v>3</v>
      </c>
      <c r="C140" t="s">
        <v>3408</v>
      </c>
      <c r="D140" s="67" t="s">
        <v>9</v>
      </c>
      <c r="E140" s="67" t="s">
        <v>62</v>
      </c>
      <c r="F140" s="72">
        <v>2.8</v>
      </c>
      <c r="G140" s="67" t="s">
        <v>3392</v>
      </c>
      <c r="H140" s="67">
        <v>6</v>
      </c>
      <c r="I140" s="67" t="s">
        <v>62</v>
      </c>
      <c r="J140" s="67">
        <v>4</v>
      </c>
      <c r="K140" s="10"/>
    </row>
    <row r="141" spans="1:11" x14ac:dyDescent="0.3">
      <c r="A141" s="65">
        <v>407</v>
      </c>
      <c r="B141" t="s">
        <v>3</v>
      </c>
      <c r="C141" t="s">
        <v>3408</v>
      </c>
      <c r="D141" s="67" t="s">
        <v>3401</v>
      </c>
      <c r="E141" s="67" t="s">
        <v>62</v>
      </c>
      <c r="F141" s="72">
        <v>2.8</v>
      </c>
      <c r="G141" s="67" t="s">
        <v>3392</v>
      </c>
      <c r="H141" s="67">
        <v>6</v>
      </c>
      <c r="I141" s="67" t="s">
        <v>62</v>
      </c>
      <c r="J141" s="67">
        <v>4</v>
      </c>
      <c r="K141" s="10"/>
    </row>
    <row r="142" spans="1:11" x14ac:dyDescent="0.3">
      <c r="A142" s="65">
        <v>420</v>
      </c>
      <c r="B142" t="s">
        <v>3</v>
      </c>
      <c r="C142" t="s">
        <v>78</v>
      </c>
      <c r="D142" s="67" t="s">
        <v>9</v>
      </c>
      <c r="E142" s="67" t="s">
        <v>62</v>
      </c>
      <c r="F142" s="72">
        <v>4.5999999999999996</v>
      </c>
      <c r="G142" s="67" t="s">
        <v>3392</v>
      </c>
      <c r="H142" s="67">
        <v>7</v>
      </c>
      <c r="I142" s="67" t="s">
        <v>62</v>
      </c>
      <c r="J142" s="67">
        <v>4</v>
      </c>
      <c r="K142" s="10"/>
    </row>
    <row r="143" spans="1:11" x14ac:dyDescent="0.3">
      <c r="A143" s="65">
        <v>421</v>
      </c>
      <c r="B143" t="s">
        <v>3</v>
      </c>
      <c r="C143" t="s">
        <v>78</v>
      </c>
      <c r="D143" s="67" t="s">
        <v>3401</v>
      </c>
      <c r="E143" s="67" t="s">
        <v>62</v>
      </c>
      <c r="F143" s="72">
        <v>1.3</v>
      </c>
      <c r="G143" s="67" t="s">
        <v>3392</v>
      </c>
      <c r="H143" s="67">
        <v>7</v>
      </c>
      <c r="I143" s="67" t="s">
        <v>62</v>
      </c>
      <c r="J143" s="67">
        <v>4</v>
      </c>
      <c r="K143" s="10"/>
    </row>
    <row r="144" spans="1:11" x14ac:dyDescent="0.3">
      <c r="A144" s="65">
        <v>434</v>
      </c>
      <c r="B144" t="s">
        <v>3</v>
      </c>
      <c r="C144" t="s">
        <v>77</v>
      </c>
      <c r="D144" s="67" t="s">
        <v>9</v>
      </c>
      <c r="E144" s="67" t="s">
        <v>62</v>
      </c>
      <c r="F144" s="72">
        <v>6</v>
      </c>
      <c r="G144" s="67" t="s">
        <v>3392</v>
      </c>
      <c r="H144" s="67">
        <v>8</v>
      </c>
      <c r="I144" s="67" t="s">
        <v>62</v>
      </c>
      <c r="J144" s="67">
        <v>4</v>
      </c>
      <c r="K144" s="10"/>
    </row>
    <row r="145" spans="1:11" x14ac:dyDescent="0.3">
      <c r="A145" s="65">
        <v>435</v>
      </c>
      <c r="B145" t="s">
        <v>3</v>
      </c>
      <c r="C145" t="s">
        <v>77</v>
      </c>
      <c r="D145" s="67" t="s">
        <v>3401</v>
      </c>
      <c r="E145" s="67" t="s">
        <v>62</v>
      </c>
      <c r="F145" s="72">
        <v>1.7</v>
      </c>
      <c r="G145" s="67" t="s">
        <v>3392</v>
      </c>
      <c r="H145" s="67">
        <v>8</v>
      </c>
      <c r="I145" s="67" t="s">
        <v>62</v>
      </c>
      <c r="J145" s="67">
        <v>4</v>
      </c>
      <c r="K145" s="10"/>
    </row>
    <row r="146" spans="1:11" x14ac:dyDescent="0.3">
      <c r="A146" s="65">
        <v>460</v>
      </c>
      <c r="B146" t="s">
        <v>6</v>
      </c>
      <c r="C146" t="s">
        <v>5</v>
      </c>
      <c r="D146" s="67" t="s">
        <v>9</v>
      </c>
      <c r="E146" s="67" t="s">
        <v>62</v>
      </c>
      <c r="F146" s="72">
        <v>0.8</v>
      </c>
      <c r="G146" s="67" t="s">
        <v>3392</v>
      </c>
      <c r="H146" s="67">
        <v>1</v>
      </c>
      <c r="I146" s="67" t="s">
        <v>62</v>
      </c>
      <c r="J146" s="67">
        <v>2</v>
      </c>
      <c r="K146" s="10"/>
    </row>
    <row r="147" spans="1:11" x14ac:dyDescent="0.3">
      <c r="A147" s="65">
        <v>461</v>
      </c>
      <c r="B147" t="s">
        <v>6</v>
      </c>
      <c r="C147" t="s">
        <v>5</v>
      </c>
      <c r="D147" s="67" t="s">
        <v>3401</v>
      </c>
      <c r="E147" s="67" t="s">
        <v>62</v>
      </c>
      <c r="F147" s="72">
        <v>1</v>
      </c>
      <c r="G147" s="67" t="s">
        <v>3392</v>
      </c>
      <c r="H147" s="67">
        <v>1</v>
      </c>
      <c r="I147" s="67" t="s">
        <v>62</v>
      </c>
      <c r="J147" s="67">
        <v>2</v>
      </c>
      <c r="K147" s="10"/>
    </row>
    <row r="148" spans="1:11" x14ac:dyDescent="0.3">
      <c r="A148" s="65">
        <v>474</v>
      </c>
      <c r="B148" t="s">
        <v>6</v>
      </c>
      <c r="C148" t="s">
        <v>58</v>
      </c>
      <c r="D148" s="67" t="s">
        <v>9</v>
      </c>
      <c r="E148" s="67" t="s">
        <v>62</v>
      </c>
      <c r="F148" s="72">
        <v>-0.9</v>
      </c>
      <c r="G148" s="67" t="s">
        <v>3392</v>
      </c>
      <c r="H148" s="67">
        <v>2</v>
      </c>
      <c r="I148" s="67" t="s">
        <v>62</v>
      </c>
      <c r="J148" s="67">
        <v>2</v>
      </c>
      <c r="K148" s="10"/>
    </row>
    <row r="149" spans="1:11" x14ac:dyDescent="0.3">
      <c r="A149" s="65">
        <v>475</v>
      </c>
      <c r="B149" t="s">
        <v>6</v>
      </c>
      <c r="C149" t="s">
        <v>58</v>
      </c>
      <c r="D149" s="67" t="s">
        <v>3401</v>
      </c>
      <c r="E149" s="67" t="s">
        <v>62</v>
      </c>
      <c r="F149" s="72">
        <v>0.4</v>
      </c>
      <c r="G149" s="67" t="s">
        <v>3392</v>
      </c>
      <c r="H149" s="67">
        <v>2</v>
      </c>
      <c r="I149" s="67" t="s">
        <v>62</v>
      </c>
      <c r="J149" s="67">
        <v>2</v>
      </c>
      <c r="K149" s="10"/>
    </row>
    <row r="150" spans="1:11" x14ac:dyDescent="0.3">
      <c r="A150" s="65">
        <v>488</v>
      </c>
      <c r="B150" t="s">
        <v>6</v>
      </c>
      <c r="C150" t="s">
        <v>40</v>
      </c>
      <c r="D150" s="67" t="s">
        <v>9</v>
      </c>
      <c r="E150" s="67" t="s">
        <v>62</v>
      </c>
      <c r="F150" s="72">
        <v>1.5</v>
      </c>
      <c r="G150" s="67" t="s">
        <v>3392</v>
      </c>
      <c r="H150" s="67">
        <v>3</v>
      </c>
      <c r="I150" s="67" t="s">
        <v>62</v>
      </c>
      <c r="J150" s="67">
        <v>2</v>
      </c>
      <c r="K150" s="10"/>
    </row>
    <row r="151" spans="1:11" x14ac:dyDescent="0.3">
      <c r="A151" s="65">
        <v>489</v>
      </c>
      <c r="B151" t="s">
        <v>6</v>
      </c>
      <c r="C151" t="s">
        <v>40</v>
      </c>
      <c r="D151" s="67" t="s">
        <v>3401</v>
      </c>
      <c r="E151" s="67" t="s">
        <v>62</v>
      </c>
      <c r="F151" s="72">
        <v>1.1000000000000001</v>
      </c>
      <c r="G151" s="67" t="s">
        <v>3392</v>
      </c>
      <c r="H151" s="67">
        <v>3</v>
      </c>
      <c r="I151" s="67" t="s">
        <v>62</v>
      </c>
      <c r="J151" s="67">
        <v>2</v>
      </c>
      <c r="K151" s="10"/>
    </row>
    <row r="152" spans="1:11" x14ac:dyDescent="0.3">
      <c r="A152" s="65">
        <v>502</v>
      </c>
      <c r="B152" t="s">
        <v>6</v>
      </c>
      <c r="C152" t="s">
        <v>23</v>
      </c>
      <c r="D152" s="67" t="s">
        <v>9</v>
      </c>
      <c r="E152" s="67" t="s">
        <v>62</v>
      </c>
      <c r="F152" s="72">
        <v>2</v>
      </c>
      <c r="G152" s="67" t="s">
        <v>3392</v>
      </c>
      <c r="H152" s="67">
        <v>4</v>
      </c>
      <c r="I152" s="67" t="s">
        <v>62</v>
      </c>
      <c r="J152" s="67">
        <v>2</v>
      </c>
      <c r="K152" s="10"/>
    </row>
    <row r="153" spans="1:11" x14ac:dyDescent="0.3">
      <c r="A153" s="65">
        <v>503</v>
      </c>
      <c r="B153" t="s">
        <v>6</v>
      </c>
      <c r="C153" t="s">
        <v>23</v>
      </c>
      <c r="D153" s="67" t="s">
        <v>3401</v>
      </c>
      <c r="E153" s="67" t="s">
        <v>62</v>
      </c>
      <c r="F153" s="72">
        <v>0.5</v>
      </c>
      <c r="G153" s="67" t="s">
        <v>3392</v>
      </c>
      <c r="H153" s="67">
        <v>4</v>
      </c>
      <c r="I153" s="67" t="s">
        <v>62</v>
      </c>
      <c r="J153" s="67">
        <v>2</v>
      </c>
      <c r="K153" s="10"/>
    </row>
    <row r="154" spans="1:11" x14ac:dyDescent="0.3">
      <c r="A154" s="65">
        <v>516</v>
      </c>
      <c r="B154" t="s">
        <v>6</v>
      </c>
      <c r="C154" t="s">
        <v>22</v>
      </c>
      <c r="D154" s="67" t="s">
        <v>9</v>
      </c>
      <c r="E154" s="67" t="s">
        <v>62</v>
      </c>
      <c r="F154" s="72">
        <v>2.2000000000000002</v>
      </c>
      <c r="G154" s="67" t="s">
        <v>3392</v>
      </c>
      <c r="H154" s="67">
        <v>5</v>
      </c>
      <c r="I154" s="67" t="s">
        <v>62</v>
      </c>
      <c r="J154" s="67">
        <v>2</v>
      </c>
      <c r="K154" s="10"/>
    </row>
    <row r="155" spans="1:11" x14ac:dyDescent="0.3">
      <c r="A155" s="65">
        <v>517</v>
      </c>
      <c r="B155" t="s">
        <v>6</v>
      </c>
      <c r="C155" t="s">
        <v>22</v>
      </c>
      <c r="D155" s="67" t="s">
        <v>3401</v>
      </c>
      <c r="E155" s="67" t="s">
        <v>62</v>
      </c>
      <c r="F155" s="72">
        <v>1.4</v>
      </c>
      <c r="G155" s="67" t="s">
        <v>3392</v>
      </c>
      <c r="H155" s="67">
        <v>5</v>
      </c>
      <c r="I155" s="67" t="s">
        <v>62</v>
      </c>
      <c r="J155" s="67">
        <v>2</v>
      </c>
      <c r="K155" s="10"/>
    </row>
    <row r="156" spans="1:11" x14ac:dyDescent="0.3">
      <c r="A156" s="65">
        <v>530</v>
      </c>
      <c r="B156" t="s">
        <v>6</v>
      </c>
      <c r="C156" t="s">
        <v>3408</v>
      </c>
      <c r="D156" s="67" t="s">
        <v>9</v>
      </c>
      <c r="E156" s="67" t="s">
        <v>62</v>
      </c>
      <c r="F156" s="72">
        <v>2.5</v>
      </c>
      <c r="G156" s="67" t="s">
        <v>3392</v>
      </c>
      <c r="H156" s="67">
        <v>6</v>
      </c>
      <c r="I156" s="67" t="s">
        <v>62</v>
      </c>
      <c r="J156" s="67">
        <v>2</v>
      </c>
      <c r="K156" s="10"/>
    </row>
    <row r="157" spans="1:11" x14ac:dyDescent="0.3">
      <c r="A157" s="65">
        <v>531</v>
      </c>
      <c r="B157" t="s">
        <v>6</v>
      </c>
      <c r="C157" t="s">
        <v>3408</v>
      </c>
      <c r="D157" s="67" t="s">
        <v>3401</v>
      </c>
      <c r="E157" s="67" t="s">
        <v>62</v>
      </c>
      <c r="F157" s="72">
        <v>1.4</v>
      </c>
      <c r="G157" s="67" t="s">
        <v>3392</v>
      </c>
      <c r="H157" s="67">
        <v>6</v>
      </c>
      <c r="I157" s="67" t="s">
        <v>62</v>
      </c>
      <c r="J157" s="67">
        <v>2</v>
      </c>
      <c r="K157" s="10"/>
    </row>
    <row r="158" spans="1:11" x14ac:dyDescent="0.3">
      <c r="A158" s="65">
        <v>544</v>
      </c>
      <c r="B158" t="s">
        <v>6</v>
      </c>
      <c r="C158" t="s">
        <v>78</v>
      </c>
      <c r="D158" s="67" t="s">
        <v>9</v>
      </c>
      <c r="E158" s="67" t="s">
        <v>62</v>
      </c>
      <c r="F158" s="72">
        <v>-0.7</v>
      </c>
      <c r="G158" s="67" t="s">
        <v>3392</v>
      </c>
      <c r="H158" s="67">
        <v>7</v>
      </c>
      <c r="I158" s="67" t="s">
        <v>62</v>
      </c>
      <c r="J158" s="67">
        <v>2</v>
      </c>
      <c r="K158" s="10"/>
    </row>
    <row r="159" spans="1:11" x14ac:dyDescent="0.3">
      <c r="A159" s="65">
        <v>545</v>
      </c>
      <c r="B159" t="s">
        <v>6</v>
      </c>
      <c r="C159" t="s">
        <v>78</v>
      </c>
      <c r="D159" s="67" t="s">
        <v>3401</v>
      </c>
      <c r="E159" s="67" t="s">
        <v>62</v>
      </c>
      <c r="F159" s="72">
        <v>0.5</v>
      </c>
      <c r="G159" s="67" t="s">
        <v>3392</v>
      </c>
      <c r="H159" s="67">
        <v>7</v>
      </c>
      <c r="I159" s="67" t="s">
        <v>62</v>
      </c>
      <c r="J159" s="67">
        <v>2</v>
      </c>
      <c r="K159" s="10"/>
    </row>
    <row r="160" spans="1:11" x14ac:dyDescent="0.3">
      <c r="A160" s="65">
        <v>558</v>
      </c>
      <c r="B160" t="s">
        <v>6</v>
      </c>
      <c r="C160" t="s">
        <v>77</v>
      </c>
      <c r="D160" s="67" t="s">
        <v>9</v>
      </c>
      <c r="E160" s="67" t="s">
        <v>62</v>
      </c>
      <c r="F160" s="72">
        <v>0.8</v>
      </c>
      <c r="G160" s="67" t="s">
        <v>3392</v>
      </c>
      <c r="H160" s="67">
        <v>8</v>
      </c>
      <c r="I160" s="67" t="s">
        <v>62</v>
      </c>
      <c r="J160" s="67">
        <v>2</v>
      </c>
      <c r="K160" s="10"/>
    </row>
    <row r="161" spans="1:11" x14ac:dyDescent="0.3">
      <c r="A161" s="65">
        <v>559</v>
      </c>
      <c r="B161" t="s">
        <v>6</v>
      </c>
      <c r="C161" t="s">
        <v>77</v>
      </c>
      <c r="D161" s="67" t="s">
        <v>3401</v>
      </c>
      <c r="E161" s="67" t="s">
        <v>62</v>
      </c>
      <c r="F161" s="72">
        <v>1.1000000000000001</v>
      </c>
      <c r="G161" s="67" t="s">
        <v>3392</v>
      </c>
      <c r="H161" s="67">
        <v>8</v>
      </c>
      <c r="I161" s="67" t="s">
        <v>62</v>
      </c>
      <c r="J161" s="67">
        <v>2</v>
      </c>
      <c r="K161" s="10"/>
    </row>
    <row r="162" spans="1:11" x14ac:dyDescent="0.3">
      <c r="A162" s="65">
        <v>1</v>
      </c>
      <c r="B162" t="s">
        <v>3404</v>
      </c>
      <c r="C162" t="s">
        <v>5</v>
      </c>
      <c r="D162" s="67" t="s">
        <v>3405</v>
      </c>
      <c r="E162" s="67" t="s">
        <v>62</v>
      </c>
      <c r="F162" s="72">
        <v>2.7</v>
      </c>
      <c r="G162" s="67" t="s">
        <v>3391</v>
      </c>
      <c r="H162" s="67">
        <v>1</v>
      </c>
      <c r="I162" s="67">
        <v>1</v>
      </c>
      <c r="J162" s="67" t="s">
        <v>62</v>
      </c>
      <c r="K162" s="10"/>
    </row>
    <row r="163" spans="1:11" x14ac:dyDescent="0.3">
      <c r="A163" s="65">
        <v>2</v>
      </c>
      <c r="B163" t="s">
        <v>3404</v>
      </c>
      <c r="C163" t="s">
        <v>5</v>
      </c>
      <c r="D163" s="67" t="s">
        <v>3409</v>
      </c>
      <c r="E163" s="67" t="s">
        <v>62</v>
      </c>
      <c r="F163" s="72">
        <v>1.6</v>
      </c>
      <c r="G163" s="67" t="s">
        <v>3391</v>
      </c>
      <c r="H163" s="67">
        <v>1</v>
      </c>
      <c r="I163" s="67">
        <v>1</v>
      </c>
      <c r="J163" s="67" t="s">
        <v>62</v>
      </c>
      <c r="K163" s="10"/>
    </row>
    <row r="164" spans="1:11" x14ac:dyDescent="0.3">
      <c r="A164" s="65">
        <v>3</v>
      </c>
      <c r="B164" t="s">
        <v>3404</v>
      </c>
      <c r="C164" t="s">
        <v>5</v>
      </c>
      <c r="D164" s="67" t="s">
        <v>3401</v>
      </c>
      <c r="E164" s="67" t="s">
        <v>62</v>
      </c>
      <c r="F164" s="72">
        <v>1.3</v>
      </c>
      <c r="G164" s="67" t="s">
        <v>3391</v>
      </c>
      <c r="H164" s="67">
        <v>1</v>
      </c>
      <c r="I164" s="67">
        <v>1</v>
      </c>
      <c r="J164" s="67" t="s">
        <v>62</v>
      </c>
      <c r="K164" s="10"/>
    </row>
    <row r="165" spans="1:11" x14ac:dyDescent="0.3">
      <c r="A165" s="65">
        <v>7</v>
      </c>
      <c r="B165" t="s">
        <v>3404</v>
      </c>
      <c r="C165" t="s">
        <v>58</v>
      </c>
      <c r="D165" s="67" t="s">
        <v>3405</v>
      </c>
      <c r="E165" s="67" t="s">
        <v>62</v>
      </c>
      <c r="F165" s="72">
        <v>1</v>
      </c>
      <c r="G165" s="67" t="s">
        <v>3391</v>
      </c>
      <c r="H165" s="67">
        <v>2</v>
      </c>
      <c r="I165" s="67">
        <v>1</v>
      </c>
      <c r="J165" s="67" t="s">
        <v>62</v>
      </c>
      <c r="K165" s="10"/>
    </row>
    <row r="166" spans="1:11" x14ac:dyDescent="0.3">
      <c r="A166" s="65">
        <v>8</v>
      </c>
      <c r="B166" t="s">
        <v>3404</v>
      </c>
      <c r="C166" t="s">
        <v>58</v>
      </c>
      <c r="D166" s="67" t="s">
        <v>3409</v>
      </c>
      <c r="E166" s="67" t="s">
        <v>62</v>
      </c>
      <c r="F166" s="72">
        <v>0.6</v>
      </c>
      <c r="G166" s="67" t="s">
        <v>3391</v>
      </c>
      <c r="H166" s="67">
        <v>2</v>
      </c>
      <c r="I166" s="67">
        <v>1</v>
      </c>
      <c r="J166" s="67" t="s">
        <v>62</v>
      </c>
      <c r="K166" s="10"/>
    </row>
    <row r="167" spans="1:11" x14ac:dyDescent="0.3">
      <c r="A167" s="65">
        <v>9</v>
      </c>
      <c r="B167" t="s">
        <v>3404</v>
      </c>
      <c r="C167" t="s">
        <v>58</v>
      </c>
      <c r="D167" s="67" t="s">
        <v>3401</v>
      </c>
      <c r="E167" s="67" t="s">
        <v>62</v>
      </c>
      <c r="F167" s="72">
        <v>0.4</v>
      </c>
      <c r="G167" s="67" t="s">
        <v>3391</v>
      </c>
      <c r="H167" s="67">
        <v>2</v>
      </c>
      <c r="I167" s="67">
        <v>1</v>
      </c>
      <c r="J167" s="67" t="s">
        <v>62</v>
      </c>
      <c r="K167" s="10"/>
    </row>
    <row r="168" spans="1:11" x14ac:dyDescent="0.3">
      <c r="A168" s="65">
        <v>13</v>
      </c>
      <c r="B168" t="s">
        <v>3404</v>
      </c>
      <c r="C168" t="s">
        <v>40</v>
      </c>
      <c r="D168" s="67" t="s">
        <v>3405</v>
      </c>
      <c r="E168" s="67" t="s">
        <v>62</v>
      </c>
      <c r="F168" s="72">
        <v>5.0999999999999996</v>
      </c>
      <c r="G168" s="67" t="s">
        <v>3391</v>
      </c>
      <c r="H168" s="67">
        <v>3</v>
      </c>
      <c r="I168" s="67">
        <v>1</v>
      </c>
      <c r="J168" s="67" t="s">
        <v>62</v>
      </c>
      <c r="K168" s="10"/>
    </row>
    <row r="169" spans="1:11" x14ac:dyDescent="0.3">
      <c r="A169" s="65">
        <v>14</v>
      </c>
      <c r="B169" t="s">
        <v>3404</v>
      </c>
      <c r="C169" t="s">
        <v>40</v>
      </c>
      <c r="D169" s="67" t="s">
        <v>3409</v>
      </c>
      <c r="E169" s="67" t="s">
        <v>62</v>
      </c>
      <c r="F169" s="72">
        <v>2.2000000000000002</v>
      </c>
      <c r="G169" s="67" t="s">
        <v>3391</v>
      </c>
      <c r="H169" s="67">
        <v>3</v>
      </c>
      <c r="I169" s="67">
        <v>1</v>
      </c>
      <c r="J169" s="67" t="s">
        <v>62</v>
      </c>
      <c r="K169" s="10"/>
    </row>
    <row r="170" spans="1:11" x14ac:dyDescent="0.3">
      <c r="A170" s="65">
        <v>15</v>
      </c>
      <c r="B170" t="s">
        <v>3404</v>
      </c>
      <c r="C170" t="s">
        <v>40</v>
      </c>
      <c r="D170" s="67" t="s">
        <v>3401</v>
      </c>
      <c r="E170" s="67" t="s">
        <v>62</v>
      </c>
      <c r="F170" s="72">
        <v>1.8</v>
      </c>
      <c r="G170" s="67" t="s">
        <v>3391</v>
      </c>
      <c r="H170" s="67">
        <v>3</v>
      </c>
      <c r="I170" s="67">
        <v>1</v>
      </c>
      <c r="J170" s="67" t="s">
        <v>62</v>
      </c>
      <c r="K170" s="10"/>
    </row>
    <row r="171" spans="1:11" x14ac:dyDescent="0.3">
      <c r="A171" s="65">
        <v>19</v>
      </c>
      <c r="B171" t="s">
        <v>3404</v>
      </c>
      <c r="C171" t="s">
        <v>23</v>
      </c>
      <c r="D171" s="67" t="s">
        <v>3405</v>
      </c>
      <c r="E171" s="67" t="s">
        <v>62</v>
      </c>
      <c r="F171" s="72">
        <v>6.5</v>
      </c>
      <c r="G171" s="67" t="s">
        <v>3391</v>
      </c>
      <c r="H171" s="67">
        <v>4</v>
      </c>
      <c r="I171" s="67">
        <v>1</v>
      </c>
      <c r="J171" s="67" t="s">
        <v>62</v>
      </c>
      <c r="K171" s="10"/>
    </row>
    <row r="172" spans="1:11" x14ac:dyDescent="0.3">
      <c r="A172" s="65">
        <v>20</v>
      </c>
      <c r="B172" t="s">
        <v>3404</v>
      </c>
      <c r="C172" t="s">
        <v>23</v>
      </c>
      <c r="D172" s="67" t="s">
        <v>3409</v>
      </c>
      <c r="E172" s="67" t="s">
        <v>62</v>
      </c>
      <c r="F172" s="72">
        <v>1.9</v>
      </c>
      <c r="G172" s="67" t="s">
        <v>3391</v>
      </c>
      <c r="H172" s="67">
        <v>4</v>
      </c>
      <c r="I172" s="67">
        <v>1</v>
      </c>
      <c r="J172" s="67" t="s">
        <v>62</v>
      </c>
      <c r="K172" s="10"/>
    </row>
    <row r="173" spans="1:11" x14ac:dyDescent="0.3">
      <c r="A173" s="65">
        <v>21</v>
      </c>
      <c r="B173" t="s">
        <v>3404</v>
      </c>
      <c r="C173" t="s">
        <v>23</v>
      </c>
      <c r="D173" s="67" t="s">
        <v>3401</v>
      </c>
      <c r="E173" s="67" t="s">
        <v>62</v>
      </c>
      <c r="F173" s="72">
        <v>1.4</v>
      </c>
      <c r="G173" s="67" t="s">
        <v>3391</v>
      </c>
      <c r="H173" s="67">
        <v>4</v>
      </c>
      <c r="I173" s="67">
        <v>1</v>
      </c>
      <c r="J173" s="67" t="s">
        <v>62</v>
      </c>
      <c r="K173" s="10"/>
    </row>
    <row r="174" spans="1:11" x14ac:dyDescent="0.3">
      <c r="A174" s="65">
        <v>25</v>
      </c>
      <c r="B174" t="s">
        <v>3404</v>
      </c>
      <c r="C174" t="s">
        <v>22</v>
      </c>
      <c r="D174" s="67" t="s">
        <v>3405</v>
      </c>
      <c r="E174" s="67" t="s">
        <v>62</v>
      </c>
      <c r="F174" s="72">
        <v>2.6</v>
      </c>
      <c r="G174" s="67" t="s">
        <v>3391</v>
      </c>
      <c r="H174" s="67">
        <v>5</v>
      </c>
      <c r="I174" s="67">
        <v>1</v>
      </c>
      <c r="J174" s="67" t="s">
        <v>62</v>
      </c>
      <c r="K174" s="10"/>
    </row>
    <row r="175" spans="1:11" x14ac:dyDescent="0.3">
      <c r="A175" s="65">
        <v>26</v>
      </c>
      <c r="B175" t="s">
        <v>3404</v>
      </c>
      <c r="C175" t="s">
        <v>22</v>
      </c>
      <c r="D175" s="67" t="s">
        <v>3409</v>
      </c>
      <c r="E175" s="67" t="s">
        <v>62</v>
      </c>
      <c r="F175" s="72">
        <v>4.5</v>
      </c>
      <c r="G175" s="67" t="s">
        <v>3391</v>
      </c>
      <c r="H175" s="67">
        <v>5</v>
      </c>
      <c r="I175" s="67">
        <v>1</v>
      </c>
      <c r="J175" s="67" t="s">
        <v>62</v>
      </c>
      <c r="K175" s="10"/>
    </row>
    <row r="176" spans="1:11" x14ac:dyDescent="0.3">
      <c r="A176" s="65">
        <v>27</v>
      </c>
      <c r="B176" t="s">
        <v>3404</v>
      </c>
      <c r="C176" t="s">
        <v>22</v>
      </c>
      <c r="D176" s="67" t="s">
        <v>3401</v>
      </c>
      <c r="E176" s="67" t="s">
        <v>62</v>
      </c>
      <c r="F176" s="72">
        <v>4.2</v>
      </c>
      <c r="G176" s="67" t="s">
        <v>3391</v>
      </c>
      <c r="H176" s="67">
        <v>5</v>
      </c>
      <c r="I176" s="67">
        <v>1</v>
      </c>
      <c r="J176" s="67" t="s">
        <v>62</v>
      </c>
      <c r="K176" s="10"/>
    </row>
    <row r="177" spans="1:11" x14ac:dyDescent="0.3">
      <c r="A177" s="65">
        <v>31</v>
      </c>
      <c r="B177" t="s">
        <v>3404</v>
      </c>
      <c r="C177" t="s">
        <v>3408</v>
      </c>
      <c r="D177" s="67" t="s">
        <v>3405</v>
      </c>
      <c r="E177" s="67" t="s">
        <v>62</v>
      </c>
      <c r="F177" s="72">
        <v>2.8</v>
      </c>
      <c r="G177" s="67" t="s">
        <v>3391</v>
      </c>
      <c r="H177" s="67">
        <v>6</v>
      </c>
      <c r="I177" s="67">
        <v>1</v>
      </c>
      <c r="J177" s="67" t="s">
        <v>62</v>
      </c>
      <c r="K177" s="10"/>
    </row>
    <row r="178" spans="1:11" x14ac:dyDescent="0.3">
      <c r="A178" s="65">
        <v>32</v>
      </c>
      <c r="B178" t="s">
        <v>3404</v>
      </c>
      <c r="C178" t="s">
        <v>3408</v>
      </c>
      <c r="D178" s="67" t="s">
        <v>3409</v>
      </c>
      <c r="E178" s="67" t="s">
        <v>62</v>
      </c>
      <c r="F178" s="72">
        <v>3.2</v>
      </c>
      <c r="G178" s="67" t="s">
        <v>3391</v>
      </c>
      <c r="H178" s="67">
        <v>6</v>
      </c>
      <c r="I178" s="67">
        <v>1</v>
      </c>
      <c r="J178" s="67" t="s">
        <v>62</v>
      </c>
      <c r="K178" s="10"/>
    </row>
    <row r="179" spans="1:11" x14ac:dyDescent="0.3">
      <c r="A179" s="65">
        <v>33</v>
      </c>
      <c r="B179" t="s">
        <v>3404</v>
      </c>
      <c r="C179" t="s">
        <v>3408</v>
      </c>
      <c r="D179" s="67" t="s">
        <v>3401</v>
      </c>
      <c r="E179" s="67" t="s">
        <v>62</v>
      </c>
      <c r="F179" s="72">
        <v>3</v>
      </c>
      <c r="G179" s="67" t="s">
        <v>3391</v>
      </c>
      <c r="H179" s="67">
        <v>6</v>
      </c>
      <c r="I179" s="67">
        <v>1</v>
      </c>
      <c r="J179" s="67" t="s">
        <v>62</v>
      </c>
      <c r="K179" s="10"/>
    </row>
    <row r="180" spans="1:11" x14ac:dyDescent="0.3">
      <c r="A180" s="65">
        <v>37</v>
      </c>
      <c r="B180" t="s">
        <v>3404</v>
      </c>
      <c r="C180" t="s">
        <v>78</v>
      </c>
      <c r="D180" s="67" t="s">
        <v>3405</v>
      </c>
      <c r="E180" s="67" t="s">
        <v>62</v>
      </c>
      <c r="F180" s="72">
        <v>3.9</v>
      </c>
      <c r="G180" s="67" t="s">
        <v>3391</v>
      </c>
      <c r="H180" s="67">
        <v>7</v>
      </c>
      <c r="I180" s="67">
        <v>1</v>
      </c>
      <c r="J180" s="67" t="s">
        <v>62</v>
      </c>
      <c r="K180" s="10"/>
    </row>
    <row r="181" spans="1:11" x14ac:dyDescent="0.3">
      <c r="A181" s="65">
        <v>38</v>
      </c>
      <c r="B181" t="s">
        <v>3404</v>
      </c>
      <c r="C181" t="s">
        <v>78</v>
      </c>
      <c r="D181" s="67" t="s">
        <v>3409</v>
      </c>
      <c r="E181" s="67" t="s">
        <v>62</v>
      </c>
      <c r="F181" s="72">
        <v>1.7</v>
      </c>
      <c r="G181" s="67" t="s">
        <v>3391</v>
      </c>
      <c r="H181" s="67">
        <v>7</v>
      </c>
      <c r="I181" s="67">
        <v>1</v>
      </c>
      <c r="J181" s="67" t="s">
        <v>62</v>
      </c>
      <c r="K181" s="10"/>
    </row>
    <row r="182" spans="1:11" x14ac:dyDescent="0.3">
      <c r="A182" s="65">
        <v>39</v>
      </c>
      <c r="B182" t="s">
        <v>3404</v>
      </c>
      <c r="C182" t="s">
        <v>78</v>
      </c>
      <c r="D182" s="67" t="s">
        <v>3401</v>
      </c>
      <c r="E182" s="67" t="s">
        <v>62</v>
      </c>
      <c r="F182" s="72">
        <v>1.3</v>
      </c>
      <c r="G182" s="67" t="s">
        <v>3391</v>
      </c>
      <c r="H182" s="67">
        <v>7</v>
      </c>
      <c r="I182" s="67">
        <v>1</v>
      </c>
      <c r="J182" s="67" t="s">
        <v>62</v>
      </c>
      <c r="K182" s="10"/>
    </row>
    <row r="183" spans="1:11" x14ac:dyDescent="0.3">
      <c r="A183" s="65">
        <v>43</v>
      </c>
      <c r="B183" t="s">
        <v>3404</v>
      </c>
      <c r="C183" t="s">
        <v>77</v>
      </c>
      <c r="D183" s="67" t="s">
        <v>3405</v>
      </c>
      <c r="E183" s="67" t="s">
        <v>62</v>
      </c>
      <c r="F183" s="72">
        <v>4.0999999999999996</v>
      </c>
      <c r="G183" s="67" t="s">
        <v>3391</v>
      </c>
      <c r="H183" s="67">
        <v>8</v>
      </c>
      <c r="I183" s="67">
        <v>1</v>
      </c>
      <c r="J183" s="67" t="s">
        <v>62</v>
      </c>
      <c r="K183" s="10"/>
    </row>
    <row r="184" spans="1:11" x14ac:dyDescent="0.3">
      <c r="A184" s="65">
        <v>44</v>
      </c>
      <c r="B184" t="s">
        <v>3404</v>
      </c>
      <c r="C184" t="s">
        <v>77</v>
      </c>
      <c r="D184" s="67" t="s">
        <v>3409</v>
      </c>
      <c r="E184" s="67" t="s">
        <v>62</v>
      </c>
      <c r="F184" s="72">
        <v>2.7</v>
      </c>
      <c r="G184" s="67" t="s">
        <v>3391</v>
      </c>
      <c r="H184" s="67">
        <v>8</v>
      </c>
      <c r="I184" s="67">
        <v>1</v>
      </c>
      <c r="J184" s="67" t="s">
        <v>62</v>
      </c>
      <c r="K184" s="10"/>
    </row>
    <row r="185" spans="1:11" x14ac:dyDescent="0.3">
      <c r="A185" s="65">
        <v>45</v>
      </c>
      <c r="B185" t="s">
        <v>3404</v>
      </c>
      <c r="C185" t="s">
        <v>77</v>
      </c>
      <c r="D185" s="67" t="s">
        <v>3401</v>
      </c>
      <c r="E185" s="67" t="s">
        <v>62</v>
      </c>
      <c r="F185" s="72">
        <v>2.2999999999999998</v>
      </c>
      <c r="G185" s="67" t="s">
        <v>3391</v>
      </c>
      <c r="H185" s="67">
        <v>8</v>
      </c>
      <c r="I185" s="67">
        <v>1</v>
      </c>
      <c r="J185" s="67" t="s">
        <v>62</v>
      </c>
      <c r="K185" s="10"/>
    </row>
    <row r="186" spans="1:11" x14ac:dyDescent="0.3">
      <c r="A186" s="65">
        <v>49</v>
      </c>
      <c r="B186" t="s">
        <v>3406</v>
      </c>
      <c r="C186" t="s">
        <v>5</v>
      </c>
      <c r="D186" s="67" t="s">
        <v>3405</v>
      </c>
      <c r="E186" s="67" t="s">
        <v>62</v>
      </c>
      <c r="F186" s="72">
        <v>1.1000000000000001</v>
      </c>
      <c r="G186" s="67" t="s">
        <v>3391</v>
      </c>
      <c r="H186" s="67">
        <v>1</v>
      </c>
      <c r="I186" s="67">
        <v>2</v>
      </c>
      <c r="J186" s="67" t="s">
        <v>62</v>
      </c>
      <c r="K186" s="10"/>
    </row>
    <row r="187" spans="1:11" x14ac:dyDescent="0.3">
      <c r="A187" s="65">
        <v>50</v>
      </c>
      <c r="B187" t="s">
        <v>3406</v>
      </c>
      <c r="C187" t="s">
        <v>5</v>
      </c>
      <c r="D187" s="67" t="s">
        <v>3409</v>
      </c>
      <c r="E187" s="67" t="s">
        <v>62</v>
      </c>
      <c r="F187" s="72">
        <v>1.3</v>
      </c>
      <c r="G187" s="67" t="s">
        <v>3391</v>
      </c>
      <c r="H187" s="67">
        <v>1</v>
      </c>
      <c r="I187" s="67">
        <v>2</v>
      </c>
      <c r="J187" s="67" t="s">
        <v>62</v>
      </c>
      <c r="K187" s="10"/>
    </row>
    <row r="188" spans="1:11" x14ac:dyDescent="0.3">
      <c r="A188" s="65">
        <v>51</v>
      </c>
      <c r="B188" t="s">
        <v>3406</v>
      </c>
      <c r="C188" t="s">
        <v>5</v>
      </c>
      <c r="D188" s="67" t="s">
        <v>3401</v>
      </c>
      <c r="E188" s="67" t="s">
        <v>62</v>
      </c>
      <c r="F188" s="72">
        <v>1.2</v>
      </c>
      <c r="G188" s="67" t="s">
        <v>3391</v>
      </c>
      <c r="H188" s="67">
        <v>1</v>
      </c>
      <c r="I188" s="67">
        <v>2</v>
      </c>
      <c r="J188" s="67" t="s">
        <v>62</v>
      </c>
      <c r="K188" s="10"/>
    </row>
    <row r="189" spans="1:11" x14ac:dyDescent="0.3">
      <c r="A189" s="65">
        <v>55</v>
      </c>
      <c r="B189" t="s">
        <v>3406</v>
      </c>
      <c r="C189" t="s">
        <v>40</v>
      </c>
      <c r="D189" s="67" t="s">
        <v>3405</v>
      </c>
      <c r="E189" s="67" t="s">
        <v>62</v>
      </c>
      <c r="F189" s="72">
        <v>3.2</v>
      </c>
      <c r="G189" s="67" t="s">
        <v>3391</v>
      </c>
      <c r="H189" s="67">
        <v>3</v>
      </c>
      <c r="I189" s="67">
        <v>2</v>
      </c>
      <c r="J189" s="67" t="s">
        <v>62</v>
      </c>
      <c r="K189" s="10"/>
    </row>
    <row r="190" spans="1:11" x14ac:dyDescent="0.3">
      <c r="A190" s="65">
        <v>56</v>
      </c>
      <c r="B190" t="s">
        <v>3406</v>
      </c>
      <c r="C190" t="s">
        <v>40</v>
      </c>
      <c r="D190" s="67" t="s">
        <v>3409</v>
      </c>
      <c r="E190" s="67" t="s">
        <v>62</v>
      </c>
      <c r="F190" s="72">
        <v>2.2000000000000002</v>
      </c>
      <c r="G190" s="67" t="s">
        <v>3391</v>
      </c>
      <c r="H190" s="67">
        <v>3</v>
      </c>
      <c r="I190" s="67">
        <v>2</v>
      </c>
      <c r="J190" s="67" t="s">
        <v>62</v>
      </c>
      <c r="K190" s="10"/>
    </row>
    <row r="191" spans="1:11" x14ac:dyDescent="0.3">
      <c r="A191" s="65">
        <v>57</v>
      </c>
      <c r="B191" t="s">
        <v>3406</v>
      </c>
      <c r="C191" t="s">
        <v>40</v>
      </c>
      <c r="D191" s="67" t="s">
        <v>3401</v>
      </c>
      <c r="E191" s="67" t="s">
        <v>62</v>
      </c>
      <c r="F191" s="72">
        <v>1.9</v>
      </c>
      <c r="G191" s="67" t="s">
        <v>3391</v>
      </c>
      <c r="H191" s="67">
        <v>3</v>
      </c>
      <c r="I191" s="67">
        <v>2</v>
      </c>
      <c r="J191" s="67" t="s">
        <v>62</v>
      </c>
      <c r="K191" s="10"/>
    </row>
    <row r="192" spans="1:11" x14ac:dyDescent="0.3">
      <c r="A192" s="65">
        <v>197</v>
      </c>
      <c r="B192" t="s">
        <v>3407</v>
      </c>
      <c r="C192" t="s">
        <v>5</v>
      </c>
      <c r="D192" s="67" t="s">
        <v>3405</v>
      </c>
      <c r="E192" s="67" t="s">
        <v>62</v>
      </c>
      <c r="F192" s="72">
        <v>2</v>
      </c>
      <c r="G192" s="67" t="s">
        <v>3391</v>
      </c>
      <c r="H192" s="67">
        <v>1</v>
      </c>
      <c r="I192" s="67">
        <v>3</v>
      </c>
      <c r="J192" s="67" t="s">
        <v>62</v>
      </c>
      <c r="K192" s="10"/>
    </row>
    <row r="193" spans="1:11" x14ac:dyDescent="0.3">
      <c r="A193" s="65">
        <v>198</v>
      </c>
      <c r="B193" t="s">
        <v>3407</v>
      </c>
      <c r="C193" t="s">
        <v>5</v>
      </c>
      <c r="D193" s="67" t="s">
        <v>3409</v>
      </c>
      <c r="E193" s="67" t="s">
        <v>62</v>
      </c>
      <c r="F193" s="72">
        <v>1.7</v>
      </c>
      <c r="G193" s="67" t="s">
        <v>3391</v>
      </c>
      <c r="H193" s="67">
        <v>1</v>
      </c>
      <c r="I193" s="67">
        <v>3</v>
      </c>
      <c r="J193" s="67" t="s">
        <v>62</v>
      </c>
      <c r="K193" s="10"/>
    </row>
    <row r="194" spans="1:11" x14ac:dyDescent="0.3">
      <c r="A194" s="65">
        <v>199</v>
      </c>
      <c r="B194" t="s">
        <v>3407</v>
      </c>
      <c r="C194" t="s">
        <v>5</v>
      </c>
      <c r="D194" s="67" t="s">
        <v>3401</v>
      </c>
      <c r="E194" s="67" t="s">
        <v>62</v>
      </c>
      <c r="F194" s="72">
        <v>1.5</v>
      </c>
      <c r="G194" s="67" t="s">
        <v>3391</v>
      </c>
      <c r="H194" s="67">
        <v>1</v>
      </c>
      <c r="I194" s="67">
        <v>3</v>
      </c>
      <c r="J194" s="67" t="s">
        <v>62</v>
      </c>
      <c r="K194" s="10"/>
    </row>
    <row r="195" spans="1:11" x14ac:dyDescent="0.3">
      <c r="A195" s="65">
        <v>203</v>
      </c>
      <c r="B195" t="s">
        <v>3407</v>
      </c>
      <c r="C195" t="s">
        <v>40</v>
      </c>
      <c r="D195" s="67" t="s">
        <v>3405</v>
      </c>
      <c r="E195" s="67" t="s">
        <v>62</v>
      </c>
      <c r="F195" s="72">
        <v>3.5</v>
      </c>
      <c r="G195" s="67" t="s">
        <v>3391</v>
      </c>
      <c r="H195" s="67">
        <v>3</v>
      </c>
      <c r="I195" s="67">
        <v>3</v>
      </c>
      <c r="J195" s="67" t="s">
        <v>62</v>
      </c>
      <c r="K195" s="10"/>
    </row>
    <row r="196" spans="1:11" x14ac:dyDescent="0.3">
      <c r="A196" s="65">
        <v>204</v>
      </c>
      <c r="B196" t="s">
        <v>3407</v>
      </c>
      <c r="C196" t="s">
        <v>40</v>
      </c>
      <c r="D196" s="67" t="s">
        <v>3409</v>
      </c>
      <c r="E196" s="67" t="s">
        <v>62</v>
      </c>
      <c r="F196" s="72">
        <v>2</v>
      </c>
      <c r="G196" s="67" t="s">
        <v>3391</v>
      </c>
      <c r="H196" s="67">
        <v>3</v>
      </c>
      <c r="I196" s="67">
        <v>3</v>
      </c>
      <c r="J196" s="67" t="s">
        <v>62</v>
      </c>
      <c r="K196" s="10"/>
    </row>
    <row r="197" spans="1:11" x14ac:dyDescent="0.3">
      <c r="A197" s="65">
        <v>205</v>
      </c>
      <c r="B197" t="s">
        <v>3407</v>
      </c>
      <c r="C197" t="s">
        <v>40</v>
      </c>
      <c r="D197" s="67" t="s">
        <v>3401</v>
      </c>
      <c r="E197" s="67" t="s">
        <v>62</v>
      </c>
      <c r="F197" s="72">
        <v>1.8</v>
      </c>
      <c r="G197" s="67" t="s">
        <v>3391</v>
      </c>
      <c r="H197" s="67">
        <v>3</v>
      </c>
      <c r="I197" s="67">
        <v>3</v>
      </c>
      <c r="J197" s="67" t="s">
        <v>62</v>
      </c>
      <c r="K197" s="10"/>
    </row>
    <row r="198" spans="1:11" x14ac:dyDescent="0.3">
      <c r="A198" s="65">
        <v>209</v>
      </c>
      <c r="B198" t="s">
        <v>15</v>
      </c>
      <c r="C198" t="s">
        <v>5</v>
      </c>
      <c r="D198" s="67" t="s">
        <v>3405</v>
      </c>
      <c r="E198" s="67" t="s">
        <v>62</v>
      </c>
      <c r="F198" s="72">
        <v>2.9</v>
      </c>
      <c r="G198" s="67" t="s">
        <v>3391</v>
      </c>
      <c r="H198" s="67">
        <v>1</v>
      </c>
      <c r="I198" s="67">
        <v>4</v>
      </c>
      <c r="J198" s="67" t="s">
        <v>62</v>
      </c>
      <c r="K198" s="10"/>
    </row>
    <row r="199" spans="1:11" x14ac:dyDescent="0.3">
      <c r="A199" s="65">
        <v>210</v>
      </c>
      <c r="B199" t="s">
        <v>15</v>
      </c>
      <c r="C199" t="s">
        <v>5</v>
      </c>
      <c r="D199" s="67" t="s">
        <v>3409</v>
      </c>
      <c r="E199" s="67" t="s">
        <v>62</v>
      </c>
      <c r="F199" s="72">
        <v>1.2</v>
      </c>
      <c r="G199" s="67" t="s">
        <v>3391</v>
      </c>
      <c r="H199" s="67">
        <v>1</v>
      </c>
      <c r="I199" s="67">
        <v>4</v>
      </c>
      <c r="J199" s="67" t="s">
        <v>62</v>
      </c>
      <c r="K199" s="10"/>
    </row>
    <row r="200" spans="1:11" x14ac:dyDescent="0.3">
      <c r="A200" s="65">
        <v>211</v>
      </c>
      <c r="B200" t="s">
        <v>15</v>
      </c>
      <c r="C200" t="s">
        <v>5</v>
      </c>
      <c r="D200" s="67" t="s">
        <v>3401</v>
      </c>
      <c r="E200" s="67" t="s">
        <v>62</v>
      </c>
      <c r="F200" s="72">
        <v>0.8</v>
      </c>
      <c r="G200" s="67" t="s">
        <v>3391</v>
      </c>
      <c r="H200" s="67">
        <v>1</v>
      </c>
      <c r="I200" s="67">
        <v>4</v>
      </c>
      <c r="J200" s="67" t="s">
        <v>62</v>
      </c>
      <c r="K200" s="10"/>
    </row>
    <row r="201" spans="1:11" x14ac:dyDescent="0.3">
      <c r="A201" s="65">
        <v>215</v>
      </c>
      <c r="B201" t="s">
        <v>15</v>
      </c>
      <c r="C201" t="s">
        <v>40</v>
      </c>
      <c r="D201" s="67" t="s">
        <v>3405</v>
      </c>
      <c r="E201" s="67" t="s">
        <v>62</v>
      </c>
      <c r="F201" s="72">
        <v>5.6</v>
      </c>
      <c r="G201" s="67" t="s">
        <v>3391</v>
      </c>
      <c r="H201" s="67">
        <v>3</v>
      </c>
      <c r="I201" s="67">
        <v>4</v>
      </c>
      <c r="J201" s="67" t="s">
        <v>62</v>
      </c>
      <c r="K201" s="10"/>
    </row>
    <row r="202" spans="1:11" x14ac:dyDescent="0.3">
      <c r="A202" s="65">
        <v>216</v>
      </c>
      <c r="B202" t="s">
        <v>15</v>
      </c>
      <c r="C202" t="s">
        <v>40</v>
      </c>
      <c r="D202" s="67" t="s">
        <v>3409</v>
      </c>
      <c r="E202" s="67" t="s">
        <v>62</v>
      </c>
      <c r="F202" s="72">
        <v>1.6</v>
      </c>
      <c r="G202" s="67" t="s">
        <v>3391</v>
      </c>
      <c r="H202" s="67">
        <v>3</v>
      </c>
      <c r="I202" s="67">
        <v>4</v>
      </c>
      <c r="J202" s="67" t="s">
        <v>62</v>
      </c>
      <c r="K202" s="10"/>
    </row>
    <row r="203" spans="1:11" x14ac:dyDescent="0.3">
      <c r="A203" s="65">
        <v>217</v>
      </c>
      <c r="B203" t="s">
        <v>15</v>
      </c>
      <c r="C203" t="s">
        <v>40</v>
      </c>
      <c r="D203" s="67" t="s">
        <v>3401</v>
      </c>
      <c r="E203" s="67" t="s">
        <v>62</v>
      </c>
      <c r="F203" s="72">
        <v>1.1000000000000001</v>
      </c>
      <c r="G203" s="67" t="s">
        <v>3391</v>
      </c>
      <c r="H203" s="67">
        <v>3</v>
      </c>
      <c r="I203" s="67">
        <v>4</v>
      </c>
      <c r="J203" s="67" t="s">
        <v>62</v>
      </c>
      <c r="K203" s="10"/>
    </row>
    <row r="204" spans="1:11" x14ac:dyDescent="0.3">
      <c r="A204" s="65">
        <v>445</v>
      </c>
      <c r="B204" t="s">
        <v>16</v>
      </c>
      <c r="C204" t="s">
        <v>5</v>
      </c>
      <c r="D204" s="67" t="s">
        <v>3405</v>
      </c>
      <c r="E204" s="67" t="s">
        <v>62</v>
      </c>
      <c r="F204" s="72">
        <v>4.9000000000000004</v>
      </c>
      <c r="G204" s="67" t="s">
        <v>3391</v>
      </c>
      <c r="H204" s="67">
        <v>1</v>
      </c>
      <c r="I204" s="67">
        <v>5</v>
      </c>
      <c r="J204" s="67" t="s">
        <v>62</v>
      </c>
      <c r="K204" s="10"/>
    </row>
    <row r="205" spans="1:11" x14ac:dyDescent="0.3">
      <c r="A205" s="65">
        <v>446</v>
      </c>
      <c r="B205" t="s">
        <v>16</v>
      </c>
      <c r="C205" t="s">
        <v>5</v>
      </c>
      <c r="D205" s="67" t="s">
        <v>3409</v>
      </c>
      <c r="E205" s="67" t="s">
        <v>62</v>
      </c>
      <c r="F205" s="72">
        <v>2.1</v>
      </c>
      <c r="G205" s="67" t="s">
        <v>3391</v>
      </c>
      <c r="H205" s="67">
        <v>1</v>
      </c>
      <c r="I205" s="67">
        <v>5</v>
      </c>
      <c r="J205" s="67" t="s">
        <v>62</v>
      </c>
      <c r="K205" s="10"/>
    </row>
    <row r="206" spans="1:11" x14ac:dyDescent="0.3">
      <c r="A206" s="65">
        <v>447</v>
      </c>
      <c r="B206" t="s">
        <v>16</v>
      </c>
      <c r="C206" t="s">
        <v>5</v>
      </c>
      <c r="D206" s="67" t="s">
        <v>3401</v>
      </c>
      <c r="E206" s="67" t="s">
        <v>62</v>
      </c>
      <c r="F206" s="72">
        <v>1.8</v>
      </c>
      <c r="G206" s="67" t="s">
        <v>3391</v>
      </c>
      <c r="H206" s="67">
        <v>1</v>
      </c>
      <c r="I206" s="67">
        <v>5</v>
      </c>
      <c r="J206" s="67" t="s">
        <v>62</v>
      </c>
      <c r="K206" s="10"/>
    </row>
    <row r="207" spans="1:11" x14ac:dyDescent="0.3">
      <c r="A207" s="65">
        <v>451</v>
      </c>
      <c r="B207" t="s">
        <v>16</v>
      </c>
      <c r="C207" t="s">
        <v>40</v>
      </c>
      <c r="D207" s="67" t="s">
        <v>3405</v>
      </c>
      <c r="E207" s="67" t="s">
        <v>62</v>
      </c>
      <c r="F207" s="72">
        <v>7.4</v>
      </c>
      <c r="G207" s="67" t="s">
        <v>3391</v>
      </c>
      <c r="H207" s="67">
        <v>3</v>
      </c>
      <c r="I207" s="67">
        <v>5</v>
      </c>
      <c r="J207" s="67" t="s">
        <v>62</v>
      </c>
      <c r="K207" s="10"/>
    </row>
    <row r="208" spans="1:11" x14ac:dyDescent="0.3">
      <c r="A208" s="65">
        <v>452</v>
      </c>
      <c r="B208" t="s">
        <v>16</v>
      </c>
      <c r="C208" t="s">
        <v>40</v>
      </c>
      <c r="D208" s="67" t="s">
        <v>3409</v>
      </c>
      <c r="E208" s="67" t="s">
        <v>62</v>
      </c>
      <c r="F208" s="72">
        <v>2.9</v>
      </c>
      <c r="G208" s="67" t="s">
        <v>3391</v>
      </c>
      <c r="H208" s="67">
        <v>3</v>
      </c>
      <c r="I208" s="67">
        <v>5</v>
      </c>
      <c r="J208" s="67" t="s">
        <v>62</v>
      </c>
      <c r="K208" s="10"/>
    </row>
    <row r="209" spans="1:11" x14ac:dyDescent="0.3">
      <c r="A209" s="65">
        <v>453</v>
      </c>
      <c r="B209" t="s">
        <v>16</v>
      </c>
      <c r="C209" t="s">
        <v>40</v>
      </c>
      <c r="D209" s="67" t="s">
        <v>3401</v>
      </c>
      <c r="E209" s="67" t="s">
        <v>62</v>
      </c>
      <c r="F209" s="72">
        <v>2.4</v>
      </c>
      <c r="G209" s="67" t="s">
        <v>3391</v>
      </c>
      <c r="H209" s="67">
        <v>3</v>
      </c>
      <c r="I209" s="67">
        <v>5</v>
      </c>
      <c r="J209" s="67" t="s">
        <v>62</v>
      </c>
      <c r="K209" s="10"/>
    </row>
    <row r="210" spans="1:11" x14ac:dyDescent="0.3">
      <c r="A210" s="65">
        <v>4</v>
      </c>
      <c r="B210" t="s">
        <v>3404</v>
      </c>
      <c r="C210" t="s">
        <v>5</v>
      </c>
      <c r="D210" s="67" t="s">
        <v>3405</v>
      </c>
      <c r="E210" s="67" t="s">
        <v>62</v>
      </c>
      <c r="F210" s="72">
        <v>1.5</v>
      </c>
      <c r="G210" s="67" t="s">
        <v>3395</v>
      </c>
      <c r="H210" s="67">
        <v>1</v>
      </c>
      <c r="I210" s="67">
        <v>1</v>
      </c>
      <c r="J210" s="67" t="s">
        <v>62</v>
      </c>
      <c r="K210" s="10"/>
    </row>
    <row r="211" spans="1:11" x14ac:dyDescent="0.3">
      <c r="A211" s="65">
        <v>5</v>
      </c>
      <c r="B211" t="s">
        <v>3404</v>
      </c>
      <c r="C211" t="s">
        <v>5</v>
      </c>
      <c r="D211" s="67" t="s">
        <v>3409</v>
      </c>
      <c r="E211" s="67" t="s">
        <v>62</v>
      </c>
      <c r="F211" s="72">
        <v>1.3</v>
      </c>
      <c r="G211" s="67" t="s">
        <v>3395</v>
      </c>
      <c r="H211" s="67">
        <v>1</v>
      </c>
      <c r="I211" s="67">
        <v>1</v>
      </c>
      <c r="J211" s="67" t="s">
        <v>62</v>
      </c>
      <c r="K211" s="10"/>
    </row>
    <row r="212" spans="1:11" x14ac:dyDescent="0.3">
      <c r="A212" s="65">
        <v>6</v>
      </c>
      <c r="B212" t="s">
        <v>3404</v>
      </c>
      <c r="C212" t="s">
        <v>5</v>
      </c>
      <c r="D212" s="67" t="s">
        <v>3401</v>
      </c>
      <c r="E212" s="67" t="s">
        <v>62</v>
      </c>
      <c r="F212" s="72">
        <v>2.8</v>
      </c>
      <c r="G212" s="67" t="s">
        <v>3395</v>
      </c>
      <c r="H212" s="67">
        <v>1</v>
      </c>
      <c r="I212" s="67">
        <v>1</v>
      </c>
      <c r="J212" s="67" t="s">
        <v>62</v>
      </c>
      <c r="K212" s="10"/>
    </row>
    <row r="213" spans="1:11" x14ac:dyDescent="0.3">
      <c r="A213" s="65">
        <v>10</v>
      </c>
      <c r="B213" t="s">
        <v>3404</v>
      </c>
      <c r="C213" t="s">
        <v>58</v>
      </c>
      <c r="D213" s="67" t="s">
        <v>3405</v>
      </c>
      <c r="E213" s="67" t="s">
        <v>62</v>
      </c>
      <c r="F213" s="72">
        <v>1.1000000000000001</v>
      </c>
      <c r="G213" s="67" t="s">
        <v>3395</v>
      </c>
      <c r="H213" s="67">
        <v>2</v>
      </c>
      <c r="I213" s="67">
        <v>1</v>
      </c>
      <c r="J213" s="67" t="s">
        <v>62</v>
      </c>
      <c r="K213" s="10"/>
    </row>
    <row r="214" spans="1:11" x14ac:dyDescent="0.3">
      <c r="A214" s="65">
        <v>11</v>
      </c>
      <c r="B214" t="s">
        <v>3404</v>
      </c>
      <c r="C214" t="s">
        <v>58</v>
      </c>
      <c r="D214" s="67" t="s">
        <v>3409</v>
      </c>
      <c r="E214" s="67" t="s">
        <v>62</v>
      </c>
      <c r="F214" s="72">
        <v>0.7</v>
      </c>
      <c r="G214" s="67" t="s">
        <v>3395</v>
      </c>
      <c r="H214" s="67">
        <v>2</v>
      </c>
      <c r="I214" s="67">
        <v>1</v>
      </c>
      <c r="J214" s="67" t="s">
        <v>62</v>
      </c>
      <c r="K214" s="10"/>
    </row>
    <row r="215" spans="1:11" x14ac:dyDescent="0.3">
      <c r="A215" s="65">
        <v>12</v>
      </c>
      <c r="B215" t="s">
        <v>3404</v>
      </c>
      <c r="C215" t="s">
        <v>58</v>
      </c>
      <c r="D215" s="67" t="s">
        <v>3401</v>
      </c>
      <c r="E215" s="67" t="s">
        <v>62</v>
      </c>
      <c r="F215" s="72">
        <v>0.5</v>
      </c>
      <c r="G215" s="67" t="s">
        <v>3395</v>
      </c>
      <c r="H215" s="67">
        <v>2</v>
      </c>
      <c r="I215" s="67">
        <v>1</v>
      </c>
      <c r="J215" s="67" t="s">
        <v>62</v>
      </c>
      <c r="K215" s="10"/>
    </row>
    <row r="216" spans="1:11" x14ac:dyDescent="0.3">
      <c r="A216" s="65">
        <v>16</v>
      </c>
      <c r="B216" t="s">
        <v>3404</v>
      </c>
      <c r="C216" t="s">
        <v>40</v>
      </c>
      <c r="D216" s="67" t="s">
        <v>3405</v>
      </c>
      <c r="E216" s="67" t="s">
        <v>62</v>
      </c>
      <c r="F216" s="72">
        <v>5.0999999999999996</v>
      </c>
      <c r="G216" s="67" t="s">
        <v>3395</v>
      </c>
      <c r="H216" s="67">
        <v>3</v>
      </c>
      <c r="I216" s="67">
        <v>1</v>
      </c>
      <c r="J216" s="67" t="s">
        <v>62</v>
      </c>
      <c r="K216" s="10"/>
    </row>
    <row r="217" spans="1:11" x14ac:dyDescent="0.3">
      <c r="A217" s="65">
        <v>17</v>
      </c>
      <c r="B217" t="s">
        <v>3404</v>
      </c>
      <c r="C217" t="s">
        <v>40</v>
      </c>
      <c r="D217" s="67" t="s">
        <v>3409</v>
      </c>
      <c r="E217" s="67" t="s">
        <v>62</v>
      </c>
      <c r="F217" s="72">
        <v>2.8</v>
      </c>
      <c r="G217" s="67" t="s">
        <v>3395</v>
      </c>
      <c r="H217" s="67">
        <v>3</v>
      </c>
      <c r="I217" s="67">
        <v>1</v>
      </c>
      <c r="J217" s="67" t="s">
        <v>62</v>
      </c>
      <c r="K217" s="10"/>
    </row>
    <row r="218" spans="1:11" x14ac:dyDescent="0.3">
      <c r="A218" s="65">
        <v>18</v>
      </c>
      <c r="B218" t="s">
        <v>3404</v>
      </c>
      <c r="C218" t="s">
        <v>40</v>
      </c>
      <c r="D218" s="67" t="s">
        <v>3401</v>
      </c>
      <c r="E218" s="67" t="s">
        <v>62</v>
      </c>
      <c r="F218" s="72">
        <v>1.7</v>
      </c>
      <c r="G218" s="67" t="s">
        <v>3395</v>
      </c>
      <c r="H218" s="67">
        <v>3</v>
      </c>
      <c r="I218" s="67">
        <v>1</v>
      </c>
      <c r="J218" s="67" t="s">
        <v>62</v>
      </c>
      <c r="K218" s="10"/>
    </row>
    <row r="219" spans="1:11" x14ac:dyDescent="0.3">
      <c r="A219" s="65">
        <v>22</v>
      </c>
      <c r="B219" t="s">
        <v>3404</v>
      </c>
      <c r="C219" t="s">
        <v>23</v>
      </c>
      <c r="D219" s="67" t="s">
        <v>3405</v>
      </c>
      <c r="E219" s="67" t="s">
        <v>62</v>
      </c>
      <c r="F219" s="72">
        <v>6.6</v>
      </c>
      <c r="G219" s="67" t="s">
        <v>3395</v>
      </c>
      <c r="H219" s="67">
        <v>4</v>
      </c>
      <c r="I219" s="67">
        <v>1</v>
      </c>
      <c r="J219" s="67" t="s">
        <v>62</v>
      </c>
      <c r="K219" s="10"/>
    </row>
    <row r="220" spans="1:11" x14ac:dyDescent="0.3">
      <c r="A220" s="65">
        <v>23</v>
      </c>
      <c r="B220" t="s">
        <v>3404</v>
      </c>
      <c r="C220" t="s">
        <v>23</v>
      </c>
      <c r="D220" s="67" t="s">
        <v>3409</v>
      </c>
      <c r="E220" s="67" t="s">
        <v>62</v>
      </c>
      <c r="F220" s="72">
        <v>1.9</v>
      </c>
      <c r="G220" s="67" t="s">
        <v>3395</v>
      </c>
      <c r="H220" s="67">
        <v>4</v>
      </c>
      <c r="I220" s="67">
        <v>1</v>
      </c>
      <c r="J220" s="67" t="s">
        <v>62</v>
      </c>
      <c r="K220" s="10"/>
    </row>
    <row r="221" spans="1:11" x14ac:dyDescent="0.3">
      <c r="A221" s="65">
        <v>24</v>
      </c>
      <c r="B221" t="s">
        <v>3404</v>
      </c>
      <c r="C221" t="s">
        <v>23</v>
      </c>
      <c r="D221" s="67" t="s">
        <v>3401</v>
      </c>
      <c r="E221" s="67" t="s">
        <v>62</v>
      </c>
      <c r="F221" s="72">
        <v>4.4000000000000004</v>
      </c>
      <c r="G221" s="67" t="s">
        <v>3395</v>
      </c>
      <c r="H221" s="67">
        <v>4</v>
      </c>
      <c r="I221" s="67">
        <v>1</v>
      </c>
      <c r="J221" s="67" t="s">
        <v>62</v>
      </c>
      <c r="K221" s="10"/>
    </row>
    <row r="222" spans="1:11" x14ac:dyDescent="0.3">
      <c r="A222" s="65">
        <v>28</v>
      </c>
      <c r="B222" t="s">
        <v>3404</v>
      </c>
      <c r="C222" t="s">
        <v>22</v>
      </c>
      <c r="D222" s="67" t="s">
        <v>3405</v>
      </c>
      <c r="E222" s="67" t="s">
        <v>62</v>
      </c>
      <c r="F222" s="72">
        <v>2.8</v>
      </c>
      <c r="G222" s="67" t="s">
        <v>3395</v>
      </c>
      <c r="H222" s="67">
        <v>5</v>
      </c>
      <c r="I222" s="67">
        <v>1</v>
      </c>
      <c r="J222" s="67" t="s">
        <v>62</v>
      </c>
      <c r="K222" s="10"/>
    </row>
    <row r="223" spans="1:11" x14ac:dyDescent="0.3">
      <c r="A223" s="65">
        <v>29</v>
      </c>
      <c r="B223" t="s">
        <v>3404</v>
      </c>
      <c r="C223" t="s">
        <v>22</v>
      </c>
      <c r="D223" s="67" t="s">
        <v>3409</v>
      </c>
      <c r="E223" s="67" t="s">
        <v>62</v>
      </c>
      <c r="F223" s="72">
        <v>4.4000000000000004</v>
      </c>
      <c r="G223" s="67" t="s">
        <v>3395</v>
      </c>
      <c r="H223" s="67">
        <v>5</v>
      </c>
      <c r="I223" s="67">
        <v>1</v>
      </c>
      <c r="J223" s="67" t="s">
        <v>62</v>
      </c>
      <c r="K223" s="10"/>
    </row>
    <row r="224" spans="1:11" x14ac:dyDescent="0.3">
      <c r="A224" s="65">
        <v>30</v>
      </c>
      <c r="B224" t="s">
        <v>3404</v>
      </c>
      <c r="C224" t="s">
        <v>22</v>
      </c>
      <c r="D224" s="67" t="s">
        <v>3401</v>
      </c>
      <c r="E224" s="67" t="s">
        <v>62</v>
      </c>
      <c r="F224" s="72">
        <v>4</v>
      </c>
      <c r="G224" s="67" t="s">
        <v>3395</v>
      </c>
      <c r="H224" s="67">
        <v>5</v>
      </c>
      <c r="I224" s="67">
        <v>1</v>
      </c>
      <c r="J224" s="67" t="s">
        <v>62</v>
      </c>
      <c r="K224" s="10"/>
    </row>
    <row r="225" spans="1:11" x14ac:dyDescent="0.3">
      <c r="A225" s="65">
        <v>34</v>
      </c>
      <c r="B225" t="s">
        <v>3404</v>
      </c>
      <c r="C225" t="s">
        <v>3408</v>
      </c>
      <c r="D225" s="67" t="s">
        <v>3405</v>
      </c>
      <c r="E225" s="67" t="s">
        <v>62</v>
      </c>
      <c r="F225" s="72">
        <v>2.4</v>
      </c>
      <c r="G225" s="67" t="s">
        <v>3395</v>
      </c>
      <c r="H225" s="67">
        <v>6</v>
      </c>
      <c r="I225" s="67">
        <v>1</v>
      </c>
      <c r="J225" s="67" t="s">
        <v>62</v>
      </c>
      <c r="K225" s="10"/>
    </row>
    <row r="226" spans="1:11" x14ac:dyDescent="0.3">
      <c r="A226" s="65">
        <v>35</v>
      </c>
      <c r="B226" t="s">
        <v>3404</v>
      </c>
      <c r="C226" t="s">
        <v>3408</v>
      </c>
      <c r="D226" s="67" t="s">
        <v>3409</v>
      </c>
      <c r="E226" s="67" t="s">
        <v>62</v>
      </c>
      <c r="F226" s="72">
        <v>2.9</v>
      </c>
      <c r="G226" s="67" t="s">
        <v>3395</v>
      </c>
      <c r="H226" s="67">
        <v>6</v>
      </c>
      <c r="I226" s="67">
        <v>1</v>
      </c>
      <c r="J226" s="67" t="s">
        <v>62</v>
      </c>
      <c r="K226" s="10"/>
    </row>
    <row r="227" spans="1:11" x14ac:dyDescent="0.3">
      <c r="A227" s="65">
        <v>36</v>
      </c>
      <c r="B227" t="s">
        <v>3404</v>
      </c>
      <c r="C227" t="s">
        <v>3408</v>
      </c>
      <c r="D227" s="67" t="s">
        <v>3401</v>
      </c>
      <c r="E227" s="67" t="s">
        <v>62</v>
      </c>
      <c r="F227" s="72">
        <v>2.9</v>
      </c>
      <c r="G227" s="67" t="s">
        <v>3395</v>
      </c>
      <c r="H227" s="67">
        <v>6</v>
      </c>
      <c r="I227" s="67">
        <v>1</v>
      </c>
      <c r="J227" s="67" t="s">
        <v>62</v>
      </c>
      <c r="K227" s="10"/>
    </row>
    <row r="228" spans="1:11" x14ac:dyDescent="0.3">
      <c r="A228" s="65">
        <v>40</v>
      </c>
      <c r="B228" t="s">
        <v>3404</v>
      </c>
      <c r="C228" t="s">
        <v>78</v>
      </c>
      <c r="D228" s="67" t="s">
        <v>3405</v>
      </c>
      <c r="E228" s="67" t="s">
        <v>62</v>
      </c>
      <c r="F228" s="72">
        <v>3.9</v>
      </c>
      <c r="G228" s="67" t="s">
        <v>3395</v>
      </c>
      <c r="H228" s="67">
        <v>7</v>
      </c>
      <c r="I228" s="67">
        <v>1</v>
      </c>
      <c r="J228" s="67" t="s">
        <v>62</v>
      </c>
      <c r="K228" s="10"/>
    </row>
    <row r="229" spans="1:11" x14ac:dyDescent="0.3">
      <c r="A229" s="65">
        <v>41</v>
      </c>
      <c r="B229" t="s">
        <v>3404</v>
      </c>
      <c r="C229" t="s">
        <v>78</v>
      </c>
      <c r="D229" s="67" t="s">
        <v>3409</v>
      </c>
      <c r="E229" s="67" t="s">
        <v>62</v>
      </c>
      <c r="F229" s="72">
        <v>1.7</v>
      </c>
      <c r="G229" s="67" t="s">
        <v>3395</v>
      </c>
      <c r="H229" s="67">
        <v>7</v>
      </c>
      <c r="I229" s="67">
        <v>1</v>
      </c>
      <c r="J229" s="67" t="s">
        <v>62</v>
      </c>
      <c r="K229" s="10"/>
    </row>
    <row r="230" spans="1:11" x14ac:dyDescent="0.3">
      <c r="A230" s="65">
        <v>42</v>
      </c>
      <c r="B230" t="s">
        <v>3404</v>
      </c>
      <c r="C230" t="s">
        <v>78</v>
      </c>
      <c r="D230" s="67" t="s">
        <v>3401</v>
      </c>
      <c r="E230" s="67" t="s">
        <v>62</v>
      </c>
      <c r="F230" s="72">
        <v>1.3</v>
      </c>
      <c r="G230" s="67" t="s">
        <v>3395</v>
      </c>
      <c r="H230" s="67">
        <v>7</v>
      </c>
      <c r="I230" s="67">
        <v>1</v>
      </c>
      <c r="J230" s="67" t="s">
        <v>62</v>
      </c>
      <c r="K230" s="10"/>
    </row>
    <row r="231" spans="1:11" x14ac:dyDescent="0.3">
      <c r="A231" s="65">
        <v>46</v>
      </c>
      <c r="B231" t="s">
        <v>3404</v>
      </c>
      <c r="C231" t="s">
        <v>77</v>
      </c>
      <c r="D231" s="67" t="s">
        <v>3405</v>
      </c>
      <c r="E231" s="67" t="s">
        <v>62</v>
      </c>
      <c r="F231" s="72">
        <v>4.7</v>
      </c>
      <c r="G231" s="67" t="s">
        <v>3395</v>
      </c>
      <c r="H231" s="67">
        <v>8</v>
      </c>
      <c r="I231" s="67">
        <v>1</v>
      </c>
      <c r="J231" s="67" t="s">
        <v>62</v>
      </c>
      <c r="K231" s="10"/>
    </row>
    <row r="232" spans="1:11" x14ac:dyDescent="0.3">
      <c r="A232" s="65">
        <v>47</v>
      </c>
      <c r="B232" t="s">
        <v>3404</v>
      </c>
      <c r="C232" t="s">
        <v>77</v>
      </c>
      <c r="D232" s="67" t="s">
        <v>3409</v>
      </c>
      <c r="E232" s="67" t="s">
        <v>62</v>
      </c>
      <c r="F232" s="72">
        <v>2.4</v>
      </c>
      <c r="G232" s="67" t="s">
        <v>3395</v>
      </c>
      <c r="H232" s="67">
        <v>8</v>
      </c>
      <c r="I232" s="67">
        <v>1</v>
      </c>
      <c r="J232" s="67" t="s">
        <v>62</v>
      </c>
      <c r="K232" s="10"/>
    </row>
    <row r="233" spans="1:11" x14ac:dyDescent="0.3">
      <c r="A233" s="65">
        <v>48</v>
      </c>
      <c r="B233" t="s">
        <v>3404</v>
      </c>
      <c r="C233" t="s">
        <v>77</v>
      </c>
      <c r="D233" s="67" t="s">
        <v>3401</v>
      </c>
      <c r="E233" s="67" t="s">
        <v>62</v>
      </c>
      <c r="F233" s="72">
        <v>2.2000000000000002</v>
      </c>
      <c r="G233" s="67" t="s">
        <v>3395</v>
      </c>
      <c r="H233" s="67">
        <v>8</v>
      </c>
      <c r="I233" s="67">
        <v>1</v>
      </c>
      <c r="J233" s="67" t="s">
        <v>62</v>
      </c>
      <c r="K233" s="10"/>
    </row>
    <row r="234" spans="1:11" x14ac:dyDescent="0.3">
      <c r="A234" s="65">
        <v>52</v>
      </c>
      <c r="B234" t="s">
        <v>3406</v>
      </c>
      <c r="C234" t="s">
        <v>5</v>
      </c>
      <c r="D234" s="67" t="s">
        <v>3405</v>
      </c>
      <c r="E234" s="67" t="s">
        <v>62</v>
      </c>
      <c r="F234" s="72">
        <v>1.2</v>
      </c>
      <c r="G234" s="67" t="s">
        <v>3395</v>
      </c>
      <c r="H234" s="67">
        <v>1</v>
      </c>
      <c r="I234" s="67">
        <v>2</v>
      </c>
      <c r="J234" s="67" t="s">
        <v>62</v>
      </c>
      <c r="K234" s="10"/>
    </row>
    <row r="235" spans="1:11" x14ac:dyDescent="0.3">
      <c r="A235" s="65">
        <v>53</v>
      </c>
      <c r="B235" t="s">
        <v>3406</v>
      </c>
      <c r="C235" t="s">
        <v>5</v>
      </c>
      <c r="D235" s="67" t="s">
        <v>3409</v>
      </c>
      <c r="E235" s="67" t="s">
        <v>62</v>
      </c>
      <c r="F235" s="72">
        <v>1.3</v>
      </c>
      <c r="G235" s="67" t="s">
        <v>3395</v>
      </c>
      <c r="H235" s="67">
        <v>1</v>
      </c>
      <c r="I235" s="67">
        <v>2</v>
      </c>
      <c r="J235" s="67" t="s">
        <v>62</v>
      </c>
      <c r="K235" s="10"/>
    </row>
    <row r="236" spans="1:11" x14ac:dyDescent="0.3">
      <c r="A236" s="65">
        <v>54</v>
      </c>
      <c r="B236" t="s">
        <v>3406</v>
      </c>
      <c r="C236" t="s">
        <v>5</v>
      </c>
      <c r="D236" s="67" t="s">
        <v>3401</v>
      </c>
      <c r="E236" s="67" t="s">
        <v>62</v>
      </c>
      <c r="F236" s="72">
        <v>1.2</v>
      </c>
      <c r="G236" s="67" t="s">
        <v>3395</v>
      </c>
      <c r="H236" s="67">
        <v>1</v>
      </c>
      <c r="I236" s="67">
        <v>2</v>
      </c>
      <c r="J236" s="67" t="s">
        <v>62</v>
      </c>
      <c r="K236" s="10"/>
    </row>
    <row r="237" spans="1:11" x14ac:dyDescent="0.3">
      <c r="A237" s="65">
        <v>58</v>
      </c>
      <c r="B237" t="s">
        <v>3406</v>
      </c>
      <c r="C237" t="s">
        <v>40</v>
      </c>
      <c r="D237" s="67" t="s">
        <v>3405</v>
      </c>
      <c r="E237" s="67" t="s">
        <v>62</v>
      </c>
      <c r="F237" s="72">
        <v>3.1</v>
      </c>
      <c r="G237" s="67" t="s">
        <v>3395</v>
      </c>
      <c r="H237" s="67">
        <v>3</v>
      </c>
      <c r="I237" s="67">
        <v>2</v>
      </c>
      <c r="J237" s="67" t="s">
        <v>62</v>
      </c>
      <c r="K237" s="10"/>
    </row>
    <row r="238" spans="1:11" x14ac:dyDescent="0.3">
      <c r="A238" s="65">
        <v>59</v>
      </c>
      <c r="B238" t="s">
        <v>3406</v>
      </c>
      <c r="C238" t="s">
        <v>40</v>
      </c>
      <c r="D238" s="67" t="s">
        <v>3409</v>
      </c>
      <c r="E238" s="67" t="s">
        <v>62</v>
      </c>
      <c r="F238" s="72">
        <v>2</v>
      </c>
      <c r="G238" s="67" t="s">
        <v>3395</v>
      </c>
      <c r="H238" s="67">
        <v>3</v>
      </c>
      <c r="I238" s="67">
        <v>2</v>
      </c>
      <c r="J238" s="67" t="s">
        <v>62</v>
      </c>
      <c r="K238" s="10"/>
    </row>
    <row r="239" spans="1:11" x14ac:dyDescent="0.3">
      <c r="A239" s="65">
        <v>60</v>
      </c>
      <c r="B239" t="s">
        <v>3406</v>
      </c>
      <c r="C239" t="s">
        <v>40</v>
      </c>
      <c r="D239" s="67" t="s">
        <v>3401</v>
      </c>
      <c r="E239" s="67" t="s">
        <v>62</v>
      </c>
      <c r="F239" s="72">
        <v>1.8</v>
      </c>
      <c r="G239" s="67" t="s">
        <v>3395</v>
      </c>
      <c r="H239" s="67">
        <v>3</v>
      </c>
      <c r="I239" s="67">
        <v>2</v>
      </c>
      <c r="J239" s="67" t="s">
        <v>62</v>
      </c>
      <c r="K239" s="10"/>
    </row>
    <row r="240" spans="1:11" x14ac:dyDescent="0.3">
      <c r="A240" s="65">
        <v>200</v>
      </c>
      <c r="B240" t="s">
        <v>3407</v>
      </c>
      <c r="C240" t="s">
        <v>5</v>
      </c>
      <c r="D240" s="67" t="s">
        <v>3405</v>
      </c>
      <c r="E240" s="67" t="s">
        <v>62</v>
      </c>
      <c r="F240" s="72">
        <v>2</v>
      </c>
      <c r="G240" s="67" t="s">
        <v>3395</v>
      </c>
      <c r="H240" s="67">
        <v>1</v>
      </c>
      <c r="I240" s="67">
        <v>3</v>
      </c>
      <c r="J240" s="67" t="s">
        <v>62</v>
      </c>
      <c r="K240" s="10"/>
    </row>
    <row r="241" spans="1:11" x14ac:dyDescent="0.3">
      <c r="A241" s="65">
        <v>201</v>
      </c>
      <c r="B241" t="s">
        <v>3407</v>
      </c>
      <c r="C241" t="s">
        <v>5</v>
      </c>
      <c r="D241" s="67" t="s">
        <v>3409</v>
      </c>
      <c r="E241" s="67" t="s">
        <v>62</v>
      </c>
      <c r="F241" s="72">
        <v>1.6</v>
      </c>
      <c r="G241" s="67" t="s">
        <v>3395</v>
      </c>
      <c r="H241" s="67">
        <v>1</v>
      </c>
      <c r="I241" s="67">
        <v>3</v>
      </c>
      <c r="J241" s="67" t="s">
        <v>62</v>
      </c>
      <c r="K241" s="10"/>
    </row>
    <row r="242" spans="1:11" x14ac:dyDescent="0.3">
      <c r="A242" s="65">
        <v>202</v>
      </c>
      <c r="B242" t="s">
        <v>3407</v>
      </c>
      <c r="C242" t="s">
        <v>5</v>
      </c>
      <c r="D242" s="67" t="s">
        <v>3401</v>
      </c>
      <c r="E242" s="67" t="s">
        <v>62</v>
      </c>
      <c r="F242" s="72">
        <v>1.5</v>
      </c>
      <c r="G242" s="67" t="s">
        <v>3395</v>
      </c>
      <c r="H242" s="67">
        <v>1</v>
      </c>
      <c r="I242" s="67">
        <v>3</v>
      </c>
      <c r="J242" s="67" t="s">
        <v>62</v>
      </c>
      <c r="K242" s="10"/>
    </row>
    <row r="243" spans="1:11" x14ac:dyDescent="0.3">
      <c r="A243" s="65">
        <v>206</v>
      </c>
      <c r="B243" t="s">
        <v>3407</v>
      </c>
      <c r="C243" t="s">
        <v>40</v>
      </c>
      <c r="D243" s="67" t="s">
        <v>3405</v>
      </c>
      <c r="E243" s="67" t="s">
        <v>62</v>
      </c>
      <c r="F243" s="72">
        <v>3.5</v>
      </c>
      <c r="G243" s="67" t="s">
        <v>3395</v>
      </c>
      <c r="H243" s="67">
        <v>3</v>
      </c>
      <c r="I243" s="67">
        <v>3</v>
      </c>
      <c r="J243" s="67" t="s">
        <v>62</v>
      </c>
      <c r="K243" s="10"/>
    </row>
    <row r="244" spans="1:11" x14ac:dyDescent="0.3">
      <c r="A244" s="65">
        <v>207</v>
      </c>
      <c r="B244" t="s">
        <v>3407</v>
      </c>
      <c r="C244" t="s">
        <v>40</v>
      </c>
      <c r="D244" s="67" t="s">
        <v>3409</v>
      </c>
      <c r="E244" s="67" t="s">
        <v>62</v>
      </c>
      <c r="F244" s="72">
        <v>1.9</v>
      </c>
      <c r="G244" s="67" t="s">
        <v>3395</v>
      </c>
      <c r="H244" s="67">
        <v>3</v>
      </c>
      <c r="I244" s="67">
        <v>3</v>
      </c>
      <c r="J244" s="67" t="s">
        <v>62</v>
      </c>
      <c r="K244" s="10"/>
    </row>
    <row r="245" spans="1:11" x14ac:dyDescent="0.3">
      <c r="A245" s="65">
        <v>208</v>
      </c>
      <c r="B245" t="s">
        <v>3407</v>
      </c>
      <c r="C245" t="s">
        <v>40</v>
      </c>
      <c r="D245" s="67" t="s">
        <v>3401</v>
      </c>
      <c r="E245" s="67" t="s">
        <v>62</v>
      </c>
      <c r="F245" s="72">
        <v>1.7</v>
      </c>
      <c r="G245" s="67" t="s">
        <v>3395</v>
      </c>
      <c r="H245" s="67">
        <v>3</v>
      </c>
      <c r="I245" s="67">
        <v>3</v>
      </c>
      <c r="J245" s="67" t="s">
        <v>62</v>
      </c>
      <c r="K245" s="10"/>
    </row>
    <row r="246" spans="1:11" x14ac:dyDescent="0.3">
      <c r="A246" s="65">
        <v>212</v>
      </c>
      <c r="B246" t="s">
        <v>15</v>
      </c>
      <c r="C246" t="s">
        <v>5</v>
      </c>
      <c r="D246" s="67" t="s">
        <v>3405</v>
      </c>
      <c r="E246" s="67" t="s">
        <v>62</v>
      </c>
      <c r="F246" s="72">
        <v>2.9</v>
      </c>
      <c r="G246" s="67" t="s">
        <v>3395</v>
      </c>
      <c r="H246" s="67">
        <v>1</v>
      </c>
      <c r="I246" s="67">
        <v>4</v>
      </c>
      <c r="J246" s="67" t="s">
        <v>62</v>
      </c>
      <c r="K246" s="10"/>
    </row>
    <row r="247" spans="1:11" x14ac:dyDescent="0.3">
      <c r="A247" s="65">
        <v>213</v>
      </c>
      <c r="B247" t="s">
        <v>15</v>
      </c>
      <c r="C247" t="s">
        <v>5</v>
      </c>
      <c r="D247" s="67" t="s">
        <v>3409</v>
      </c>
      <c r="E247" s="67" t="s">
        <v>62</v>
      </c>
      <c r="F247" s="72">
        <v>1.2</v>
      </c>
      <c r="G247" s="67" t="s">
        <v>3395</v>
      </c>
      <c r="H247" s="67">
        <v>1</v>
      </c>
      <c r="I247" s="67">
        <v>4</v>
      </c>
      <c r="J247" s="67" t="s">
        <v>62</v>
      </c>
      <c r="K247" s="10"/>
    </row>
    <row r="248" spans="1:11" x14ac:dyDescent="0.3">
      <c r="A248" s="65">
        <v>214</v>
      </c>
      <c r="B248" t="s">
        <v>15</v>
      </c>
      <c r="C248" t="s">
        <v>5</v>
      </c>
      <c r="D248" s="67" t="s">
        <v>3401</v>
      </c>
      <c r="E248" s="67" t="s">
        <v>62</v>
      </c>
      <c r="F248" s="72">
        <v>0.8</v>
      </c>
      <c r="G248" s="67" t="s">
        <v>3395</v>
      </c>
      <c r="H248" s="67">
        <v>1</v>
      </c>
      <c r="I248" s="67">
        <v>4</v>
      </c>
      <c r="J248" s="67" t="s">
        <v>62</v>
      </c>
      <c r="K248" s="10"/>
    </row>
    <row r="249" spans="1:11" x14ac:dyDescent="0.3">
      <c r="A249" s="65">
        <v>218</v>
      </c>
      <c r="B249" t="s">
        <v>15</v>
      </c>
      <c r="C249" t="s">
        <v>40</v>
      </c>
      <c r="D249" s="67" t="s">
        <v>3405</v>
      </c>
      <c r="E249" s="67" t="s">
        <v>62</v>
      </c>
      <c r="F249" s="72">
        <v>5.6</v>
      </c>
      <c r="G249" s="67" t="s">
        <v>3395</v>
      </c>
      <c r="H249" s="67">
        <v>3</v>
      </c>
      <c r="I249" s="67">
        <v>4</v>
      </c>
      <c r="J249" s="67" t="s">
        <v>62</v>
      </c>
      <c r="K249" s="10"/>
    </row>
    <row r="250" spans="1:11" x14ac:dyDescent="0.3">
      <c r="A250" s="65">
        <v>219</v>
      </c>
      <c r="B250" t="s">
        <v>15</v>
      </c>
      <c r="C250" t="s">
        <v>40</v>
      </c>
      <c r="D250" s="67" t="s">
        <v>3409</v>
      </c>
      <c r="E250" s="67" t="s">
        <v>62</v>
      </c>
      <c r="F250" s="72">
        <v>1.5</v>
      </c>
      <c r="G250" s="67" t="s">
        <v>3395</v>
      </c>
      <c r="H250" s="67">
        <v>3</v>
      </c>
      <c r="I250" s="67">
        <v>4</v>
      </c>
      <c r="J250" s="67" t="s">
        <v>62</v>
      </c>
      <c r="K250" s="10"/>
    </row>
    <row r="251" spans="1:11" x14ac:dyDescent="0.3">
      <c r="A251" s="65">
        <v>220</v>
      </c>
      <c r="B251" t="s">
        <v>15</v>
      </c>
      <c r="C251" t="s">
        <v>40</v>
      </c>
      <c r="D251" s="67" t="s">
        <v>3401</v>
      </c>
      <c r="E251" s="67" t="s">
        <v>62</v>
      </c>
      <c r="F251" s="72">
        <v>1.1000000000000001</v>
      </c>
      <c r="G251" s="67" t="s">
        <v>3395</v>
      </c>
      <c r="H251" s="67">
        <v>3</v>
      </c>
      <c r="I251" s="67">
        <v>4</v>
      </c>
      <c r="J251" s="67" t="s">
        <v>62</v>
      </c>
      <c r="K251" s="10"/>
    </row>
    <row r="252" spans="1:11" x14ac:dyDescent="0.3">
      <c r="A252" s="65">
        <v>448</v>
      </c>
      <c r="B252" t="s">
        <v>16</v>
      </c>
      <c r="C252" t="s">
        <v>5</v>
      </c>
      <c r="D252" s="67" t="s">
        <v>3405</v>
      </c>
      <c r="E252" s="67" t="s">
        <v>62</v>
      </c>
      <c r="F252" s="72">
        <v>5</v>
      </c>
      <c r="G252" s="67" t="s">
        <v>3395</v>
      </c>
      <c r="H252" s="67">
        <v>1</v>
      </c>
      <c r="I252" s="67">
        <v>5</v>
      </c>
      <c r="J252" s="67" t="s">
        <v>62</v>
      </c>
      <c r="K252" s="10"/>
    </row>
    <row r="253" spans="1:11" x14ac:dyDescent="0.3">
      <c r="A253" s="65">
        <v>449</v>
      </c>
      <c r="B253" t="s">
        <v>16</v>
      </c>
      <c r="C253" t="s">
        <v>5</v>
      </c>
      <c r="D253" s="67" t="s">
        <v>3409</v>
      </c>
      <c r="E253" s="67" t="s">
        <v>62</v>
      </c>
      <c r="F253" s="72">
        <v>2.1</v>
      </c>
      <c r="G253" s="67" t="s">
        <v>3395</v>
      </c>
      <c r="H253" s="67">
        <v>1</v>
      </c>
      <c r="I253" s="67">
        <v>5</v>
      </c>
      <c r="J253" s="67" t="s">
        <v>62</v>
      </c>
      <c r="K253" s="10"/>
    </row>
    <row r="254" spans="1:11" x14ac:dyDescent="0.3">
      <c r="A254" s="65">
        <v>450</v>
      </c>
      <c r="B254" t="s">
        <v>16</v>
      </c>
      <c r="C254" t="s">
        <v>5</v>
      </c>
      <c r="D254" s="67" t="s">
        <v>3401</v>
      </c>
      <c r="E254" s="67" t="s">
        <v>62</v>
      </c>
      <c r="F254" s="72">
        <v>1.8</v>
      </c>
      <c r="G254" s="67" t="s">
        <v>3395</v>
      </c>
      <c r="H254" s="67">
        <v>1</v>
      </c>
      <c r="I254" s="67">
        <v>5</v>
      </c>
      <c r="J254" s="67" t="s">
        <v>62</v>
      </c>
      <c r="K254" s="10"/>
    </row>
    <row r="255" spans="1:11" x14ac:dyDescent="0.3">
      <c r="A255" s="65">
        <v>454</v>
      </c>
      <c r="B255" t="s">
        <v>16</v>
      </c>
      <c r="C255" t="s">
        <v>40</v>
      </c>
      <c r="D255" s="67" t="s">
        <v>3405</v>
      </c>
      <c r="E255" s="67" t="s">
        <v>62</v>
      </c>
      <c r="F255" s="72">
        <v>7.6</v>
      </c>
      <c r="G255" s="67" t="s">
        <v>3395</v>
      </c>
      <c r="H255" s="67">
        <v>3</v>
      </c>
      <c r="I255" s="67">
        <v>5</v>
      </c>
      <c r="J255" s="67" t="s">
        <v>62</v>
      </c>
      <c r="K255" s="10"/>
    </row>
    <row r="256" spans="1:11" x14ac:dyDescent="0.3">
      <c r="A256" s="65">
        <v>455</v>
      </c>
      <c r="B256" t="s">
        <v>16</v>
      </c>
      <c r="C256" t="s">
        <v>40</v>
      </c>
      <c r="D256" s="67" t="s">
        <v>3409</v>
      </c>
      <c r="E256" s="67" t="s">
        <v>62</v>
      </c>
      <c r="F256" s="72">
        <v>2.8</v>
      </c>
      <c r="G256" s="67" t="s">
        <v>3395</v>
      </c>
      <c r="H256" s="67">
        <v>3</v>
      </c>
      <c r="I256" s="67">
        <v>5</v>
      </c>
      <c r="J256" s="67" t="s">
        <v>62</v>
      </c>
      <c r="K256" s="10"/>
    </row>
    <row r="257" spans="1:11" x14ac:dyDescent="0.3">
      <c r="A257" s="65">
        <v>456</v>
      </c>
      <c r="B257" t="s">
        <v>16</v>
      </c>
      <c r="C257" t="s">
        <v>40</v>
      </c>
      <c r="D257" s="67" t="s">
        <v>3401</v>
      </c>
      <c r="E257" s="67" t="s">
        <v>62</v>
      </c>
      <c r="F257" s="72">
        <v>2.4</v>
      </c>
      <c r="G257" s="67" t="s">
        <v>3395</v>
      </c>
      <c r="H257" s="67">
        <v>3</v>
      </c>
      <c r="I257" s="67">
        <v>5</v>
      </c>
      <c r="J257" s="67" t="s">
        <v>62</v>
      </c>
      <c r="K257" s="10"/>
    </row>
    <row r="258" spans="1:11" x14ac:dyDescent="0.3">
      <c r="A258" s="65">
        <v>173</v>
      </c>
      <c r="B258" t="s">
        <v>3393</v>
      </c>
      <c r="C258" t="s">
        <v>5</v>
      </c>
      <c r="D258" s="67" t="s">
        <v>3405</v>
      </c>
      <c r="E258" s="67" t="s">
        <v>62</v>
      </c>
      <c r="F258" s="72">
        <v>1.3</v>
      </c>
      <c r="G258" s="67" t="s">
        <v>3394</v>
      </c>
      <c r="H258" s="67">
        <v>1</v>
      </c>
      <c r="I258" s="67" t="s">
        <v>62</v>
      </c>
      <c r="J258" s="67" t="s">
        <v>62</v>
      </c>
      <c r="K258" s="10"/>
    </row>
    <row r="259" spans="1:11" x14ac:dyDescent="0.3">
      <c r="A259" s="65">
        <v>174</v>
      </c>
      <c r="B259" t="s">
        <v>3393</v>
      </c>
      <c r="C259" t="s">
        <v>5</v>
      </c>
      <c r="D259" s="67" t="s">
        <v>3409</v>
      </c>
      <c r="E259" s="67" t="s">
        <v>62</v>
      </c>
      <c r="F259" s="72">
        <v>1.3</v>
      </c>
      <c r="G259" s="67" t="s">
        <v>3394</v>
      </c>
      <c r="H259" s="67">
        <v>1</v>
      </c>
      <c r="I259" s="67" t="s">
        <v>62</v>
      </c>
      <c r="J259" s="67" t="s">
        <v>62</v>
      </c>
      <c r="K259" s="10"/>
    </row>
    <row r="260" spans="1:11" x14ac:dyDescent="0.3">
      <c r="A260" s="65">
        <v>175</v>
      </c>
      <c r="B260" t="s">
        <v>3393</v>
      </c>
      <c r="C260" t="s">
        <v>5</v>
      </c>
      <c r="D260" s="67" t="s">
        <v>3401</v>
      </c>
      <c r="E260" s="67" t="s">
        <v>62</v>
      </c>
      <c r="F260" s="72">
        <v>1.1000000000000001</v>
      </c>
      <c r="G260" s="67" t="s">
        <v>3394</v>
      </c>
      <c r="H260" s="67">
        <v>1</v>
      </c>
      <c r="I260" s="67" t="s">
        <v>62</v>
      </c>
      <c r="J260" s="67" t="s">
        <v>62</v>
      </c>
      <c r="K260" s="10"/>
    </row>
    <row r="261" spans="1:11" x14ac:dyDescent="0.3">
      <c r="A261" s="65">
        <v>176</v>
      </c>
      <c r="B261" t="s">
        <v>3393</v>
      </c>
      <c r="C261" t="s">
        <v>58</v>
      </c>
      <c r="D261" s="67" t="s">
        <v>3405</v>
      </c>
      <c r="E261" s="67" t="s">
        <v>62</v>
      </c>
      <c r="F261" s="72">
        <v>0.1</v>
      </c>
      <c r="G261" s="67" t="s">
        <v>3394</v>
      </c>
      <c r="H261" s="67">
        <v>2</v>
      </c>
      <c r="I261" s="67" t="s">
        <v>62</v>
      </c>
      <c r="J261" s="67" t="s">
        <v>62</v>
      </c>
      <c r="K261" s="10"/>
    </row>
    <row r="262" spans="1:11" x14ac:dyDescent="0.3">
      <c r="A262" s="65">
        <v>177</v>
      </c>
      <c r="B262" t="s">
        <v>3393</v>
      </c>
      <c r="C262" t="s">
        <v>58</v>
      </c>
      <c r="D262" s="67" t="s">
        <v>3409</v>
      </c>
      <c r="E262" s="67" t="s">
        <v>62</v>
      </c>
      <c r="F262" s="72">
        <v>0.5</v>
      </c>
      <c r="G262" s="67" t="s">
        <v>3394</v>
      </c>
      <c r="H262" s="67">
        <v>2</v>
      </c>
      <c r="I262" s="67" t="s">
        <v>62</v>
      </c>
      <c r="J262" s="67" t="s">
        <v>62</v>
      </c>
      <c r="K262" s="10"/>
    </row>
    <row r="263" spans="1:11" x14ac:dyDescent="0.3">
      <c r="A263" s="65">
        <v>178</v>
      </c>
      <c r="B263" t="s">
        <v>3393</v>
      </c>
      <c r="C263" t="s">
        <v>58</v>
      </c>
      <c r="D263" s="67" t="s">
        <v>3401</v>
      </c>
      <c r="E263" s="67" t="s">
        <v>62</v>
      </c>
      <c r="F263" s="72">
        <v>0.3</v>
      </c>
      <c r="G263" s="67" t="s">
        <v>3394</v>
      </c>
      <c r="H263" s="67">
        <v>2</v>
      </c>
      <c r="I263" s="67" t="s">
        <v>62</v>
      </c>
      <c r="J263" s="67" t="s">
        <v>62</v>
      </c>
      <c r="K263" s="10"/>
    </row>
    <row r="264" spans="1:11" x14ac:dyDescent="0.3">
      <c r="A264" s="65">
        <v>179</v>
      </c>
      <c r="B264" t="s">
        <v>3393</v>
      </c>
      <c r="C264" t="s">
        <v>40</v>
      </c>
      <c r="D264" s="67" t="s">
        <v>3405</v>
      </c>
      <c r="E264" s="67" t="s">
        <v>62</v>
      </c>
      <c r="F264" s="72">
        <v>3.6</v>
      </c>
      <c r="G264" s="67" t="s">
        <v>3394</v>
      </c>
      <c r="H264" s="67">
        <v>3</v>
      </c>
      <c r="I264" s="67" t="s">
        <v>62</v>
      </c>
      <c r="J264" s="67" t="s">
        <v>62</v>
      </c>
      <c r="K264" s="10"/>
    </row>
    <row r="265" spans="1:11" x14ac:dyDescent="0.3">
      <c r="A265" s="65">
        <v>180</v>
      </c>
      <c r="B265" t="s">
        <v>3393</v>
      </c>
      <c r="C265" t="s">
        <v>40</v>
      </c>
      <c r="D265" s="67" t="s">
        <v>3409</v>
      </c>
      <c r="E265" s="67" t="s">
        <v>62</v>
      </c>
      <c r="F265" s="72">
        <v>2.1</v>
      </c>
      <c r="G265" s="67" t="s">
        <v>3394</v>
      </c>
      <c r="H265" s="67">
        <v>3</v>
      </c>
      <c r="I265" s="67" t="s">
        <v>62</v>
      </c>
      <c r="J265" s="67" t="s">
        <v>62</v>
      </c>
      <c r="K265" s="10"/>
    </row>
    <row r="266" spans="1:11" x14ac:dyDescent="0.3">
      <c r="A266" s="65">
        <v>181</v>
      </c>
      <c r="B266" t="s">
        <v>3393</v>
      </c>
      <c r="C266" t="s">
        <v>40</v>
      </c>
      <c r="D266" s="67" t="s">
        <v>3401</v>
      </c>
      <c r="E266" s="67" t="s">
        <v>62</v>
      </c>
      <c r="F266" s="72">
        <v>1.7</v>
      </c>
      <c r="G266" s="67" t="s">
        <v>3394</v>
      </c>
      <c r="H266" s="67">
        <v>3</v>
      </c>
      <c r="I266" s="67" t="s">
        <v>62</v>
      </c>
      <c r="J266" s="67" t="s">
        <v>62</v>
      </c>
      <c r="K266" s="10"/>
    </row>
    <row r="267" spans="1:11" x14ac:dyDescent="0.3">
      <c r="A267" s="65">
        <v>182</v>
      </c>
      <c r="B267" t="s">
        <v>3393</v>
      </c>
      <c r="C267" t="s">
        <v>23</v>
      </c>
      <c r="D267" s="67" t="s">
        <v>3405</v>
      </c>
      <c r="E267" s="67" t="s">
        <v>62</v>
      </c>
      <c r="F267" s="72">
        <v>6.5</v>
      </c>
      <c r="G267" s="67" t="s">
        <v>3394</v>
      </c>
      <c r="H267" s="67">
        <v>4</v>
      </c>
      <c r="I267" s="67" t="s">
        <v>62</v>
      </c>
      <c r="J267" s="67" t="s">
        <v>62</v>
      </c>
      <c r="K267" s="10"/>
    </row>
    <row r="268" spans="1:11" x14ac:dyDescent="0.3">
      <c r="A268" s="65">
        <v>183</v>
      </c>
      <c r="B268" t="s">
        <v>3393</v>
      </c>
      <c r="C268" t="s">
        <v>23</v>
      </c>
      <c r="D268" s="67" t="s">
        <v>3409</v>
      </c>
      <c r="E268" s="67" t="s">
        <v>62</v>
      </c>
      <c r="F268" s="72">
        <v>2.2000000000000002</v>
      </c>
      <c r="G268" s="67" t="s">
        <v>3394</v>
      </c>
      <c r="H268" s="67">
        <v>4</v>
      </c>
      <c r="I268" s="67" t="s">
        <v>62</v>
      </c>
      <c r="J268" s="67" t="s">
        <v>62</v>
      </c>
      <c r="K268" s="10"/>
    </row>
    <row r="269" spans="1:11" x14ac:dyDescent="0.3">
      <c r="A269" s="65">
        <v>184</v>
      </c>
      <c r="B269" t="s">
        <v>3393</v>
      </c>
      <c r="C269" t="s">
        <v>23</v>
      </c>
      <c r="D269" s="67" t="s">
        <v>3401</v>
      </c>
      <c r="E269" s="67" t="s">
        <v>62</v>
      </c>
      <c r="F269" s="72">
        <v>1.5</v>
      </c>
      <c r="G269" s="67" t="s">
        <v>3394</v>
      </c>
      <c r="H269" s="67">
        <v>4</v>
      </c>
      <c r="I269" s="67" t="s">
        <v>62</v>
      </c>
      <c r="J269" s="67" t="s">
        <v>62</v>
      </c>
      <c r="K269" s="10"/>
    </row>
    <row r="270" spans="1:11" x14ac:dyDescent="0.3">
      <c r="A270" s="65">
        <v>185</v>
      </c>
      <c r="B270" t="s">
        <v>3393</v>
      </c>
      <c r="C270" t="s">
        <v>22</v>
      </c>
      <c r="D270" s="67" t="s">
        <v>3405</v>
      </c>
      <c r="E270" s="67" t="s">
        <v>62</v>
      </c>
      <c r="F270" s="72">
        <v>4.4000000000000004</v>
      </c>
      <c r="G270" s="67" t="s">
        <v>3394</v>
      </c>
      <c r="H270" s="67">
        <v>5</v>
      </c>
      <c r="I270" s="67" t="s">
        <v>62</v>
      </c>
      <c r="J270" s="67" t="s">
        <v>62</v>
      </c>
      <c r="K270" s="10"/>
    </row>
    <row r="271" spans="1:11" x14ac:dyDescent="0.3">
      <c r="A271" s="65">
        <v>186</v>
      </c>
      <c r="B271" t="s">
        <v>3393</v>
      </c>
      <c r="C271" t="s">
        <v>22</v>
      </c>
      <c r="D271" s="67" t="s">
        <v>3409</v>
      </c>
      <c r="E271" s="67" t="s">
        <v>62</v>
      </c>
      <c r="F271" s="72">
        <v>2.2999999999999998</v>
      </c>
      <c r="G271" s="67" t="s">
        <v>3394</v>
      </c>
      <c r="H271" s="67">
        <v>5</v>
      </c>
      <c r="I271" s="67" t="s">
        <v>62</v>
      </c>
      <c r="J271" s="67" t="s">
        <v>62</v>
      </c>
      <c r="K271" s="10"/>
    </row>
    <row r="272" spans="1:11" x14ac:dyDescent="0.3">
      <c r="A272" s="65">
        <v>187</v>
      </c>
      <c r="B272" t="s">
        <v>3393</v>
      </c>
      <c r="C272" t="s">
        <v>22</v>
      </c>
      <c r="D272" s="67" t="s">
        <v>3401</v>
      </c>
      <c r="E272" s="67" t="s">
        <v>62</v>
      </c>
      <c r="F272" s="72">
        <v>2</v>
      </c>
      <c r="G272" s="67" t="s">
        <v>3394</v>
      </c>
      <c r="H272" s="67">
        <v>5</v>
      </c>
      <c r="I272" s="67" t="s">
        <v>62</v>
      </c>
      <c r="J272" s="67" t="s">
        <v>62</v>
      </c>
      <c r="K272" s="10"/>
    </row>
    <row r="273" spans="1:11" x14ac:dyDescent="0.3">
      <c r="A273" s="65">
        <v>188</v>
      </c>
      <c r="B273" t="s">
        <v>3393</v>
      </c>
      <c r="C273" t="s">
        <v>3408</v>
      </c>
      <c r="D273" s="67" t="s">
        <v>3405</v>
      </c>
      <c r="E273" s="67" t="s">
        <v>62</v>
      </c>
      <c r="F273" s="72">
        <v>2.6</v>
      </c>
      <c r="G273" s="67" t="s">
        <v>3394</v>
      </c>
      <c r="H273" s="67">
        <v>6</v>
      </c>
      <c r="I273" s="67" t="s">
        <v>62</v>
      </c>
      <c r="J273" s="67" t="s">
        <v>62</v>
      </c>
      <c r="K273" s="10"/>
    </row>
    <row r="274" spans="1:11" x14ac:dyDescent="0.3">
      <c r="A274" s="65">
        <v>189</v>
      </c>
      <c r="B274" t="s">
        <v>3393</v>
      </c>
      <c r="C274" t="s">
        <v>3408</v>
      </c>
      <c r="D274" s="67" t="s">
        <v>3409</v>
      </c>
      <c r="E274" s="67" t="s">
        <v>62</v>
      </c>
      <c r="F274" s="72">
        <v>2.5</v>
      </c>
      <c r="G274" s="67" t="s">
        <v>3394</v>
      </c>
      <c r="H274" s="67">
        <v>6</v>
      </c>
      <c r="I274" s="67" t="s">
        <v>62</v>
      </c>
      <c r="J274" s="67" t="s">
        <v>62</v>
      </c>
      <c r="K274" s="10"/>
    </row>
    <row r="275" spans="1:11" x14ac:dyDescent="0.3">
      <c r="A275" s="65">
        <v>190</v>
      </c>
      <c r="B275" t="s">
        <v>3393</v>
      </c>
      <c r="C275" t="s">
        <v>3408</v>
      </c>
      <c r="D275" s="67" t="s">
        <v>3401</v>
      </c>
      <c r="E275" s="67" t="s">
        <v>62</v>
      </c>
      <c r="F275" s="72">
        <v>2.2999999999999998</v>
      </c>
      <c r="G275" s="67" t="s">
        <v>3394</v>
      </c>
      <c r="H275" s="67">
        <v>6</v>
      </c>
      <c r="I275" s="67" t="s">
        <v>62</v>
      </c>
      <c r="J275" s="67" t="s">
        <v>62</v>
      </c>
      <c r="K275" s="10"/>
    </row>
    <row r="276" spans="1:11" x14ac:dyDescent="0.3">
      <c r="A276" s="65">
        <v>191</v>
      </c>
      <c r="B276" t="s">
        <v>3393</v>
      </c>
      <c r="C276" t="s">
        <v>78</v>
      </c>
      <c r="D276" s="67" t="s">
        <v>3405</v>
      </c>
      <c r="E276" s="67" t="s">
        <v>62</v>
      </c>
      <c r="F276" s="72">
        <v>2.6</v>
      </c>
      <c r="G276" s="67" t="s">
        <v>3394</v>
      </c>
      <c r="H276" s="67">
        <v>7</v>
      </c>
      <c r="I276" s="67" t="s">
        <v>62</v>
      </c>
      <c r="J276" s="67" t="s">
        <v>62</v>
      </c>
      <c r="K276" s="10"/>
    </row>
    <row r="277" spans="1:11" x14ac:dyDescent="0.3">
      <c r="A277" s="65">
        <v>192</v>
      </c>
      <c r="B277" t="s">
        <v>3393</v>
      </c>
      <c r="C277" t="s">
        <v>78</v>
      </c>
      <c r="D277" s="67" t="s">
        <v>3409</v>
      </c>
      <c r="E277" s="67" t="s">
        <v>62</v>
      </c>
      <c r="F277" s="72">
        <v>1.5</v>
      </c>
      <c r="G277" s="67" t="s">
        <v>3394</v>
      </c>
      <c r="H277" s="67">
        <v>7</v>
      </c>
      <c r="I277" s="67" t="s">
        <v>62</v>
      </c>
      <c r="J277" s="67" t="s">
        <v>62</v>
      </c>
      <c r="K277" s="10"/>
    </row>
    <row r="278" spans="1:11" x14ac:dyDescent="0.3">
      <c r="A278" s="65">
        <v>193</v>
      </c>
      <c r="B278" t="s">
        <v>3393</v>
      </c>
      <c r="C278" t="s">
        <v>78</v>
      </c>
      <c r="D278" s="67" t="s">
        <v>3401</v>
      </c>
      <c r="E278" s="67" t="s">
        <v>62</v>
      </c>
      <c r="F278" s="72">
        <v>1.1000000000000001</v>
      </c>
      <c r="G278" s="67" t="s">
        <v>3394</v>
      </c>
      <c r="H278" s="67">
        <v>7</v>
      </c>
      <c r="I278" s="67" t="s">
        <v>62</v>
      </c>
      <c r="J278" s="67" t="s">
        <v>62</v>
      </c>
      <c r="K278" s="10"/>
    </row>
    <row r="279" spans="1:11" x14ac:dyDescent="0.3">
      <c r="A279" s="65">
        <v>194</v>
      </c>
      <c r="B279" t="s">
        <v>3393</v>
      </c>
      <c r="C279" t="s">
        <v>77</v>
      </c>
      <c r="D279" s="67" t="s">
        <v>3405</v>
      </c>
      <c r="E279" s="67" t="s">
        <v>62</v>
      </c>
      <c r="F279" s="72">
        <v>2.4</v>
      </c>
      <c r="G279" s="67" t="s">
        <v>3394</v>
      </c>
      <c r="H279" s="67">
        <v>8</v>
      </c>
      <c r="I279" s="67" t="s">
        <v>62</v>
      </c>
      <c r="J279" s="67" t="s">
        <v>62</v>
      </c>
      <c r="K279" s="10"/>
    </row>
    <row r="280" spans="1:11" x14ac:dyDescent="0.3">
      <c r="A280" s="65">
        <v>195</v>
      </c>
      <c r="B280" t="s">
        <v>3393</v>
      </c>
      <c r="C280" t="s">
        <v>77</v>
      </c>
      <c r="D280" s="67" t="s">
        <v>3409</v>
      </c>
      <c r="E280" s="67" t="s">
        <v>62</v>
      </c>
      <c r="F280" s="72">
        <v>1.9</v>
      </c>
      <c r="G280" s="67" t="s">
        <v>3394</v>
      </c>
      <c r="H280" s="67">
        <v>8</v>
      </c>
      <c r="I280" s="67" t="s">
        <v>62</v>
      </c>
      <c r="J280" s="67" t="s">
        <v>62</v>
      </c>
      <c r="K280" s="10"/>
    </row>
    <row r="281" spans="1:11" x14ac:dyDescent="0.3">
      <c r="A281" s="65">
        <v>196</v>
      </c>
      <c r="B281" t="s">
        <v>3393</v>
      </c>
      <c r="C281" t="s">
        <v>77</v>
      </c>
      <c r="D281" s="67" t="s">
        <v>3401</v>
      </c>
      <c r="E281" s="67" t="s">
        <v>62</v>
      </c>
      <c r="F281" s="72">
        <v>1.6</v>
      </c>
      <c r="G281" s="67" t="s">
        <v>3394</v>
      </c>
      <c r="H281" s="67">
        <v>8</v>
      </c>
      <c r="I281" s="67" t="s">
        <v>62</v>
      </c>
      <c r="J281" s="67" t="s">
        <v>62</v>
      </c>
      <c r="K281" s="10"/>
    </row>
    <row r="282" spans="1:11" x14ac:dyDescent="0.3">
      <c r="A282" s="65">
        <v>66</v>
      </c>
      <c r="B282" t="s">
        <v>1</v>
      </c>
      <c r="C282" t="s">
        <v>5</v>
      </c>
      <c r="D282" s="67" t="s">
        <v>3418</v>
      </c>
      <c r="E282" s="67" t="s">
        <v>62</v>
      </c>
      <c r="F282" s="72">
        <v>0.56000000000000005</v>
      </c>
      <c r="G282" s="67" t="s">
        <v>3419</v>
      </c>
      <c r="H282" s="67">
        <v>1</v>
      </c>
      <c r="I282" s="67" t="s">
        <v>62</v>
      </c>
      <c r="J282" s="67">
        <v>1</v>
      </c>
      <c r="K282" s="10"/>
    </row>
    <row r="283" spans="1:11" x14ac:dyDescent="0.3">
      <c r="A283" s="65">
        <v>67</v>
      </c>
      <c r="B283" t="s">
        <v>1</v>
      </c>
      <c r="C283" t="s">
        <v>5</v>
      </c>
      <c r="D283" s="67" t="s">
        <v>3403</v>
      </c>
      <c r="E283" s="67" t="s">
        <v>62</v>
      </c>
      <c r="F283" s="72">
        <v>0.66100000000000003</v>
      </c>
      <c r="G283" s="67" t="s">
        <v>3419</v>
      </c>
      <c r="H283" s="67">
        <v>1</v>
      </c>
      <c r="I283" s="67" t="s">
        <v>62</v>
      </c>
      <c r="J283" s="67">
        <v>1</v>
      </c>
      <c r="K283" s="10"/>
    </row>
    <row r="284" spans="1:11" x14ac:dyDescent="0.3">
      <c r="A284" s="65">
        <v>80</v>
      </c>
      <c r="B284" t="s">
        <v>1</v>
      </c>
      <c r="C284" t="s">
        <v>58</v>
      </c>
      <c r="D284" s="67" t="s">
        <v>3418</v>
      </c>
      <c r="E284" s="67" t="s">
        <v>62</v>
      </c>
      <c r="F284" s="72">
        <v>-0.433</v>
      </c>
      <c r="G284" s="67" t="s">
        <v>3419</v>
      </c>
      <c r="H284" s="67">
        <v>2</v>
      </c>
      <c r="I284" s="67" t="s">
        <v>62</v>
      </c>
      <c r="J284" s="67">
        <v>1</v>
      </c>
      <c r="K284" s="10"/>
    </row>
    <row r="285" spans="1:11" x14ac:dyDescent="0.3">
      <c r="A285" s="65">
        <v>81</v>
      </c>
      <c r="B285" t="s">
        <v>1</v>
      </c>
      <c r="C285" t="s">
        <v>58</v>
      </c>
      <c r="D285" s="67" t="s">
        <v>3403</v>
      </c>
      <c r="E285" s="67" t="s">
        <v>62</v>
      </c>
      <c r="F285" s="72">
        <v>0</v>
      </c>
      <c r="G285" s="67" t="s">
        <v>3419</v>
      </c>
      <c r="H285" s="67">
        <v>2</v>
      </c>
      <c r="I285" s="67" t="s">
        <v>62</v>
      </c>
      <c r="J285" s="67">
        <v>1</v>
      </c>
      <c r="K285" s="10"/>
    </row>
    <row r="286" spans="1:11" x14ac:dyDescent="0.3">
      <c r="A286" s="65">
        <v>94</v>
      </c>
      <c r="B286" t="s">
        <v>1</v>
      </c>
      <c r="C286" t="s">
        <v>40</v>
      </c>
      <c r="D286" s="67" t="s">
        <v>3418</v>
      </c>
      <c r="E286" s="67" t="s">
        <v>62</v>
      </c>
      <c r="F286" s="72">
        <v>0.86099999999999999</v>
      </c>
      <c r="G286" s="67" t="s">
        <v>3419</v>
      </c>
      <c r="H286" s="67">
        <v>3</v>
      </c>
      <c r="I286" s="67" t="s">
        <v>62</v>
      </c>
      <c r="J286" s="67">
        <v>1</v>
      </c>
      <c r="K286" s="10"/>
    </row>
    <row r="287" spans="1:11" x14ac:dyDescent="0.3">
      <c r="A287" s="65">
        <v>95</v>
      </c>
      <c r="B287" t="s">
        <v>1</v>
      </c>
      <c r="C287" t="s">
        <v>40</v>
      </c>
      <c r="D287" s="67" t="s">
        <v>3403</v>
      </c>
      <c r="E287" s="67" t="s">
        <v>62</v>
      </c>
      <c r="F287" s="72">
        <v>0.61399999999999999</v>
      </c>
      <c r="G287" s="67" t="s">
        <v>3419</v>
      </c>
      <c r="H287" s="67">
        <v>3</v>
      </c>
      <c r="I287" s="67" t="s">
        <v>62</v>
      </c>
      <c r="J287" s="67">
        <v>1</v>
      </c>
      <c r="K287" s="10"/>
    </row>
    <row r="288" spans="1:11" x14ac:dyDescent="0.3">
      <c r="A288" s="65">
        <v>108</v>
      </c>
      <c r="B288" t="s">
        <v>1</v>
      </c>
      <c r="C288" t="s">
        <v>23</v>
      </c>
      <c r="D288" s="67" t="s">
        <v>3418</v>
      </c>
      <c r="E288" s="67" t="s">
        <v>62</v>
      </c>
      <c r="F288" s="72">
        <v>1.2769999999999999</v>
      </c>
      <c r="G288" s="67" t="s">
        <v>3419</v>
      </c>
      <c r="H288" s="67">
        <v>4</v>
      </c>
      <c r="I288" s="67" t="s">
        <v>62</v>
      </c>
      <c r="J288" s="67">
        <v>1</v>
      </c>
      <c r="K288" s="10"/>
    </row>
    <row r="289" spans="1:11" x14ac:dyDescent="0.3">
      <c r="A289" s="65">
        <v>109</v>
      </c>
      <c r="B289" t="s">
        <v>1</v>
      </c>
      <c r="C289" t="s">
        <v>23</v>
      </c>
      <c r="D289" s="67" t="s">
        <v>3403</v>
      </c>
      <c r="E289" s="67" t="s">
        <v>62</v>
      </c>
      <c r="F289" s="72">
        <v>0.67300000000000004</v>
      </c>
      <c r="G289" s="67" t="s">
        <v>3419</v>
      </c>
      <c r="H289" s="67">
        <v>4</v>
      </c>
      <c r="I289" s="67" t="s">
        <v>62</v>
      </c>
      <c r="J289" s="67">
        <v>1</v>
      </c>
      <c r="K289" s="10"/>
    </row>
    <row r="290" spans="1:11" x14ac:dyDescent="0.3">
      <c r="A290" s="65">
        <v>122</v>
      </c>
      <c r="B290" t="s">
        <v>1</v>
      </c>
      <c r="C290" t="s">
        <v>22</v>
      </c>
      <c r="D290" s="67" t="s">
        <v>3418</v>
      </c>
      <c r="E290" s="67" t="s">
        <v>62</v>
      </c>
      <c r="F290" s="72">
        <v>0.64900000000000002</v>
      </c>
      <c r="G290" s="67" t="s">
        <v>3419</v>
      </c>
      <c r="H290" s="67">
        <v>5</v>
      </c>
      <c r="I290" s="67" t="s">
        <v>62</v>
      </c>
      <c r="J290" s="67">
        <v>1</v>
      </c>
      <c r="K290" s="10"/>
    </row>
    <row r="291" spans="1:11" x14ac:dyDescent="0.3">
      <c r="A291" s="65">
        <v>123</v>
      </c>
      <c r="B291" t="s">
        <v>1</v>
      </c>
      <c r="C291" t="s">
        <v>22</v>
      </c>
      <c r="D291" s="67" t="s">
        <v>3403</v>
      </c>
      <c r="E291" s="67" t="s">
        <v>62</v>
      </c>
      <c r="F291" s="72">
        <v>0.35099999999999998</v>
      </c>
      <c r="G291" s="67" t="s">
        <v>3419</v>
      </c>
      <c r="H291" s="67">
        <v>5</v>
      </c>
      <c r="I291" s="67" t="s">
        <v>62</v>
      </c>
      <c r="J291" s="67">
        <v>1</v>
      </c>
      <c r="K291" s="10"/>
    </row>
    <row r="292" spans="1:11" x14ac:dyDescent="0.3">
      <c r="A292" s="65">
        <v>136</v>
      </c>
      <c r="B292" t="s">
        <v>1</v>
      </c>
      <c r="C292" t="s">
        <v>3408</v>
      </c>
      <c r="D292" s="67" t="s">
        <v>3418</v>
      </c>
      <c r="E292" s="67" t="s">
        <v>62</v>
      </c>
      <c r="F292" s="72">
        <v>0.95399999999999996</v>
      </c>
      <c r="G292" s="67" t="s">
        <v>3419</v>
      </c>
      <c r="H292" s="67">
        <v>6</v>
      </c>
      <c r="I292" s="67" t="s">
        <v>62</v>
      </c>
      <c r="J292" s="67">
        <v>1</v>
      </c>
      <c r="K292" s="10"/>
    </row>
    <row r="293" spans="1:11" x14ac:dyDescent="0.3">
      <c r="A293" s="65">
        <v>137</v>
      </c>
      <c r="B293" t="s">
        <v>1</v>
      </c>
      <c r="C293" t="s">
        <v>3408</v>
      </c>
      <c r="D293" s="67" t="s">
        <v>3403</v>
      </c>
      <c r="E293" s="67" t="s">
        <v>62</v>
      </c>
      <c r="F293" s="72">
        <v>0.43099999999999999</v>
      </c>
      <c r="G293" s="67" t="s">
        <v>3419</v>
      </c>
      <c r="H293" s="67">
        <v>6</v>
      </c>
      <c r="I293" s="67" t="s">
        <v>62</v>
      </c>
      <c r="J293" s="67">
        <v>1</v>
      </c>
      <c r="K293" s="10"/>
    </row>
    <row r="294" spans="1:11" x14ac:dyDescent="0.3">
      <c r="A294" s="65">
        <v>150</v>
      </c>
      <c r="B294" t="s">
        <v>1</v>
      </c>
      <c r="C294" t="s">
        <v>78</v>
      </c>
      <c r="D294" s="67" t="s">
        <v>3418</v>
      </c>
      <c r="E294" s="67" t="s">
        <v>62</v>
      </c>
      <c r="F294" s="72">
        <v>0.82499999999999996</v>
      </c>
      <c r="G294" s="67" t="s">
        <v>3419</v>
      </c>
      <c r="H294" s="67">
        <v>7</v>
      </c>
      <c r="I294" s="67" t="s">
        <v>62</v>
      </c>
      <c r="J294" s="67">
        <v>1</v>
      </c>
      <c r="K294" s="10"/>
    </row>
    <row r="295" spans="1:11" x14ac:dyDescent="0.3">
      <c r="A295" s="65">
        <v>151</v>
      </c>
      <c r="B295" t="s">
        <v>1</v>
      </c>
      <c r="C295" t="s">
        <v>78</v>
      </c>
      <c r="D295" s="67" t="s">
        <v>3403</v>
      </c>
      <c r="E295" s="67" t="s">
        <v>62</v>
      </c>
      <c r="F295" s="72">
        <v>0.67200000000000004</v>
      </c>
      <c r="G295" s="67" t="s">
        <v>3419</v>
      </c>
      <c r="H295" s="67">
        <v>7</v>
      </c>
      <c r="I295" s="67" t="s">
        <v>62</v>
      </c>
      <c r="J295" s="67">
        <v>1</v>
      </c>
      <c r="K295" s="10"/>
    </row>
    <row r="296" spans="1:11" x14ac:dyDescent="0.3">
      <c r="A296" s="65">
        <v>164</v>
      </c>
      <c r="B296" t="s">
        <v>1</v>
      </c>
      <c r="C296" t="s">
        <v>77</v>
      </c>
      <c r="D296" s="67" t="s">
        <v>3418</v>
      </c>
      <c r="E296" s="67" t="s">
        <v>62</v>
      </c>
      <c r="F296" s="72">
        <v>0.20599999999999999</v>
      </c>
      <c r="G296" s="67" t="s">
        <v>3419</v>
      </c>
      <c r="H296" s="67">
        <v>8</v>
      </c>
      <c r="I296" s="67" t="s">
        <v>62</v>
      </c>
      <c r="J296" s="67">
        <v>1</v>
      </c>
      <c r="K296" s="10"/>
    </row>
    <row r="297" spans="1:11" x14ac:dyDescent="0.3">
      <c r="A297" s="65">
        <v>165</v>
      </c>
      <c r="B297" t="s">
        <v>1</v>
      </c>
      <c r="C297" t="s">
        <v>77</v>
      </c>
      <c r="D297" s="67" t="s">
        <v>3403</v>
      </c>
      <c r="E297" s="67" t="s">
        <v>62</v>
      </c>
      <c r="F297" s="72">
        <v>0.71599999999999997</v>
      </c>
      <c r="G297" s="67" t="s">
        <v>3419</v>
      </c>
      <c r="H297" s="67">
        <v>8</v>
      </c>
      <c r="I297" s="67" t="s">
        <v>62</v>
      </c>
      <c r="J297" s="67">
        <v>1</v>
      </c>
      <c r="K297" s="10"/>
    </row>
    <row r="298" spans="1:11" x14ac:dyDescent="0.3">
      <c r="A298" s="65">
        <v>226</v>
      </c>
      <c r="B298" t="s">
        <v>2</v>
      </c>
      <c r="C298" t="s">
        <v>5</v>
      </c>
      <c r="D298" s="67" t="s">
        <v>3418</v>
      </c>
      <c r="E298" s="67" t="s">
        <v>62</v>
      </c>
      <c r="F298" s="72">
        <v>0.72799999999999998</v>
      </c>
      <c r="G298" s="67" t="s">
        <v>3419</v>
      </c>
      <c r="H298" s="67">
        <v>1</v>
      </c>
      <c r="I298" s="67" t="s">
        <v>62</v>
      </c>
      <c r="J298" s="67">
        <v>3</v>
      </c>
      <c r="K298" s="10"/>
    </row>
    <row r="299" spans="1:11" x14ac:dyDescent="0.3">
      <c r="A299" s="65">
        <v>227</v>
      </c>
      <c r="B299" t="s">
        <v>2</v>
      </c>
      <c r="C299" t="s">
        <v>5</v>
      </c>
      <c r="D299" s="67" t="s">
        <v>3403</v>
      </c>
      <c r="E299" s="67" t="s">
        <v>62</v>
      </c>
      <c r="F299" s="72">
        <v>0.78600000000000003</v>
      </c>
      <c r="G299" s="67" t="s">
        <v>3419</v>
      </c>
      <c r="H299" s="67">
        <v>1</v>
      </c>
      <c r="I299" s="67" t="s">
        <v>62</v>
      </c>
      <c r="J299" s="67">
        <v>3</v>
      </c>
      <c r="K299" s="10"/>
    </row>
    <row r="300" spans="1:11" x14ac:dyDescent="0.3">
      <c r="A300" s="65">
        <v>240</v>
      </c>
      <c r="B300" t="s">
        <v>2</v>
      </c>
      <c r="C300" t="s">
        <v>58</v>
      </c>
      <c r="D300" s="67" t="s">
        <v>3418</v>
      </c>
      <c r="E300" s="67" t="s">
        <v>62</v>
      </c>
      <c r="F300" s="72">
        <v>0.499</v>
      </c>
      <c r="G300" s="67" t="s">
        <v>3419</v>
      </c>
      <c r="H300" s="67">
        <v>2</v>
      </c>
      <c r="I300" s="67" t="s">
        <v>62</v>
      </c>
      <c r="J300" s="67">
        <v>3</v>
      </c>
      <c r="K300" s="10"/>
    </row>
    <row r="301" spans="1:11" x14ac:dyDescent="0.3">
      <c r="A301" s="65">
        <v>241</v>
      </c>
      <c r="B301" t="s">
        <v>2</v>
      </c>
      <c r="C301" t="s">
        <v>58</v>
      </c>
      <c r="D301" s="67" t="s">
        <v>3403</v>
      </c>
      <c r="E301" s="67" t="s">
        <v>62</v>
      </c>
      <c r="F301" s="72">
        <v>0.57499999999999996</v>
      </c>
      <c r="G301" s="67" t="s">
        <v>3419</v>
      </c>
      <c r="H301" s="67">
        <v>2</v>
      </c>
      <c r="I301" s="67" t="s">
        <v>62</v>
      </c>
      <c r="J301" s="67">
        <v>3</v>
      </c>
      <c r="K301" s="10"/>
    </row>
    <row r="302" spans="1:11" x14ac:dyDescent="0.3">
      <c r="A302" s="65">
        <v>254</v>
      </c>
      <c r="B302" t="s">
        <v>2</v>
      </c>
      <c r="C302" t="s">
        <v>40</v>
      </c>
      <c r="D302" s="67" t="s">
        <v>3418</v>
      </c>
      <c r="E302" s="67" t="s">
        <v>62</v>
      </c>
      <c r="F302" s="72">
        <v>0.65200000000000002</v>
      </c>
      <c r="G302" s="67" t="s">
        <v>3419</v>
      </c>
      <c r="H302" s="67">
        <v>3</v>
      </c>
      <c r="I302" s="67" t="s">
        <v>62</v>
      </c>
      <c r="J302" s="67">
        <v>3</v>
      </c>
      <c r="K302" s="10"/>
    </row>
    <row r="303" spans="1:11" x14ac:dyDescent="0.3">
      <c r="A303" s="65">
        <v>255</v>
      </c>
      <c r="B303" t="s">
        <v>2</v>
      </c>
      <c r="C303" t="s">
        <v>40</v>
      </c>
      <c r="D303" s="67" t="s">
        <v>3403</v>
      </c>
      <c r="E303" s="67" t="s">
        <v>62</v>
      </c>
      <c r="F303" s="72">
        <v>0.79600000000000004</v>
      </c>
      <c r="G303" s="67" t="s">
        <v>3419</v>
      </c>
      <c r="H303" s="67">
        <v>3</v>
      </c>
      <c r="I303" s="67" t="s">
        <v>62</v>
      </c>
      <c r="J303" s="67">
        <v>3</v>
      </c>
      <c r="K303" s="10"/>
    </row>
    <row r="304" spans="1:11" x14ac:dyDescent="0.3">
      <c r="A304" s="65">
        <v>268</v>
      </c>
      <c r="B304" t="s">
        <v>2</v>
      </c>
      <c r="C304" t="s">
        <v>23</v>
      </c>
      <c r="D304" s="67" t="s">
        <v>3418</v>
      </c>
      <c r="E304" s="67" t="s">
        <v>62</v>
      </c>
      <c r="F304" s="72">
        <v>0.61499999999999999</v>
      </c>
      <c r="G304" s="67" t="s">
        <v>3419</v>
      </c>
      <c r="H304" s="67">
        <v>4</v>
      </c>
      <c r="I304" s="67" t="s">
        <v>62</v>
      </c>
      <c r="J304" s="67">
        <v>3</v>
      </c>
      <c r="K304" s="10"/>
    </row>
    <row r="305" spans="1:11" x14ac:dyDescent="0.3">
      <c r="A305" s="65">
        <v>269</v>
      </c>
      <c r="B305" t="s">
        <v>2</v>
      </c>
      <c r="C305" t="s">
        <v>23</v>
      </c>
      <c r="D305" s="67" t="s">
        <v>3403</v>
      </c>
      <c r="E305" s="67" t="s">
        <v>62</v>
      </c>
      <c r="F305" s="72">
        <v>0.70699999999999996</v>
      </c>
      <c r="G305" s="67" t="s">
        <v>3419</v>
      </c>
      <c r="H305" s="67">
        <v>4</v>
      </c>
      <c r="I305" s="67" t="s">
        <v>62</v>
      </c>
      <c r="J305" s="67">
        <v>3</v>
      </c>
      <c r="K305" s="10"/>
    </row>
    <row r="306" spans="1:11" x14ac:dyDescent="0.3">
      <c r="A306" s="65">
        <v>282</v>
      </c>
      <c r="B306" t="s">
        <v>2</v>
      </c>
      <c r="C306" t="s">
        <v>22</v>
      </c>
      <c r="D306" s="67" t="s">
        <v>3418</v>
      </c>
      <c r="E306" s="67" t="s">
        <v>62</v>
      </c>
      <c r="F306" s="72">
        <v>1.081</v>
      </c>
      <c r="G306" s="67" t="s">
        <v>3419</v>
      </c>
      <c r="H306" s="67">
        <v>5</v>
      </c>
      <c r="I306" s="67" t="s">
        <v>62</v>
      </c>
      <c r="J306" s="67">
        <v>3</v>
      </c>
      <c r="K306" s="10"/>
    </row>
    <row r="307" spans="1:11" x14ac:dyDescent="0.3">
      <c r="A307" s="65">
        <v>283</v>
      </c>
      <c r="B307" t="s">
        <v>2</v>
      </c>
      <c r="C307" t="s">
        <v>22</v>
      </c>
      <c r="D307" s="67" t="s">
        <v>3403</v>
      </c>
      <c r="E307" s="67" t="s">
        <v>62</v>
      </c>
      <c r="F307" s="72">
        <v>0.52300000000000002</v>
      </c>
      <c r="G307" s="67" t="s">
        <v>3419</v>
      </c>
      <c r="H307" s="67">
        <v>5</v>
      </c>
      <c r="I307" s="67" t="s">
        <v>62</v>
      </c>
      <c r="J307" s="67">
        <v>3</v>
      </c>
      <c r="K307" s="10"/>
    </row>
    <row r="308" spans="1:11" x14ac:dyDescent="0.3">
      <c r="A308" s="65">
        <v>296</v>
      </c>
      <c r="B308" t="s">
        <v>2</v>
      </c>
      <c r="C308" t="s">
        <v>3408</v>
      </c>
      <c r="D308" s="67" t="s">
        <v>3418</v>
      </c>
      <c r="E308" s="67" t="s">
        <v>62</v>
      </c>
      <c r="F308" s="72">
        <v>1.0580000000000001</v>
      </c>
      <c r="G308" s="67" t="s">
        <v>3419</v>
      </c>
      <c r="H308" s="67">
        <v>6</v>
      </c>
      <c r="I308" s="67" t="s">
        <v>62</v>
      </c>
      <c r="J308" s="67">
        <v>3</v>
      </c>
      <c r="K308" s="10"/>
    </row>
    <row r="309" spans="1:11" x14ac:dyDescent="0.3">
      <c r="A309" s="65">
        <v>297</v>
      </c>
      <c r="B309" t="s">
        <v>2</v>
      </c>
      <c r="C309" t="s">
        <v>3408</v>
      </c>
      <c r="D309" s="67" t="s">
        <v>3403</v>
      </c>
      <c r="E309" s="67" t="s">
        <v>62</v>
      </c>
      <c r="F309" s="72">
        <v>0.76100000000000001</v>
      </c>
      <c r="G309" s="67" t="s">
        <v>3419</v>
      </c>
      <c r="H309" s="67">
        <v>6</v>
      </c>
      <c r="I309" s="67" t="s">
        <v>62</v>
      </c>
      <c r="J309" s="67">
        <v>3</v>
      </c>
      <c r="K309" s="10"/>
    </row>
    <row r="310" spans="1:11" x14ac:dyDescent="0.3">
      <c r="A310" s="65">
        <v>310</v>
      </c>
      <c r="B310" t="s">
        <v>2</v>
      </c>
      <c r="C310" t="s">
        <v>78</v>
      </c>
      <c r="D310" s="67" t="s">
        <v>3418</v>
      </c>
      <c r="E310" s="67" t="s">
        <v>62</v>
      </c>
      <c r="F310" s="72">
        <v>0.46600000000000003</v>
      </c>
      <c r="G310" s="67" t="s">
        <v>3419</v>
      </c>
      <c r="H310" s="67">
        <v>7</v>
      </c>
      <c r="I310" s="67" t="s">
        <v>62</v>
      </c>
      <c r="J310" s="67">
        <v>3</v>
      </c>
      <c r="K310" s="10"/>
    </row>
    <row r="311" spans="1:11" x14ac:dyDescent="0.3">
      <c r="A311" s="65">
        <v>311</v>
      </c>
      <c r="B311" t="s">
        <v>2</v>
      </c>
      <c r="C311" t="s">
        <v>78</v>
      </c>
      <c r="D311" s="67" t="s">
        <v>3403</v>
      </c>
      <c r="E311" s="67" t="s">
        <v>62</v>
      </c>
      <c r="F311" s="72">
        <v>0.73</v>
      </c>
      <c r="G311" s="67" t="s">
        <v>3419</v>
      </c>
      <c r="H311" s="67">
        <v>7</v>
      </c>
      <c r="I311" s="67" t="s">
        <v>62</v>
      </c>
      <c r="J311" s="67">
        <v>3</v>
      </c>
      <c r="K311" s="10"/>
    </row>
    <row r="312" spans="1:11" x14ac:dyDescent="0.3">
      <c r="A312" s="65">
        <v>324</v>
      </c>
      <c r="B312" t="s">
        <v>2</v>
      </c>
      <c r="C312" t="s">
        <v>77</v>
      </c>
      <c r="D312" s="67" t="s">
        <v>3418</v>
      </c>
      <c r="E312" s="67" t="s">
        <v>62</v>
      </c>
      <c r="F312" s="72">
        <v>0</v>
      </c>
      <c r="G312" s="67" t="s">
        <v>3419</v>
      </c>
      <c r="H312" s="67">
        <v>8</v>
      </c>
      <c r="I312" s="67" t="s">
        <v>62</v>
      </c>
      <c r="J312" s="67">
        <v>3</v>
      </c>
      <c r="K312" s="10"/>
    </row>
    <row r="313" spans="1:11" x14ac:dyDescent="0.3">
      <c r="A313" s="65">
        <v>325</v>
      </c>
      <c r="B313" t="s">
        <v>2</v>
      </c>
      <c r="C313" t="s">
        <v>77</v>
      </c>
      <c r="D313" s="67" t="s">
        <v>3403</v>
      </c>
      <c r="E313" s="67" t="s">
        <v>62</v>
      </c>
      <c r="F313" s="72">
        <v>0</v>
      </c>
      <c r="G313" s="67" t="s">
        <v>3419</v>
      </c>
      <c r="H313" s="67">
        <v>8</v>
      </c>
      <c r="I313" s="67" t="s">
        <v>62</v>
      </c>
      <c r="J313" s="67">
        <v>3</v>
      </c>
      <c r="K313" s="10"/>
    </row>
    <row r="314" spans="1:11" x14ac:dyDescent="0.3">
      <c r="A314" s="65">
        <v>338</v>
      </c>
      <c r="B314" t="s">
        <v>3</v>
      </c>
      <c r="C314" t="s">
        <v>5</v>
      </c>
      <c r="D314" s="67" t="s">
        <v>3418</v>
      </c>
      <c r="E314" s="67" t="s">
        <v>62</v>
      </c>
      <c r="F314" s="72">
        <v>0.94799999999999995</v>
      </c>
      <c r="G314" s="67" t="s">
        <v>3419</v>
      </c>
      <c r="H314" s="67">
        <v>1</v>
      </c>
      <c r="I314" s="67" t="s">
        <v>62</v>
      </c>
      <c r="J314" s="67">
        <v>4</v>
      </c>
      <c r="K314" s="10"/>
    </row>
    <row r="315" spans="1:11" x14ac:dyDescent="0.3">
      <c r="A315" s="65">
        <v>339</v>
      </c>
      <c r="B315" t="s">
        <v>3</v>
      </c>
      <c r="C315" t="s">
        <v>5</v>
      </c>
      <c r="D315" s="67" t="s">
        <v>3403</v>
      </c>
      <c r="E315" s="67" t="s">
        <v>62</v>
      </c>
      <c r="F315" s="72">
        <v>0.91700000000000004</v>
      </c>
      <c r="G315" s="67" t="s">
        <v>3419</v>
      </c>
      <c r="H315" s="67">
        <v>1</v>
      </c>
      <c r="I315" s="67" t="s">
        <v>62</v>
      </c>
      <c r="J315" s="67">
        <v>4</v>
      </c>
      <c r="K315" s="10"/>
    </row>
    <row r="316" spans="1:11" x14ac:dyDescent="0.3">
      <c r="A316" s="65">
        <v>352</v>
      </c>
      <c r="B316" t="s">
        <v>3</v>
      </c>
      <c r="C316" t="s">
        <v>58</v>
      </c>
      <c r="D316" s="67" t="s">
        <v>3418</v>
      </c>
      <c r="E316" s="67" t="s">
        <v>62</v>
      </c>
      <c r="F316" s="72">
        <v>0.64400000000000002</v>
      </c>
      <c r="G316" s="67" t="s">
        <v>3419</v>
      </c>
      <c r="H316" s="67">
        <v>2</v>
      </c>
      <c r="I316" s="67" t="s">
        <v>62</v>
      </c>
      <c r="J316" s="67">
        <v>4</v>
      </c>
      <c r="K316" s="10"/>
    </row>
    <row r="317" spans="1:11" x14ac:dyDescent="0.3">
      <c r="A317" s="65">
        <v>353</v>
      </c>
      <c r="B317" t="s">
        <v>3</v>
      </c>
      <c r="C317" t="s">
        <v>58</v>
      </c>
      <c r="D317" s="67" t="s">
        <v>3403</v>
      </c>
      <c r="E317" s="67" t="s">
        <v>62</v>
      </c>
      <c r="F317" s="72">
        <v>0.96399999999999997</v>
      </c>
      <c r="G317" s="67" t="s">
        <v>3419</v>
      </c>
      <c r="H317" s="67">
        <v>2</v>
      </c>
      <c r="I317" s="67" t="s">
        <v>62</v>
      </c>
      <c r="J317" s="67">
        <v>4</v>
      </c>
      <c r="K317" s="10"/>
    </row>
    <row r="318" spans="1:11" x14ac:dyDescent="0.3">
      <c r="A318" s="65">
        <v>366</v>
      </c>
      <c r="B318" t="s">
        <v>3</v>
      </c>
      <c r="C318" t="s">
        <v>40</v>
      </c>
      <c r="D318" s="67" t="s">
        <v>3418</v>
      </c>
      <c r="E318" s="67" t="s">
        <v>62</v>
      </c>
      <c r="F318" s="72">
        <v>0.97799999999999998</v>
      </c>
      <c r="G318" s="67" t="s">
        <v>3419</v>
      </c>
      <c r="H318" s="67">
        <v>3</v>
      </c>
      <c r="I318" s="67" t="s">
        <v>62</v>
      </c>
      <c r="J318" s="67">
        <v>4</v>
      </c>
      <c r="K318" s="10"/>
    </row>
    <row r="319" spans="1:11" x14ac:dyDescent="0.3">
      <c r="A319" s="65">
        <v>367</v>
      </c>
      <c r="B319" t="s">
        <v>3</v>
      </c>
      <c r="C319" t="s">
        <v>40</v>
      </c>
      <c r="D319" s="67" t="s">
        <v>3403</v>
      </c>
      <c r="E319" s="67" t="s">
        <v>62</v>
      </c>
      <c r="F319" s="72">
        <v>0.83599999999999997</v>
      </c>
      <c r="G319" s="67" t="s">
        <v>3419</v>
      </c>
      <c r="H319" s="67">
        <v>3</v>
      </c>
      <c r="I319" s="67" t="s">
        <v>62</v>
      </c>
      <c r="J319" s="67">
        <v>4</v>
      </c>
      <c r="K319" s="10"/>
    </row>
    <row r="320" spans="1:11" x14ac:dyDescent="0.3">
      <c r="A320" s="65">
        <v>380</v>
      </c>
      <c r="B320" t="s">
        <v>3</v>
      </c>
      <c r="C320" t="s">
        <v>23</v>
      </c>
      <c r="D320" s="67" t="s">
        <v>3418</v>
      </c>
      <c r="E320" s="67" t="s">
        <v>62</v>
      </c>
      <c r="F320" s="72">
        <v>1.042</v>
      </c>
      <c r="G320" s="67" t="s">
        <v>3419</v>
      </c>
      <c r="H320" s="67">
        <v>4</v>
      </c>
      <c r="I320" s="67" t="s">
        <v>62</v>
      </c>
      <c r="J320" s="67">
        <v>4</v>
      </c>
      <c r="K320" s="10"/>
    </row>
    <row r="321" spans="1:11" x14ac:dyDescent="0.3">
      <c r="A321" s="65">
        <v>381</v>
      </c>
      <c r="B321" t="s">
        <v>3</v>
      </c>
      <c r="C321" t="s">
        <v>23</v>
      </c>
      <c r="D321" s="67" t="s">
        <v>3403</v>
      </c>
      <c r="E321" s="67" t="s">
        <v>62</v>
      </c>
      <c r="F321" s="72">
        <v>0.92500000000000004</v>
      </c>
      <c r="G321" s="67" t="s">
        <v>3419</v>
      </c>
      <c r="H321" s="67">
        <v>4</v>
      </c>
      <c r="I321" s="67" t="s">
        <v>62</v>
      </c>
      <c r="J321" s="67">
        <v>4</v>
      </c>
      <c r="K321" s="10"/>
    </row>
    <row r="322" spans="1:11" x14ac:dyDescent="0.3">
      <c r="A322" s="65">
        <v>394</v>
      </c>
      <c r="B322" t="s">
        <v>3</v>
      </c>
      <c r="C322" t="s">
        <v>22</v>
      </c>
      <c r="D322" s="67" t="s">
        <v>3418</v>
      </c>
      <c r="E322" s="67" t="s">
        <v>62</v>
      </c>
      <c r="F322" s="72">
        <v>0.95599999999999996</v>
      </c>
      <c r="G322" s="67" t="s">
        <v>3419</v>
      </c>
      <c r="H322" s="67">
        <v>5</v>
      </c>
      <c r="I322" s="67" t="s">
        <v>62</v>
      </c>
      <c r="J322" s="67">
        <v>4</v>
      </c>
      <c r="K322" s="10"/>
    </row>
    <row r="323" spans="1:11" x14ac:dyDescent="0.3">
      <c r="A323" s="65">
        <v>395</v>
      </c>
      <c r="B323" t="s">
        <v>3</v>
      </c>
      <c r="C323" t="s">
        <v>22</v>
      </c>
      <c r="D323" s="67" t="s">
        <v>3403</v>
      </c>
      <c r="E323" s="67" t="s">
        <v>62</v>
      </c>
      <c r="F323" s="72">
        <v>0.74399999999999999</v>
      </c>
      <c r="G323" s="67" t="s">
        <v>3419</v>
      </c>
      <c r="H323" s="67">
        <v>5</v>
      </c>
      <c r="I323" s="67" t="s">
        <v>62</v>
      </c>
      <c r="J323" s="67">
        <v>4</v>
      </c>
      <c r="K323" s="10"/>
    </row>
    <row r="324" spans="1:11" x14ac:dyDescent="0.3">
      <c r="A324" s="65">
        <v>408</v>
      </c>
      <c r="B324" t="s">
        <v>3</v>
      </c>
      <c r="C324" t="s">
        <v>3408</v>
      </c>
      <c r="D324" s="67" t="s">
        <v>3418</v>
      </c>
      <c r="E324" s="67" t="s">
        <v>62</v>
      </c>
      <c r="F324" s="72">
        <v>0.88400000000000001</v>
      </c>
      <c r="G324" s="67" t="s">
        <v>3419</v>
      </c>
      <c r="H324" s="67">
        <v>6</v>
      </c>
      <c r="I324" s="67" t="s">
        <v>62</v>
      </c>
      <c r="J324" s="67">
        <v>4</v>
      </c>
      <c r="K324" s="10"/>
    </row>
    <row r="325" spans="1:11" x14ac:dyDescent="0.3">
      <c r="A325" s="65">
        <v>409</v>
      </c>
      <c r="B325" t="s">
        <v>3</v>
      </c>
      <c r="C325" t="s">
        <v>3408</v>
      </c>
      <c r="D325" s="67" t="s">
        <v>3403</v>
      </c>
      <c r="E325" s="67" t="s">
        <v>62</v>
      </c>
      <c r="F325" s="72">
        <v>0.80100000000000005</v>
      </c>
      <c r="G325" s="67" t="s">
        <v>3419</v>
      </c>
      <c r="H325" s="67">
        <v>6</v>
      </c>
      <c r="I325" s="67" t="s">
        <v>62</v>
      </c>
      <c r="J325" s="67">
        <v>4</v>
      </c>
      <c r="K325" s="10"/>
    </row>
    <row r="326" spans="1:11" x14ac:dyDescent="0.3">
      <c r="A326" s="65">
        <v>422</v>
      </c>
      <c r="B326" t="s">
        <v>3</v>
      </c>
      <c r="C326" t="s">
        <v>78</v>
      </c>
      <c r="D326" s="67" t="s">
        <v>3418</v>
      </c>
      <c r="E326" s="67" t="s">
        <v>62</v>
      </c>
      <c r="F326" s="72">
        <v>0.84899999999999998</v>
      </c>
      <c r="G326" s="67" t="s">
        <v>3419</v>
      </c>
      <c r="H326" s="67">
        <v>7</v>
      </c>
      <c r="I326" s="67" t="s">
        <v>62</v>
      </c>
      <c r="J326" s="67">
        <v>4</v>
      </c>
      <c r="K326" s="10"/>
    </row>
    <row r="327" spans="1:11" x14ac:dyDescent="0.3">
      <c r="A327" s="65">
        <v>423</v>
      </c>
      <c r="B327" t="s">
        <v>3</v>
      </c>
      <c r="C327" t="s">
        <v>78</v>
      </c>
      <c r="D327" s="67" t="s">
        <v>3403</v>
      </c>
      <c r="E327" s="67" t="s">
        <v>62</v>
      </c>
      <c r="F327" s="72">
        <v>0.91400000000000003</v>
      </c>
      <c r="G327" s="67" t="s">
        <v>3419</v>
      </c>
      <c r="H327" s="67">
        <v>7</v>
      </c>
      <c r="I327" s="67" t="s">
        <v>62</v>
      </c>
      <c r="J327" s="67">
        <v>4</v>
      </c>
      <c r="K327" s="10"/>
    </row>
    <row r="328" spans="1:11" x14ac:dyDescent="0.3">
      <c r="A328" s="65">
        <v>436</v>
      </c>
      <c r="B328" t="s">
        <v>3</v>
      </c>
      <c r="C328" t="s">
        <v>77</v>
      </c>
      <c r="D328" s="67" t="s">
        <v>3418</v>
      </c>
      <c r="E328" s="67" t="s">
        <v>62</v>
      </c>
      <c r="F328" s="72">
        <v>1.0109999999999999</v>
      </c>
      <c r="G328" s="67" t="s">
        <v>3419</v>
      </c>
      <c r="H328" s="67">
        <v>8</v>
      </c>
      <c r="I328" s="67" t="s">
        <v>62</v>
      </c>
      <c r="J328" s="67">
        <v>4</v>
      </c>
      <c r="K328" s="10"/>
    </row>
    <row r="329" spans="1:11" x14ac:dyDescent="0.3">
      <c r="A329" s="65">
        <v>437</v>
      </c>
      <c r="B329" t="s">
        <v>3</v>
      </c>
      <c r="C329" t="s">
        <v>77</v>
      </c>
      <c r="D329" s="67" t="s">
        <v>3403</v>
      </c>
      <c r="E329" s="67" t="s">
        <v>62</v>
      </c>
      <c r="F329" s="72">
        <v>0.83699999999999997</v>
      </c>
      <c r="G329" s="67" t="s">
        <v>3419</v>
      </c>
      <c r="H329" s="67">
        <v>8</v>
      </c>
      <c r="I329" s="67" t="s">
        <v>62</v>
      </c>
      <c r="J329" s="67">
        <v>4</v>
      </c>
      <c r="K329" s="10"/>
    </row>
    <row r="330" spans="1:11" x14ac:dyDescent="0.3">
      <c r="A330" s="65">
        <v>462</v>
      </c>
      <c r="B330" t="s">
        <v>6</v>
      </c>
      <c r="C330" t="s">
        <v>5</v>
      </c>
      <c r="D330" s="67" t="s">
        <v>3418</v>
      </c>
      <c r="E330" s="67" t="s">
        <v>62</v>
      </c>
      <c r="F330" s="72">
        <v>1.02</v>
      </c>
      <c r="G330" s="67" t="s">
        <v>3419</v>
      </c>
      <c r="H330" s="67">
        <v>1</v>
      </c>
      <c r="I330" s="67" t="s">
        <v>62</v>
      </c>
      <c r="J330" s="67">
        <v>2</v>
      </c>
      <c r="K330" s="10"/>
    </row>
    <row r="331" spans="1:11" x14ac:dyDescent="0.3">
      <c r="A331" s="65">
        <v>463</v>
      </c>
      <c r="B331" t="s">
        <v>6</v>
      </c>
      <c r="C331" t="s">
        <v>5</v>
      </c>
      <c r="D331" s="67" t="s">
        <v>3403</v>
      </c>
      <c r="E331" s="67" t="s">
        <v>62</v>
      </c>
      <c r="F331" s="72">
        <v>0.70699999999999996</v>
      </c>
      <c r="G331" s="67" t="s">
        <v>3419</v>
      </c>
      <c r="H331" s="67">
        <v>1</v>
      </c>
      <c r="I331" s="67" t="s">
        <v>62</v>
      </c>
      <c r="J331" s="67">
        <v>2</v>
      </c>
      <c r="K331" s="10"/>
    </row>
    <row r="332" spans="1:11" x14ac:dyDescent="0.3">
      <c r="A332" s="65">
        <v>476</v>
      </c>
      <c r="B332" t="s">
        <v>6</v>
      </c>
      <c r="C332" t="s">
        <v>58</v>
      </c>
      <c r="D332" s="67" t="s">
        <v>3418</v>
      </c>
      <c r="E332" s="67" t="s">
        <v>62</v>
      </c>
      <c r="F332" s="72">
        <v>1.472</v>
      </c>
      <c r="G332" s="67" t="s">
        <v>3419</v>
      </c>
      <c r="H332" s="67">
        <v>2</v>
      </c>
      <c r="I332" s="67" t="s">
        <v>62</v>
      </c>
      <c r="J332" s="67">
        <v>2</v>
      </c>
      <c r="K332" s="10"/>
    </row>
    <row r="333" spans="1:11" x14ac:dyDescent="0.3">
      <c r="A333" s="65">
        <v>477</v>
      </c>
      <c r="B333" t="s">
        <v>6</v>
      </c>
      <c r="C333" t="s">
        <v>58</v>
      </c>
      <c r="D333" s="67" t="s">
        <v>3403</v>
      </c>
      <c r="E333" s="67" t="s">
        <v>62</v>
      </c>
      <c r="F333" s="72">
        <v>0.78300000000000003</v>
      </c>
      <c r="G333" s="67" t="s">
        <v>3419</v>
      </c>
      <c r="H333" s="67">
        <v>2</v>
      </c>
      <c r="I333" s="67" t="s">
        <v>62</v>
      </c>
      <c r="J333" s="67">
        <v>2</v>
      </c>
      <c r="K333" s="10"/>
    </row>
    <row r="334" spans="1:11" x14ac:dyDescent="0.3">
      <c r="A334" s="65">
        <v>490</v>
      </c>
      <c r="B334" t="s">
        <v>6</v>
      </c>
      <c r="C334" t="s">
        <v>40</v>
      </c>
      <c r="D334" s="67" t="s">
        <v>3418</v>
      </c>
      <c r="E334" s="67" t="s">
        <v>62</v>
      </c>
      <c r="F334" s="72">
        <v>0.877</v>
      </c>
      <c r="G334" s="67" t="s">
        <v>3419</v>
      </c>
      <c r="H334" s="67">
        <v>3</v>
      </c>
      <c r="I334" s="67" t="s">
        <v>62</v>
      </c>
      <c r="J334" s="67">
        <v>2</v>
      </c>
      <c r="K334" s="10"/>
    </row>
    <row r="335" spans="1:11" x14ac:dyDescent="0.3">
      <c r="A335" s="65">
        <v>491</v>
      </c>
      <c r="B335" t="s">
        <v>6</v>
      </c>
      <c r="C335" t="s">
        <v>40</v>
      </c>
      <c r="D335" s="67" t="s">
        <v>3403</v>
      </c>
      <c r="E335" s="67" t="s">
        <v>62</v>
      </c>
      <c r="F335" s="72">
        <v>0.64300000000000002</v>
      </c>
      <c r="G335" s="67" t="s">
        <v>3419</v>
      </c>
      <c r="H335" s="67">
        <v>3</v>
      </c>
      <c r="I335" s="67" t="s">
        <v>62</v>
      </c>
      <c r="J335" s="67">
        <v>2</v>
      </c>
      <c r="K335" s="10"/>
    </row>
    <row r="336" spans="1:11" x14ac:dyDescent="0.3">
      <c r="A336" s="65">
        <v>504</v>
      </c>
      <c r="B336" t="s">
        <v>6</v>
      </c>
      <c r="C336" t="s">
        <v>23</v>
      </c>
      <c r="D336" s="67" t="s">
        <v>3418</v>
      </c>
      <c r="E336" s="67" t="s">
        <v>62</v>
      </c>
      <c r="F336" s="72">
        <v>0.87</v>
      </c>
      <c r="G336" s="67" t="s">
        <v>3419</v>
      </c>
      <c r="H336" s="67">
        <v>4</v>
      </c>
      <c r="I336" s="67" t="s">
        <v>62</v>
      </c>
      <c r="J336" s="67">
        <v>2</v>
      </c>
      <c r="K336" s="10"/>
    </row>
    <row r="337" spans="1:11" x14ac:dyDescent="0.3">
      <c r="A337" s="65">
        <v>505</v>
      </c>
      <c r="B337" t="s">
        <v>6</v>
      </c>
      <c r="C337" t="s">
        <v>23</v>
      </c>
      <c r="D337" s="67" t="s">
        <v>3403</v>
      </c>
      <c r="E337" s="67" t="s">
        <v>62</v>
      </c>
      <c r="F337" s="72">
        <v>0.73499999999999999</v>
      </c>
      <c r="G337" s="67" t="s">
        <v>3419</v>
      </c>
      <c r="H337" s="67">
        <v>4</v>
      </c>
      <c r="I337" s="67" t="s">
        <v>62</v>
      </c>
      <c r="J337" s="67">
        <v>2</v>
      </c>
      <c r="K337" s="10"/>
    </row>
    <row r="338" spans="1:11" x14ac:dyDescent="0.3">
      <c r="A338" s="65">
        <v>518</v>
      </c>
      <c r="B338" t="s">
        <v>6</v>
      </c>
      <c r="C338" t="s">
        <v>22</v>
      </c>
      <c r="D338" s="67" t="s">
        <v>3418</v>
      </c>
      <c r="E338" s="67" t="s">
        <v>62</v>
      </c>
      <c r="F338" s="72">
        <v>0.98899999999999999</v>
      </c>
      <c r="G338" s="67" t="s">
        <v>3419</v>
      </c>
      <c r="H338" s="67">
        <v>5</v>
      </c>
      <c r="I338" s="67" t="s">
        <v>62</v>
      </c>
      <c r="J338" s="67">
        <v>2</v>
      </c>
      <c r="K338" s="10"/>
    </row>
    <row r="339" spans="1:11" x14ac:dyDescent="0.3">
      <c r="A339" s="65">
        <v>519</v>
      </c>
      <c r="B339" t="s">
        <v>6</v>
      </c>
      <c r="C339" t="s">
        <v>22</v>
      </c>
      <c r="D339" s="67" t="s">
        <v>3403</v>
      </c>
      <c r="E339" s="67" t="s">
        <v>62</v>
      </c>
      <c r="F339" s="72">
        <v>0.56799999999999995</v>
      </c>
      <c r="G339" s="67" t="s">
        <v>3419</v>
      </c>
      <c r="H339" s="67">
        <v>5</v>
      </c>
      <c r="I339" s="67" t="s">
        <v>62</v>
      </c>
      <c r="J339" s="67">
        <v>2</v>
      </c>
      <c r="K339" s="10"/>
    </row>
    <row r="340" spans="1:11" x14ac:dyDescent="0.3">
      <c r="A340" s="65">
        <v>532</v>
      </c>
      <c r="B340" t="s">
        <v>6</v>
      </c>
      <c r="C340" t="s">
        <v>3408</v>
      </c>
      <c r="D340" s="67" t="s">
        <v>3418</v>
      </c>
      <c r="E340" s="67" t="s">
        <v>62</v>
      </c>
      <c r="F340" s="72">
        <v>0.92300000000000004</v>
      </c>
      <c r="G340" s="67" t="s">
        <v>3419</v>
      </c>
      <c r="H340" s="67">
        <v>6</v>
      </c>
      <c r="I340" s="67" t="s">
        <v>62</v>
      </c>
      <c r="J340" s="67">
        <v>2</v>
      </c>
      <c r="K340" s="10"/>
    </row>
    <row r="341" spans="1:11" x14ac:dyDescent="0.3">
      <c r="A341" s="65">
        <v>533</v>
      </c>
      <c r="B341" t="s">
        <v>6</v>
      </c>
      <c r="C341" t="s">
        <v>3408</v>
      </c>
      <c r="D341" s="67" t="s">
        <v>3403</v>
      </c>
      <c r="E341" s="67" t="s">
        <v>62</v>
      </c>
      <c r="F341" s="72">
        <v>0.59599999999999997</v>
      </c>
      <c r="G341" s="67" t="s">
        <v>3419</v>
      </c>
      <c r="H341" s="67">
        <v>6</v>
      </c>
      <c r="I341" s="67" t="s">
        <v>62</v>
      </c>
      <c r="J341" s="67">
        <v>2</v>
      </c>
      <c r="K341" s="10"/>
    </row>
    <row r="342" spans="1:11" x14ac:dyDescent="0.3">
      <c r="A342" s="65">
        <v>546</v>
      </c>
      <c r="B342" t="s">
        <v>6</v>
      </c>
      <c r="C342" t="s">
        <v>78</v>
      </c>
      <c r="D342" s="67" t="s">
        <v>3418</v>
      </c>
      <c r="E342" s="67" t="s">
        <v>62</v>
      </c>
      <c r="F342" s="72">
        <v>1.121</v>
      </c>
      <c r="G342" s="67" t="s">
        <v>3419</v>
      </c>
      <c r="H342" s="67">
        <v>7</v>
      </c>
      <c r="I342" s="67" t="s">
        <v>62</v>
      </c>
      <c r="J342" s="67">
        <v>2</v>
      </c>
      <c r="K342" s="10"/>
    </row>
    <row r="343" spans="1:11" x14ac:dyDescent="0.3">
      <c r="A343" s="65">
        <v>547</v>
      </c>
      <c r="B343" t="s">
        <v>6</v>
      </c>
      <c r="C343" t="s">
        <v>78</v>
      </c>
      <c r="D343" s="67" t="s">
        <v>3403</v>
      </c>
      <c r="E343" s="67" t="s">
        <v>62</v>
      </c>
      <c r="F343" s="72">
        <v>0.62</v>
      </c>
      <c r="G343" s="67" t="s">
        <v>3419</v>
      </c>
      <c r="H343" s="67">
        <v>7</v>
      </c>
      <c r="I343" s="67" t="s">
        <v>62</v>
      </c>
      <c r="J343" s="67">
        <v>2</v>
      </c>
      <c r="K343" s="10"/>
    </row>
    <row r="344" spans="1:11" x14ac:dyDescent="0.3">
      <c r="A344" s="65">
        <v>560</v>
      </c>
      <c r="B344" t="s">
        <v>6</v>
      </c>
      <c r="C344" t="s">
        <v>77</v>
      </c>
      <c r="D344" s="67" t="s">
        <v>3418</v>
      </c>
      <c r="E344" s="67" t="s">
        <v>62</v>
      </c>
      <c r="F344" s="72">
        <v>0.75600000000000001</v>
      </c>
      <c r="G344" s="67" t="s">
        <v>3419</v>
      </c>
      <c r="H344" s="67">
        <v>8</v>
      </c>
      <c r="I344" s="67" t="s">
        <v>62</v>
      </c>
      <c r="J344" s="67">
        <v>2</v>
      </c>
      <c r="K344" s="10"/>
    </row>
    <row r="345" spans="1:11" x14ac:dyDescent="0.3">
      <c r="A345" s="65">
        <v>561</v>
      </c>
      <c r="B345" t="s">
        <v>6</v>
      </c>
      <c r="C345" t="s">
        <v>77</v>
      </c>
      <c r="D345" s="67" t="s">
        <v>3403</v>
      </c>
      <c r="E345" s="67" t="s">
        <v>62</v>
      </c>
      <c r="F345" s="72">
        <v>0.72399999999999998</v>
      </c>
      <c r="G345" s="67" t="s">
        <v>3419</v>
      </c>
      <c r="H345" s="67">
        <v>8</v>
      </c>
      <c r="I345" s="67" t="s">
        <v>62</v>
      </c>
      <c r="J345" s="67">
        <v>2</v>
      </c>
      <c r="K345" s="10"/>
    </row>
    <row r="346" spans="1:11" x14ac:dyDescent="0.3">
      <c r="A346" s="65">
        <v>73</v>
      </c>
      <c r="B346" t="s">
        <v>1</v>
      </c>
      <c r="C346" t="s">
        <v>5</v>
      </c>
      <c r="D346" s="67" t="s">
        <v>3388</v>
      </c>
      <c r="E346" s="67" t="s">
        <v>62</v>
      </c>
      <c r="F346" s="72">
        <v>1.4277951142633252</v>
      </c>
      <c r="G346" s="67" t="s">
        <v>3416</v>
      </c>
      <c r="H346" s="67">
        <v>1</v>
      </c>
      <c r="I346" s="67" t="s">
        <v>62</v>
      </c>
      <c r="J346" s="67">
        <v>1</v>
      </c>
      <c r="K346" s="10"/>
    </row>
    <row r="347" spans="1:11" x14ac:dyDescent="0.3">
      <c r="A347" s="65">
        <v>74</v>
      </c>
      <c r="B347" t="s">
        <v>1</v>
      </c>
      <c r="C347" t="s">
        <v>5</v>
      </c>
      <c r="D347" s="67" t="s">
        <v>3403</v>
      </c>
      <c r="E347" s="67" t="s">
        <v>62</v>
      </c>
      <c r="F347" s="72">
        <v>0.90711086017734954</v>
      </c>
      <c r="G347" s="67" t="s">
        <v>3416</v>
      </c>
      <c r="H347" s="67">
        <v>1</v>
      </c>
      <c r="I347" s="67" t="s">
        <v>62</v>
      </c>
      <c r="J347" s="67">
        <v>1</v>
      </c>
      <c r="K347" s="10"/>
    </row>
    <row r="348" spans="1:11" x14ac:dyDescent="0.3">
      <c r="A348" s="65">
        <v>87</v>
      </c>
      <c r="B348" t="s">
        <v>1</v>
      </c>
      <c r="C348" t="s">
        <v>58</v>
      </c>
      <c r="D348" s="67" t="s">
        <v>3388</v>
      </c>
      <c r="E348" s="67" t="s">
        <v>62</v>
      </c>
      <c r="F348" s="72">
        <v>0.92452006194322323</v>
      </c>
      <c r="G348" s="67" t="s">
        <v>3416</v>
      </c>
      <c r="H348" s="67">
        <v>2</v>
      </c>
      <c r="I348" s="67" t="s">
        <v>62</v>
      </c>
      <c r="J348" s="67">
        <v>1</v>
      </c>
      <c r="K348" s="10"/>
    </row>
    <row r="349" spans="1:11" x14ac:dyDescent="0.3">
      <c r="A349" s="65">
        <v>88</v>
      </c>
      <c r="B349" t="s">
        <v>1</v>
      </c>
      <c r="C349" t="s">
        <v>58</v>
      </c>
      <c r="D349" s="67" t="s">
        <v>3403</v>
      </c>
      <c r="E349" s="67" t="s">
        <v>62</v>
      </c>
      <c r="F349" s="72">
        <v>0.11272202222075484</v>
      </c>
      <c r="G349" s="67" t="s">
        <v>3416</v>
      </c>
      <c r="H349" s="67">
        <v>2</v>
      </c>
      <c r="I349" s="67" t="s">
        <v>62</v>
      </c>
      <c r="J349" s="67">
        <v>1</v>
      </c>
      <c r="K349" s="10"/>
    </row>
    <row r="350" spans="1:11" x14ac:dyDescent="0.3">
      <c r="A350" s="65">
        <v>101</v>
      </c>
      <c r="B350" t="s">
        <v>1</v>
      </c>
      <c r="C350" t="s">
        <v>40</v>
      </c>
      <c r="D350" s="67" t="s">
        <v>3388</v>
      </c>
      <c r="E350" s="67" t="s">
        <v>62</v>
      </c>
      <c r="F350" s="72">
        <v>1.5096952145846971</v>
      </c>
      <c r="G350" s="67" t="s">
        <v>3416</v>
      </c>
      <c r="H350" s="67">
        <v>3</v>
      </c>
      <c r="I350" s="67" t="s">
        <v>62</v>
      </c>
      <c r="J350" s="67">
        <v>1</v>
      </c>
      <c r="K350" s="10"/>
    </row>
    <row r="351" spans="1:11" x14ac:dyDescent="0.3">
      <c r="A351" s="65">
        <v>102</v>
      </c>
      <c r="B351" t="s">
        <v>1</v>
      </c>
      <c r="C351" t="s">
        <v>40</v>
      </c>
      <c r="D351" s="67" t="s">
        <v>3403</v>
      </c>
      <c r="E351" s="67" t="s">
        <v>62</v>
      </c>
      <c r="F351" s="72">
        <v>1.3028742375802418</v>
      </c>
      <c r="G351" s="67" t="s">
        <v>3416</v>
      </c>
      <c r="H351" s="67">
        <v>3</v>
      </c>
      <c r="I351" s="67" t="s">
        <v>62</v>
      </c>
      <c r="J351" s="67">
        <v>1</v>
      </c>
      <c r="K351" s="10"/>
    </row>
    <row r="352" spans="1:11" x14ac:dyDescent="0.3">
      <c r="A352" s="65">
        <v>115</v>
      </c>
      <c r="B352" t="s">
        <v>1</v>
      </c>
      <c r="C352" t="s">
        <v>23</v>
      </c>
      <c r="D352" s="67" t="s">
        <v>3388</v>
      </c>
      <c r="E352" s="67" t="s">
        <v>62</v>
      </c>
      <c r="F352" s="72">
        <v>1.1743300279007014</v>
      </c>
      <c r="G352" s="67" t="s">
        <v>3416</v>
      </c>
      <c r="H352" s="67">
        <v>4</v>
      </c>
      <c r="I352" s="67" t="s">
        <v>62</v>
      </c>
      <c r="J352" s="67">
        <v>1</v>
      </c>
      <c r="K352" s="10"/>
    </row>
    <row r="353" spans="1:11" x14ac:dyDescent="0.3">
      <c r="A353" s="65">
        <v>116</v>
      </c>
      <c r="B353" t="s">
        <v>1</v>
      </c>
      <c r="C353" t="s">
        <v>23</v>
      </c>
      <c r="D353" s="67" t="s">
        <v>3403</v>
      </c>
      <c r="E353" s="67" t="s">
        <v>62</v>
      </c>
      <c r="F353" s="72">
        <v>2.080484195353471</v>
      </c>
      <c r="G353" s="67" t="s">
        <v>3416</v>
      </c>
      <c r="H353" s="67">
        <v>4</v>
      </c>
      <c r="I353" s="67" t="s">
        <v>62</v>
      </c>
      <c r="J353" s="67">
        <v>1</v>
      </c>
      <c r="K353" s="10"/>
    </row>
    <row r="354" spans="1:11" x14ac:dyDescent="0.3">
      <c r="A354" s="65">
        <v>129</v>
      </c>
      <c r="B354" t="s">
        <v>1</v>
      </c>
      <c r="C354" t="s">
        <v>22</v>
      </c>
      <c r="D354" s="67" t="s">
        <v>3388</v>
      </c>
      <c r="E354" s="67" t="s">
        <v>62</v>
      </c>
      <c r="F354" s="72">
        <v>1.2334375272508848</v>
      </c>
      <c r="G354" s="67" t="s">
        <v>3416</v>
      </c>
      <c r="H354" s="67">
        <v>5</v>
      </c>
      <c r="I354" s="67" t="s">
        <v>62</v>
      </c>
      <c r="J354" s="67">
        <v>1</v>
      </c>
      <c r="K354" s="10"/>
    </row>
    <row r="355" spans="1:11" x14ac:dyDescent="0.3">
      <c r="A355" s="65">
        <v>130</v>
      </c>
      <c r="B355" t="s">
        <v>1</v>
      </c>
      <c r="C355" t="s">
        <v>22</v>
      </c>
      <c r="D355" s="67" t="s">
        <v>3403</v>
      </c>
      <c r="E355" s="67" t="s">
        <v>62</v>
      </c>
      <c r="F355" s="72">
        <v>1.4238959320731697</v>
      </c>
      <c r="G355" s="67" t="s">
        <v>3416</v>
      </c>
      <c r="H355" s="67">
        <v>5</v>
      </c>
      <c r="I355" s="67" t="s">
        <v>62</v>
      </c>
      <c r="J355" s="67">
        <v>1</v>
      </c>
      <c r="K355" s="10"/>
    </row>
    <row r="356" spans="1:11" x14ac:dyDescent="0.3">
      <c r="A356" s="65">
        <v>143</v>
      </c>
      <c r="B356" t="s">
        <v>1</v>
      </c>
      <c r="C356" t="s">
        <v>3408</v>
      </c>
      <c r="D356" s="67" t="s">
        <v>3388</v>
      </c>
      <c r="E356" s="67" t="s">
        <v>62</v>
      </c>
      <c r="F356" s="72">
        <v>1.6768997806306489</v>
      </c>
      <c r="G356" s="67" t="s">
        <v>3416</v>
      </c>
      <c r="H356" s="67">
        <v>6</v>
      </c>
      <c r="I356" s="67" t="s">
        <v>62</v>
      </c>
      <c r="J356" s="67">
        <v>1</v>
      </c>
      <c r="K356" s="10"/>
    </row>
    <row r="357" spans="1:11" x14ac:dyDescent="0.3">
      <c r="A357" s="65">
        <v>144</v>
      </c>
      <c r="B357" t="s">
        <v>1</v>
      </c>
      <c r="C357" t="s">
        <v>3408</v>
      </c>
      <c r="D357" s="67" t="s">
        <v>3403</v>
      </c>
      <c r="E357" s="67" t="s">
        <v>62</v>
      </c>
      <c r="F357" s="72">
        <v>1.8561481516652791</v>
      </c>
      <c r="G357" s="67" t="s">
        <v>3416</v>
      </c>
      <c r="H357" s="67">
        <v>6</v>
      </c>
      <c r="I357" s="67" t="s">
        <v>62</v>
      </c>
      <c r="J357" s="67">
        <v>1</v>
      </c>
      <c r="K357" s="10"/>
    </row>
    <row r="358" spans="1:11" x14ac:dyDescent="0.3">
      <c r="A358" s="65">
        <v>157</v>
      </c>
      <c r="B358" t="s">
        <v>1</v>
      </c>
      <c r="C358" t="s">
        <v>78</v>
      </c>
      <c r="D358" s="67" t="s">
        <v>3388</v>
      </c>
      <c r="E358" s="67" t="s">
        <v>62</v>
      </c>
      <c r="F358" s="72">
        <v>2.0593658006178002</v>
      </c>
      <c r="G358" s="67" t="s">
        <v>3416</v>
      </c>
      <c r="H358" s="67">
        <v>7</v>
      </c>
      <c r="I358" s="67" t="s">
        <v>62</v>
      </c>
      <c r="J358" s="67">
        <v>1</v>
      </c>
      <c r="K358" s="10"/>
    </row>
    <row r="359" spans="1:11" x14ac:dyDescent="0.3">
      <c r="A359" s="65">
        <v>158</v>
      </c>
      <c r="B359" t="s">
        <v>1</v>
      </c>
      <c r="C359" t="s">
        <v>78</v>
      </c>
      <c r="D359" s="67" t="s">
        <v>3403</v>
      </c>
      <c r="E359" s="67" t="s">
        <v>62</v>
      </c>
      <c r="F359" s="72">
        <v>0.89241335770122054</v>
      </c>
      <c r="G359" s="67" t="s">
        <v>3416</v>
      </c>
      <c r="H359" s="67">
        <v>7</v>
      </c>
      <c r="I359" s="67" t="s">
        <v>62</v>
      </c>
      <c r="J359" s="67">
        <v>1</v>
      </c>
      <c r="K359" s="10"/>
    </row>
    <row r="360" spans="1:11" x14ac:dyDescent="0.3">
      <c r="A360" s="65">
        <v>171</v>
      </c>
      <c r="B360" t="s">
        <v>1</v>
      </c>
      <c r="C360" t="s">
        <v>77</v>
      </c>
      <c r="D360" s="67" t="s">
        <v>3388</v>
      </c>
      <c r="E360" s="67" t="s">
        <v>62</v>
      </c>
      <c r="F360" s="72">
        <v>1.4561987336315092</v>
      </c>
      <c r="G360" s="67" t="s">
        <v>3416</v>
      </c>
      <c r="H360" s="67">
        <v>8</v>
      </c>
      <c r="I360" s="67" t="s">
        <v>62</v>
      </c>
      <c r="J360" s="67">
        <v>1</v>
      </c>
      <c r="K360" s="10"/>
    </row>
    <row r="361" spans="1:11" x14ac:dyDescent="0.3">
      <c r="A361" s="65">
        <v>172</v>
      </c>
      <c r="B361" t="s">
        <v>1</v>
      </c>
      <c r="C361" t="s">
        <v>77</v>
      </c>
      <c r="D361" s="67" t="s">
        <v>3403</v>
      </c>
      <c r="E361" s="67" t="s">
        <v>62</v>
      </c>
      <c r="F361" s="72">
        <v>1.675400453451092</v>
      </c>
      <c r="G361" s="67" t="s">
        <v>3416</v>
      </c>
      <c r="H361" s="67">
        <v>8</v>
      </c>
      <c r="I361" s="67" t="s">
        <v>62</v>
      </c>
      <c r="J361" s="67">
        <v>1</v>
      </c>
      <c r="K361" s="10"/>
    </row>
    <row r="362" spans="1:11" x14ac:dyDescent="0.3">
      <c r="A362" s="65">
        <v>233</v>
      </c>
      <c r="B362" t="s">
        <v>2</v>
      </c>
      <c r="C362" t="s">
        <v>5</v>
      </c>
      <c r="D362" s="67" t="s">
        <v>3388</v>
      </c>
      <c r="E362" s="67" t="s">
        <v>62</v>
      </c>
      <c r="F362" s="72">
        <v>2.1964422718088445</v>
      </c>
      <c r="G362" s="67" t="s">
        <v>3416</v>
      </c>
      <c r="H362" s="67">
        <v>1</v>
      </c>
      <c r="I362" s="67" t="s">
        <v>62</v>
      </c>
      <c r="J362" s="67">
        <v>3</v>
      </c>
      <c r="K362" s="10"/>
    </row>
    <row r="363" spans="1:11" x14ac:dyDescent="0.3">
      <c r="A363" s="65">
        <v>234</v>
      </c>
      <c r="B363" t="s">
        <v>2</v>
      </c>
      <c r="C363" t="s">
        <v>5</v>
      </c>
      <c r="D363" s="67" t="s">
        <v>3403</v>
      </c>
      <c r="E363" s="67" t="s">
        <v>62</v>
      </c>
      <c r="F363" s="72">
        <v>0.63618596359523361</v>
      </c>
      <c r="G363" s="67" t="s">
        <v>3416</v>
      </c>
      <c r="H363" s="67">
        <v>1</v>
      </c>
      <c r="I363" s="67" t="s">
        <v>62</v>
      </c>
      <c r="J363" s="67">
        <v>3</v>
      </c>
      <c r="K363" s="10"/>
    </row>
    <row r="364" spans="1:11" x14ac:dyDescent="0.3">
      <c r="A364" s="65">
        <v>247</v>
      </c>
      <c r="B364" t="s">
        <v>2</v>
      </c>
      <c r="C364" t="s">
        <v>58</v>
      </c>
      <c r="D364" s="67" t="s">
        <v>3388</v>
      </c>
      <c r="E364" s="67" t="s">
        <v>62</v>
      </c>
      <c r="F364" s="72">
        <v>0.80172721723689111</v>
      </c>
      <c r="G364" s="67" t="s">
        <v>3416</v>
      </c>
      <c r="H364" s="67">
        <v>2</v>
      </c>
      <c r="I364" s="67" t="s">
        <v>62</v>
      </c>
      <c r="J364" s="67">
        <v>3</v>
      </c>
      <c r="K364" s="10"/>
    </row>
    <row r="365" spans="1:11" x14ac:dyDescent="0.3">
      <c r="A365" s="65">
        <v>248</v>
      </c>
      <c r="B365" t="s">
        <v>2</v>
      </c>
      <c r="C365" t="s">
        <v>58</v>
      </c>
      <c r="D365" s="67" t="s">
        <v>3403</v>
      </c>
      <c r="E365" s="67" t="s">
        <v>62</v>
      </c>
      <c r="F365" s="72">
        <v>0.17386305817543676</v>
      </c>
      <c r="G365" s="67" t="s">
        <v>3416</v>
      </c>
      <c r="H365" s="67">
        <v>2</v>
      </c>
      <c r="I365" s="67" t="s">
        <v>62</v>
      </c>
      <c r="J365" s="67">
        <v>3</v>
      </c>
      <c r="K365" s="10"/>
    </row>
    <row r="366" spans="1:11" x14ac:dyDescent="0.3">
      <c r="A366" s="65">
        <v>261</v>
      </c>
      <c r="B366" t="s">
        <v>2</v>
      </c>
      <c r="C366" t="s">
        <v>40</v>
      </c>
      <c r="D366" s="67" t="s">
        <v>3388</v>
      </c>
      <c r="E366" s="67" t="s">
        <v>62</v>
      </c>
      <c r="F366" s="72">
        <v>3.8315728562632545</v>
      </c>
      <c r="G366" s="67" t="s">
        <v>3416</v>
      </c>
      <c r="H366" s="67">
        <v>3</v>
      </c>
      <c r="I366" s="67" t="s">
        <v>62</v>
      </c>
      <c r="J366" s="67">
        <v>3</v>
      </c>
      <c r="K366" s="10"/>
    </row>
    <row r="367" spans="1:11" x14ac:dyDescent="0.3">
      <c r="A367" s="65">
        <v>262</v>
      </c>
      <c r="B367" t="s">
        <v>2</v>
      </c>
      <c r="C367" t="s">
        <v>40</v>
      </c>
      <c r="D367" s="67" t="s">
        <v>3403</v>
      </c>
      <c r="E367" s="67" t="s">
        <v>62</v>
      </c>
      <c r="F367" s="72">
        <v>0.87902764630466301</v>
      </c>
      <c r="G367" s="67" t="s">
        <v>3416</v>
      </c>
      <c r="H367" s="67">
        <v>3</v>
      </c>
      <c r="I367" s="67" t="s">
        <v>62</v>
      </c>
      <c r="J367" s="67">
        <v>3</v>
      </c>
      <c r="K367" s="10"/>
    </row>
    <row r="368" spans="1:11" x14ac:dyDescent="0.3">
      <c r="A368" s="65">
        <v>275</v>
      </c>
      <c r="B368" t="s">
        <v>2</v>
      </c>
      <c r="C368" t="s">
        <v>23</v>
      </c>
      <c r="D368" s="67" t="s">
        <v>3388</v>
      </c>
      <c r="E368" s="67" t="s">
        <v>62</v>
      </c>
      <c r="F368" s="72">
        <v>4.5550411828232917</v>
      </c>
      <c r="G368" s="67" t="s">
        <v>3416</v>
      </c>
      <c r="H368" s="67">
        <v>4</v>
      </c>
      <c r="I368" s="67" t="s">
        <v>62</v>
      </c>
      <c r="J368" s="67">
        <v>3</v>
      </c>
      <c r="K368" s="10"/>
    </row>
    <row r="369" spans="1:11" x14ac:dyDescent="0.3">
      <c r="A369" s="65">
        <v>276</v>
      </c>
      <c r="B369" t="s">
        <v>2</v>
      </c>
      <c r="C369" t="s">
        <v>23</v>
      </c>
      <c r="D369" s="67" t="s">
        <v>3403</v>
      </c>
      <c r="E369" s="67" t="s">
        <v>62</v>
      </c>
      <c r="F369" s="72">
        <v>0.70677888772163877</v>
      </c>
      <c r="G369" s="67" t="s">
        <v>3416</v>
      </c>
      <c r="H369" s="67">
        <v>4</v>
      </c>
      <c r="I369" s="67" t="s">
        <v>62</v>
      </c>
      <c r="J369" s="67">
        <v>3</v>
      </c>
      <c r="K369" s="10"/>
    </row>
    <row r="370" spans="1:11" x14ac:dyDescent="0.3">
      <c r="A370" s="65">
        <v>289</v>
      </c>
      <c r="B370" t="s">
        <v>2</v>
      </c>
      <c r="C370" t="s">
        <v>22</v>
      </c>
      <c r="D370" s="67" t="s">
        <v>3388</v>
      </c>
      <c r="E370" s="67" t="s">
        <v>62</v>
      </c>
      <c r="F370" s="72">
        <v>2.4968461106093405</v>
      </c>
      <c r="G370" s="67" t="s">
        <v>3416</v>
      </c>
      <c r="H370" s="67">
        <v>5</v>
      </c>
      <c r="I370" s="67" t="s">
        <v>62</v>
      </c>
      <c r="J370" s="67">
        <v>3</v>
      </c>
      <c r="K370" s="10"/>
    </row>
    <row r="371" spans="1:11" x14ac:dyDescent="0.3">
      <c r="A371" s="65">
        <v>290</v>
      </c>
      <c r="B371" t="s">
        <v>2</v>
      </c>
      <c r="C371" t="s">
        <v>22</v>
      </c>
      <c r="D371" s="67" t="s">
        <v>3403</v>
      </c>
      <c r="E371" s="67" t="s">
        <v>62</v>
      </c>
      <c r="F371" s="72">
        <v>1.5294192573691492</v>
      </c>
      <c r="G371" s="67" t="s">
        <v>3416</v>
      </c>
      <c r="H371" s="67">
        <v>5</v>
      </c>
      <c r="I371" s="67" t="s">
        <v>62</v>
      </c>
      <c r="J371" s="67">
        <v>3</v>
      </c>
      <c r="K371" s="10"/>
    </row>
    <row r="372" spans="1:11" x14ac:dyDescent="0.3">
      <c r="A372" s="65">
        <v>303</v>
      </c>
      <c r="B372" t="s">
        <v>2</v>
      </c>
      <c r="C372" t="s">
        <v>3408</v>
      </c>
      <c r="D372" s="67" t="s">
        <v>3388</v>
      </c>
      <c r="E372" s="67" t="s">
        <v>62</v>
      </c>
      <c r="F372" s="72">
        <v>3.8744274823600575</v>
      </c>
      <c r="G372" s="67" t="s">
        <v>3416</v>
      </c>
      <c r="H372" s="67">
        <v>6</v>
      </c>
      <c r="I372" s="67" t="s">
        <v>62</v>
      </c>
      <c r="J372" s="67">
        <v>3</v>
      </c>
      <c r="K372" s="10"/>
    </row>
    <row r="373" spans="1:11" x14ac:dyDescent="0.3">
      <c r="A373" s="65">
        <v>304</v>
      </c>
      <c r="B373" t="s">
        <v>2</v>
      </c>
      <c r="C373" t="s">
        <v>3408</v>
      </c>
      <c r="D373" s="67" t="s">
        <v>3403</v>
      </c>
      <c r="E373" s="67" t="s">
        <v>62</v>
      </c>
      <c r="F373" s="72">
        <v>3.1552557392639273</v>
      </c>
      <c r="G373" s="67" t="s">
        <v>3416</v>
      </c>
      <c r="H373" s="67">
        <v>6</v>
      </c>
      <c r="I373" s="67" t="s">
        <v>62</v>
      </c>
      <c r="J373" s="67">
        <v>3</v>
      </c>
      <c r="K373" s="10"/>
    </row>
    <row r="374" spans="1:11" x14ac:dyDescent="0.3">
      <c r="A374" s="65">
        <v>317</v>
      </c>
      <c r="B374" t="s">
        <v>2</v>
      </c>
      <c r="C374" t="s">
        <v>78</v>
      </c>
      <c r="D374" s="67" t="s">
        <v>3388</v>
      </c>
      <c r="E374" s="67" t="s">
        <v>62</v>
      </c>
      <c r="F374" s="72">
        <v>1.5010210574500749</v>
      </c>
      <c r="G374" s="67" t="s">
        <v>3416</v>
      </c>
      <c r="H374" s="67">
        <v>7</v>
      </c>
      <c r="I374" s="67" t="s">
        <v>62</v>
      </c>
      <c r="J374" s="67">
        <v>3</v>
      </c>
      <c r="K374" s="10"/>
    </row>
    <row r="375" spans="1:11" x14ac:dyDescent="0.3">
      <c r="A375" s="65">
        <v>318</v>
      </c>
      <c r="B375" t="s">
        <v>2</v>
      </c>
      <c r="C375" t="s">
        <v>78</v>
      </c>
      <c r="D375" s="67" t="s">
        <v>3403</v>
      </c>
      <c r="E375" s="67" t="s">
        <v>62</v>
      </c>
      <c r="F375" s="72">
        <v>1.0952769945082768</v>
      </c>
      <c r="G375" s="67" t="s">
        <v>3416</v>
      </c>
      <c r="H375" s="67">
        <v>7</v>
      </c>
      <c r="I375" s="67" t="s">
        <v>62</v>
      </c>
      <c r="J375" s="67">
        <v>3</v>
      </c>
      <c r="K375" s="10"/>
    </row>
    <row r="376" spans="1:11" x14ac:dyDescent="0.3">
      <c r="A376" s="65">
        <v>331</v>
      </c>
      <c r="B376" t="s">
        <v>2</v>
      </c>
      <c r="C376" t="s">
        <v>77</v>
      </c>
      <c r="D376" s="67" t="s">
        <v>3388</v>
      </c>
      <c r="E376" s="67" t="s">
        <v>62</v>
      </c>
      <c r="F376" s="72">
        <v>0</v>
      </c>
      <c r="G376" s="67" t="s">
        <v>3416</v>
      </c>
      <c r="H376" s="67">
        <v>8</v>
      </c>
      <c r="I376" s="67" t="s">
        <v>62</v>
      </c>
      <c r="J376" s="67">
        <v>3</v>
      </c>
      <c r="K376" s="10"/>
    </row>
    <row r="377" spans="1:11" x14ac:dyDescent="0.3">
      <c r="A377" s="65">
        <v>332</v>
      </c>
      <c r="B377" t="s">
        <v>2</v>
      </c>
      <c r="C377" t="s">
        <v>77</v>
      </c>
      <c r="D377" s="67" t="s">
        <v>3403</v>
      </c>
      <c r="E377" s="67" t="s">
        <v>62</v>
      </c>
      <c r="F377" s="72">
        <v>0</v>
      </c>
      <c r="G377" s="67" t="s">
        <v>3416</v>
      </c>
      <c r="H377" s="67">
        <v>8</v>
      </c>
      <c r="I377" s="67" t="s">
        <v>62</v>
      </c>
      <c r="J377" s="67">
        <v>3</v>
      </c>
      <c r="K377" s="10"/>
    </row>
    <row r="378" spans="1:11" x14ac:dyDescent="0.3">
      <c r="A378" s="65">
        <v>345</v>
      </c>
      <c r="B378" t="s">
        <v>3</v>
      </c>
      <c r="C378" t="s">
        <v>5</v>
      </c>
      <c r="D378" s="67" t="s">
        <v>3388</v>
      </c>
      <c r="E378" s="67" t="s">
        <v>62</v>
      </c>
      <c r="F378" s="72">
        <v>3.7975830035441276</v>
      </c>
      <c r="G378" s="67" t="s">
        <v>3416</v>
      </c>
      <c r="H378" s="67">
        <v>1</v>
      </c>
      <c r="I378" s="67" t="s">
        <v>62</v>
      </c>
      <c r="J378" s="67">
        <v>4</v>
      </c>
      <c r="K378" s="10"/>
    </row>
    <row r="379" spans="1:11" x14ac:dyDescent="0.3">
      <c r="A379" s="65">
        <v>346</v>
      </c>
      <c r="B379" t="s">
        <v>3</v>
      </c>
      <c r="C379" t="s">
        <v>5</v>
      </c>
      <c r="D379" s="67" t="s">
        <v>3403</v>
      </c>
      <c r="E379" s="67" t="s">
        <v>62</v>
      </c>
      <c r="F379" s="72">
        <v>1.6352914640891856</v>
      </c>
      <c r="G379" s="67" t="s">
        <v>3416</v>
      </c>
      <c r="H379" s="67">
        <v>1</v>
      </c>
      <c r="I379" s="67" t="s">
        <v>62</v>
      </c>
      <c r="J379" s="67">
        <v>4</v>
      </c>
      <c r="K379" s="10"/>
    </row>
    <row r="380" spans="1:11" x14ac:dyDescent="0.3">
      <c r="A380" s="65">
        <v>359</v>
      </c>
      <c r="B380" t="s">
        <v>3</v>
      </c>
      <c r="C380" t="s">
        <v>58</v>
      </c>
      <c r="D380" s="67" t="s">
        <v>3388</v>
      </c>
      <c r="E380" s="67" t="s">
        <v>62</v>
      </c>
      <c r="F380" s="72">
        <v>2.4829383552347086</v>
      </c>
      <c r="G380" s="67" t="s">
        <v>3416</v>
      </c>
      <c r="H380" s="67">
        <v>2</v>
      </c>
      <c r="I380" s="67" t="s">
        <v>62</v>
      </c>
      <c r="J380" s="67">
        <v>4</v>
      </c>
      <c r="K380" s="10"/>
    </row>
    <row r="381" spans="1:11" x14ac:dyDescent="0.3">
      <c r="A381" s="65">
        <v>360</v>
      </c>
      <c r="B381" t="s">
        <v>3</v>
      </c>
      <c r="C381" t="s">
        <v>58</v>
      </c>
      <c r="D381" s="67" t="s">
        <v>3403</v>
      </c>
      <c r="E381" s="67" t="s">
        <v>62</v>
      </c>
      <c r="F381" s="72">
        <v>0.72639923844315468</v>
      </c>
      <c r="G381" s="67" t="s">
        <v>3416</v>
      </c>
      <c r="H381" s="67">
        <v>2</v>
      </c>
      <c r="I381" s="67" t="s">
        <v>62</v>
      </c>
      <c r="J381" s="67">
        <v>4</v>
      </c>
      <c r="K381" s="10"/>
    </row>
    <row r="382" spans="1:11" x14ac:dyDescent="0.3">
      <c r="A382" s="65">
        <v>373</v>
      </c>
      <c r="B382" t="s">
        <v>3</v>
      </c>
      <c r="C382" t="s">
        <v>40</v>
      </c>
      <c r="D382" s="67" t="s">
        <v>3388</v>
      </c>
      <c r="E382" s="67" t="s">
        <v>62</v>
      </c>
      <c r="F382" s="72">
        <v>5.1141538265084829</v>
      </c>
      <c r="G382" s="67" t="s">
        <v>3416</v>
      </c>
      <c r="H382" s="67">
        <v>3</v>
      </c>
      <c r="I382" s="67" t="s">
        <v>62</v>
      </c>
      <c r="J382" s="67">
        <v>4</v>
      </c>
      <c r="K382" s="10"/>
    </row>
    <row r="383" spans="1:11" x14ac:dyDescent="0.3">
      <c r="A383" s="65">
        <v>374</v>
      </c>
      <c r="B383" t="s">
        <v>3</v>
      </c>
      <c r="C383" t="s">
        <v>40</v>
      </c>
      <c r="D383" s="67" t="s">
        <v>3403</v>
      </c>
      <c r="E383" s="67" t="s">
        <v>62</v>
      </c>
      <c r="F383" s="72">
        <v>2.0345718224365248</v>
      </c>
      <c r="G383" s="67" t="s">
        <v>3416</v>
      </c>
      <c r="H383" s="67">
        <v>3</v>
      </c>
      <c r="I383" s="67" t="s">
        <v>62</v>
      </c>
      <c r="J383" s="67">
        <v>4</v>
      </c>
      <c r="K383" s="10"/>
    </row>
    <row r="384" spans="1:11" x14ac:dyDescent="0.3">
      <c r="A384" s="65">
        <v>387</v>
      </c>
      <c r="B384" t="s">
        <v>3</v>
      </c>
      <c r="C384" t="s">
        <v>23</v>
      </c>
      <c r="D384" s="67" t="s">
        <v>3388</v>
      </c>
      <c r="E384" s="67" t="s">
        <v>62</v>
      </c>
      <c r="F384" s="72">
        <v>5.2793702006541245</v>
      </c>
      <c r="G384" s="67" t="s">
        <v>3416</v>
      </c>
      <c r="H384" s="67">
        <v>4</v>
      </c>
      <c r="I384" s="67" t="s">
        <v>62</v>
      </c>
      <c r="J384" s="67">
        <v>4</v>
      </c>
      <c r="K384" s="10"/>
    </row>
    <row r="385" spans="1:11" x14ac:dyDescent="0.3">
      <c r="A385" s="65">
        <v>388</v>
      </c>
      <c r="B385" t="s">
        <v>3</v>
      </c>
      <c r="C385" t="s">
        <v>23</v>
      </c>
      <c r="D385" s="67" t="s">
        <v>3403</v>
      </c>
      <c r="E385" s="67" t="s">
        <v>62</v>
      </c>
      <c r="F385" s="72">
        <v>1.621403302641925</v>
      </c>
      <c r="G385" s="67" t="s">
        <v>3416</v>
      </c>
      <c r="H385" s="67">
        <v>4</v>
      </c>
      <c r="I385" s="67" t="s">
        <v>62</v>
      </c>
      <c r="J385" s="67">
        <v>4</v>
      </c>
      <c r="K385" s="10"/>
    </row>
    <row r="386" spans="1:11" x14ac:dyDescent="0.3">
      <c r="A386" s="65">
        <v>401</v>
      </c>
      <c r="B386" t="s">
        <v>3</v>
      </c>
      <c r="C386" t="s">
        <v>22</v>
      </c>
      <c r="D386" s="67" t="s">
        <v>3388</v>
      </c>
      <c r="E386" s="67" t="s">
        <v>62</v>
      </c>
      <c r="F386" s="72">
        <v>4.3928137897453645</v>
      </c>
      <c r="G386" s="67" t="s">
        <v>3416</v>
      </c>
      <c r="H386" s="67">
        <v>5</v>
      </c>
      <c r="I386" s="67" t="s">
        <v>62</v>
      </c>
      <c r="J386" s="67">
        <v>4</v>
      </c>
      <c r="K386" s="10"/>
    </row>
    <row r="387" spans="1:11" x14ac:dyDescent="0.3">
      <c r="A387" s="65">
        <v>402</v>
      </c>
      <c r="B387" t="s">
        <v>3</v>
      </c>
      <c r="C387" t="s">
        <v>22</v>
      </c>
      <c r="D387" s="67" t="s">
        <v>3403</v>
      </c>
      <c r="E387" s="67" t="s">
        <v>62</v>
      </c>
      <c r="F387" s="72">
        <v>4.1644970776162848</v>
      </c>
      <c r="G387" s="67" t="s">
        <v>3416</v>
      </c>
      <c r="H387" s="67">
        <v>5</v>
      </c>
      <c r="I387" s="67" t="s">
        <v>62</v>
      </c>
      <c r="J387" s="67">
        <v>4</v>
      </c>
      <c r="K387" s="10"/>
    </row>
    <row r="388" spans="1:11" x14ac:dyDescent="0.3">
      <c r="A388" s="65">
        <v>415</v>
      </c>
      <c r="B388" t="s">
        <v>3</v>
      </c>
      <c r="C388" t="s">
        <v>3408</v>
      </c>
      <c r="D388" s="67" t="s">
        <v>3388</v>
      </c>
      <c r="E388" s="67" t="s">
        <v>62</v>
      </c>
      <c r="F388" s="72">
        <v>3.1656781780222829</v>
      </c>
      <c r="G388" s="67" t="s">
        <v>3416</v>
      </c>
      <c r="H388" s="67">
        <v>6</v>
      </c>
      <c r="I388" s="67" t="s">
        <v>62</v>
      </c>
      <c r="J388" s="67">
        <v>4</v>
      </c>
      <c r="K388" s="10"/>
    </row>
    <row r="389" spans="1:11" x14ac:dyDescent="0.3">
      <c r="A389" s="65">
        <v>416</v>
      </c>
      <c r="B389" t="s">
        <v>3</v>
      </c>
      <c r="C389" t="s">
        <v>3408</v>
      </c>
      <c r="D389" s="67" t="s">
        <v>3403</v>
      </c>
      <c r="E389" s="67" t="s">
        <v>62</v>
      </c>
      <c r="F389" s="72">
        <v>3.4938078776951582</v>
      </c>
      <c r="G389" s="67" t="s">
        <v>3416</v>
      </c>
      <c r="H389" s="67">
        <v>6</v>
      </c>
      <c r="I389" s="67" t="s">
        <v>62</v>
      </c>
      <c r="J389" s="67">
        <v>4</v>
      </c>
      <c r="K389" s="10"/>
    </row>
    <row r="390" spans="1:11" x14ac:dyDescent="0.3">
      <c r="A390" s="65">
        <v>429</v>
      </c>
      <c r="B390" t="s">
        <v>3</v>
      </c>
      <c r="C390" t="s">
        <v>78</v>
      </c>
      <c r="D390" s="67" t="s">
        <v>3388</v>
      </c>
      <c r="E390" s="67" t="s">
        <v>62</v>
      </c>
      <c r="F390" s="72">
        <v>5.4154351213564924</v>
      </c>
      <c r="G390" s="67" t="s">
        <v>3416</v>
      </c>
      <c r="H390" s="67">
        <v>7</v>
      </c>
      <c r="I390" s="67" t="s">
        <v>62</v>
      </c>
      <c r="J390" s="67">
        <v>4</v>
      </c>
      <c r="K390" s="10"/>
    </row>
    <row r="391" spans="1:11" x14ac:dyDescent="0.3">
      <c r="A391" s="65">
        <v>430</v>
      </c>
      <c r="B391" t="s">
        <v>3</v>
      </c>
      <c r="C391" t="s">
        <v>78</v>
      </c>
      <c r="D391" s="67" t="s">
        <v>3403</v>
      </c>
      <c r="E391" s="67" t="s">
        <v>62</v>
      </c>
      <c r="F391" s="72">
        <v>1.4227722947414965</v>
      </c>
      <c r="G391" s="67" t="s">
        <v>3416</v>
      </c>
      <c r="H391" s="67">
        <v>7</v>
      </c>
      <c r="I391" s="67" t="s">
        <v>62</v>
      </c>
      <c r="J391" s="67">
        <v>4</v>
      </c>
      <c r="K391" s="10"/>
    </row>
    <row r="392" spans="1:11" x14ac:dyDescent="0.3">
      <c r="A392" s="65">
        <v>443</v>
      </c>
      <c r="B392" t="s">
        <v>3</v>
      </c>
      <c r="C392" t="s">
        <v>77</v>
      </c>
      <c r="D392" s="67" t="s">
        <v>3388</v>
      </c>
      <c r="E392" s="67" t="s">
        <v>62</v>
      </c>
      <c r="F392" s="72">
        <v>5.937133950837759</v>
      </c>
      <c r="G392" s="67" t="s">
        <v>3416</v>
      </c>
      <c r="H392" s="67">
        <v>8</v>
      </c>
      <c r="I392" s="67" t="s">
        <v>62</v>
      </c>
      <c r="J392" s="67">
        <v>4</v>
      </c>
      <c r="K392" s="10"/>
    </row>
    <row r="393" spans="1:11" x14ac:dyDescent="0.3">
      <c r="A393" s="65">
        <v>444</v>
      </c>
      <c r="B393" t="s">
        <v>3</v>
      </c>
      <c r="C393" t="s">
        <v>77</v>
      </c>
      <c r="D393" s="67" t="s">
        <v>3403</v>
      </c>
      <c r="E393" s="67" t="s">
        <v>62</v>
      </c>
      <c r="F393" s="72">
        <v>2.0301399158978191</v>
      </c>
      <c r="G393" s="67" t="s">
        <v>3416</v>
      </c>
      <c r="H393" s="67">
        <v>8</v>
      </c>
      <c r="I393" s="67" t="s">
        <v>62</v>
      </c>
      <c r="J393" s="67">
        <v>4</v>
      </c>
      <c r="K393" s="10"/>
    </row>
    <row r="394" spans="1:11" x14ac:dyDescent="0.3">
      <c r="A394" s="65">
        <v>469</v>
      </c>
      <c r="B394" t="s">
        <v>6</v>
      </c>
      <c r="C394" t="s">
        <v>5</v>
      </c>
      <c r="D394" s="67" t="s">
        <v>3388</v>
      </c>
      <c r="E394" s="67" t="s">
        <v>62</v>
      </c>
      <c r="F394" s="72">
        <v>0.78449643889637566</v>
      </c>
      <c r="G394" s="67" t="s">
        <v>3416</v>
      </c>
      <c r="H394" s="67">
        <v>1</v>
      </c>
      <c r="I394" s="67" t="s">
        <v>62</v>
      </c>
      <c r="J394" s="67">
        <v>2</v>
      </c>
      <c r="K394" s="10"/>
    </row>
    <row r="395" spans="1:11" x14ac:dyDescent="0.3">
      <c r="A395" s="65">
        <v>470</v>
      </c>
      <c r="B395" t="s">
        <v>6</v>
      </c>
      <c r="C395" t="s">
        <v>5</v>
      </c>
      <c r="D395" s="67" t="s">
        <v>3403</v>
      </c>
      <c r="E395" s="67" t="s">
        <v>62</v>
      </c>
      <c r="F395" s="72">
        <v>1.4147904073752919</v>
      </c>
      <c r="G395" s="67" t="s">
        <v>3416</v>
      </c>
      <c r="H395" s="67">
        <v>1</v>
      </c>
      <c r="I395" s="67" t="s">
        <v>62</v>
      </c>
      <c r="J395" s="67">
        <v>2</v>
      </c>
      <c r="K395" s="10"/>
    </row>
    <row r="396" spans="1:11" x14ac:dyDescent="0.3">
      <c r="A396" s="65">
        <v>483</v>
      </c>
      <c r="B396" t="s">
        <v>6</v>
      </c>
      <c r="C396" t="s">
        <v>58</v>
      </c>
      <c r="D396" s="67" t="s">
        <v>3388</v>
      </c>
      <c r="E396" s="67" t="s">
        <v>62</v>
      </c>
      <c r="F396" s="72">
        <v>-0.61159040894465266</v>
      </c>
      <c r="G396" s="67" t="s">
        <v>3416</v>
      </c>
      <c r="H396" s="67">
        <v>2</v>
      </c>
      <c r="I396" s="67" t="s">
        <v>62</v>
      </c>
      <c r="J396" s="67">
        <v>2</v>
      </c>
      <c r="K396" s="10"/>
    </row>
    <row r="397" spans="1:11" x14ac:dyDescent="0.3">
      <c r="A397" s="65">
        <v>484</v>
      </c>
      <c r="B397" t="s">
        <v>6</v>
      </c>
      <c r="C397" t="s">
        <v>58</v>
      </c>
      <c r="D397" s="67" t="s">
        <v>3403</v>
      </c>
      <c r="E397" s="67" t="s">
        <v>62</v>
      </c>
      <c r="F397" s="72">
        <v>0.51092172660146107</v>
      </c>
      <c r="G397" s="67" t="s">
        <v>3416</v>
      </c>
      <c r="H397" s="67">
        <v>2</v>
      </c>
      <c r="I397" s="67" t="s">
        <v>62</v>
      </c>
      <c r="J397" s="67">
        <v>2</v>
      </c>
      <c r="K397" s="10"/>
    </row>
    <row r="398" spans="1:11" x14ac:dyDescent="0.3">
      <c r="A398" s="65">
        <v>497</v>
      </c>
      <c r="B398" t="s">
        <v>6</v>
      </c>
      <c r="C398" t="s">
        <v>40</v>
      </c>
      <c r="D398" s="67" t="s">
        <v>3388</v>
      </c>
      <c r="E398" s="67" t="s">
        <v>62</v>
      </c>
      <c r="F398" s="72">
        <v>1.7100838037436146</v>
      </c>
      <c r="G398" s="67" t="s">
        <v>3416</v>
      </c>
      <c r="H398" s="67">
        <v>3</v>
      </c>
      <c r="I398" s="67" t="s">
        <v>62</v>
      </c>
      <c r="J398" s="67">
        <v>2</v>
      </c>
      <c r="K398" s="10"/>
    </row>
    <row r="399" spans="1:11" x14ac:dyDescent="0.3">
      <c r="A399" s="65">
        <v>498</v>
      </c>
      <c r="B399" t="s">
        <v>6</v>
      </c>
      <c r="C399" t="s">
        <v>40</v>
      </c>
      <c r="D399" s="67" t="s">
        <v>3403</v>
      </c>
      <c r="E399" s="67" t="s">
        <v>62</v>
      </c>
      <c r="F399" s="72">
        <v>1.7115132657712833</v>
      </c>
      <c r="G399" s="67" t="s">
        <v>3416</v>
      </c>
      <c r="H399" s="67">
        <v>3</v>
      </c>
      <c r="I399" s="67" t="s">
        <v>62</v>
      </c>
      <c r="J399" s="67">
        <v>2</v>
      </c>
      <c r="K399" s="10"/>
    </row>
    <row r="400" spans="1:11" x14ac:dyDescent="0.3">
      <c r="A400" s="65">
        <v>511</v>
      </c>
      <c r="B400" t="s">
        <v>6</v>
      </c>
      <c r="C400" t="s">
        <v>23</v>
      </c>
      <c r="D400" s="67" t="s">
        <v>3388</v>
      </c>
      <c r="E400" s="67" t="s">
        <v>62</v>
      </c>
      <c r="F400" s="72">
        <v>2.2990929810874543</v>
      </c>
      <c r="G400" s="67" t="s">
        <v>3416</v>
      </c>
      <c r="H400" s="67">
        <v>4</v>
      </c>
      <c r="I400" s="67" t="s">
        <v>62</v>
      </c>
      <c r="J400" s="67">
        <v>2</v>
      </c>
      <c r="K400" s="10"/>
    </row>
    <row r="401" spans="1:11" x14ac:dyDescent="0.3">
      <c r="A401" s="65">
        <v>512</v>
      </c>
      <c r="B401" t="s">
        <v>6</v>
      </c>
      <c r="C401" t="s">
        <v>23</v>
      </c>
      <c r="D401" s="67" t="s">
        <v>3403</v>
      </c>
      <c r="E401" s="67" t="s">
        <v>62</v>
      </c>
      <c r="F401" s="72">
        <v>0.6801668820825123</v>
      </c>
      <c r="G401" s="67" t="s">
        <v>3416</v>
      </c>
      <c r="H401" s="67">
        <v>4</v>
      </c>
      <c r="I401" s="67" t="s">
        <v>62</v>
      </c>
      <c r="J401" s="67">
        <v>2</v>
      </c>
      <c r="K401" s="10"/>
    </row>
    <row r="402" spans="1:11" x14ac:dyDescent="0.3">
      <c r="A402" s="65">
        <v>525</v>
      </c>
      <c r="B402" t="s">
        <v>6</v>
      </c>
      <c r="C402" t="s">
        <v>22</v>
      </c>
      <c r="D402" s="67" t="s">
        <v>3388</v>
      </c>
      <c r="E402" s="67" t="s">
        <v>62</v>
      </c>
      <c r="F402" s="72">
        <v>2.2243478291673742</v>
      </c>
      <c r="G402" s="67" t="s">
        <v>3416</v>
      </c>
      <c r="H402" s="67">
        <v>5</v>
      </c>
      <c r="I402" s="67" t="s">
        <v>62</v>
      </c>
      <c r="J402" s="67">
        <v>2</v>
      </c>
      <c r="K402" s="10"/>
    </row>
    <row r="403" spans="1:11" x14ac:dyDescent="0.3">
      <c r="A403" s="65">
        <v>526</v>
      </c>
      <c r="B403" t="s">
        <v>6</v>
      </c>
      <c r="C403" t="s">
        <v>22</v>
      </c>
      <c r="D403" s="67" t="s">
        <v>3403</v>
      </c>
      <c r="E403" s="67" t="s">
        <v>62</v>
      </c>
      <c r="F403" s="72">
        <v>2.4658639542683001</v>
      </c>
      <c r="G403" s="67" t="s">
        <v>3416</v>
      </c>
      <c r="H403" s="67">
        <v>5</v>
      </c>
      <c r="I403" s="67" t="s">
        <v>62</v>
      </c>
      <c r="J403" s="67">
        <v>2</v>
      </c>
      <c r="K403" s="10"/>
    </row>
    <row r="404" spans="1:11" x14ac:dyDescent="0.3">
      <c r="A404" s="65">
        <v>539</v>
      </c>
      <c r="B404" t="s">
        <v>6</v>
      </c>
      <c r="C404" t="s">
        <v>3408</v>
      </c>
      <c r="D404" s="67" t="s">
        <v>3388</v>
      </c>
      <c r="E404" s="67" t="s">
        <v>62</v>
      </c>
      <c r="F404" s="72">
        <v>2.7096007947479355</v>
      </c>
      <c r="G404" s="67" t="s">
        <v>3416</v>
      </c>
      <c r="H404" s="67">
        <v>6</v>
      </c>
      <c r="I404" s="67" t="s">
        <v>62</v>
      </c>
      <c r="J404" s="67">
        <v>2</v>
      </c>
      <c r="K404" s="10"/>
    </row>
    <row r="405" spans="1:11" x14ac:dyDescent="0.3">
      <c r="A405" s="65">
        <v>540</v>
      </c>
      <c r="B405" t="s">
        <v>6</v>
      </c>
      <c r="C405" t="s">
        <v>3408</v>
      </c>
      <c r="D405" s="67" t="s">
        <v>3403</v>
      </c>
      <c r="E405" s="67" t="s">
        <v>62</v>
      </c>
      <c r="F405" s="72">
        <v>2.3501676534784965</v>
      </c>
      <c r="G405" s="67" t="s">
        <v>3416</v>
      </c>
      <c r="H405" s="67">
        <v>6</v>
      </c>
      <c r="I405" s="67" t="s">
        <v>62</v>
      </c>
      <c r="J405" s="67">
        <v>2</v>
      </c>
      <c r="K405" s="10"/>
    </row>
    <row r="406" spans="1:11" x14ac:dyDescent="0.3">
      <c r="A406" s="65">
        <v>553</v>
      </c>
      <c r="B406" t="s">
        <v>6</v>
      </c>
      <c r="C406" t="s">
        <v>78</v>
      </c>
      <c r="D406" s="67" t="s">
        <v>3388</v>
      </c>
      <c r="E406" s="67" t="s">
        <v>62</v>
      </c>
      <c r="F406" s="72">
        <v>-0.62449697185425734</v>
      </c>
      <c r="G406" s="67" t="s">
        <v>3416</v>
      </c>
      <c r="H406" s="67">
        <v>7</v>
      </c>
      <c r="I406" s="67" t="s">
        <v>62</v>
      </c>
      <c r="J406" s="67">
        <v>2</v>
      </c>
      <c r="K406" s="10"/>
    </row>
    <row r="407" spans="1:11" x14ac:dyDescent="0.3">
      <c r="A407" s="65">
        <v>554</v>
      </c>
      <c r="B407" t="s">
        <v>6</v>
      </c>
      <c r="C407" t="s">
        <v>78</v>
      </c>
      <c r="D407" s="67" t="s">
        <v>3403</v>
      </c>
      <c r="E407" s="67" t="s">
        <v>62</v>
      </c>
      <c r="F407" s="72">
        <v>0.80673654439796116</v>
      </c>
      <c r="G407" s="67" t="s">
        <v>3416</v>
      </c>
      <c r="H407" s="67">
        <v>7</v>
      </c>
      <c r="I407" s="67" t="s">
        <v>62</v>
      </c>
      <c r="J407" s="67">
        <v>2</v>
      </c>
      <c r="K407" s="10"/>
    </row>
    <row r="408" spans="1:11" x14ac:dyDescent="0.3">
      <c r="A408" s="65">
        <v>567</v>
      </c>
      <c r="B408" t="s">
        <v>6</v>
      </c>
      <c r="C408" t="s">
        <v>77</v>
      </c>
      <c r="D408" s="67" t="s">
        <v>3388</v>
      </c>
      <c r="E408" s="67" t="s">
        <v>62</v>
      </c>
      <c r="F408" s="72">
        <v>1.0575199657761998</v>
      </c>
      <c r="G408" s="67" t="s">
        <v>3416</v>
      </c>
      <c r="H408" s="67">
        <v>8</v>
      </c>
      <c r="I408" s="67" t="s">
        <v>62</v>
      </c>
      <c r="J408" s="67">
        <v>2</v>
      </c>
      <c r="K408" s="10"/>
    </row>
    <row r="409" spans="1:11" x14ac:dyDescent="0.3">
      <c r="A409" s="65">
        <v>568</v>
      </c>
      <c r="B409" t="s">
        <v>6</v>
      </c>
      <c r="C409" t="s">
        <v>77</v>
      </c>
      <c r="D409" s="67" t="s">
        <v>3403</v>
      </c>
      <c r="E409" s="67" t="s">
        <v>62</v>
      </c>
      <c r="F409" s="72">
        <v>1.519221890205388</v>
      </c>
      <c r="G409" s="67" t="s">
        <v>3416</v>
      </c>
      <c r="H409" s="67">
        <v>8</v>
      </c>
      <c r="I409" s="67" t="s">
        <v>62</v>
      </c>
      <c r="J409" s="67">
        <v>2</v>
      </c>
      <c r="K409" s="10"/>
    </row>
    <row r="410" spans="1:11" x14ac:dyDescent="0.3">
      <c r="A410" s="65">
        <v>68</v>
      </c>
      <c r="B410" t="s">
        <v>1</v>
      </c>
      <c r="C410" t="s">
        <v>5</v>
      </c>
      <c r="D410" s="67">
        <v>2050</v>
      </c>
      <c r="E410" s="67">
        <v>227</v>
      </c>
      <c r="F410" s="72" t="s">
        <v>62</v>
      </c>
      <c r="G410" s="67" t="s">
        <v>3417</v>
      </c>
      <c r="H410" s="67">
        <v>1</v>
      </c>
      <c r="I410" s="67" t="s">
        <v>62</v>
      </c>
      <c r="J410" s="67">
        <v>1</v>
      </c>
      <c r="K410" s="10"/>
    </row>
    <row r="411" spans="1:11" x14ac:dyDescent="0.3">
      <c r="A411" s="65">
        <v>69</v>
      </c>
      <c r="B411" t="s">
        <v>1</v>
      </c>
      <c r="C411" t="s">
        <v>5</v>
      </c>
      <c r="D411" s="67" t="s">
        <v>3402</v>
      </c>
      <c r="E411" s="67">
        <v>158</v>
      </c>
      <c r="F411" s="72" t="s">
        <v>62</v>
      </c>
      <c r="G411" s="67" t="s">
        <v>3417</v>
      </c>
      <c r="H411" s="67">
        <v>1</v>
      </c>
      <c r="I411" s="67" t="s">
        <v>62</v>
      </c>
      <c r="J411" s="67">
        <v>1</v>
      </c>
      <c r="K411" s="10"/>
    </row>
    <row r="412" spans="1:11" x14ac:dyDescent="0.3">
      <c r="A412" s="65">
        <v>70</v>
      </c>
      <c r="B412" t="s">
        <v>1</v>
      </c>
      <c r="C412" t="s">
        <v>5</v>
      </c>
      <c r="D412" s="67" t="s">
        <v>8</v>
      </c>
      <c r="E412" s="67">
        <v>202</v>
      </c>
      <c r="F412" s="72" t="s">
        <v>62</v>
      </c>
      <c r="G412" s="67" t="s">
        <v>3417</v>
      </c>
      <c r="H412" s="67">
        <v>1</v>
      </c>
      <c r="I412" s="67" t="s">
        <v>62</v>
      </c>
      <c r="J412" s="67">
        <v>1</v>
      </c>
      <c r="K412" s="10"/>
    </row>
    <row r="413" spans="1:11" x14ac:dyDescent="0.3">
      <c r="A413" s="65">
        <v>82</v>
      </c>
      <c r="B413" t="s">
        <v>1</v>
      </c>
      <c r="C413" t="s">
        <v>58</v>
      </c>
      <c r="D413" s="67">
        <v>2050</v>
      </c>
      <c r="E413" s="67">
        <v>283</v>
      </c>
      <c r="F413" s="72" t="s">
        <v>62</v>
      </c>
      <c r="G413" s="67" t="s">
        <v>3417</v>
      </c>
      <c r="H413" s="67">
        <v>2</v>
      </c>
      <c r="I413" s="67" t="s">
        <v>62</v>
      </c>
      <c r="J413" s="67">
        <v>1</v>
      </c>
      <c r="K413" s="10"/>
    </row>
    <row r="414" spans="1:11" x14ac:dyDescent="0.3">
      <c r="A414" s="65">
        <v>83</v>
      </c>
      <c r="B414" t="s">
        <v>1</v>
      </c>
      <c r="C414" t="s">
        <v>58</v>
      </c>
      <c r="D414" s="67" t="s">
        <v>3402</v>
      </c>
      <c r="E414" s="67">
        <v>163</v>
      </c>
      <c r="F414" s="72" t="s">
        <v>62</v>
      </c>
      <c r="G414" s="67" t="s">
        <v>3417</v>
      </c>
      <c r="H414" s="67">
        <v>2</v>
      </c>
      <c r="I414" s="67" t="s">
        <v>62</v>
      </c>
      <c r="J414" s="67">
        <v>1</v>
      </c>
      <c r="K414" s="10"/>
    </row>
    <row r="415" spans="1:11" x14ac:dyDescent="0.3">
      <c r="A415" s="65">
        <v>84</v>
      </c>
      <c r="B415" t="s">
        <v>1</v>
      </c>
      <c r="C415" t="s">
        <v>58</v>
      </c>
      <c r="D415" s="67" t="s">
        <v>8</v>
      </c>
      <c r="E415" s="67">
        <v>271</v>
      </c>
      <c r="F415" s="72" t="s">
        <v>62</v>
      </c>
      <c r="G415" s="67" t="s">
        <v>3417</v>
      </c>
      <c r="H415" s="67">
        <v>2</v>
      </c>
      <c r="I415" s="67" t="s">
        <v>62</v>
      </c>
      <c r="J415" s="67">
        <v>1</v>
      </c>
      <c r="K415" s="10"/>
    </row>
    <row r="416" spans="1:11" x14ac:dyDescent="0.3">
      <c r="A416" s="65">
        <v>96</v>
      </c>
      <c r="B416" t="s">
        <v>1</v>
      </c>
      <c r="C416" t="s">
        <v>40</v>
      </c>
      <c r="D416" s="67">
        <v>2050</v>
      </c>
      <c r="E416" s="67">
        <v>209</v>
      </c>
      <c r="F416" s="72" t="s">
        <v>62</v>
      </c>
      <c r="G416" s="67" t="s">
        <v>3417</v>
      </c>
      <c r="H416" s="67">
        <v>3</v>
      </c>
      <c r="I416" s="67" t="s">
        <v>62</v>
      </c>
      <c r="J416" s="67">
        <v>1</v>
      </c>
      <c r="K416" s="10"/>
    </row>
    <row r="417" spans="1:11" x14ac:dyDescent="0.3">
      <c r="A417" s="65">
        <v>97</v>
      </c>
      <c r="B417" t="s">
        <v>1</v>
      </c>
      <c r="C417" t="s">
        <v>40</v>
      </c>
      <c r="D417" s="67" t="s">
        <v>3402</v>
      </c>
      <c r="E417" s="67">
        <v>150</v>
      </c>
      <c r="F417" s="72" t="s">
        <v>62</v>
      </c>
      <c r="G417" s="67" t="s">
        <v>3417</v>
      </c>
      <c r="H417" s="67">
        <v>3</v>
      </c>
      <c r="I417" s="67" t="s">
        <v>62</v>
      </c>
      <c r="J417" s="67">
        <v>1</v>
      </c>
      <c r="K417" s="10"/>
    </row>
    <row r="418" spans="1:11" x14ac:dyDescent="0.3">
      <c r="A418" s="65">
        <v>98</v>
      </c>
      <c r="B418" t="s">
        <v>1</v>
      </c>
      <c r="C418" t="s">
        <v>40</v>
      </c>
      <c r="D418" s="67" t="s">
        <v>8</v>
      </c>
      <c r="E418" s="67">
        <v>166</v>
      </c>
      <c r="F418" s="72" t="s">
        <v>62</v>
      </c>
      <c r="G418" s="67" t="s">
        <v>3417</v>
      </c>
      <c r="H418" s="67">
        <v>3</v>
      </c>
      <c r="I418" s="67" t="s">
        <v>62</v>
      </c>
      <c r="J418" s="67">
        <v>1</v>
      </c>
      <c r="K418" s="10"/>
    </row>
    <row r="419" spans="1:11" x14ac:dyDescent="0.3">
      <c r="A419" s="65">
        <v>110</v>
      </c>
      <c r="B419" t="s">
        <v>1</v>
      </c>
      <c r="C419" t="s">
        <v>23</v>
      </c>
      <c r="D419" s="67" t="s">
        <v>3402</v>
      </c>
      <c r="E419" s="67">
        <v>150</v>
      </c>
      <c r="F419" s="72" t="s">
        <v>62</v>
      </c>
      <c r="G419" s="67" t="s">
        <v>3417</v>
      </c>
      <c r="H419" s="67">
        <v>4</v>
      </c>
      <c r="I419" s="67" t="s">
        <v>62</v>
      </c>
      <c r="J419" s="67">
        <v>1</v>
      </c>
      <c r="K419" s="10"/>
    </row>
    <row r="420" spans="1:11" x14ac:dyDescent="0.3">
      <c r="A420" s="65">
        <v>111</v>
      </c>
      <c r="B420" t="s">
        <v>1</v>
      </c>
      <c r="C420" t="s">
        <v>23</v>
      </c>
      <c r="D420" s="67" t="s">
        <v>8</v>
      </c>
      <c r="E420" s="67">
        <v>141</v>
      </c>
      <c r="F420" s="72" t="s">
        <v>62</v>
      </c>
      <c r="G420" s="67" t="s">
        <v>3417</v>
      </c>
      <c r="H420" s="67">
        <v>4</v>
      </c>
      <c r="I420" s="67" t="s">
        <v>62</v>
      </c>
      <c r="J420" s="67">
        <v>1</v>
      </c>
      <c r="K420" s="10"/>
    </row>
    <row r="421" spans="1:11" x14ac:dyDescent="0.3">
      <c r="A421" s="65">
        <v>112</v>
      </c>
      <c r="B421" t="s">
        <v>1</v>
      </c>
      <c r="C421" t="s">
        <v>23</v>
      </c>
      <c r="D421" s="67">
        <v>2050</v>
      </c>
      <c r="E421" s="67">
        <v>191</v>
      </c>
      <c r="F421" s="72" t="s">
        <v>62</v>
      </c>
      <c r="G421" s="67" t="s">
        <v>3417</v>
      </c>
      <c r="H421" s="67">
        <v>4</v>
      </c>
      <c r="I421" s="67" t="s">
        <v>62</v>
      </c>
      <c r="J421" s="67">
        <v>1</v>
      </c>
      <c r="K421" s="10"/>
    </row>
    <row r="422" spans="1:11" x14ac:dyDescent="0.3">
      <c r="A422" s="65">
        <v>124</v>
      </c>
      <c r="B422" t="s">
        <v>1</v>
      </c>
      <c r="C422" t="s">
        <v>22</v>
      </c>
      <c r="D422" s="67" t="s">
        <v>3402</v>
      </c>
      <c r="E422" s="67">
        <v>96</v>
      </c>
      <c r="F422" s="72" t="s">
        <v>62</v>
      </c>
      <c r="G422" s="67" t="s">
        <v>3417</v>
      </c>
      <c r="H422" s="67">
        <v>5</v>
      </c>
      <c r="I422" s="67" t="s">
        <v>62</v>
      </c>
      <c r="J422" s="67">
        <v>1</v>
      </c>
      <c r="K422" s="10"/>
    </row>
    <row r="423" spans="1:11" x14ac:dyDescent="0.3">
      <c r="A423" s="65">
        <v>125</v>
      </c>
      <c r="B423" t="s">
        <v>1</v>
      </c>
      <c r="C423" t="s">
        <v>22</v>
      </c>
      <c r="D423" s="67" t="s">
        <v>8</v>
      </c>
      <c r="E423" s="67">
        <v>123</v>
      </c>
      <c r="F423" s="72" t="s">
        <v>62</v>
      </c>
      <c r="G423" s="67" t="s">
        <v>3417</v>
      </c>
      <c r="H423" s="67">
        <v>5</v>
      </c>
      <c r="I423" s="67" t="s">
        <v>62</v>
      </c>
      <c r="J423" s="67">
        <v>1</v>
      </c>
      <c r="K423" s="10"/>
    </row>
    <row r="424" spans="1:11" x14ac:dyDescent="0.3">
      <c r="A424" s="65">
        <v>126</v>
      </c>
      <c r="B424" t="s">
        <v>1</v>
      </c>
      <c r="C424" t="s">
        <v>22</v>
      </c>
      <c r="D424" s="67">
        <v>2050</v>
      </c>
      <c r="E424" s="67">
        <v>181</v>
      </c>
      <c r="F424" s="72" t="s">
        <v>62</v>
      </c>
      <c r="G424" s="67" t="s">
        <v>3417</v>
      </c>
      <c r="H424" s="67">
        <v>5</v>
      </c>
      <c r="I424" s="67" t="s">
        <v>62</v>
      </c>
      <c r="J424" s="67">
        <v>1</v>
      </c>
      <c r="K424" s="10"/>
    </row>
    <row r="425" spans="1:11" x14ac:dyDescent="0.3">
      <c r="A425" s="65">
        <v>138</v>
      </c>
      <c r="B425" t="s">
        <v>1</v>
      </c>
      <c r="C425" t="s">
        <v>3408</v>
      </c>
      <c r="D425" s="67" t="s">
        <v>3402</v>
      </c>
      <c r="E425" s="67">
        <v>135</v>
      </c>
      <c r="F425" s="72" t="s">
        <v>62</v>
      </c>
      <c r="G425" s="67" t="s">
        <v>3417</v>
      </c>
      <c r="H425" s="67">
        <v>6</v>
      </c>
      <c r="I425" s="67" t="s">
        <v>62</v>
      </c>
      <c r="J425" s="67">
        <v>1</v>
      </c>
      <c r="K425" s="10"/>
    </row>
    <row r="426" spans="1:11" x14ac:dyDescent="0.3">
      <c r="A426" s="65">
        <v>139</v>
      </c>
      <c r="B426" t="s">
        <v>1</v>
      </c>
      <c r="C426" t="s">
        <v>3408</v>
      </c>
      <c r="D426" s="67" t="s">
        <v>8</v>
      </c>
      <c r="E426" s="67">
        <v>129</v>
      </c>
      <c r="F426" s="72" t="s">
        <v>62</v>
      </c>
      <c r="G426" s="67" t="s">
        <v>3417</v>
      </c>
      <c r="H426" s="67">
        <v>6</v>
      </c>
      <c r="I426" s="67" t="s">
        <v>62</v>
      </c>
      <c r="J426" s="67">
        <v>1</v>
      </c>
      <c r="K426" s="10"/>
    </row>
    <row r="427" spans="1:11" x14ac:dyDescent="0.3">
      <c r="A427" s="65">
        <v>140</v>
      </c>
      <c r="B427" t="s">
        <v>1</v>
      </c>
      <c r="C427" t="s">
        <v>3408</v>
      </c>
      <c r="D427" s="67">
        <v>2050</v>
      </c>
      <c r="E427" s="67">
        <v>204</v>
      </c>
      <c r="F427" s="72" t="s">
        <v>62</v>
      </c>
      <c r="G427" s="67" t="s">
        <v>3417</v>
      </c>
      <c r="H427" s="67">
        <v>6</v>
      </c>
      <c r="I427" s="67" t="s">
        <v>62</v>
      </c>
      <c r="J427" s="67">
        <v>1</v>
      </c>
      <c r="K427" s="10"/>
    </row>
    <row r="428" spans="1:11" x14ac:dyDescent="0.3">
      <c r="A428" s="65">
        <v>152</v>
      </c>
      <c r="B428" t="s">
        <v>1</v>
      </c>
      <c r="C428" t="s">
        <v>78</v>
      </c>
      <c r="D428" s="67" t="s">
        <v>3402</v>
      </c>
      <c r="E428" s="67">
        <v>191</v>
      </c>
      <c r="F428" s="72" t="s">
        <v>62</v>
      </c>
      <c r="G428" s="67" t="s">
        <v>3417</v>
      </c>
      <c r="H428" s="67">
        <v>7</v>
      </c>
      <c r="I428" s="67" t="s">
        <v>62</v>
      </c>
      <c r="J428" s="67">
        <v>1</v>
      </c>
      <c r="K428" s="10"/>
    </row>
    <row r="429" spans="1:11" x14ac:dyDescent="0.3">
      <c r="A429" s="65">
        <v>153</v>
      </c>
      <c r="B429" t="s">
        <v>1</v>
      </c>
      <c r="C429" t="s">
        <v>78</v>
      </c>
      <c r="D429" s="67" t="s">
        <v>8</v>
      </c>
      <c r="E429" s="67">
        <v>213</v>
      </c>
      <c r="F429" s="72" t="s">
        <v>62</v>
      </c>
      <c r="G429" s="67" t="s">
        <v>3417</v>
      </c>
      <c r="H429" s="67">
        <v>7</v>
      </c>
      <c r="I429" s="67" t="s">
        <v>62</v>
      </c>
      <c r="J429" s="67">
        <v>1</v>
      </c>
      <c r="K429" s="10"/>
    </row>
    <row r="430" spans="1:11" x14ac:dyDescent="0.3">
      <c r="A430" s="65">
        <v>154</v>
      </c>
      <c r="B430" t="s">
        <v>1</v>
      </c>
      <c r="C430" t="s">
        <v>78</v>
      </c>
      <c r="D430" s="67">
        <v>2050</v>
      </c>
      <c r="E430" s="67">
        <v>241</v>
      </c>
      <c r="F430" s="72" t="s">
        <v>62</v>
      </c>
      <c r="G430" s="67" t="s">
        <v>3417</v>
      </c>
      <c r="H430" s="67">
        <v>7</v>
      </c>
      <c r="I430" s="67" t="s">
        <v>62</v>
      </c>
      <c r="J430" s="67">
        <v>1</v>
      </c>
      <c r="K430" s="10"/>
    </row>
    <row r="431" spans="1:11" x14ac:dyDescent="0.3">
      <c r="A431" s="65">
        <v>166</v>
      </c>
      <c r="B431" t="s">
        <v>1</v>
      </c>
      <c r="C431" t="s">
        <v>77</v>
      </c>
      <c r="D431" s="67" t="s">
        <v>3402</v>
      </c>
      <c r="E431" s="67">
        <v>110</v>
      </c>
      <c r="F431" s="72" t="s">
        <v>62</v>
      </c>
      <c r="G431" s="67" t="s">
        <v>3417</v>
      </c>
      <c r="H431" s="67">
        <v>8</v>
      </c>
      <c r="I431" s="67" t="s">
        <v>62</v>
      </c>
      <c r="J431" s="67">
        <v>1</v>
      </c>
      <c r="K431" s="10"/>
    </row>
    <row r="432" spans="1:11" x14ac:dyDescent="0.3">
      <c r="A432" s="65">
        <v>167</v>
      </c>
      <c r="B432" t="s">
        <v>1</v>
      </c>
      <c r="C432" t="s">
        <v>77</v>
      </c>
      <c r="D432" s="67" t="s">
        <v>8</v>
      </c>
      <c r="E432" s="67">
        <v>169</v>
      </c>
      <c r="F432" s="72" t="s">
        <v>62</v>
      </c>
      <c r="G432" s="67" t="s">
        <v>3417</v>
      </c>
      <c r="H432" s="67">
        <v>8</v>
      </c>
      <c r="I432" s="67" t="s">
        <v>62</v>
      </c>
      <c r="J432" s="67">
        <v>1</v>
      </c>
      <c r="K432" s="10"/>
    </row>
    <row r="433" spans="1:11" x14ac:dyDescent="0.3">
      <c r="A433" s="65">
        <v>168</v>
      </c>
      <c r="B433" t="s">
        <v>1</v>
      </c>
      <c r="C433" t="s">
        <v>77</v>
      </c>
      <c r="D433" s="67">
        <v>2050</v>
      </c>
      <c r="E433" s="67">
        <v>215</v>
      </c>
      <c r="F433" s="72" t="s">
        <v>62</v>
      </c>
      <c r="G433" s="67" t="s">
        <v>3417</v>
      </c>
      <c r="H433" s="67">
        <v>8</v>
      </c>
      <c r="I433" s="67" t="s">
        <v>62</v>
      </c>
      <c r="J433" s="67">
        <v>1</v>
      </c>
      <c r="K433" s="10"/>
    </row>
    <row r="434" spans="1:11" x14ac:dyDescent="0.3">
      <c r="A434" s="65">
        <v>228</v>
      </c>
      <c r="B434" t="s">
        <v>2</v>
      </c>
      <c r="C434" t="s">
        <v>5</v>
      </c>
      <c r="D434" s="67">
        <v>2050</v>
      </c>
      <c r="E434" s="67">
        <v>84</v>
      </c>
      <c r="F434" s="72" t="s">
        <v>62</v>
      </c>
      <c r="G434" s="67" t="s">
        <v>3417</v>
      </c>
      <c r="H434" s="67">
        <v>1</v>
      </c>
      <c r="I434" s="67" t="s">
        <v>62</v>
      </c>
      <c r="J434" s="67">
        <v>3</v>
      </c>
      <c r="K434" s="10"/>
    </row>
    <row r="435" spans="1:11" x14ac:dyDescent="0.3">
      <c r="A435" s="65">
        <v>229</v>
      </c>
      <c r="B435" t="s">
        <v>2</v>
      </c>
      <c r="C435" t="s">
        <v>5</v>
      </c>
      <c r="D435" s="67" t="s">
        <v>3402</v>
      </c>
      <c r="E435" s="67">
        <v>65</v>
      </c>
      <c r="F435" s="72" t="s">
        <v>62</v>
      </c>
      <c r="G435" s="67" t="s">
        <v>3417</v>
      </c>
      <c r="H435" s="67">
        <v>1</v>
      </c>
      <c r="I435" s="67" t="s">
        <v>62</v>
      </c>
      <c r="J435" s="67">
        <v>3</v>
      </c>
      <c r="K435" s="10"/>
    </row>
    <row r="436" spans="1:11" x14ac:dyDescent="0.3">
      <c r="A436" s="65">
        <v>230</v>
      </c>
      <c r="B436" t="s">
        <v>2</v>
      </c>
      <c r="C436" t="s">
        <v>5</v>
      </c>
      <c r="D436" s="67" t="s">
        <v>8</v>
      </c>
      <c r="E436" s="67">
        <v>79</v>
      </c>
      <c r="F436" s="72" t="s">
        <v>62</v>
      </c>
      <c r="G436" s="67" t="s">
        <v>3417</v>
      </c>
      <c r="H436" s="67">
        <v>1</v>
      </c>
      <c r="I436" s="67" t="s">
        <v>62</v>
      </c>
      <c r="J436" s="67">
        <v>3</v>
      </c>
      <c r="K436" s="10"/>
    </row>
    <row r="437" spans="1:11" x14ac:dyDescent="0.3">
      <c r="A437" s="65">
        <v>242</v>
      </c>
      <c r="B437" t="s">
        <v>2</v>
      </c>
      <c r="C437" t="s">
        <v>58</v>
      </c>
      <c r="D437" s="67">
        <v>2050</v>
      </c>
      <c r="E437" s="67">
        <v>92</v>
      </c>
      <c r="F437" s="72" t="s">
        <v>62</v>
      </c>
      <c r="G437" s="67" t="s">
        <v>3417</v>
      </c>
      <c r="H437" s="67">
        <v>2</v>
      </c>
      <c r="I437" s="67" t="s">
        <v>62</v>
      </c>
      <c r="J437" s="67">
        <v>3</v>
      </c>
      <c r="K437" s="10"/>
    </row>
    <row r="438" spans="1:11" x14ac:dyDescent="0.3">
      <c r="A438" s="65">
        <v>243</v>
      </c>
      <c r="B438" t="s">
        <v>2</v>
      </c>
      <c r="C438" t="s">
        <v>58</v>
      </c>
      <c r="D438" s="67" t="s">
        <v>3402</v>
      </c>
      <c r="E438" s="67">
        <v>71</v>
      </c>
      <c r="F438" s="72" t="s">
        <v>62</v>
      </c>
      <c r="G438" s="67" t="s">
        <v>3417</v>
      </c>
      <c r="H438" s="67">
        <v>2</v>
      </c>
      <c r="I438" s="67" t="s">
        <v>62</v>
      </c>
      <c r="J438" s="67">
        <v>3</v>
      </c>
      <c r="K438" s="10"/>
    </row>
    <row r="439" spans="1:11" x14ac:dyDescent="0.3">
      <c r="A439" s="65">
        <v>244</v>
      </c>
      <c r="B439" t="s">
        <v>2</v>
      </c>
      <c r="C439" t="s">
        <v>58</v>
      </c>
      <c r="D439" s="67" t="s">
        <v>8</v>
      </c>
      <c r="E439" s="67">
        <v>87</v>
      </c>
      <c r="F439" s="72" t="s">
        <v>62</v>
      </c>
      <c r="G439" s="67" t="s">
        <v>3417</v>
      </c>
      <c r="H439" s="67">
        <v>2</v>
      </c>
      <c r="I439" s="67" t="s">
        <v>62</v>
      </c>
      <c r="J439" s="67">
        <v>3</v>
      </c>
      <c r="K439" s="10"/>
    </row>
    <row r="440" spans="1:11" x14ac:dyDescent="0.3">
      <c r="A440" s="65">
        <v>256</v>
      </c>
      <c r="B440" t="s">
        <v>2</v>
      </c>
      <c r="C440" t="s">
        <v>40</v>
      </c>
      <c r="D440" s="67">
        <v>2050</v>
      </c>
      <c r="E440" s="67">
        <v>81</v>
      </c>
      <c r="F440" s="72" t="s">
        <v>62</v>
      </c>
      <c r="G440" s="67" t="s">
        <v>3417</v>
      </c>
      <c r="H440" s="67">
        <v>3</v>
      </c>
      <c r="I440" s="67" t="s">
        <v>62</v>
      </c>
      <c r="J440" s="67">
        <v>3</v>
      </c>
      <c r="K440" s="10"/>
    </row>
    <row r="441" spans="1:11" x14ac:dyDescent="0.3">
      <c r="A441" s="65">
        <v>257</v>
      </c>
      <c r="B441" t="s">
        <v>2</v>
      </c>
      <c r="C441" t="s">
        <v>40</v>
      </c>
      <c r="D441" s="67" t="s">
        <v>3402</v>
      </c>
      <c r="E441" s="67">
        <v>49</v>
      </c>
      <c r="F441" s="72" t="s">
        <v>62</v>
      </c>
      <c r="G441" s="67" t="s">
        <v>3417</v>
      </c>
      <c r="H441" s="67">
        <v>3</v>
      </c>
      <c r="I441" s="67" t="s">
        <v>62</v>
      </c>
      <c r="J441" s="67">
        <v>3</v>
      </c>
      <c r="K441" s="10"/>
    </row>
    <row r="442" spans="1:11" x14ac:dyDescent="0.3">
      <c r="A442" s="65">
        <v>258</v>
      </c>
      <c r="B442" t="s">
        <v>2</v>
      </c>
      <c r="C442" t="s">
        <v>40</v>
      </c>
      <c r="D442" s="67" t="s">
        <v>8</v>
      </c>
      <c r="E442" s="67">
        <v>74</v>
      </c>
      <c r="F442" s="72" t="s">
        <v>62</v>
      </c>
      <c r="G442" s="67" t="s">
        <v>3417</v>
      </c>
      <c r="H442" s="67">
        <v>3</v>
      </c>
      <c r="I442" s="67" t="s">
        <v>62</v>
      </c>
      <c r="J442" s="67">
        <v>3</v>
      </c>
    </row>
    <row r="443" spans="1:11" x14ac:dyDescent="0.3">
      <c r="A443" s="65">
        <v>270</v>
      </c>
      <c r="B443" t="s">
        <v>2</v>
      </c>
      <c r="C443" t="s">
        <v>23</v>
      </c>
      <c r="D443" s="67" t="s">
        <v>3402</v>
      </c>
      <c r="E443" s="67">
        <v>45</v>
      </c>
      <c r="F443" s="72" t="s">
        <v>62</v>
      </c>
      <c r="G443" s="67" t="s">
        <v>3417</v>
      </c>
      <c r="H443" s="67">
        <v>4</v>
      </c>
      <c r="I443" s="67" t="s">
        <v>62</v>
      </c>
      <c r="J443" s="67">
        <v>3</v>
      </c>
    </row>
    <row r="444" spans="1:11" x14ac:dyDescent="0.3">
      <c r="A444" s="65">
        <v>271</v>
      </c>
      <c r="B444" t="s">
        <v>2</v>
      </c>
      <c r="C444" t="s">
        <v>23</v>
      </c>
      <c r="D444" s="67" t="s">
        <v>8</v>
      </c>
      <c r="E444" s="67">
        <v>75</v>
      </c>
      <c r="F444" s="72" t="s">
        <v>62</v>
      </c>
      <c r="G444" s="67" t="s">
        <v>3417</v>
      </c>
      <c r="H444" s="67">
        <v>4</v>
      </c>
      <c r="I444" s="67" t="s">
        <v>62</v>
      </c>
      <c r="J444" s="67">
        <v>3</v>
      </c>
    </row>
    <row r="445" spans="1:11" x14ac:dyDescent="0.3">
      <c r="A445" s="65">
        <v>272</v>
      </c>
      <c r="B445" t="s">
        <v>2</v>
      </c>
      <c r="C445" t="s">
        <v>23</v>
      </c>
      <c r="D445" s="67">
        <v>2050</v>
      </c>
      <c r="E445" s="67">
        <v>81</v>
      </c>
      <c r="F445" s="72" t="s">
        <v>62</v>
      </c>
      <c r="G445" s="67" t="s">
        <v>3417</v>
      </c>
      <c r="H445" s="67">
        <v>4</v>
      </c>
      <c r="I445" s="67" t="s">
        <v>62</v>
      </c>
      <c r="J445" s="67">
        <v>3</v>
      </c>
    </row>
    <row r="446" spans="1:11" x14ac:dyDescent="0.3">
      <c r="A446" s="65">
        <v>284</v>
      </c>
      <c r="B446" t="s">
        <v>2</v>
      </c>
      <c r="C446" t="s">
        <v>22</v>
      </c>
      <c r="D446" s="67" t="s">
        <v>3402</v>
      </c>
      <c r="E446" s="67">
        <v>35</v>
      </c>
      <c r="F446" s="72" t="s">
        <v>62</v>
      </c>
      <c r="G446" s="67" t="s">
        <v>3417</v>
      </c>
      <c r="H446" s="67">
        <v>5</v>
      </c>
      <c r="I446" s="67" t="s">
        <v>62</v>
      </c>
      <c r="J446" s="67">
        <v>3</v>
      </c>
    </row>
    <row r="447" spans="1:11" x14ac:dyDescent="0.3">
      <c r="A447" s="65">
        <v>285</v>
      </c>
      <c r="B447" t="s">
        <v>2</v>
      </c>
      <c r="C447" t="s">
        <v>22</v>
      </c>
      <c r="D447" s="67" t="s">
        <v>8</v>
      </c>
      <c r="E447" s="67">
        <v>35</v>
      </c>
      <c r="F447" s="72" t="s">
        <v>62</v>
      </c>
      <c r="G447" s="67" t="s">
        <v>3417</v>
      </c>
      <c r="H447" s="67">
        <v>5</v>
      </c>
      <c r="I447" s="67" t="s">
        <v>62</v>
      </c>
      <c r="J447" s="67">
        <v>3</v>
      </c>
    </row>
    <row r="448" spans="1:11" x14ac:dyDescent="0.3">
      <c r="A448" s="65">
        <v>286</v>
      </c>
      <c r="B448" t="s">
        <v>2</v>
      </c>
      <c r="C448" t="s">
        <v>22</v>
      </c>
      <c r="D448" s="67">
        <v>2050</v>
      </c>
      <c r="E448" s="67">
        <v>49</v>
      </c>
      <c r="F448" s="72" t="s">
        <v>62</v>
      </c>
      <c r="G448" s="67" t="s">
        <v>3417</v>
      </c>
      <c r="H448" s="67">
        <v>5</v>
      </c>
      <c r="I448" s="67" t="s">
        <v>62</v>
      </c>
      <c r="J448" s="67">
        <v>3</v>
      </c>
    </row>
    <row r="449" spans="1:10" x14ac:dyDescent="0.3">
      <c r="A449" s="65">
        <v>298</v>
      </c>
      <c r="B449" t="s">
        <v>2</v>
      </c>
      <c r="C449" t="s">
        <v>3408</v>
      </c>
      <c r="D449" s="67" t="s">
        <v>3402</v>
      </c>
      <c r="E449" s="67">
        <v>45</v>
      </c>
      <c r="F449" s="72" t="s">
        <v>62</v>
      </c>
      <c r="G449" s="67" t="s">
        <v>3417</v>
      </c>
      <c r="H449" s="67">
        <v>6</v>
      </c>
      <c r="I449" s="67" t="s">
        <v>62</v>
      </c>
      <c r="J449" s="67">
        <v>3</v>
      </c>
    </row>
    <row r="450" spans="1:10" x14ac:dyDescent="0.3">
      <c r="A450" s="65">
        <v>299</v>
      </c>
      <c r="B450" t="s">
        <v>2</v>
      </c>
      <c r="C450" t="s">
        <v>3408</v>
      </c>
      <c r="D450" s="67" t="s">
        <v>8</v>
      </c>
      <c r="E450" s="67">
        <v>45</v>
      </c>
      <c r="F450" s="72" t="s">
        <v>62</v>
      </c>
      <c r="G450" s="67" t="s">
        <v>3417</v>
      </c>
      <c r="H450" s="67">
        <v>6</v>
      </c>
      <c r="I450" s="67" t="s">
        <v>62</v>
      </c>
      <c r="J450" s="67">
        <v>3</v>
      </c>
    </row>
    <row r="451" spans="1:10" x14ac:dyDescent="0.3">
      <c r="A451" s="65">
        <v>300</v>
      </c>
      <c r="B451" t="s">
        <v>2</v>
      </c>
      <c r="C451" t="s">
        <v>3408</v>
      </c>
      <c r="D451" s="67">
        <v>2050</v>
      </c>
      <c r="E451" s="67">
        <v>64</v>
      </c>
      <c r="F451" s="72" t="s">
        <v>62</v>
      </c>
      <c r="G451" s="67" t="s">
        <v>3417</v>
      </c>
      <c r="H451" s="67">
        <v>6</v>
      </c>
      <c r="I451" s="67" t="s">
        <v>62</v>
      </c>
      <c r="J451" s="67">
        <v>3</v>
      </c>
    </row>
    <row r="452" spans="1:10" x14ac:dyDescent="0.3">
      <c r="A452" s="65">
        <v>312</v>
      </c>
      <c r="B452" t="s">
        <v>2</v>
      </c>
      <c r="C452" t="s">
        <v>78</v>
      </c>
      <c r="D452" s="67" t="s">
        <v>3402</v>
      </c>
      <c r="E452" s="67">
        <v>64</v>
      </c>
      <c r="F452" s="72" t="s">
        <v>62</v>
      </c>
      <c r="G452" s="67" t="s">
        <v>3417</v>
      </c>
      <c r="H452" s="67">
        <v>7</v>
      </c>
      <c r="I452" s="67" t="s">
        <v>62</v>
      </c>
      <c r="J452" s="67">
        <v>3</v>
      </c>
    </row>
    <row r="453" spans="1:10" x14ac:dyDescent="0.3">
      <c r="A453" s="65">
        <v>313</v>
      </c>
      <c r="B453" t="s">
        <v>2</v>
      </c>
      <c r="C453" t="s">
        <v>78</v>
      </c>
      <c r="D453" s="67" t="s">
        <v>8</v>
      </c>
      <c r="E453" s="67">
        <v>81</v>
      </c>
      <c r="F453" s="72" t="s">
        <v>62</v>
      </c>
      <c r="G453" s="67" t="s">
        <v>3417</v>
      </c>
      <c r="H453" s="67">
        <v>7</v>
      </c>
      <c r="I453" s="67" t="s">
        <v>62</v>
      </c>
      <c r="J453" s="67">
        <v>3</v>
      </c>
    </row>
    <row r="454" spans="1:10" x14ac:dyDescent="0.3">
      <c r="A454" s="65">
        <v>314</v>
      </c>
      <c r="B454" t="s">
        <v>2</v>
      </c>
      <c r="C454" t="s">
        <v>78</v>
      </c>
      <c r="D454" s="67">
        <v>2050</v>
      </c>
      <c r="E454" s="67">
        <v>93</v>
      </c>
      <c r="F454" s="72" t="s">
        <v>62</v>
      </c>
      <c r="G454" s="67" t="s">
        <v>3417</v>
      </c>
      <c r="H454" s="67">
        <v>7</v>
      </c>
      <c r="I454" s="67" t="s">
        <v>62</v>
      </c>
      <c r="J454" s="67">
        <v>3</v>
      </c>
    </row>
    <row r="455" spans="1:10" x14ac:dyDescent="0.3">
      <c r="A455" s="65">
        <v>326</v>
      </c>
      <c r="B455" t="s">
        <v>2</v>
      </c>
      <c r="C455" t="s">
        <v>77</v>
      </c>
      <c r="D455" s="67" t="s">
        <v>3402</v>
      </c>
      <c r="E455" s="67">
        <v>53</v>
      </c>
      <c r="F455" s="72" t="s">
        <v>62</v>
      </c>
      <c r="G455" s="67" t="s">
        <v>3417</v>
      </c>
      <c r="H455" s="67">
        <v>8</v>
      </c>
      <c r="I455" s="67" t="s">
        <v>62</v>
      </c>
      <c r="J455" s="67">
        <v>3</v>
      </c>
    </row>
    <row r="456" spans="1:10" x14ac:dyDescent="0.3">
      <c r="A456" s="65">
        <v>327</v>
      </c>
      <c r="B456" t="s">
        <v>2</v>
      </c>
      <c r="C456" t="s">
        <v>77</v>
      </c>
      <c r="D456" s="67" t="s">
        <v>8</v>
      </c>
      <c r="E456" s="67">
        <v>34</v>
      </c>
      <c r="F456" s="72" t="s">
        <v>62</v>
      </c>
      <c r="G456" s="67" t="s">
        <v>3417</v>
      </c>
      <c r="H456" s="67">
        <v>8</v>
      </c>
      <c r="I456" s="67" t="s">
        <v>62</v>
      </c>
      <c r="J456" s="67">
        <v>3</v>
      </c>
    </row>
    <row r="457" spans="1:10" x14ac:dyDescent="0.3">
      <c r="A457" s="65">
        <v>328</v>
      </c>
      <c r="B457" t="s">
        <v>2</v>
      </c>
      <c r="C457" t="s">
        <v>77</v>
      </c>
      <c r="D457" s="67">
        <v>2050</v>
      </c>
      <c r="E457" s="67">
        <v>49</v>
      </c>
      <c r="F457" s="72" t="s">
        <v>62</v>
      </c>
      <c r="G457" s="67" t="s">
        <v>3417</v>
      </c>
      <c r="H457" s="67">
        <v>8</v>
      </c>
      <c r="I457" s="67" t="s">
        <v>62</v>
      </c>
      <c r="J457" s="67">
        <v>3</v>
      </c>
    </row>
    <row r="458" spans="1:10" x14ac:dyDescent="0.3">
      <c r="A458" s="65">
        <v>340</v>
      </c>
      <c r="B458" t="s">
        <v>3</v>
      </c>
      <c r="C458" t="s">
        <v>5</v>
      </c>
      <c r="D458" s="67">
        <v>2050</v>
      </c>
      <c r="E458" s="67">
        <v>1.7</v>
      </c>
      <c r="F458" s="72" t="s">
        <v>62</v>
      </c>
      <c r="G458" s="67" t="s">
        <v>3417</v>
      </c>
      <c r="H458" s="67">
        <v>1</v>
      </c>
      <c r="I458" s="67" t="s">
        <v>62</v>
      </c>
      <c r="J458" s="67">
        <v>4</v>
      </c>
    </row>
    <row r="459" spans="1:10" x14ac:dyDescent="0.3">
      <c r="A459" s="65">
        <v>341</v>
      </c>
      <c r="B459" t="s">
        <v>3</v>
      </c>
      <c r="C459" t="s">
        <v>5</v>
      </c>
      <c r="D459" s="67" t="s">
        <v>3402</v>
      </c>
      <c r="E459" s="67">
        <v>1.3</v>
      </c>
      <c r="F459" s="72" t="s">
        <v>62</v>
      </c>
      <c r="G459" s="67" t="s">
        <v>3417</v>
      </c>
      <c r="H459" s="67">
        <v>1</v>
      </c>
      <c r="I459" s="67" t="s">
        <v>62</v>
      </c>
      <c r="J459" s="67">
        <v>4</v>
      </c>
    </row>
    <row r="460" spans="1:10" x14ac:dyDescent="0.3">
      <c r="A460" s="65">
        <v>342</v>
      </c>
      <c r="B460" t="s">
        <v>3</v>
      </c>
      <c r="C460" t="s">
        <v>5</v>
      </c>
      <c r="D460" s="67" t="s">
        <v>8</v>
      </c>
      <c r="E460" s="67">
        <v>1.6</v>
      </c>
      <c r="F460" s="72" t="s">
        <v>62</v>
      </c>
      <c r="G460" s="67" t="s">
        <v>3417</v>
      </c>
      <c r="H460" s="67">
        <v>1</v>
      </c>
      <c r="I460" s="67" t="s">
        <v>62</v>
      </c>
      <c r="J460" s="67">
        <v>4</v>
      </c>
    </row>
    <row r="461" spans="1:10" x14ac:dyDescent="0.3">
      <c r="A461" s="65">
        <v>354</v>
      </c>
      <c r="B461" t="s">
        <v>3</v>
      </c>
      <c r="C461" t="s">
        <v>58</v>
      </c>
      <c r="D461" s="67">
        <v>2050</v>
      </c>
      <c r="E461" s="67">
        <v>1.9</v>
      </c>
      <c r="F461" s="72" t="s">
        <v>62</v>
      </c>
      <c r="G461" s="67" t="s">
        <v>3417</v>
      </c>
      <c r="H461" s="67">
        <v>2</v>
      </c>
      <c r="I461" s="67" t="s">
        <v>62</v>
      </c>
      <c r="J461" s="67">
        <v>4</v>
      </c>
    </row>
    <row r="462" spans="1:10" x14ac:dyDescent="0.3">
      <c r="A462" s="65">
        <v>355</v>
      </c>
      <c r="B462" t="s">
        <v>3</v>
      </c>
      <c r="C462" t="s">
        <v>58</v>
      </c>
      <c r="D462" s="67" t="s">
        <v>3402</v>
      </c>
      <c r="E462" s="67">
        <v>1.3</v>
      </c>
      <c r="F462" s="72" t="s">
        <v>62</v>
      </c>
      <c r="G462" s="67" t="s">
        <v>3417</v>
      </c>
      <c r="H462" s="67">
        <v>2</v>
      </c>
      <c r="I462" s="67" t="s">
        <v>62</v>
      </c>
      <c r="J462" s="67">
        <v>4</v>
      </c>
    </row>
    <row r="463" spans="1:10" x14ac:dyDescent="0.3">
      <c r="A463" s="65">
        <v>356</v>
      </c>
      <c r="B463" t="s">
        <v>3</v>
      </c>
      <c r="C463" t="s">
        <v>58</v>
      </c>
      <c r="D463" s="67" t="s">
        <v>8</v>
      </c>
      <c r="E463" s="67">
        <v>1.9</v>
      </c>
      <c r="F463" s="72" t="s">
        <v>62</v>
      </c>
      <c r="G463" s="67" t="s">
        <v>3417</v>
      </c>
      <c r="H463" s="67">
        <v>2</v>
      </c>
      <c r="I463" s="67" t="s">
        <v>62</v>
      </c>
      <c r="J463" s="67">
        <v>4</v>
      </c>
    </row>
    <row r="464" spans="1:10" x14ac:dyDescent="0.3">
      <c r="A464" s="65">
        <v>368</v>
      </c>
      <c r="B464" t="s">
        <v>3</v>
      </c>
      <c r="C464" t="s">
        <v>40</v>
      </c>
      <c r="D464" s="67">
        <v>2050</v>
      </c>
      <c r="E464" s="67">
        <v>1.6</v>
      </c>
      <c r="F464" s="72" t="s">
        <v>62</v>
      </c>
      <c r="G464" s="67" t="s">
        <v>3417</v>
      </c>
      <c r="H464" s="67">
        <v>3</v>
      </c>
      <c r="I464" s="67" t="s">
        <v>62</v>
      </c>
      <c r="J464" s="67">
        <v>4</v>
      </c>
    </row>
    <row r="465" spans="1:10" x14ac:dyDescent="0.3">
      <c r="A465" s="65">
        <v>369</v>
      </c>
      <c r="B465" t="s">
        <v>3</v>
      </c>
      <c r="C465" t="s">
        <v>40</v>
      </c>
      <c r="D465" s="67" t="s">
        <v>3402</v>
      </c>
      <c r="E465" s="67">
        <v>1.1000000000000001</v>
      </c>
      <c r="F465" s="72" t="s">
        <v>62</v>
      </c>
      <c r="G465" s="67" t="s">
        <v>3417</v>
      </c>
      <c r="H465" s="67">
        <v>3</v>
      </c>
      <c r="I465" s="67" t="s">
        <v>62</v>
      </c>
      <c r="J465" s="67">
        <v>4</v>
      </c>
    </row>
    <row r="466" spans="1:10" x14ac:dyDescent="0.3">
      <c r="A466" s="65">
        <v>370</v>
      </c>
      <c r="B466" t="s">
        <v>3</v>
      </c>
      <c r="C466" t="s">
        <v>40</v>
      </c>
      <c r="D466" s="67" t="s">
        <v>8</v>
      </c>
      <c r="E466" s="67">
        <v>1.4</v>
      </c>
      <c r="F466" s="72" t="s">
        <v>62</v>
      </c>
      <c r="G466" s="67" t="s">
        <v>3417</v>
      </c>
      <c r="H466" s="67">
        <v>3</v>
      </c>
      <c r="I466" s="67" t="s">
        <v>62</v>
      </c>
      <c r="J466" s="67">
        <v>4</v>
      </c>
    </row>
    <row r="467" spans="1:10" x14ac:dyDescent="0.3">
      <c r="A467" s="65">
        <v>382</v>
      </c>
      <c r="B467" t="s">
        <v>3</v>
      </c>
      <c r="C467" t="s">
        <v>23</v>
      </c>
      <c r="D467" s="67" t="s">
        <v>3402</v>
      </c>
      <c r="E467" s="67">
        <v>1.1000000000000001</v>
      </c>
      <c r="F467" s="72" t="s">
        <v>62</v>
      </c>
      <c r="G467" s="67" t="s">
        <v>3417</v>
      </c>
      <c r="H467" s="67">
        <v>4</v>
      </c>
      <c r="I467" s="67" t="s">
        <v>62</v>
      </c>
      <c r="J467" s="67">
        <v>4</v>
      </c>
    </row>
    <row r="468" spans="1:10" x14ac:dyDescent="0.3">
      <c r="A468" s="65">
        <v>383</v>
      </c>
      <c r="B468" t="s">
        <v>3</v>
      </c>
      <c r="C468" t="s">
        <v>23</v>
      </c>
      <c r="D468" s="67" t="s">
        <v>8</v>
      </c>
      <c r="E468" s="67">
        <v>1.4</v>
      </c>
      <c r="F468" s="72" t="s">
        <v>62</v>
      </c>
      <c r="G468" s="67" t="s">
        <v>3417</v>
      </c>
      <c r="H468" s="67">
        <v>4</v>
      </c>
      <c r="I468" s="67" t="s">
        <v>62</v>
      </c>
      <c r="J468" s="67">
        <v>4</v>
      </c>
    </row>
    <row r="469" spans="1:10" x14ac:dyDescent="0.3">
      <c r="A469" s="65">
        <v>384</v>
      </c>
      <c r="B469" t="s">
        <v>3</v>
      </c>
      <c r="C469" t="s">
        <v>23</v>
      </c>
      <c r="D469" s="67">
        <v>2050</v>
      </c>
      <c r="E469" s="67">
        <v>1.5</v>
      </c>
      <c r="F469" s="72" t="s">
        <v>62</v>
      </c>
      <c r="G469" s="67" t="s">
        <v>3417</v>
      </c>
      <c r="H469" s="67">
        <v>4</v>
      </c>
      <c r="I469" s="67" t="s">
        <v>62</v>
      </c>
      <c r="J469" s="67">
        <v>4</v>
      </c>
    </row>
    <row r="470" spans="1:10" x14ac:dyDescent="0.3">
      <c r="A470" s="65">
        <v>396</v>
      </c>
      <c r="B470" t="s">
        <v>3</v>
      </c>
      <c r="C470" t="s">
        <v>22</v>
      </c>
      <c r="D470" s="67" t="s">
        <v>3402</v>
      </c>
      <c r="E470" s="67">
        <v>0.9</v>
      </c>
      <c r="F470" s="72" t="s">
        <v>62</v>
      </c>
      <c r="G470" s="67" t="s">
        <v>3417</v>
      </c>
      <c r="H470" s="67">
        <v>5</v>
      </c>
      <c r="I470" s="67" t="s">
        <v>62</v>
      </c>
      <c r="J470" s="67">
        <v>4</v>
      </c>
    </row>
    <row r="471" spans="1:10" x14ac:dyDescent="0.3">
      <c r="A471" s="65">
        <v>397</v>
      </c>
      <c r="B471" t="s">
        <v>3</v>
      </c>
      <c r="C471" t="s">
        <v>22</v>
      </c>
      <c r="D471" s="67" t="s">
        <v>8</v>
      </c>
      <c r="E471" s="67">
        <v>1</v>
      </c>
      <c r="F471" s="72" t="s">
        <v>62</v>
      </c>
      <c r="G471" s="67" t="s">
        <v>3417</v>
      </c>
      <c r="H471" s="67">
        <v>5</v>
      </c>
      <c r="I471" s="67" t="s">
        <v>62</v>
      </c>
      <c r="J471" s="67">
        <v>4</v>
      </c>
    </row>
    <row r="472" spans="1:10" x14ac:dyDescent="0.3">
      <c r="A472" s="65">
        <v>398</v>
      </c>
      <c r="B472" t="s">
        <v>3</v>
      </c>
      <c r="C472" t="s">
        <v>22</v>
      </c>
      <c r="D472" s="67">
        <v>2050</v>
      </c>
      <c r="E472" s="67">
        <v>1.6</v>
      </c>
      <c r="F472" s="72" t="s">
        <v>62</v>
      </c>
      <c r="G472" s="67" t="s">
        <v>3417</v>
      </c>
      <c r="H472" s="67">
        <v>5</v>
      </c>
      <c r="I472" s="67" t="s">
        <v>62</v>
      </c>
      <c r="J472" s="67">
        <v>4</v>
      </c>
    </row>
    <row r="473" spans="1:10" x14ac:dyDescent="0.3">
      <c r="A473" s="65">
        <v>410</v>
      </c>
      <c r="B473" t="s">
        <v>3</v>
      </c>
      <c r="C473" t="s">
        <v>3408</v>
      </c>
      <c r="D473" s="67" t="s">
        <v>3402</v>
      </c>
      <c r="E473" s="67">
        <v>0.9</v>
      </c>
      <c r="F473" s="72" t="s">
        <v>62</v>
      </c>
      <c r="G473" s="67" t="s">
        <v>3417</v>
      </c>
      <c r="H473" s="67">
        <v>6</v>
      </c>
      <c r="I473" s="67" t="s">
        <v>62</v>
      </c>
      <c r="J473" s="67">
        <v>4</v>
      </c>
    </row>
    <row r="474" spans="1:10" x14ac:dyDescent="0.3">
      <c r="A474" s="65">
        <v>411</v>
      </c>
      <c r="B474" t="s">
        <v>3</v>
      </c>
      <c r="C474" t="s">
        <v>3408</v>
      </c>
      <c r="D474" s="67" t="s">
        <v>8</v>
      </c>
      <c r="E474" s="67">
        <v>1</v>
      </c>
      <c r="F474" s="72" t="s">
        <v>62</v>
      </c>
      <c r="G474" s="67" t="s">
        <v>3417</v>
      </c>
      <c r="H474" s="67">
        <v>6</v>
      </c>
      <c r="I474" s="67" t="s">
        <v>62</v>
      </c>
      <c r="J474" s="67">
        <v>4</v>
      </c>
    </row>
    <row r="475" spans="1:10" x14ac:dyDescent="0.3">
      <c r="A475" s="65">
        <v>412</v>
      </c>
      <c r="B475" t="s">
        <v>3</v>
      </c>
      <c r="C475" t="s">
        <v>3408</v>
      </c>
      <c r="D475" s="67">
        <v>2050</v>
      </c>
      <c r="E475" s="67">
        <v>1.4</v>
      </c>
      <c r="F475" s="72" t="s">
        <v>62</v>
      </c>
      <c r="G475" s="67" t="s">
        <v>3417</v>
      </c>
      <c r="H475" s="67">
        <v>6</v>
      </c>
      <c r="I475" s="67" t="s">
        <v>62</v>
      </c>
      <c r="J475" s="67">
        <v>4</v>
      </c>
    </row>
    <row r="476" spans="1:10" x14ac:dyDescent="0.3">
      <c r="A476" s="65">
        <v>424</v>
      </c>
      <c r="B476" t="s">
        <v>3</v>
      </c>
      <c r="C476" t="s">
        <v>78</v>
      </c>
      <c r="D476" s="67" t="s">
        <v>3402</v>
      </c>
      <c r="E476" s="67">
        <v>1.2</v>
      </c>
      <c r="F476" s="72" t="s">
        <v>62</v>
      </c>
      <c r="G476" s="67" t="s">
        <v>3417</v>
      </c>
      <c r="H476" s="67">
        <v>7</v>
      </c>
      <c r="I476" s="67" t="s">
        <v>62</v>
      </c>
      <c r="J476" s="67">
        <v>4</v>
      </c>
    </row>
    <row r="477" spans="1:10" x14ac:dyDescent="0.3">
      <c r="A477" s="65">
        <v>425</v>
      </c>
      <c r="B477" t="s">
        <v>3</v>
      </c>
      <c r="C477" t="s">
        <v>78</v>
      </c>
      <c r="D477" s="67" t="s">
        <v>8</v>
      </c>
      <c r="E477" s="67">
        <v>1.8</v>
      </c>
      <c r="F477" s="72" t="s">
        <v>62</v>
      </c>
      <c r="G477" s="67" t="s">
        <v>3417</v>
      </c>
      <c r="H477" s="67">
        <v>7</v>
      </c>
      <c r="I477" s="67" t="s">
        <v>62</v>
      </c>
      <c r="J477" s="67">
        <v>4</v>
      </c>
    </row>
    <row r="478" spans="1:10" x14ac:dyDescent="0.3">
      <c r="A478" s="65">
        <v>426</v>
      </c>
      <c r="B478" t="s">
        <v>3</v>
      </c>
      <c r="C478" t="s">
        <v>78</v>
      </c>
      <c r="D478" s="67">
        <v>2050</v>
      </c>
      <c r="E478" s="67">
        <v>1.9</v>
      </c>
      <c r="F478" s="72" t="s">
        <v>62</v>
      </c>
      <c r="G478" s="67" t="s">
        <v>3417</v>
      </c>
      <c r="H478" s="67">
        <v>7</v>
      </c>
      <c r="I478" s="67" t="s">
        <v>62</v>
      </c>
      <c r="J478" s="67">
        <v>4</v>
      </c>
    </row>
    <row r="479" spans="1:10" x14ac:dyDescent="0.3">
      <c r="A479" s="65">
        <v>438</v>
      </c>
      <c r="B479" t="s">
        <v>3</v>
      </c>
      <c r="C479" t="s">
        <v>77</v>
      </c>
      <c r="D479" s="67" t="s">
        <v>3402</v>
      </c>
      <c r="E479" s="67">
        <v>1.1000000000000001</v>
      </c>
      <c r="F479" s="72" t="s">
        <v>62</v>
      </c>
      <c r="G479" s="67" t="s">
        <v>3417</v>
      </c>
      <c r="H479" s="67">
        <v>8</v>
      </c>
      <c r="I479" s="67" t="s">
        <v>62</v>
      </c>
      <c r="J479" s="67">
        <v>4</v>
      </c>
    </row>
    <row r="480" spans="1:10" x14ac:dyDescent="0.3">
      <c r="A480" s="65">
        <v>439</v>
      </c>
      <c r="B480" t="s">
        <v>3</v>
      </c>
      <c r="C480" t="s">
        <v>77</v>
      </c>
      <c r="D480" s="67" t="s">
        <v>8</v>
      </c>
      <c r="E480" s="67">
        <v>1.3</v>
      </c>
      <c r="F480" s="72" t="s">
        <v>62</v>
      </c>
      <c r="G480" s="67" t="s">
        <v>3417</v>
      </c>
      <c r="H480" s="67">
        <v>8</v>
      </c>
      <c r="I480" s="67" t="s">
        <v>62</v>
      </c>
      <c r="J480" s="67">
        <v>4</v>
      </c>
    </row>
    <row r="481" spans="1:10" x14ac:dyDescent="0.3">
      <c r="A481" s="65">
        <v>440</v>
      </c>
      <c r="B481" t="s">
        <v>3</v>
      </c>
      <c r="C481" t="s">
        <v>77</v>
      </c>
      <c r="D481" s="67">
        <v>2050</v>
      </c>
      <c r="E481" s="67">
        <v>1.5</v>
      </c>
      <c r="F481" s="72" t="s">
        <v>62</v>
      </c>
      <c r="G481" s="67" t="s">
        <v>3417</v>
      </c>
      <c r="H481" s="67">
        <v>8</v>
      </c>
      <c r="I481" s="67" t="s">
        <v>62</v>
      </c>
      <c r="J481" s="67">
        <v>4</v>
      </c>
    </row>
    <row r="482" spans="1:10" x14ac:dyDescent="0.3">
      <c r="A482" s="65">
        <v>464</v>
      </c>
      <c r="B482" t="s">
        <v>6</v>
      </c>
      <c r="C482" t="s">
        <v>5</v>
      </c>
      <c r="D482" s="67">
        <v>2050</v>
      </c>
      <c r="E482" s="67">
        <v>17</v>
      </c>
      <c r="F482" s="72" t="s">
        <v>62</v>
      </c>
      <c r="G482" s="67" t="s">
        <v>3417</v>
      </c>
      <c r="H482" s="67">
        <v>1</v>
      </c>
      <c r="I482" s="67" t="s">
        <v>62</v>
      </c>
      <c r="J482" s="67">
        <v>2</v>
      </c>
    </row>
    <row r="483" spans="1:10" x14ac:dyDescent="0.3">
      <c r="A483" s="65">
        <v>465</v>
      </c>
      <c r="B483" t="s">
        <v>6</v>
      </c>
      <c r="C483" t="s">
        <v>5</v>
      </c>
      <c r="D483" s="67" t="s">
        <v>3402</v>
      </c>
      <c r="E483" s="67">
        <v>14</v>
      </c>
      <c r="F483" s="72" t="s">
        <v>62</v>
      </c>
      <c r="G483" s="67" t="s">
        <v>3417</v>
      </c>
      <c r="H483" s="67">
        <v>1</v>
      </c>
      <c r="I483" s="67" t="s">
        <v>62</v>
      </c>
      <c r="J483" s="67">
        <v>2</v>
      </c>
    </row>
    <row r="484" spans="1:10" x14ac:dyDescent="0.3">
      <c r="A484" s="65">
        <v>466</v>
      </c>
      <c r="B484" t="s">
        <v>6</v>
      </c>
      <c r="C484" t="s">
        <v>5</v>
      </c>
      <c r="D484" s="67" t="s">
        <v>8</v>
      </c>
      <c r="E484" s="67">
        <v>14</v>
      </c>
      <c r="F484" s="72" t="s">
        <v>62</v>
      </c>
      <c r="G484" s="67" t="s">
        <v>3417</v>
      </c>
      <c r="H484" s="67">
        <v>1</v>
      </c>
      <c r="I484" s="67" t="s">
        <v>62</v>
      </c>
      <c r="J484" s="67">
        <v>2</v>
      </c>
    </row>
    <row r="485" spans="1:10" x14ac:dyDescent="0.3">
      <c r="A485" s="65">
        <v>478</v>
      </c>
      <c r="B485" t="s">
        <v>6</v>
      </c>
      <c r="C485" t="s">
        <v>58</v>
      </c>
      <c r="D485" s="67">
        <v>2050</v>
      </c>
      <c r="E485" s="67">
        <v>18</v>
      </c>
      <c r="F485" s="72" t="s">
        <v>62</v>
      </c>
      <c r="G485" s="67" t="s">
        <v>3417</v>
      </c>
      <c r="H485" s="67">
        <v>2</v>
      </c>
      <c r="I485" s="67" t="s">
        <v>62</v>
      </c>
      <c r="J485" s="67">
        <v>2</v>
      </c>
    </row>
    <row r="486" spans="1:10" x14ac:dyDescent="0.3">
      <c r="A486" s="65">
        <v>479</v>
      </c>
      <c r="B486" t="s">
        <v>6</v>
      </c>
      <c r="C486" t="s">
        <v>58</v>
      </c>
      <c r="D486" s="67" t="s">
        <v>3402</v>
      </c>
      <c r="E486" s="67">
        <v>15</v>
      </c>
      <c r="F486" s="72" t="s">
        <v>62</v>
      </c>
      <c r="G486" s="67" t="s">
        <v>3417</v>
      </c>
      <c r="H486" s="67">
        <v>2</v>
      </c>
      <c r="I486" s="67" t="s">
        <v>62</v>
      </c>
      <c r="J486" s="67">
        <v>2</v>
      </c>
    </row>
    <row r="487" spans="1:10" x14ac:dyDescent="0.3">
      <c r="A487" s="65">
        <v>480</v>
      </c>
      <c r="B487" t="s">
        <v>6</v>
      </c>
      <c r="C487" t="s">
        <v>58</v>
      </c>
      <c r="D487" s="67" t="s">
        <v>8</v>
      </c>
      <c r="E487" s="67">
        <v>17</v>
      </c>
      <c r="F487" s="72" t="s">
        <v>62</v>
      </c>
      <c r="G487" s="67" t="s">
        <v>3417</v>
      </c>
      <c r="H487" s="67">
        <v>2</v>
      </c>
      <c r="I487" s="67" t="s">
        <v>62</v>
      </c>
      <c r="J487" s="67">
        <v>2</v>
      </c>
    </row>
    <row r="488" spans="1:10" x14ac:dyDescent="0.3">
      <c r="A488" s="65">
        <v>492</v>
      </c>
      <c r="B488" t="s">
        <v>6</v>
      </c>
      <c r="C488" t="s">
        <v>40</v>
      </c>
      <c r="D488" s="67">
        <v>2050</v>
      </c>
      <c r="E488" s="67">
        <v>17</v>
      </c>
      <c r="F488" s="72" t="s">
        <v>62</v>
      </c>
      <c r="G488" s="67" t="s">
        <v>3417</v>
      </c>
      <c r="H488" s="67">
        <v>3</v>
      </c>
      <c r="I488" s="67" t="s">
        <v>62</v>
      </c>
      <c r="J488" s="67">
        <v>2</v>
      </c>
    </row>
    <row r="489" spans="1:10" x14ac:dyDescent="0.3">
      <c r="A489" s="65">
        <v>493</v>
      </c>
      <c r="B489" t="s">
        <v>6</v>
      </c>
      <c r="C489" t="s">
        <v>40</v>
      </c>
      <c r="D489" s="67" t="s">
        <v>3402</v>
      </c>
      <c r="E489" s="67">
        <v>12</v>
      </c>
      <c r="F489" s="72" t="s">
        <v>62</v>
      </c>
      <c r="G489" s="67" t="s">
        <v>3417</v>
      </c>
      <c r="H489" s="67">
        <v>3</v>
      </c>
      <c r="I489" s="67" t="s">
        <v>62</v>
      </c>
      <c r="J489" s="67">
        <v>2</v>
      </c>
    </row>
    <row r="490" spans="1:10" x14ac:dyDescent="0.3">
      <c r="A490" s="65">
        <v>494</v>
      </c>
      <c r="B490" t="s">
        <v>6</v>
      </c>
      <c r="C490" t="s">
        <v>40</v>
      </c>
      <c r="D490" s="67" t="s">
        <v>8</v>
      </c>
      <c r="E490" s="67">
        <v>13</v>
      </c>
      <c r="F490" s="72" t="s">
        <v>62</v>
      </c>
      <c r="G490" s="67" t="s">
        <v>3417</v>
      </c>
      <c r="H490" s="67">
        <v>3</v>
      </c>
      <c r="I490" s="67" t="s">
        <v>62</v>
      </c>
      <c r="J490" s="67">
        <v>2</v>
      </c>
    </row>
    <row r="491" spans="1:10" x14ac:dyDescent="0.3">
      <c r="A491" s="65">
        <v>506</v>
      </c>
      <c r="B491" t="s">
        <v>6</v>
      </c>
      <c r="C491" t="s">
        <v>23</v>
      </c>
      <c r="D491" s="67" t="s">
        <v>3402</v>
      </c>
      <c r="E491" s="67">
        <v>12</v>
      </c>
      <c r="F491" s="72" t="s">
        <v>62</v>
      </c>
      <c r="G491" s="67" t="s">
        <v>3417</v>
      </c>
      <c r="H491" s="67">
        <v>4</v>
      </c>
      <c r="I491" s="67" t="s">
        <v>62</v>
      </c>
      <c r="J491" s="67">
        <v>2</v>
      </c>
    </row>
    <row r="492" spans="1:10" x14ac:dyDescent="0.3">
      <c r="A492" s="65">
        <v>507</v>
      </c>
      <c r="B492" t="s">
        <v>6</v>
      </c>
      <c r="C492" t="s">
        <v>23</v>
      </c>
      <c r="D492" s="67" t="s">
        <v>8</v>
      </c>
      <c r="E492" s="67">
        <v>14</v>
      </c>
      <c r="F492" s="72" t="s">
        <v>62</v>
      </c>
      <c r="G492" s="67" t="s">
        <v>3417</v>
      </c>
      <c r="H492" s="67">
        <v>4</v>
      </c>
      <c r="I492" s="67" t="s">
        <v>62</v>
      </c>
      <c r="J492" s="67">
        <v>2</v>
      </c>
    </row>
    <row r="493" spans="1:10" x14ac:dyDescent="0.3">
      <c r="A493" s="65">
        <v>508</v>
      </c>
      <c r="B493" t="s">
        <v>6</v>
      </c>
      <c r="C493" t="s">
        <v>23</v>
      </c>
      <c r="D493" s="67">
        <v>2050</v>
      </c>
      <c r="E493" s="67">
        <v>15</v>
      </c>
      <c r="F493" s="72" t="s">
        <v>62</v>
      </c>
      <c r="G493" s="67" t="s">
        <v>3417</v>
      </c>
      <c r="H493" s="67">
        <v>4</v>
      </c>
      <c r="I493" s="67" t="s">
        <v>62</v>
      </c>
      <c r="J493" s="67">
        <v>2</v>
      </c>
    </row>
    <row r="494" spans="1:10" x14ac:dyDescent="0.3">
      <c r="A494" s="65">
        <v>520</v>
      </c>
      <c r="B494" t="s">
        <v>6</v>
      </c>
      <c r="C494" t="s">
        <v>22</v>
      </c>
      <c r="D494" s="67" t="s">
        <v>3402</v>
      </c>
      <c r="E494" s="67">
        <v>10</v>
      </c>
      <c r="F494" s="72" t="s">
        <v>62</v>
      </c>
      <c r="G494" s="67" t="s">
        <v>3417</v>
      </c>
      <c r="H494" s="67">
        <v>5</v>
      </c>
      <c r="I494" s="67" t="s">
        <v>62</v>
      </c>
      <c r="J494" s="67">
        <v>2</v>
      </c>
    </row>
    <row r="495" spans="1:10" x14ac:dyDescent="0.3">
      <c r="A495" s="65">
        <v>521</v>
      </c>
      <c r="B495" t="s">
        <v>6</v>
      </c>
      <c r="C495" t="s">
        <v>22</v>
      </c>
      <c r="D495" s="67" t="s">
        <v>8</v>
      </c>
      <c r="E495" s="67">
        <v>11</v>
      </c>
      <c r="F495" s="72" t="s">
        <v>62</v>
      </c>
      <c r="G495" s="67" t="s">
        <v>3417</v>
      </c>
      <c r="H495" s="67">
        <v>5</v>
      </c>
      <c r="I495" s="67" t="s">
        <v>62</v>
      </c>
      <c r="J495" s="67">
        <v>2</v>
      </c>
    </row>
    <row r="496" spans="1:10" x14ac:dyDescent="0.3">
      <c r="A496" s="65">
        <v>522</v>
      </c>
      <c r="B496" t="s">
        <v>6</v>
      </c>
      <c r="C496" t="s">
        <v>22</v>
      </c>
      <c r="D496" s="67">
        <v>2050</v>
      </c>
      <c r="E496" s="67">
        <v>18</v>
      </c>
      <c r="F496" s="72" t="s">
        <v>62</v>
      </c>
      <c r="G496" s="67" t="s">
        <v>3417</v>
      </c>
      <c r="H496" s="67">
        <v>5</v>
      </c>
      <c r="I496" s="67" t="s">
        <v>62</v>
      </c>
      <c r="J496" s="67">
        <v>2</v>
      </c>
    </row>
    <row r="497" spans="1:19" x14ac:dyDescent="0.3">
      <c r="A497" s="65">
        <v>534</v>
      </c>
      <c r="B497" t="s">
        <v>6</v>
      </c>
      <c r="C497" t="s">
        <v>3408</v>
      </c>
      <c r="D497" s="67" t="s">
        <v>3402</v>
      </c>
      <c r="E497" s="67">
        <v>11</v>
      </c>
      <c r="F497" s="72" t="s">
        <v>62</v>
      </c>
      <c r="G497" s="67" t="s">
        <v>3417</v>
      </c>
      <c r="H497" s="67">
        <v>6</v>
      </c>
      <c r="I497" s="67" t="s">
        <v>62</v>
      </c>
      <c r="J497" s="67">
        <v>2</v>
      </c>
    </row>
    <row r="498" spans="1:19" x14ac:dyDescent="0.3">
      <c r="A498" s="65">
        <v>535</v>
      </c>
      <c r="B498" t="s">
        <v>6</v>
      </c>
      <c r="C498" t="s">
        <v>3408</v>
      </c>
      <c r="D498" s="67" t="s">
        <v>8</v>
      </c>
      <c r="E498" s="67">
        <v>12</v>
      </c>
      <c r="F498" s="72" t="s">
        <v>62</v>
      </c>
      <c r="G498" s="67" t="s">
        <v>3417</v>
      </c>
      <c r="H498" s="67">
        <v>6</v>
      </c>
      <c r="I498" s="67" t="s">
        <v>62</v>
      </c>
      <c r="J498" s="67">
        <v>2</v>
      </c>
    </row>
    <row r="499" spans="1:19" x14ac:dyDescent="0.3">
      <c r="A499" s="65">
        <v>536</v>
      </c>
      <c r="B499" t="s">
        <v>6</v>
      </c>
      <c r="C499" t="s">
        <v>3408</v>
      </c>
      <c r="D499" s="67">
        <v>2050</v>
      </c>
      <c r="E499" s="67">
        <v>18</v>
      </c>
      <c r="F499" s="72" t="s">
        <v>62</v>
      </c>
      <c r="G499" s="67" t="s">
        <v>3417</v>
      </c>
      <c r="H499" s="67">
        <v>6</v>
      </c>
      <c r="I499" s="67" t="s">
        <v>62</v>
      </c>
      <c r="J499" s="67">
        <v>2</v>
      </c>
    </row>
    <row r="500" spans="1:19" x14ac:dyDescent="0.3">
      <c r="A500" s="65">
        <v>548</v>
      </c>
      <c r="B500" t="s">
        <v>6</v>
      </c>
      <c r="C500" t="s">
        <v>78</v>
      </c>
      <c r="D500" s="67" t="s">
        <v>3402</v>
      </c>
      <c r="E500" s="67">
        <v>14</v>
      </c>
      <c r="F500" s="72" t="s">
        <v>62</v>
      </c>
      <c r="G500" s="67" t="s">
        <v>3417</v>
      </c>
      <c r="H500" s="67">
        <v>7</v>
      </c>
      <c r="I500" s="67" t="s">
        <v>62</v>
      </c>
      <c r="J500" s="67">
        <v>2</v>
      </c>
    </row>
    <row r="501" spans="1:19" x14ac:dyDescent="0.3">
      <c r="A501" s="65">
        <v>549</v>
      </c>
      <c r="B501" t="s">
        <v>6</v>
      </c>
      <c r="C501" t="s">
        <v>78</v>
      </c>
      <c r="D501" s="67" t="s">
        <v>8</v>
      </c>
      <c r="E501" s="67">
        <v>14</v>
      </c>
      <c r="F501" s="72" t="s">
        <v>62</v>
      </c>
      <c r="G501" s="67" t="s">
        <v>3417</v>
      </c>
      <c r="H501" s="67">
        <v>7</v>
      </c>
      <c r="I501" s="67" t="s">
        <v>62</v>
      </c>
      <c r="J501" s="67">
        <v>2</v>
      </c>
    </row>
    <row r="502" spans="1:19" x14ac:dyDescent="0.3">
      <c r="A502" s="65">
        <v>550</v>
      </c>
      <c r="B502" t="s">
        <v>6</v>
      </c>
      <c r="C502" t="s">
        <v>78</v>
      </c>
      <c r="D502" s="67">
        <v>2050</v>
      </c>
      <c r="E502" s="67">
        <v>16</v>
      </c>
      <c r="F502" s="72" t="s">
        <v>62</v>
      </c>
      <c r="G502" s="67" t="s">
        <v>3417</v>
      </c>
      <c r="H502" s="67">
        <v>7</v>
      </c>
      <c r="I502" s="67" t="s">
        <v>62</v>
      </c>
      <c r="J502" s="67">
        <v>2</v>
      </c>
    </row>
    <row r="503" spans="1:19" x14ac:dyDescent="0.3">
      <c r="A503" s="65">
        <v>562</v>
      </c>
      <c r="B503" t="s">
        <v>6</v>
      </c>
      <c r="C503" t="s">
        <v>77</v>
      </c>
      <c r="D503" s="67" t="s">
        <v>3402</v>
      </c>
      <c r="E503" s="67">
        <v>14</v>
      </c>
      <c r="F503" s="72" t="s">
        <v>62</v>
      </c>
      <c r="G503" s="67" t="s">
        <v>3417</v>
      </c>
      <c r="H503" s="67">
        <v>8</v>
      </c>
      <c r="I503" s="67" t="s">
        <v>62</v>
      </c>
      <c r="J503" s="67">
        <v>2</v>
      </c>
    </row>
    <row r="504" spans="1:19" x14ac:dyDescent="0.3">
      <c r="A504" s="65">
        <v>563</v>
      </c>
      <c r="B504" t="s">
        <v>6</v>
      </c>
      <c r="C504" t="s">
        <v>77</v>
      </c>
      <c r="D504" s="67" t="s">
        <v>8</v>
      </c>
      <c r="E504" s="67">
        <v>16</v>
      </c>
      <c r="F504" s="72" t="s">
        <v>62</v>
      </c>
      <c r="G504" s="67" t="s">
        <v>3417</v>
      </c>
      <c r="H504" s="67">
        <v>8</v>
      </c>
      <c r="I504" s="67" t="s">
        <v>62</v>
      </c>
      <c r="J504" s="67">
        <v>2</v>
      </c>
    </row>
    <row r="505" spans="1:19" x14ac:dyDescent="0.3">
      <c r="A505" s="65">
        <v>564</v>
      </c>
      <c r="B505" t="s">
        <v>6</v>
      </c>
      <c r="C505" t="s">
        <v>77</v>
      </c>
      <c r="D505" s="67">
        <v>2050</v>
      </c>
      <c r="E505" s="67">
        <v>19</v>
      </c>
      <c r="F505" s="72" t="s">
        <v>62</v>
      </c>
      <c r="G505" s="67" t="s">
        <v>3417</v>
      </c>
      <c r="H505" s="67">
        <v>8</v>
      </c>
      <c r="I505" s="67" t="s">
        <v>62</v>
      </c>
      <c r="J505" s="67">
        <v>2</v>
      </c>
    </row>
    <row r="506" spans="1:19" x14ac:dyDescent="0.3">
      <c r="A506" s="65">
        <v>71</v>
      </c>
      <c r="B506" t="s">
        <v>1</v>
      </c>
      <c r="C506" t="s">
        <v>5</v>
      </c>
      <c r="D506" s="67" t="s">
        <v>3418</v>
      </c>
      <c r="E506" s="67" t="s">
        <v>62</v>
      </c>
      <c r="F506" s="72">
        <v>0.39100000000000001</v>
      </c>
      <c r="G506" s="67" t="s">
        <v>3420</v>
      </c>
      <c r="H506" s="67">
        <v>1</v>
      </c>
      <c r="I506" s="67" t="s">
        <v>62</v>
      </c>
      <c r="J506" s="67">
        <v>1</v>
      </c>
      <c r="R506" s="65"/>
      <c r="S506" s="65"/>
    </row>
    <row r="507" spans="1:19" x14ac:dyDescent="0.3">
      <c r="A507" s="65">
        <v>72</v>
      </c>
      <c r="B507" t="s">
        <v>1</v>
      </c>
      <c r="C507" t="s">
        <v>5</v>
      </c>
      <c r="D507" s="67" t="s">
        <v>3403</v>
      </c>
      <c r="E507" s="67" t="s">
        <v>62</v>
      </c>
      <c r="F507" s="72">
        <v>0.29199999999999998</v>
      </c>
      <c r="G507" s="67" t="s">
        <v>3420</v>
      </c>
      <c r="H507" s="67">
        <v>1</v>
      </c>
      <c r="I507" s="67" t="s">
        <v>62</v>
      </c>
      <c r="J507" s="67">
        <v>1</v>
      </c>
      <c r="R507" s="65"/>
      <c r="S507" s="65"/>
    </row>
    <row r="508" spans="1:19" x14ac:dyDescent="0.3">
      <c r="A508" s="65">
        <v>85</v>
      </c>
      <c r="B508" t="s">
        <v>1</v>
      </c>
      <c r="C508" t="s">
        <v>58</v>
      </c>
      <c r="D508" s="67" t="s">
        <v>3418</v>
      </c>
      <c r="E508" s="67" t="s">
        <v>62</v>
      </c>
      <c r="F508" s="72">
        <v>1.25</v>
      </c>
      <c r="G508" s="67" t="s">
        <v>3420</v>
      </c>
      <c r="H508" s="67">
        <v>2</v>
      </c>
      <c r="I508" s="67" t="s">
        <v>62</v>
      </c>
      <c r="J508" s="67">
        <v>1</v>
      </c>
      <c r="R508" s="65"/>
      <c r="S508" s="65"/>
    </row>
    <row r="509" spans="1:19" x14ac:dyDescent="0.3">
      <c r="A509" s="65">
        <v>86</v>
      </c>
      <c r="B509" t="s">
        <v>1</v>
      </c>
      <c r="C509" t="s">
        <v>58</v>
      </c>
      <c r="D509" s="67" t="s">
        <v>3403</v>
      </c>
      <c r="E509" s="67" t="s">
        <v>62</v>
      </c>
      <c r="F509" s="72">
        <v>0.874</v>
      </c>
      <c r="G509" s="67" t="s">
        <v>3420</v>
      </c>
      <c r="H509" s="67">
        <v>2</v>
      </c>
      <c r="I509" s="67" t="s">
        <v>62</v>
      </c>
      <c r="J509" s="67">
        <v>1</v>
      </c>
      <c r="R509" s="65"/>
      <c r="S509" s="65"/>
    </row>
    <row r="510" spans="1:19" x14ac:dyDescent="0.3">
      <c r="A510" s="65">
        <v>99</v>
      </c>
      <c r="B510" t="s">
        <v>1</v>
      </c>
      <c r="C510" t="s">
        <v>40</v>
      </c>
      <c r="D510" s="67" t="s">
        <v>3418</v>
      </c>
      <c r="E510" s="67" t="s">
        <v>62</v>
      </c>
      <c r="F510" s="72">
        <v>0.153</v>
      </c>
      <c r="G510" s="67" t="s">
        <v>3420</v>
      </c>
      <c r="H510" s="67">
        <v>3</v>
      </c>
      <c r="I510" s="67" t="s">
        <v>62</v>
      </c>
      <c r="J510" s="67">
        <v>1</v>
      </c>
      <c r="R510" s="65"/>
      <c r="S510" s="65"/>
    </row>
    <row r="511" spans="1:19" x14ac:dyDescent="0.3">
      <c r="A511" s="65">
        <v>100</v>
      </c>
      <c r="B511" t="s">
        <v>1</v>
      </c>
      <c r="C511" t="s">
        <v>40</v>
      </c>
      <c r="D511" s="67" t="s">
        <v>3403</v>
      </c>
      <c r="E511" s="67" t="s">
        <v>62</v>
      </c>
      <c r="F511" s="72">
        <v>0.40200000000000002</v>
      </c>
      <c r="G511" s="67" t="s">
        <v>3420</v>
      </c>
      <c r="H511" s="67">
        <v>3</v>
      </c>
      <c r="I511" s="67" t="s">
        <v>62</v>
      </c>
      <c r="J511" s="67">
        <v>1</v>
      </c>
      <c r="R511" s="65"/>
      <c r="S511" s="65"/>
    </row>
    <row r="512" spans="1:19" x14ac:dyDescent="0.3">
      <c r="A512" s="65">
        <v>113</v>
      </c>
      <c r="B512" t="s">
        <v>1</v>
      </c>
      <c r="C512" t="s">
        <v>23</v>
      </c>
      <c r="D512" s="67" t="s">
        <v>3418</v>
      </c>
      <c r="E512" s="67" t="s">
        <v>62</v>
      </c>
      <c r="F512" s="72">
        <v>-0.12</v>
      </c>
      <c r="G512" s="67" t="s">
        <v>3420</v>
      </c>
      <c r="H512" s="67">
        <v>4</v>
      </c>
      <c r="I512" s="67" t="s">
        <v>62</v>
      </c>
      <c r="J512" s="67">
        <v>1</v>
      </c>
      <c r="R512" s="65"/>
      <c r="S512" s="65"/>
    </row>
    <row r="513" spans="1:19" x14ac:dyDescent="0.3">
      <c r="A513" s="65">
        <v>114</v>
      </c>
      <c r="B513" t="s">
        <v>1</v>
      </c>
      <c r="C513" t="s">
        <v>23</v>
      </c>
      <c r="D513" s="67" t="s">
        <v>3403</v>
      </c>
      <c r="E513" s="67" t="s">
        <v>62</v>
      </c>
      <c r="F513" s="72">
        <v>0.33200000000000002</v>
      </c>
      <c r="G513" s="67" t="s">
        <v>3420</v>
      </c>
      <c r="H513" s="67">
        <v>4</v>
      </c>
      <c r="I513" s="67" t="s">
        <v>62</v>
      </c>
      <c r="J513" s="67">
        <v>1</v>
      </c>
      <c r="R513" s="65"/>
      <c r="S513" s="65"/>
    </row>
    <row r="514" spans="1:19" x14ac:dyDescent="0.3">
      <c r="A514" s="65">
        <v>127</v>
      </c>
      <c r="B514" t="s">
        <v>1</v>
      </c>
      <c r="C514" t="s">
        <v>22</v>
      </c>
      <c r="D514" s="67" t="s">
        <v>3418</v>
      </c>
      <c r="E514" s="67" t="s">
        <v>62</v>
      </c>
      <c r="F514" s="72">
        <v>0.45700000000000002</v>
      </c>
      <c r="G514" s="67" t="s">
        <v>3420</v>
      </c>
      <c r="H514" s="67">
        <v>5</v>
      </c>
      <c r="I514" s="67" t="s">
        <v>62</v>
      </c>
      <c r="J514" s="67">
        <v>1</v>
      </c>
      <c r="R514" s="65"/>
      <c r="S514" s="65"/>
    </row>
    <row r="515" spans="1:19" x14ac:dyDescent="0.3">
      <c r="A515" s="65">
        <v>128</v>
      </c>
      <c r="B515" t="s">
        <v>1</v>
      </c>
      <c r="C515" t="s">
        <v>22</v>
      </c>
      <c r="D515" s="67" t="s">
        <v>3403</v>
      </c>
      <c r="E515" s="67" t="s">
        <v>62</v>
      </c>
      <c r="F515" s="72">
        <v>0.61699999999999999</v>
      </c>
      <c r="G515" s="67" t="s">
        <v>3420</v>
      </c>
      <c r="H515" s="67">
        <v>5</v>
      </c>
      <c r="I515" s="67" t="s">
        <v>62</v>
      </c>
      <c r="J515" s="67">
        <v>1</v>
      </c>
      <c r="R515" s="65"/>
      <c r="S515" s="65"/>
    </row>
    <row r="516" spans="1:19" x14ac:dyDescent="0.3">
      <c r="A516" s="65">
        <v>141</v>
      </c>
      <c r="B516" t="s">
        <v>1</v>
      </c>
      <c r="C516" t="s">
        <v>3408</v>
      </c>
      <c r="D516" s="67" t="s">
        <v>3418</v>
      </c>
      <c r="E516" s="67" t="s">
        <v>62</v>
      </c>
      <c r="F516" s="72">
        <v>-6.2E-2</v>
      </c>
      <c r="G516" s="67" t="s">
        <v>3420</v>
      </c>
      <c r="H516" s="67">
        <v>6</v>
      </c>
      <c r="I516" s="67" t="s">
        <v>62</v>
      </c>
      <c r="J516" s="67">
        <v>1</v>
      </c>
      <c r="R516" s="65"/>
      <c r="S516" s="65"/>
    </row>
    <row r="517" spans="1:19" x14ac:dyDescent="0.3">
      <c r="A517" s="65">
        <v>142</v>
      </c>
      <c r="B517" t="s">
        <v>1</v>
      </c>
      <c r="C517" t="s">
        <v>3408</v>
      </c>
      <c r="D517" s="67" t="s">
        <v>3403</v>
      </c>
      <c r="E517" s="67" t="s">
        <v>62</v>
      </c>
      <c r="F517" s="72">
        <v>0.56100000000000005</v>
      </c>
      <c r="G517" s="67" t="s">
        <v>3420</v>
      </c>
      <c r="H517" s="67">
        <v>6</v>
      </c>
      <c r="I517" s="67" t="s">
        <v>62</v>
      </c>
      <c r="J517" s="67">
        <v>1</v>
      </c>
      <c r="R517" s="65"/>
      <c r="S517" s="65"/>
    </row>
    <row r="518" spans="1:19" x14ac:dyDescent="0.3">
      <c r="A518" s="65">
        <v>155</v>
      </c>
      <c r="B518" t="s">
        <v>1</v>
      </c>
      <c r="C518" t="s">
        <v>78</v>
      </c>
      <c r="D518" s="67" t="s">
        <v>3418</v>
      </c>
      <c r="E518" s="67" t="s">
        <v>62</v>
      </c>
      <c r="F518" s="72">
        <v>0.12</v>
      </c>
      <c r="G518" s="67" t="s">
        <v>3420</v>
      </c>
      <c r="H518" s="67">
        <v>7</v>
      </c>
      <c r="I518" s="67" t="s">
        <v>62</v>
      </c>
      <c r="J518" s="67">
        <v>1</v>
      </c>
      <c r="R518" s="65"/>
      <c r="S518" s="65"/>
    </row>
    <row r="519" spans="1:19" x14ac:dyDescent="0.3">
      <c r="A519" s="65">
        <v>156</v>
      </c>
      <c r="B519" t="s">
        <v>1</v>
      </c>
      <c r="C519" t="s">
        <v>78</v>
      </c>
      <c r="D519" s="67" t="s">
        <v>3403</v>
      </c>
      <c r="E519" s="67" t="s">
        <v>62</v>
      </c>
      <c r="F519" s="72">
        <v>0.315</v>
      </c>
      <c r="G519" s="67" t="s">
        <v>3420</v>
      </c>
      <c r="H519" s="67">
        <v>7</v>
      </c>
      <c r="I519" s="67" t="s">
        <v>62</v>
      </c>
      <c r="J519" s="67">
        <v>1</v>
      </c>
      <c r="R519" s="65"/>
      <c r="S519" s="65"/>
    </row>
    <row r="520" spans="1:19" x14ac:dyDescent="0.3">
      <c r="A520" s="65">
        <v>169</v>
      </c>
      <c r="B520" t="s">
        <v>1</v>
      </c>
      <c r="C520" t="s">
        <v>77</v>
      </c>
      <c r="D520" s="67" t="s">
        <v>3418</v>
      </c>
      <c r="E520" s="67" t="s">
        <v>62</v>
      </c>
      <c r="F520" s="72">
        <v>0.67</v>
      </c>
      <c r="G520" s="67" t="s">
        <v>3420</v>
      </c>
      <c r="H520" s="67">
        <v>8</v>
      </c>
      <c r="I520" s="67" t="s">
        <v>62</v>
      </c>
      <c r="J520" s="67">
        <v>1</v>
      </c>
      <c r="R520" s="65"/>
      <c r="S520" s="65"/>
    </row>
    <row r="521" spans="1:19" x14ac:dyDescent="0.3">
      <c r="A521" s="65">
        <v>170</v>
      </c>
      <c r="B521" t="s">
        <v>1</v>
      </c>
      <c r="C521" t="s">
        <v>77</v>
      </c>
      <c r="D521" s="67" t="s">
        <v>3403</v>
      </c>
      <c r="E521" s="67" t="s">
        <v>62</v>
      </c>
      <c r="F521" s="72">
        <v>0.32700000000000001</v>
      </c>
      <c r="G521" s="67" t="s">
        <v>3420</v>
      </c>
      <c r="H521" s="67">
        <v>8</v>
      </c>
      <c r="I521" s="67" t="s">
        <v>62</v>
      </c>
      <c r="J521" s="67">
        <v>1</v>
      </c>
      <c r="R521" s="65"/>
      <c r="S521" s="65"/>
    </row>
    <row r="522" spans="1:19" x14ac:dyDescent="0.3">
      <c r="A522" s="65">
        <v>231</v>
      </c>
      <c r="B522" t="s">
        <v>2</v>
      </c>
      <c r="C522" t="s">
        <v>5</v>
      </c>
      <c r="D522" s="67" t="s">
        <v>3418</v>
      </c>
      <c r="E522" s="67" t="s">
        <v>62</v>
      </c>
      <c r="F522" s="72">
        <v>0.20200000000000001</v>
      </c>
      <c r="G522" s="67" t="s">
        <v>3420</v>
      </c>
      <c r="H522" s="67">
        <v>1</v>
      </c>
      <c r="I522" s="67" t="s">
        <v>62</v>
      </c>
      <c r="J522" s="67">
        <v>3</v>
      </c>
      <c r="R522" s="65"/>
      <c r="S522" s="65"/>
    </row>
    <row r="523" spans="1:19" x14ac:dyDescent="0.3">
      <c r="A523" s="65">
        <v>232</v>
      </c>
      <c r="B523" t="s">
        <v>2</v>
      </c>
      <c r="C523" t="s">
        <v>5</v>
      </c>
      <c r="D523" s="67" t="s">
        <v>3403</v>
      </c>
      <c r="E523" s="67" t="s">
        <v>62</v>
      </c>
      <c r="F523" s="72">
        <v>0.219</v>
      </c>
      <c r="G523" s="67" t="s">
        <v>3420</v>
      </c>
      <c r="H523" s="67">
        <v>1</v>
      </c>
      <c r="I523" s="67" t="s">
        <v>62</v>
      </c>
      <c r="J523" s="67">
        <v>3</v>
      </c>
      <c r="R523" s="65"/>
      <c r="S523" s="65"/>
    </row>
    <row r="524" spans="1:19" x14ac:dyDescent="0.3">
      <c r="A524" s="65">
        <v>245</v>
      </c>
      <c r="B524" t="s">
        <v>2</v>
      </c>
      <c r="C524" t="s">
        <v>58</v>
      </c>
      <c r="D524" s="67" t="s">
        <v>3418</v>
      </c>
      <c r="E524" s="67" t="s">
        <v>62</v>
      </c>
      <c r="F524" s="72">
        <v>0.57599999999999996</v>
      </c>
      <c r="G524" s="67" t="s">
        <v>3420</v>
      </c>
      <c r="H524" s="67">
        <v>2</v>
      </c>
      <c r="I524" s="67" t="s">
        <v>62</v>
      </c>
      <c r="J524" s="67">
        <v>3</v>
      </c>
      <c r="R524" s="65"/>
      <c r="S524" s="65"/>
    </row>
    <row r="525" spans="1:19" x14ac:dyDescent="0.3">
      <c r="A525" s="65">
        <v>246</v>
      </c>
      <c r="B525" t="s">
        <v>2</v>
      </c>
      <c r="C525" t="s">
        <v>58</v>
      </c>
      <c r="D525" s="67" t="s">
        <v>3403</v>
      </c>
      <c r="E525" s="67" t="s">
        <v>62</v>
      </c>
      <c r="F525" s="72">
        <v>0.73</v>
      </c>
      <c r="G525" s="67" t="s">
        <v>3420</v>
      </c>
      <c r="H525" s="67">
        <v>2</v>
      </c>
      <c r="I525" s="67" t="s">
        <v>62</v>
      </c>
      <c r="J525" s="67">
        <v>3</v>
      </c>
      <c r="R525" s="65"/>
      <c r="S525" s="65"/>
    </row>
    <row r="526" spans="1:19" x14ac:dyDescent="0.3">
      <c r="A526" s="65">
        <v>259</v>
      </c>
      <c r="B526" t="s">
        <v>2</v>
      </c>
      <c r="C526" t="s">
        <v>40</v>
      </c>
      <c r="D526" s="67" t="s">
        <v>3418</v>
      </c>
      <c r="E526" s="67" t="s">
        <v>62</v>
      </c>
      <c r="F526" s="72">
        <v>0.245</v>
      </c>
      <c r="G526" s="67" t="s">
        <v>3420</v>
      </c>
      <c r="H526" s="67">
        <v>3</v>
      </c>
      <c r="I526" s="67" t="s">
        <v>62</v>
      </c>
      <c r="J526" s="67">
        <v>3</v>
      </c>
      <c r="R526" s="65"/>
      <c r="S526" s="65"/>
    </row>
    <row r="527" spans="1:19" x14ac:dyDescent="0.3">
      <c r="A527" s="65">
        <v>260</v>
      </c>
      <c r="B527" t="s">
        <v>2</v>
      </c>
      <c r="C527" t="s">
        <v>40</v>
      </c>
      <c r="D527" s="67" t="s">
        <v>3403</v>
      </c>
      <c r="E527" s="67" t="s">
        <v>62</v>
      </c>
      <c r="F527" s="72">
        <v>0.23400000000000001</v>
      </c>
      <c r="G527" s="67" t="s">
        <v>3420</v>
      </c>
      <c r="H527" s="67">
        <v>3</v>
      </c>
      <c r="I527" s="67" t="s">
        <v>62</v>
      </c>
      <c r="J527" s="67">
        <v>3</v>
      </c>
      <c r="R527" s="65"/>
      <c r="S527" s="65"/>
    </row>
    <row r="528" spans="1:19" x14ac:dyDescent="0.3">
      <c r="A528" s="65">
        <v>273</v>
      </c>
      <c r="B528" t="s">
        <v>2</v>
      </c>
      <c r="C528" t="s">
        <v>23</v>
      </c>
      <c r="D528" s="67" t="s">
        <v>3418</v>
      </c>
      <c r="E528" s="67" t="s">
        <v>62</v>
      </c>
      <c r="F528" s="72">
        <v>0.255</v>
      </c>
      <c r="G528" s="67" t="s">
        <v>3420</v>
      </c>
      <c r="H528" s="67">
        <v>4</v>
      </c>
      <c r="I528" s="67" t="s">
        <v>62</v>
      </c>
      <c r="J528" s="67">
        <v>3</v>
      </c>
      <c r="R528" s="65"/>
      <c r="S528" s="65"/>
    </row>
    <row r="529" spans="1:19" x14ac:dyDescent="0.3">
      <c r="A529" s="65">
        <v>274</v>
      </c>
      <c r="B529" t="s">
        <v>2</v>
      </c>
      <c r="C529" t="s">
        <v>23</v>
      </c>
      <c r="D529" s="67" t="s">
        <v>3403</v>
      </c>
      <c r="E529" s="67" t="s">
        <v>62</v>
      </c>
      <c r="F529" s="72">
        <v>0.247</v>
      </c>
      <c r="G529" s="67" t="s">
        <v>3420</v>
      </c>
      <c r="H529" s="67">
        <v>4</v>
      </c>
      <c r="I529" s="67" t="s">
        <v>62</v>
      </c>
      <c r="J529" s="67">
        <v>3</v>
      </c>
      <c r="R529" s="65"/>
      <c r="S529" s="65"/>
    </row>
    <row r="530" spans="1:19" x14ac:dyDescent="0.3">
      <c r="A530" s="65">
        <v>287</v>
      </c>
      <c r="B530" t="s">
        <v>2</v>
      </c>
      <c r="C530" t="s">
        <v>22</v>
      </c>
      <c r="D530" s="67" t="s">
        <v>3418</v>
      </c>
      <c r="E530" s="67" t="s">
        <v>62</v>
      </c>
      <c r="F530" s="72">
        <v>0</v>
      </c>
      <c r="G530" s="67" t="s">
        <v>3420</v>
      </c>
      <c r="H530" s="67">
        <v>5</v>
      </c>
      <c r="I530" s="67" t="s">
        <v>62</v>
      </c>
      <c r="J530" s="67">
        <v>3</v>
      </c>
      <c r="R530" s="65"/>
      <c r="S530" s="65"/>
    </row>
    <row r="531" spans="1:19" x14ac:dyDescent="0.3">
      <c r="A531" s="65">
        <v>288</v>
      </c>
      <c r="B531" t="s">
        <v>2</v>
      </c>
      <c r="C531" t="s">
        <v>22</v>
      </c>
      <c r="D531" s="67" t="s">
        <v>3403</v>
      </c>
      <c r="E531" s="67" t="s">
        <v>62</v>
      </c>
      <c r="F531" s="72">
        <v>0.5</v>
      </c>
      <c r="G531" s="67" t="s">
        <v>3420</v>
      </c>
      <c r="H531" s="67">
        <v>5</v>
      </c>
      <c r="I531" s="67" t="s">
        <v>62</v>
      </c>
      <c r="J531" s="67">
        <v>3</v>
      </c>
      <c r="R531" s="65"/>
      <c r="S531" s="65"/>
    </row>
    <row r="532" spans="1:19" x14ac:dyDescent="0.3">
      <c r="A532" s="65">
        <v>301</v>
      </c>
      <c r="B532" t="s">
        <v>2</v>
      </c>
      <c r="C532" t="s">
        <v>3408</v>
      </c>
      <c r="D532" s="67" t="s">
        <v>3418</v>
      </c>
      <c r="E532" s="67" t="s">
        <v>62</v>
      </c>
      <c r="F532" s="72">
        <v>0</v>
      </c>
      <c r="G532" s="67" t="s">
        <v>3420</v>
      </c>
      <c r="H532" s="67">
        <v>6</v>
      </c>
      <c r="I532" s="67" t="s">
        <v>62</v>
      </c>
      <c r="J532" s="67">
        <v>3</v>
      </c>
      <c r="R532" s="65"/>
      <c r="S532" s="65"/>
    </row>
    <row r="533" spans="1:19" x14ac:dyDescent="0.3">
      <c r="A533" s="65">
        <v>302</v>
      </c>
      <c r="B533" t="s">
        <v>2</v>
      </c>
      <c r="C533" t="s">
        <v>3408</v>
      </c>
      <c r="D533" s="67" t="s">
        <v>3403</v>
      </c>
      <c r="E533" s="67" t="s">
        <v>62</v>
      </c>
      <c r="F533" s="72">
        <v>0.254</v>
      </c>
      <c r="G533" s="67" t="s">
        <v>3420</v>
      </c>
      <c r="H533" s="67">
        <v>6</v>
      </c>
      <c r="I533" s="67" t="s">
        <v>62</v>
      </c>
      <c r="J533" s="67">
        <v>3</v>
      </c>
      <c r="R533" s="65"/>
      <c r="S533" s="65"/>
    </row>
    <row r="534" spans="1:19" x14ac:dyDescent="0.3">
      <c r="A534" s="65">
        <v>315</v>
      </c>
      <c r="B534" t="s">
        <v>2</v>
      </c>
      <c r="C534" t="s">
        <v>78</v>
      </c>
      <c r="D534" s="67" t="s">
        <v>3418</v>
      </c>
      <c r="E534" s="67" t="s">
        <v>62</v>
      </c>
      <c r="F534" s="72">
        <v>0.35699999999999998</v>
      </c>
      <c r="G534" s="67" t="s">
        <v>3420</v>
      </c>
      <c r="H534" s="67">
        <v>7</v>
      </c>
      <c r="I534" s="67" t="s">
        <v>62</v>
      </c>
      <c r="J534" s="67">
        <v>3</v>
      </c>
      <c r="R534" s="65"/>
      <c r="S534" s="65"/>
    </row>
    <row r="535" spans="1:19" x14ac:dyDescent="0.3">
      <c r="A535" s="65">
        <v>316</v>
      </c>
      <c r="B535" t="s">
        <v>2</v>
      </c>
      <c r="C535" t="s">
        <v>78</v>
      </c>
      <c r="D535" s="67" t="s">
        <v>3403</v>
      </c>
      <c r="E535" s="67" t="s">
        <v>62</v>
      </c>
      <c r="F535" s="72">
        <v>0.28699999999999998</v>
      </c>
      <c r="G535" s="67" t="s">
        <v>3420</v>
      </c>
      <c r="H535" s="67">
        <v>7</v>
      </c>
      <c r="I535" s="67" t="s">
        <v>62</v>
      </c>
      <c r="J535" s="67">
        <v>3</v>
      </c>
      <c r="R535" s="65"/>
      <c r="S535" s="65"/>
    </row>
    <row r="536" spans="1:19" x14ac:dyDescent="0.3">
      <c r="A536" s="65">
        <v>329</v>
      </c>
      <c r="B536" t="s">
        <v>2</v>
      </c>
      <c r="C536" t="s">
        <v>77</v>
      </c>
      <c r="D536" s="67" t="s">
        <v>3418</v>
      </c>
      <c r="E536" s="67" t="s">
        <v>62</v>
      </c>
      <c r="F536" s="72">
        <v>0</v>
      </c>
      <c r="G536" s="67" t="s">
        <v>3420</v>
      </c>
      <c r="H536" s="67">
        <v>8</v>
      </c>
      <c r="I536" s="67" t="s">
        <v>62</v>
      </c>
      <c r="J536" s="67">
        <v>3</v>
      </c>
      <c r="R536" s="65"/>
      <c r="S536" s="65"/>
    </row>
    <row r="537" spans="1:19" x14ac:dyDescent="0.3">
      <c r="A537" s="65">
        <v>330</v>
      </c>
      <c r="B537" t="s">
        <v>2</v>
      </c>
      <c r="C537" t="s">
        <v>77</v>
      </c>
      <c r="D537" s="67" t="s">
        <v>3403</v>
      </c>
      <c r="E537" s="67" t="s">
        <v>62</v>
      </c>
      <c r="F537" s="72">
        <v>0</v>
      </c>
      <c r="G537" s="67" t="s">
        <v>3420</v>
      </c>
      <c r="H537" s="67">
        <v>8</v>
      </c>
      <c r="I537" s="67" t="s">
        <v>62</v>
      </c>
      <c r="J537" s="67">
        <v>3</v>
      </c>
      <c r="R537" s="65"/>
      <c r="S537" s="65"/>
    </row>
    <row r="538" spans="1:19" x14ac:dyDescent="0.3">
      <c r="A538" s="65">
        <v>343</v>
      </c>
      <c r="B538" t="s">
        <v>3</v>
      </c>
      <c r="C538" t="s">
        <v>5</v>
      </c>
      <c r="D538" s="67" t="s">
        <v>3418</v>
      </c>
      <c r="E538" s="67" t="s">
        <v>62</v>
      </c>
      <c r="F538" s="72">
        <v>0.124</v>
      </c>
      <c r="G538" s="67" t="s">
        <v>3420</v>
      </c>
      <c r="H538" s="67">
        <v>1</v>
      </c>
      <c r="I538" s="67" t="s">
        <v>62</v>
      </c>
      <c r="J538" s="67">
        <v>4</v>
      </c>
      <c r="R538" s="65"/>
      <c r="S538" s="65"/>
    </row>
    <row r="539" spans="1:19" x14ac:dyDescent="0.3">
      <c r="A539" s="65">
        <v>344</v>
      </c>
      <c r="B539" t="s">
        <v>3</v>
      </c>
      <c r="C539" t="s">
        <v>5</v>
      </c>
      <c r="D539" s="67" t="s">
        <v>3403</v>
      </c>
      <c r="E539" s="67" t="s">
        <v>62</v>
      </c>
      <c r="F539" s="72">
        <v>8.4000000000000005E-2</v>
      </c>
      <c r="G539" s="67" t="s">
        <v>3420</v>
      </c>
      <c r="H539" s="67">
        <v>1</v>
      </c>
      <c r="I539" s="67" t="s">
        <v>62</v>
      </c>
      <c r="J539" s="67">
        <v>4</v>
      </c>
      <c r="R539" s="65"/>
      <c r="S539" s="65"/>
    </row>
    <row r="540" spans="1:19" x14ac:dyDescent="0.3">
      <c r="A540" s="65">
        <v>357</v>
      </c>
      <c r="B540" t="s">
        <v>3</v>
      </c>
      <c r="C540" t="s">
        <v>58</v>
      </c>
      <c r="D540" s="67" t="s">
        <v>3418</v>
      </c>
      <c r="E540" s="67" t="s">
        <v>62</v>
      </c>
      <c r="F540" s="72">
        <v>0.34699999999999998</v>
      </c>
      <c r="G540" s="67" t="s">
        <v>3420</v>
      </c>
      <c r="H540" s="67">
        <v>2</v>
      </c>
      <c r="I540" s="67" t="s">
        <v>62</v>
      </c>
      <c r="J540" s="67">
        <v>4</v>
      </c>
      <c r="R540" s="65"/>
      <c r="S540" s="65"/>
    </row>
    <row r="541" spans="1:19" x14ac:dyDescent="0.3">
      <c r="A541" s="65">
        <v>358</v>
      </c>
      <c r="B541" t="s">
        <v>3</v>
      </c>
      <c r="C541" t="s">
        <v>58</v>
      </c>
      <c r="D541" s="67" t="s">
        <v>3403</v>
      </c>
      <c r="E541" s="67" t="s">
        <v>62</v>
      </c>
      <c r="F541" s="72">
        <v>0</v>
      </c>
      <c r="G541" s="67" t="s">
        <v>3420</v>
      </c>
      <c r="H541" s="67">
        <v>2</v>
      </c>
      <c r="I541" s="67" t="s">
        <v>62</v>
      </c>
      <c r="J541" s="67">
        <v>4</v>
      </c>
      <c r="R541" s="65"/>
      <c r="S541" s="65"/>
    </row>
    <row r="542" spans="1:19" x14ac:dyDescent="0.3">
      <c r="A542" s="65">
        <v>371</v>
      </c>
      <c r="B542" t="s">
        <v>3</v>
      </c>
      <c r="C542" t="s">
        <v>40</v>
      </c>
      <c r="D542" s="67" t="s">
        <v>3418</v>
      </c>
      <c r="E542" s="67" t="s">
        <v>62</v>
      </c>
      <c r="F542" s="72">
        <v>0.107</v>
      </c>
      <c r="G542" s="67" t="s">
        <v>3420</v>
      </c>
      <c r="H542" s="67">
        <v>3</v>
      </c>
      <c r="I542" s="67" t="s">
        <v>62</v>
      </c>
      <c r="J542" s="67">
        <v>4</v>
      </c>
      <c r="R542" s="65"/>
      <c r="S542" s="65"/>
    </row>
    <row r="543" spans="1:19" x14ac:dyDescent="0.3">
      <c r="A543" s="65">
        <v>372</v>
      </c>
      <c r="B543" t="s">
        <v>3</v>
      </c>
      <c r="C543" t="s">
        <v>40</v>
      </c>
      <c r="D543" s="67" t="s">
        <v>3403</v>
      </c>
      <c r="E543" s="67" t="s">
        <v>62</v>
      </c>
      <c r="F543" s="72">
        <v>0.14899999999999999</v>
      </c>
      <c r="G543" s="67" t="s">
        <v>3420</v>
      </c>
      <c r="H543" s="67">
        <v>3</v>
      </c>
      <c r="I543" s="67" t="s">
        <v>62</v>
      </c>
      <c r="J543" s="67">
        <v>4</v>
      </c>
      <c r="R543" s="65"/>
      <c r="S543" s="65"/>
    </row>
    <row r="544" spans="1:19" x14ac:dyDescent="0.3">
      <c r="A544" s="65">
        <v>385</v>
      </c>
      <c r="B544" t="s">
        <v>3</v>
      </c>
      <c r="C544" t="s">
        <v>23</v>
      </c>
      <c r="D544" s="67" t="s">
        <v>3418</v>
      </c>
      <c r="E544" s="67" t="s">
        <v>62</v>
      </c>
      <c r="F544" s="72">
        <v>0.104</v>
      </c>
      <c r="G544" s="67" t="s">
        <v>3420</v>
      </c>
      <c r="H544" s="67">
        <v>4</v>
      </c>
      <c r="I544" s="67" t="s">
        <v>62</v>
      </c>
      <c r="J544" s="67">
        <v>4</v>
      </c>
      <c r="R544" s="65"/>
      <c r="S544" s="65"/>
    </row>
    <row r="545" spans="1:19" x14ac:dyDescent="0.3">
      <c r="A545" s="65">
        <v>386</v>
      </c>
      <c r="B545" t="s">
        <v>3</v>
      </c>
      <c r="C545" t="s">
        <v>23</v>
      </c>
      <c r="D545" s="67" t="s">
        <v>3403</v>
      </c>
      <c r="E545" s="67" t="s">
        <v>62</v>
      </c>
      <c r="F545" s="72">
        <v>9.7000000000000003E-2</v>
      </c>
      <c r="G545" s="67" t="s">
        <v>3420</v>
      </c>
      <c r="H545" s="67">
        <v>4</v>
      </c>
      <c r="I545" s="67" t="s">
        <v>62</v>
      </c>
      <c r="J545" s="67">
        <v>4</v>
      </c>
      <c r="R545" s="65"/>
      <c r="S545" s="65"/>
    </row>
    <row r="546" spans="1:19" x14ac:dyDescent="0.3">
      <c r="A546" s="65">
        <v>399</v>
      </c>
      <c r="B546" t="s">
        <v>3</v>
      </c>
      <c r="C546" t="s">
        <v>22</v>
      </c>
      <c r="D546" s="67" t="s">
        <v>3418</v>
      </c>
      <c r="E546" s="67" t="s">
        <v>62</v>
      </c>
      <c r="F546" s="72">
        <v>5.5E-2</v>
      </c>
      <c r="G546" s="67" t="s">
        <v>3420</v>
      </c>
      <c r="H546" s="67">
        <v>5</v>
      </c>
      <c r="I546" s="67" t="s">
        <v>62</v>
      </c>
      <c r="J546" s="67">
        <v>4</v>
      </c>
      <c r="R546" s="65"/>
      <c r="S546" s="65"/>
    </row>
    <row r="547" spans="1:19" x14ac:dyDescent="0.3">
      <c r="A547" s="65">
        <v>400</v>
      </c>
      <c r="B547" t="s">
        <v>3</v>
      </c>
      <c r="C547" t="s">
        <v>22</v>
      </c>
      <c r="D547" s="67" t="s">
        <v>3403</v>
      </c>
      <c r="E547" s="67" t="s">
        <v>62</v>
      </c>
      <c r="F547" s="72">
        <v>0.25600000000000001</v>
      </c>
      <c r="G547" s="67" t="s">
        <v>3420</v>
      </c>
      <c r="H547" s="67">
        <v>5</v>
      </c>
      <c r="I547" s="67" t="s">
        <v>62</v>
      </c>
      <c r="J547" s="67">
        <v>4</v>
      </c>
      <c r="R547" s="65"/>
      <c r="S547" s="65"/>
    </row>
    <row r="548" spans="1:19" x14ac:dyDescent="0.3">
      <c r="A548" s="65">
        <v>413</v>
      </c>
      <c r="B548" t="s">
        <v>3</v>
      </c>
      <c r="C548" t="s">
        <v>3408</v>
      </c>
      <c r="D548" s="67" t="s">
        <v>3418</v>
      </c>
      <c r="E548" s="67" t="s">
        <v>62</v>
      </c>
      <c r="F548" s="72">
        <v>7.5999999999999998E-2</v>
      </c>
      <c r="G548" s="67" t="s">
        <v>3420</v>
      </c>
      <c r="H548" s="67">
        <v>6</v>
      </c>
      <c r="I548" s="67" t="s">
        <v>62</v>
      </c>
      <c r="J548" s="67">
        <v>4</v>
      </c>
      <c r="R548" s="65"/>
      <c r="S548" s="65"/>
    </row>
    <row r="549" spans="1:19" x14ac:dyDescent="0.3">
      <c r="A549" s="65">
        <v>414</v>
      </c>
      <c r="B549" t="s">
        <v>3</v>
      </c>
      <c r="C549" t="s">
        <v>3408</v>
      </c>
      <c r="D549" s="67" t="s">
        <v>3403</v>
      </c>
      <c r="E549" s="67" t="s">
        <v>62</v>
      </c>
      <c r="F549" s="72">
        <v>0.219</v>
      </c>
      <c r="G549" s="67" t="s">
        <v>3420</v>
      </c>
      <c r="H549" s="67">
        <v>6</v>
      </c>
      <c r="I549" s="67" t="s">
        <v>62</v>
      </c>
      <c r="J549" s="67">
        <v>4</v>
      </c>
      <c r="R549" s="65"/>
      <c r="S549" s="65"/>
    </row>
    <row r="550" spans="1:19" x14ac:dyDescent="0.3">
      <c r="A550" s="65">
        <v>427</v>
      </c>
      <c r="B550" t="s">
        <v>3</v>
      </c>
      <c r="C550" t="s">
        <v>78</v>
      </c>
      <c r="D550" s="67" t="s">
        <v>3418</v>
      </c>
      <c r="E550" s="67" t="s">
        <v>62</v>
      </c>
      <c r="F550" s="72">
        <v>0.17</v>
      </c>
      <c r="G550" s="67" t="s">
        <v>3420</v>
      </c>
      <c r="H550" s="67">
        <v>7</v>
      </c>
      <c r="I550" s="67" t="s">
        <v>62</v>
      </c>
      <c r="J550" s="67">
        <v>4</v>
      </c>
      <c r="R550" s="65"/>
      <c r="S550" s="65"/>
    </row>
    <row r="551" spans="1:19" x14ac:dyDescent="0.3">
      <c r="A551" s="65">
        <v>428</v>
      </c>
      <c r="B551" t="s">
        <v>3</v>
      </c>
      <c r="C551" t="s">
        <v>78</v>
      </c>
      <c r="D551" s="67" t="s">
        <v>3403</v>
      </c>
      <c r="E551" s="67" t="s">
        <v>62</v>
      </c>
      <c r="F551" s="72">
        <v>8.5999999999999993E-2</v>
      </c>
      <c r="G551" s="67" t="s">
        <v>3420</v>
      </c>
      <c r="H551" s="67">
        <v>7</v>
      </c>
      <c r="I551" s="67" t="s">
        <v>62</v>
      </c>
      <c r="J551" s="67">
        <v>4</v>
      </c>
      <c r="R551" s="65"/>
      <c r="S551" s="65"/>
    </row>
    <row r="552" spans="1:19" x14ac:dyDescent="0.3">
      <c r="A552" s="65">
        <v>441</v>
      </c>
      <c r="B552" t="s">
        <v>3</v>
      </c>
      <c r="C552" t="s">
        <v>77</v>
      </c>
      <c r="D552" s="67" t="s">
        <v>3418</v>
      </c>
      <c r="E552" s="67" t="s">
        <v>62</v>
      </c>
      <c r="F552" s="72">
        <v>6.4000000000000001E-2</v>
      </c>
      <c r="G552" s="67" t="s">
        <v>3420</v>
      </c>
      <c r="H552" s="67">
        <v>8</v>
      </c>
      <c r="I552" s="67" t="s">
        <v>62</v>
      </c>
      <c r="J552" s="67">
        <v>4</v>
      </c>
      <c r="R552" s="65"/>
      <c r="S552" s="65"/>
    </row>
    <row r="553" spans="1:19" x14ac:dyDescent="0.3">
      <c r="A553" s="65">
        <v>442</v>
      </c>
      <c r="B553" t="s">
        <v>3</v>
      </c>
      <c r="C553" t="s">
        <v>77</v>
      </c>
      <c r="D553" s="67" t="s">
        <v>3403</v>
      </c>
      <c r="E553" s="67" t="s">
        <v>62</v>
      </c>
      <c r="F553" s="72">
        <v>0.16</v>
      </c>
      <c r="G553" s="67" t="s">
        <v>3420</v>
      </c>
      <c r="H553" s="67">
        <v>8</v>
      </c>
      <c r="I553" s="67" t="s">
        <v>62</v>
      </c>
      <c r="J553" s="67">
        <v>4</v>
      </c>
      <c r="R553" s="65"/>
      <c r="S553" s="65"/>
    </row>
    <row r="554" spans="1:19" x14ac:dyDescent="0.3">
      <c r="A554" s="65">
        <v>467</v>
      </c>
      <c r="B554" t="s">
        <v>6</v>
      </c>
      <c r="C554" t="s">
        <v>5</v>
      </c>
      <c r="D554" s="67" t="s">
        <v>3418</v>
      </c>
      <c r="E554" s="67" t="s">
        <v>62</v>
      </c>
      <c r="F554" s="72">
        <v>0</v>
      </c>
      <c r="G554" s="67" t="s">
        <v>3420</v>
      </c>
      <c r="H554" s="67">
        <v>1</v>
      </c>
      <c r="I554" s="67" t="s">
        <v>62</v>
      </c>
      <c r="J554" s="67">
        <v>2</v>
      </c>
      <c r="R554" s="65"/>
      <c r="S554" s="65"/>
    </row>
    <row r="555" spans="1:19" x14ac:dyDescent="0.3">
      <c r="A555" s="65">
        <v>468</v>
      </c>
      <c r="B555" t="s">
        <v>6</v>
      </c>
      <c r="C555" t="s">
        <v>5</v>
      </c>
      <c r="D555" s="67" t="s">
        <v>3403</v>
      </c>
      <c r="E555" s="67" t="s">
        <v>62</v>
      </c>
      <c r="F555" s="72">
        <v>0.312</v>
      </c>
      <c r="G555" s="67" t="s">
        <v>3420</v>
      </c>
      <c r="H555" s="67">
        <v>1</v>
      </c>
      <c r="I555" s="67" t="s">
        <v>62</v>
      </c>
      <c r="J555" s="67">
        <v>2</v>
      </c>
      <c r="R555" s="65"/>
      <c r="S555" s="65"/>
    </row>
    <row r="556" spans="1:19" x14ac:dyDescent="0.3">
      <c r="A556" s="65">
        <v>481</v>
      </c>
      <c r="B556" t="s">
        <v>6</v>
      </c>
      <c r="C556" t="s">
        <v>58</v>
      </c>
      <c r="D556" s="67" t="s">
        <v>3418</v>
      </c>
      <c r="E556" s="67" t="s">
        <v>62</v>
      </c>
      <c r="F556" s="72">
        <v>-0.46500000000000002</v>
      </c>
      <c r="G556" s="67" t="s">
        <v>3420</v>
      </c>
      <c r="H556" s="67">
        <v>2</v>
      </c>
      <c r="I556" s="67" t="s">
        <v>62</v>
      </c>
      <c r="J556" s="67">
        <v>2</v>
      </c>
      <c r="R556" s="65"/>
      <c r="S556" s="65"/>
    </row>
    <row r="557" spans="1:19" x14ac:dyDescent="0.3">
      <c r="A557" s="65">
        <v>482</v>
      </c>
      <c r="B557" t="s">
        <v>6</v>
      </c>
      <c r="C557" t="s">
        <v>58</v>
      </c>
      <c r="D557" s="67" t="s">
        <v>3403</v>
      </c>
      <c r="E557" s="67" t="s">
        <v>62</v>
      </c>
      <c r="F557" s="72">
        <v>0.254</v>
      </c>
      <c r="G557" s="67" t="s">
        <v>3420</v>
      </c>
      <c r="H557" s="67">
        <v>2</v>
      </c>
      <c r="I557" s="67" t="s">
        <v>62</v>
      </c>
      <c r="J557" s="67">
        <v>2</v>
      </c>
      <c r="R557" s="65"/>
      <c r="S557" s="65"/>
    </row>
    <row r="558" spans="1:19" x14ac:dyDescent="0.3">
      <c r="A558" s="65">
        <v>495</v>
      </c>
      <c r="B558" t="s">
        <v>6</v>
      </c>
      <c r="C558" t="s">
        <v>40</v>
      </c>
      <c r="D558" s="67" t="s">
        <v>3418</v>
      </c>
      <c r="E558" s="67" t="s">
        <v>62</v>
      </c>
      <c r="F558" s="72">
        <v>0.106</v>
      </c>
      <c r="G558" s="67" t="s">
        <v>3420</v>
      </c>
      <c r="H558" s="67">
        <v>3</v>
      </c>
      <c r="I558" s="67" t="s">
        <v>62</v>
      </c>
      <c r="J558" s="67">
        <v>2</v>
      </c>
      <c r="R558" s="65"/>
      <c r="S558" s="65"/>
    </row>
    <row r="559" spans="1:19" x14ac:dyDescent="0.3">
      <c r="A559" s="65">
        <v>496</v>
      </c>
      <c r="B559" t="s">
        <v>6</v>
      </c>
      <c r="C559" t="s">
        <v>40</v>
      </c>
      <c r="D559" s="67" t="s">
        <v>3403</v>
      </c>
      <c r="E559" s="67" t="s">
        <v>62</v>
      </c>
      <c r="F559" s="72">
        <v>0.35599999999999998</v>
      </c>
      <c r="G559" s="67" t="s">
        <v>3420</v>
      </c>
      <c r="H559" s="67">
        <v>3</v>
      </c>
      <c r="I559" s="67" t="s">
        <v>62</v>
      </c>
      <c r="J559" s="67">
        <v>2</v>
      </c>
      <c r="R559" s="65"/>
      <c r="S559" s="65"/>
    </row>
    <row r="560" spans="1:19" x14ac:dyDescent="0.3">
      <c r="A560" s="65">
        <v>509</v>
      </c>
      <c r="B560" t="s">
        <v>6</v>
      </c>
      <c r="C560" t="s">
        <v>23</v>
      </c>
      <c r="D560" s="67" t="s">
        <v>3418</v>
      </c>
      <c r="E560" s="67" t="s">
        <v>62</v>
      </c>
      <c r="F560" s="72">
        <v>0.152</v>
      </c>
      <c r="G560" s="67" t="s">
        <v>3420</v>
      </c>
      <c r="H560" s="67">
        <v>4</v>
      </c>
      <c r="I560" s="67" t="s">
        <v>62</v>
      </c>
      <c r="J560" s="67">
        <v>2</v>
      </c>
      <c r="R560" s="65"/>
      <c r="S560" s="65"/>
    </row>
    <row r="561" spans="1:19" x14ac:dyDescent="0.3">
      <c r="A561" s="65">
        <v>510</v>
      </c>
      <c r="B561" t="s">
        <v>6</v>
      </c>
      <c r="C561" t="s">
        <v>23</v>
      </c>
      <c r="D561" s="67" t="s">
        <v>3403</v>
      </c>
      <c r="E561" s="67" t="s">
        <v>62</v>
      </c>
      <c r="F561" s="72">
        <v>0.23100000000000001</v>
      </c>
      <c r="G561" s="67" t="s">
        <v>3420</v>
      </c>
      <c r="H561" s="67">
        <v>4</v>
      </c>
      <c r="I561" s="67" t="s">
        <v>62</v>
      </c>
      <c r="J561" s="67">
        <v>2</v>
      </c>
      <c r="R561" s="65"/>
      <c r="S561" s="65"/>
    </row>
    <row r="562" spans="1:19" x14ac:dyDescent="0.3">
      <c r="A562" s="65">
        <v>523</v>
      </c>
      <c r="B562" t="s">
        <v>6</v>
      </c>
      <c r="C562" t="s">
        <v>22</v>
      </c>
      <c r="D562" s="67" t="s">
        <v>3418</v>
      </c>
      <c r="E562" s="67" t="s">
        <v>62</v>
      </c>
      <c r="F562" s="72">
        <v>9.7000000000000003E-2</v>
      </c>
      <c r="G562" s="67" t="s">
        <v>3420</v>
      </c>
      <c r="H562" s="67">
        <v>5</v>
      </c>
      <c r="I562" s="67" t="s">
        <v>62</v>
      </c>
      <c r="J562" s="67">
        <v>2</v>
      </c>
      <c r="R562" s="65"/>
      <c r="S562" s="65"/>
    </row>
    <row r="563" spans="1:19" x14ac:dyDescent="0.3">
      <c r="A563" s="65">
        <v>524</v>
      </c>
      <c r="B563" t="s">
        <v>6</v>
      </c>
      <c r="C563" t="s">
        <v>22</v>
      </c>
      <c r="D563" s="67" t="s">
        <v>3403</v>
      </c>
      <c r="E563" s="67" t="s">
        <v>62</v>
      </c>
      <c r="F563" s="72">
        <v>0.45400000000000001</v>
      </c>
      <c r="G563" s="67" t="s">
        <v>3420</v>
      </c>
      <c r="H563" s="67">
        <v>5</v>
      </c>
      <c r="I563" s="67" t="s">
        <v>62</v>
      </c>
      <c r="J563" s="67">
        <v>2</v>
      </c>
      <c r="R563" s="65"/>
      <c r="S563" s="65"/>
    </row>
    <row r="564" spans="1:19" x14ac:dyDescent="0.3">
      <c r="A564" s="65">
        <v>537</v>
      </c>
      <c r="B564" t="s">
        <v>6</v>
      </c>
      <c r="C564" t="s">
        <v>3408</v>
      </c>
      <c r="D564" s="67" t="s">
        <v>3418</v>
      </c>
      <c r="E564" s="67" t="s">
        <v>62</v>
      </c>
      <c r="F564" s="72">
        <v>7.2999999999999995E-2</v>
      </c>
      <c r="G564" s="67" t="s">
        <v>3420</v>
      </c>
      <c r="H564" s="67">
        <v>6</v>
      </c>
      <c r="I564" s="67" t="s">
        <v>62</v>
      </c>
      <c r="J564" s="67">
        <v>2</v>
      </c>
      <c r="R564" s="65"/>
      <c r="S564" s="65"/>
    </row>
    <row r="565" spans="1:19" x14ac:dyDescent="0.3">
      <c r="A565" s="65">
        <v>538</v>
      </c>
      <c r="B565" t="s">
        <v>6</v>
      </c>
      <c r="C565" t="s">
        <v>3408</v>
      </c>
      <c r="D565" s="67" t="s">
        <v>3403</v>
      </c>
      <c r="E565" s="67" t="s">
        <v>62</v>
      </c>
      <c r="F565" s="72">
        <v>0.39200000000000002</v>
      </c>
      <c r="G565" s="67" t="s">
        <v>3420</v>
      </c>
      <c r="H565" s="67">
        <v>6</v>
      </c>
      <c r="I565" s="67" t="s">
        <v>62</v>
      </c>
      <c r="J565" s="67">
        <v>2</v>
      </c>
      <c r="R565" s="65"/>
      <c r="S565" s="65"/>
    </row>
    <row r="566" spans="1:19" x14ac:dyDescent="0.3">
      <c r="A566" s="65">
        <v>551</v>
      </c>
      <c r="B566" t="s">
        <v>6</v>
      </c>
      <c r="C566" t="s">
        <v>78</v>
      </c>
      <c r="D566" s="67" t="s">
        <v>3418</v>
      </c>
      <c r="E566" s="67" t="s">
        <v>62</v>
      </c>
      <c r="F566" s="72">
        <v>0</v>
      </c>
      <c r="G566" s="67" t="s">
        <v>3420</v>
      </c>
      <c r="H566" s="67">
        <v>7</v>
      </c>
      <c r="I566" s="67" t="s">
        <v>62</v>
      </c>
      <c r="J566" s="67">
        <v>2</v>
      </c>
      <c r="R566" s="65"/>
      <c r="S566" s="65"/>
    </row>
    <row r="567" spans="1:19" x14ac:dyDescent="0.3">
      <c r="A567" s="65">
        <v>552</v>
      </c>
      <c r="B567" t="s">
        <v>6</v>
      </c>
      <c r="C567" t="s">
        <v>78</v>
      </c>
      <c r="D567" s="67" t="s">
        <v>3403</v>
      </c>
      <c r="E567" s="67" t="s">
        <v>62</v>
      </c>
      <c r="F567" s="72">
        <v>0.376</v>
      </c>
      <c r="G567" s="67" t="s">
        <v>3420</v>
      </c>
      <c r="H567" s="67">
        <v>7</v>
      </c>
      <c r="I567" s="67" t="s">
        <v>62</v>
      </c>
      <c r="J567" s="67">
        <v>2</v>
      </c>
      <c r="R567" s="65"/>
      <c r="S567" s="65"/>
    </row>
    <row r="568" spans="1:19" x14ac:dyDescent="0.3">
      <c r="A568" s="65">
        <v>565</v>
      </c>
      <c r="B568" t="s">
        <v>6</v>
      </c>
      <c r="C568" t="s">
        <v>77</v>
      </c>
      <c r="D568" s="67" t="s">
        <v>3418</v>
      </c>
      <c r="E568" s="67" t="s">
        <v>62</v>
      </c>
      <c r="F568" s="72">
        <v>0.28699999999999998</v>
      </c>
      <c r="G568" s="67" t="s">
        <v>3420</v>
      </c>
      <c r="H568" s="67">
        <v>8</v>
      </c>
      <c r="I568" s="67" t="s">
        <v>62</v>
      </c>
      <c r="J568" s="67">
        <v>2</v>
      </c>
      <c r="R568" s="65"/>
      <c r="S568" s="65"/>
    </row>
    <row r="569" spans="1:19" x14ac:dyDescent="0.3">
      <c r="A569" s="65">
        <v>566</v>
      </c>
      <c r="B569" t="s">
        <v>6</v>
      </c>
      <c r="C569" t="s">
        <v>77</v>
      </c>
      <c r="D569" s="67" t="s">
        <v>3403</v>
      </c>
      <c r="E569" s="67" t="s">
        <v>62</v>
      </c>
      <c r="F569" s="72">
        <v>0.25700000000000001</v>
      </c>
      <c r="G569" s="67" t="s">
        <v>3420</v>
      </c>
      <c r="H569" s="67">
        <v>8</v>
      </c>
      <c r="I569" s="67" t="s">
        <v>62</v>
      </c>
      <c r="J569" s="67">
        <v>2</v>
      </c>
      <c r="R569" s="65"/>
      <c r="S569" s="65"/>
    </row>
  </sheetData>
  <sortState xmlns:xlrd2="http://schemas.microsoft.com/office/spreadsheetml/2017/richdata2" ref="A2:J569">
    <sortCondition ref="G2:G569"/>
  </sortState>
  <mergeCells count="2">
    <mergeCell ref="R44:S44"/>
    <mergeCell ref="R38:S3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BDBA-A26C-4E11-BA07-2035C9F3B473}">
  <dimension ref="A1:J569"/>
  <sheetViews>
    <sheetView zoomScale="75" zoomScaleNormal="75" workbookViewId="0">
      <pane ySplit="1" topLeftCell="A2" activePane="bottomLeft" state="frozen"/>
      <selection pane="bottomLeft" activeCell="H1" sqref="H1"/>
    </sheetView>
  </sheetViews>
  <sheetFormatPr defaultRowHeight="17.25" x14ac:dyDescent="0.3"/>
  <cols>
    <col min="1" max="6" width="20.44140625" customWidth="1"/>
    <col min="7" max="7" width="25.44140625" customWidth="1"/>
    <col min="8" max="10" width="20.44140625" customWidth="1"/>
  </cols>
  <sheetData>
    <row r="1" spans="1:10" x14ac:dyDescent="0.3">
      <c r="A1" s="69" t="s">
        <v>3396</v>
      </c>
      <c r="B1" t="s">
        <v>64</v>
      </c>
      <c r="C1" t="s">
        <v>57</v>
      </c>
      <c r="D1" s="67" t="s">
        <v>3390</v>
      </c>
      <c r="E1" s="67" t="s">
        <v>59</v>
      </c>
      <c r="F1" s="67" t="s">
        <v>60</v>
      </c>
      <c r="G1" s="67" t="s">
        <v>3377</v>
      </c>
      <c r="H1" s="67" t="s">
        <v>3397</v>
      </c>
      <c r="I1" s="67" t="s">
        <v>3398</v>
      </c>
      <c r="J1" s="67" t="s">
        <v>3399</v>
      </c>
    </row>
    <row r="2" spans="1:10" x14ac:dyDescent="0.3">
      <c r="A2" s="69">
        <v>1</v>
      </c>
      <c r="B2" t="s">
        <v>3404</v>
      </c>
      <c r="C2" t="s">
        <v>5</v>
      </c>
      <c r="D2" s="67" t="s">
        <v>3405</v>
      </c>
      <c r="E2" s="67" t="s">
        <v>62</v>
      </c>
      <c r="F2" s="67">
        <v>2.7</v>
      </c>
      <c r="G2" s="67" t="s">
        <v>3391</v>
      </c>
      <c r="H2" s="67">
        <v>1</v>
      </c>
      <c r="I2" s="67">
        <v>1</v>
      </c>
      <c r="J2" s="67" t="s">
        <v>62</v>
      </c>
    </row>
    <row r="3" spans="1:10" x14ac:dyDescent="0.3">
      <c r="A3" s="69">
        <v>2</v>
      </c>
      <c r="B3" t="s">
        <v>3404</v>
      </c>
      <c r="C3" t="s">
        <v>5</v>
      </c>
      <c r="D3" s="67" t="s">
        <v>3409</v>
      </c>
      <c r="E3" s="67" t="s">
        <v>62</v>
      </c>
      <c r="F3" s="67">
        <v>1.6</v>
      </c>
      <c r="G3" s="67" t="s">
        <v>3391</v>
      </c>
      <c r="H3" s="67">
        <v>1</v>
      </c>
      <c r="I3" s="67">
        <v>1</v>
      </c>
      <c r="J3" s="67" t="s">
        <v>62</v>
      </c>
    </row>
    <row r="4" spans="1:10" x14ac:dyDescent="0.3">
      <c r="A4" s="69">
        <v>3</v>
      </c>
      <c r="B4" t="s">
        <v>3404</v>
      </c>
      <c r="C4" t="s">
        <v>5</v>
      </c>
      <c r="D4" s="67" t="s">
        <v>3401</v>
      </c>
      <c r="E4" s="67" t="s">
        <v>62</v>
      </c>
      <c r="F4" s="67">
        <v>1.3</v>
      </c>
      <c r="G4" s="67" t="s">
        <v>3391</v>
      </c>
      <c r="H4" s="67">
        <v>1</v>
      </c>
      <c r="I4" s="67">
        <v>1</v>
      </c>
      <c r="J4" s="67" t="s">
        <v>62</v>
      </c>
    </row>
    <row r="5" spans="1:10" x14ac:dyDescent="0.3">
      <c r="A5" s="69">
        <v>4</v>
      </c>
      <c r="B5" t="s">
        <v>3404</v>
      </c>
      <c r="C5" t="s">
        <v>5</v>
      </c>
      <c r="D5" s="67" t="s">
        <v>3405</v>
      </c>
      <c r="E5" s="67" t="s">
        <v>62</v>
      </c>
      <c r="F5" s="67">
        <v>1.5</v>
      </c>
      <c r="G5" s="67" t="s">
        <v>3395</v>
      </c>
      <c r="H5" s="67">
        <v>1</v>
      </c>
      <c r="I5" s="67">
        <v>1</v>
      </c>
      <c r="J5" s="67" t="s">
        <v>62</v>
      </c>
    </row>
    <row r="6" spans="1:10" x14ac:dyDescent="0.3">
      <c r="A6" s="69">
        <v>5</v>
      </c>
      <c r="B6" t="s">
        <v>3404</v>
      </c>
      <c r="C6" t="s">
        <v>5</v>
      </c>
      <c r="D6" s="67" t="s">
        <v>3409</v>
      </c>
      <c r="E6" s="67" t="s">
        <v>62</v>
      </c>
      <c r="F6" s="67">
        <v>1.3</v>
      </c>
      <c r="G6" s="67" t="s">
        <v>3395</v>
      </c>
      <c r="H6" s="67">
        <v>1</v>
      </c>
      <c r="I6" s="67">
        <v>1</v>
      </c>
      <c r="J6" s="67" t="s">
        <v>62</v>
      </c>
    </row>
    <row r="7" spans="1:10" x14ac:dyDescent="0.3">
      <c r="A7" s="69">
        <v>6</v>
      </c>
      <c r="B7" t="s">
        <v>3404</v>
      </c>
      <c r="C7" t="s">
        <v>5</v>
      </c>
      <c r="D7" s="67" t="s">
        <v>3401</v>
      </c>
      <c r="E7" s="67" t="s">
        <v>62</v>
      </c>
      <c r="F7" s="67">
        <v>2.8</v>
      </c>
      <c r="G7" s="67" t="s">
        <v>3395</v>
      </c>
      <c r="H7" s="67">
        <v>1</v>
      </c>
      <c r="I7" s="67">
        <v>1</v>
      </c>
      <c r="J7" s="67" t="s">
        <v>62</v>
      </c>
    </row>
    <row r="8" spans="1:10" x14ac:dyDescent="0.3">
      <c r="A8" s="69">
        <v>7</v>
      </c>
      <c r="B8" t="s">
        <v>3404</v>
      </c>
      <c r="C8" t="s">
        <v>58</v>
      </c>
      <c r="D8" s="67" t="s">
        <v>3405</v>
      </c>
      <c r="E8" s="67" t="s">
        <v>62</v>
      </c>
      <c r="F8" s="67">
        <v>1</v>
      </c>
      <c r="G8" s="67" t="s">
        <v>3391</v>
      </c>
      <c r="H8" s="67">
        <v>2</v>
      </c>
      <c r="I8" s="67">
        <v>1</v>
      </c>
      <c r="J8" s="67" t="s">
        <v>62</v>
      </c>
    </row>
    <row r="9" spans="1:10" x14ac:dyDescent="0.3">
      <c r="A9" s="69">
        <v>8</v>
      </c>
      <c r="B9" t="s">
        <v>3404</v>
      </c>
      <c r="C9" t="s">
        <v>58</v>
      </c>
      <c r="D9" s="67" t="s">
        <v>3409</v>
      </c>
      <c r="E9" s="67" t="s">
        <v>62</v>
      </c>
      <c r="F9" s="67">
        <v>0.6</v>
      </c>
      <c r="G9" s="67" t="s">
        <v>3391</v>
      </c>
      <c r="H9" s="67">
        <v>2</v>
      </c>
      <c r="I9" s="67">
        <v>1</v>
      </c>
      <c r="J9" s="67" t="s">
        <v>62</v>
      </c>
    </row>
    <row r="10" spans="1:10" x14ac:dyDescent="0.3">
      <c r="A10" s="69">
        <v>9</v>
      </c>
      <c r="B10" t="s">
        <v>3404</v>
      </c>
      <c r="C10" t="s">
        <v>58</v>
      </c>
      <c r="D10" s="67" t="s">
        <v>3401</v>
      </c>
      <c r="E10" s="67" t="s">
        <v>62</v>
      </c>
      <c r="F10" s="67">
        <v>0.4</v>
      </c>
      <c r="G10" s="67" t="s">
        <v>3391</v>
      </c>
      <c r="H10" s="67">
        <v>2</v>
      </c>
      <c r="I10" s="67">
        <v>1</v>
      </c>
      <c r="J10" s="67" t="s">
        <v>62</v>
      </c>
    </row>
    <row r="11" spans="1:10" x14ac:dyDescent="0.3">
      <c r="A11" s="69">
        <v>10</v>
      </c>
      <c r="B11" t="s">
        <v>3404</v>
      </c>
      <c r="C11" t="s">
        <v>58</v>
      </c>
      <c r="D11" s="67" t="s">
        <v>3405</v>
      </c>
      <c r="E11" s="67" t="s">
        <v>62</v>
      </c>
      <c r="F11" s="67">
        <v>1.1000000000000001</v>
      </c>
      <c r="G11" s="67" t="s">
        <v>3395</v>
      </c>
      <c r="H11" s="67">
        <v>2</v>
      </c>
      <c r="I11" s="67">
        <v>1</v>
      </c>
      <c r="J11" s="67" t="s">
        <v>62</v>
      </c>
    </row>
    <row r="12" spans="1:10" x14ac:dyDescent="0.3">
      <c r="A12" s="69">
        <v>11</v>
      </c>
      <c r="B12" t="s">
        <v>3404</v>
      </c>
      <c r="C12" t="s">
        <v>58</v>
      </c>
      <c r="D12" s="67" t="s">
        <v>3409</v>
      </c>
      <c r="E12" s="67" t="s">
        <v>62</v>
      </c>
      <c r="F12" s="67">
        <v>0.7</v>
      </c>
      <c r="G12" s="67" t="s">
        <v>3395</v>
      </c>
      <c r="H12" s="67">
        <v>2</v>
      </c>
      <c r="I12" s="67">
        <v>1</v>
      </c>
      <c r="J12" s="67" t="s">
        <v>62</v>
      </c>
    </row>
    <row r="13" spans="1:10" x14ac:dyDescent="0.3">
      <c r="A13" s="69">
        <v>12</v>
      </c>
      <c r="B13" t="s">
        <v>3404</v>
      </c>
      <c r="C13" t="s">
        <v>58</v>
      </c>
      <c r="D13" s="67" t="s">
        <v>3401</v>
      </c>
      <c r="E13" s="67" t="s">
        <v>62</v>
      </c>
      <c r="F13" s="67">
        <v>0.5</v>
      </c>
      <c r="G13" s="67" t="s">
        <v>3395</v>
      </c>
      <c r="H13" s="67">
        <v>2</v>
      </c>
      <c r="I13" s="67">
        <v>1</v>
      </c>
      <c r="J13" s="67" t="s">
        <v>62</v>
      </c>
    </row>
    <row r="14" spans="1:10" x14ac:dyDescent="0.3">
      <c r="A14" s="69">
        <v>13</v>
      </c>
      <c r="B14" t="s">
        <v>3404</v>
      </c>
      <c r="C14" t="s">
        <v>40</v>
      </c>
      <c r="D14" s="67" t="s">
        <v>3405</v>
      </c>
      <c r="E14" s="67" t="s">
        <v>62</v>
      </c>
      <c r="F14" s="67">
        <v>5.0999999999999996</v>
      </c>
      <c r="G14" s="67" t="s">
        <v>3391</v>
      </c>
      <c r="H14" s="67">
        <v>3</v>
      </c>
      <c r="I14" s="67">
        <v>1</v>
      </c>
      <c r="J14" s="67" t="s">
        <v>62</v>
      </c>
    </row>
    <row r="15" spans="1:10" x14ac:dyDescent="0.3">
      <c r="A15" s="69">
        <v>14</v>
      </c>
      <c r="B15" t="s">
        <v>3404</v>
      </c>
      <c r="C15" t="s">
        <v>40</v>
      </c>
      <c r="D15" s="67" t="s">
        <v>3409</v>
      </c>
      <c r="E15" s="67" t="s">
        <v>62</v>
      </c>
      <c r="F15" s="67">
        <v>2.2000000000000002</v>
      </c>
      <c r="G15" s="67" t="s">
        <v>3391</v>
      </c>
      <c r="H15" s="67">
        <v>3</v>
      </c>
      <c r="I15" s="67">
        <v>1</v>
      </c>
      <c r="J15" s="67" t="s">
        <v>62</v>
      </c>
    </row>
    <row r="16" spans="1:10" x14ac:dyDescent="0.3">
      <c r="A16" s="69">
        <v>15</v>
      </c>
      <c r="B16" t="s">
        <v>3404</v>
      </c>
      <c r="C16" t="s">
        <v>40</v>
      </c>
      <c r="D16" s="67" t="s">
        <v>3401</v>
      </c>
      <c r="E16" s="67" t="s">
        <v>62</v>
      </c>
      <c r="F16" s="67">
        <v>1.8</v>
      </c>
      <c r="G16" s="67" t="s">
        <v>3391</v>
      </c>
      <c r="H16" s="67">
        <v>3</v>
      </c>
      <c r="I16" s="67">
        <v>1</v>
      </c>
      <c r="J16" s="67" t="s">
        <v>62</v>
      </c>
    </row>
    <row r="17" spans="1:10" x14ac:dyDescent="0.3">
      <c r="A17" s="69">
        <v>16</v>
      </c>
      <c r="B17" t="s">
        <v>3404</v>
      </c>
      <c r="C17" t="s">
        <v>40</v>
      </c>
      <c r="D17" s="67" t="s">
        <v>3405</v>
      </c>
      <c r="E17" s="67" t="s">
        <v>62</v>
      </c>
      <c r="F17" s="67">
        <v>5.0999999999999996</v>
      </c>
      <c r="G17" s="67" t="s">
        <v>3395</v>
      </c>
      <c r="H17" s="67">
        <v>3</v>
      </c>
      <c r="I17" s="67">
        <v>1</v>
      </c>
      <c r="J17" s="67" t="s">
        <v>62</v>
      </c>
    </row>
    <row r="18" spans="1:10" x14ac:dyDescent="0.3">
      <c r="A18" s="69">
        <v>17</v>
      </c>
      <c r="B18" t="s">
        <v>3404</v>
      </c>
      <c r="C18" t="s">
        <v>40</v>
      </c>
      <c r="D18" s="67" t="s">
        <v>3409</v>
      </c>
      <c r="E18" s="67" t="s">
        <v>62</v>
      </c>
      <c r="F18" s="67">
        <v>2.8</v>
      </c>
      <c r="G18" s="67" t="s">
        <v>3395</v>
      </c>
      <c r="H18" s="67">
        <v>3</v>
      </c>
      <c r="I18" s="67">
        <v>1</v>
      </c>
      <c r="J18" s="67" t="s">
        <v>62</v>
      </c>
    </row>
    <row r="19" spans="1:10" x14ac:dyDescent="0.3">
      <c r="A19" s="69">
        <v>18</v>
      </c>
      <c r="B19" t="s">
        <v>3404</v>
      </c>
      <c r="C19" t="s">
        <v>40</v>
      </c>
      <c r="D19" s="67" t="s">
        <v>3401</v>
      </c>
      <c r="E19" s="67" t="s">
        <v>62</v>
      </c>
      <c r="F19" s="67">
        <v>1.7</v>
      </c>
      <c r="G19" s="67" t="s">
        <v>3395</v>
      </c>
      <c r="H19" s="67">
        <v>3</v>
      </c>
      <c r="I19" s="67">
        <v>1</v>
      </c>
      <c r="J19" s="67" t="s">
        <v>62</v>
      </c>
    </row>
    <row r="20" spans="1:10" x14ac:dyDescent="0.3">
      <c r="A20" s="69">
        <v>19</v>
      </c>
      <c r="B20" t="s">
        <v>3404</v>
      </c>
      <c r="C20" t="s">
        <v>23</v>
      </c>
      <c r="D20" s="67" t="s">
        <v>3405</v>
      </c>
      <c r="E20" s="67" t="s">
        <v>62</v>
      </c>
      <c r="F20" s="67">
        <v>6.5</v>
      </c>
      <c r="G20" s="67" t="s">
        <v>3391</v>
      </c>
      <c r="H20" s="67">
        <v>4</v>
      </c>
      <c r="I20" s="67">
        <v>1</v>
      </c>
      <c r="J20" s="67" t="s">
        <v>62</v>
      </c>
    </row>
    <row r="21" spans="1:10" x14ac:dyDescent="0.3">
      <c r="A21" s="69">
        <v>20</v>
      </c>
      <c r="B21" t="s">
        <v>3404</v>
      </c>
      <c r="C21" t="s">
        <v>23</v>
      </c>
      <c r="D21" s="67" t="s">
        <v>3409</v>
      </c>
      <c r="E21" s="67" t="s">
        <v>62</v>
      </c>
      <c r="F21" s="67">
        <v>1.9</v>
      </c>
      <c r="G21" s="67" t="s">
        <v>3391</v>
      </c>
      <c r="H21" s="67">
        <v>4</v>
      </c>
      <c r="I21" s="67">
        <v>1</v>
      </c>
      <c r="J21" s="67" t="s">
        <v>62</v>
      </c>
    </row>
    <row r="22" spans="1:10" x14ac:dyDescent="0.3">
      <c r="A22" s="69">
        <v>21</v>
      </c>
      <c r="B22" t="s">
        <v>3404</v>
      </c>
      <c r="C22" t="s">
        <v>23</v>
      </c>
      <c r="D22" s="67" t="s">
        <v>3401</v>
      </c>
      <c r="E22" s="67" t="s">
        <v>62</v>
      </c>
      <c r="F22" s="67">
        <v>1.4</v>
      </c>
      <c r="G22" s="67" t="s">
        <v>3391</v>
      </c>
      <c r="H22" s="67">
        <v>4</v>
      </c>
      <c r="I22" s="67">
        <v>1</v>
      </c>
      <c r="J22" s="67" t="s">
        <v>62</v>
      </c>
    </row>
    <row r="23" spans="1:10" x14ac:dyDescent="0.3">
      <c r="A23" s="69">
        <v>22</v>
      </c>
      <c r="B23" t="s">
        <v>3404</v>
      </c>
      <c r="C23" t="s">
        <v>23</v>
      </c>
      <c r="D23" s="67" t="s">
        <v>3405</v>
      </c>
      <c r="E23" s="67" t="s">
        <v>62</v>
      </c>
      <c r="F23" s="67">
        <v>6.6</v>
      </c>
      <c r="G23" s="67" t="s">
        <v>3395</v>
      </c>
      <c r="H23" s="67">
        <v>4</v>
      </c>
      <c r="I23" s="67">
        <v>1</v>
      </c>
      <c r="J23" s="67" t="s">
        <v>62</v>
      </c>
    </row>
    <row r="24" spans="1:10" x14ac:dyDescent="0.3">
      <c r="A24" s="69">
        <v>23</v>
      </c>
      <c r="B24" t="s">
        <v>3404</v>
      </c>
      <c r="C24" t="s">
        <v>23</v>
      </c>
      <c r="D24" s="67" t="s">
        <v>3409</v>
      </c>
      <c r="E24" s="67" t="s">
        <v>62</v>
      </c>
      <c r="F24" s="67">
        <v>1.9</v>
      </c>
      <c r="G24" s="67" t="s">
        <v>3395</v>
      </c>
      <c r="H24" s="67">
        <v>4</v>
      </c>
      <c r="I24" s="67">
        <v>1</v>
      </c>
      <c r="J24" s="67" t="s">
        <v>62</v>
      </c>
    </row>
    <row r="25" spans="1:10" x14ac:dyDescent="0.3">
      <c r="A25" s="69">
        <v>24</v>
      </c>
      <c r="B25" t="s">
        <v>3404</v>
      </c>
      <c r="C25" t="s">
        <v>23</v>
      </c>
      <c r="D25" s="67" t="s">
        <v>3401</v>
      </c>
      <c r="E25" s="67" t="s">
        <v>62</v>
      </c>
      <c r="F25" s="67">
        <v>4.4000000000000004</v>
      </c>
      <c r="G25" s="67" t="s">
        <v>3395</v>
      </c>
      <c r="H25" s="67">
        <v>4</v>
      </c>
      <c r="I25" s="67">
        <v>1</v>
      </c>
      <c r="J25" s="67" t="s">
        <v>62</v>
      </c>
    </row>
    <row r="26" spans="1:10" x14ac:dyDescent="0.3">
      <c r="A26" s="69">
        <v>25</v>
      </c>
      <c r="B26" t="s">
        <v>3404</v>
      </c>
      <c r="C26" t="s">
        <v>22</v>
      </c>
      <c r="D26" s="67" t="s">
        <v>3405</v>
      </c>
      <c r="E26" s="67" t="s">
        <v>62</v>
      </c>
      <c r="F26" s="67">
        <v>2.6</v>
      </c>
      <c r="G26" s="67" t="s">
        <v>3391</v>
      </c>
      <c r="H26" s="67">
        <v>5</v>
      </c>
      <c r="I26" s="67">
        <v>1</v>
      </c>
      <c r="J26" s="67" t="s">
        <v>62</v>
      </c>
    </row>
    <row r="27" spans="1:10" x14ac:dyDescent="0.3">
      <c r="A27" s="69">
        <v>26</v>
      </c>
      <c r="B27" t="s">
        <v>3404</v>
      </c>
      <c r="C27" t="s">
        <v>22</v>
      </c>
      <c r="D27" s="67" t="s">
        <v>3409</v>
      </c>
      <c r="E27" s="67" t="s">
        <v>62</v>
      </c>
      <c r="F27" s="67">
        <v>4.5</v>
      </c>
      <c r="G27" s="67" t="s">
        <v>3391</v>
      </c>
      <c r="H27" s="67">
        <v>5</v>
      </c>
      <c r="I27" s="67">
        <v>1</v>
      </c>
      <c r="J27" s="67" t="s">
        <v>62</v>
      </c>
    </row>
    <row r="28" spans="1:10" x14ac:dyDescent="0.3">
      <c r="A28" s="69">
        <v>27</v>
      </c>
      <c r="B28" t="s">
        <v>3404</v>
      </c>
      <c r="C28" t="s">
        <v>22</v>
      </c>
      <c r="D28" s="67" t="s">
        <v>3401</v>
      </c>
      <c r="E28" s="67" t="s">
        <v>62</v>
      </c>
      <c r="F28" s="67">
        <v>4.2</v>
      </c>
      <c r="G28" s="67" t="s">
        <v>3391</v>
      </c>
      <c r="H28" s="67">
        <v>5</v>
      </c>
      <c r="I28" s="67">
        <v>1</v>
      </c>
      <c r="J28" s="67" t="s">
        <v>62</v>
      </c>
    </row>
    <row r="29" spans="1:10" x14ac:dyDescent="0.3">
      <c r="A29" s="69">
        <v>28</v>
      </c>
      <c r="B29" t="s">
        <v>3404</v>
      </c>
      <c r="C29" t="s">
        <v>22</v>
      </c>
      <c r="D29" s="67" t="s">
        <v>3405</v>
      </c>
      <c r="E29" s="67" t="s">
        <v>62</v>
      </c>
      <c r="F29" s="67">
        <v>2.8</v>
      </c>
      <c r="G29" s="67" t="s">
        <v>3395</v>
      </c>
      <c r="H29" s="67">
        <v>5</v>
      </c>
      <c r="I29" s="67">
        <v>1</v>
      </c>
      <c r="J29" s="67" t="s">
        <v>62</v>
      </c>
    </row>
    <row r="30" spans="1:10" x14ac:dyDescent="0.3">
      <c r="A30" s="69">
        <v>29</v>
      </c>
      <c r="B30" t="s">
        <v>3404</v>
      </c>
      <c r="C30" t="s">
        <v>22</v>
      </c>
      <c r="D30" s="67" t="s">
        <v>3409</v>
      </c>
      <c r="E30" s="67" t="s">
        <v>62</v>
      </c>
      <c r="F30" s="67">
        <v>4.4000000000000004</v>
      </c>
      <c r="G30" s="67" t="s">
        <v>3395</v>
      </c>
      <c r="H30" s="67">
        <v>5</v>
      </c>
      <c r="I30" s="67">
        <v>1</v>
      </c>
      <c r="J30" s="67" t="s">
        <v>62</v>
      </c>
    </row>
    <row r="31" spans="1:10" x14ac:dyDescent="0.3">
      <c r="A31" s="69">
        <v>30</v>
      </c>
      <c r="B31" t="s">
        <v>3404</v>
      </c>
      <c r="C31" t="s">
        <v>22</v>
      </c>
      <c r="D31" s="67" t="s">
        <v>3401</v>
      </c>
      <c r="E31" s="67" t="s">
        <v>62</v>
      </c>
      <c r="F31" s="67">
        <v>4</v>
      </c>
      <c r="G31" s="67" t="s">
        <v>3395</v>
      </c>
      <c r="H31" s="67">
        <v>5</v>
      </c>
      <c r="I31" s="67">
        <v>1</v>
      </c>
      <c r="J31" s="67" t="s">
        <v>62</v>
      </c>
    </row>
    <row r="32" spans="1:10" x14ac:dyDescent="0.3">
      <c r="A32" s="69">
        <v>31</v>
      </c>
      <c r="B32" t="s">
        <v>3404</v>
      </c>
      <c r="C32" t="s">
        <v>3408</v>
      </c>
      <c r="D32" s="67" t="s">
        <v>3405</v>
      </c>
      <c r="E32" s="67" t="s">
        <v>62</v>
      </c>
      <c r="F32" s="67">
        <v>2.8</v>
      </c>
      <c r="G32" s="67" t="s">
        <v>3391</v>
      </c>
      <c r="H32" s="67">
        <v>6</v>
      </c>
      <c r="I32" s="67">
        <v>1</v>
      </c>
      <c r="J32" s="67" t="s">
        <v>62</v>
      </c>
    </row>
    <row r="33" spans="1:10" x14ac:dyDescent="0.3">
      <c r="A33" s="69">
        <v>32</v>
      </c>
      <c r="B33" t="s">
        <v>3404</v>
      </c>
      <c r="C33" t="s">
        <v>3408</v>
      </c>
      <c r="D33" s="67" t="s">
        <v>3409</v>
      </c>
      <c r="E33" s="67" t="s">
        <v>62</v>
      </c>
      <c r="F33" s="67">
        <v>3.2</v>
      </c>
      <c r="G33" s="67" t="s">
        <v>3391</v>
      </c>
      <c r="H33" s="67">
        <v>6</v>
      </c>
      <c r="I33" s="67">
        <v>1</v>
      </c>
      <c r="J33" s="67" t="s">
        <v>62</v>
      </c>
    </row>
    <row r="34" spans="1:10" x14ac:dyDescent="0.3">
      <c r="A34" s="69">
        <v>33</v>
      </c>
      <c r="B34" t="s">
        <v>3404</v>
      </c>
      <c r="C34" t="s">
        <v>3408</v>
      </c>
      <c r="D34" s="67" t="s">
        <v>3401</v>
      </c>
      <c r="E34" s="67" t="s">
        <v>62</v>
      </c>
      <c r="F34" s="67">
        <v>3</v>
      </c>
      <c r="G34" s="67" t="s">
        <v>3391</v>
      </c>
      <c r="H34" s="67">
        <v>6</v>
      </c>
      <c r="I34" s="67">
        <v>1</v>
      </c>
      <c r="J34" s="67" t="s">
        <v>62</v>
      </c>
    </row>
    <row r="35" spans="1:10" x14ac:dyDescent="0.3">
      <c r="A35" s="69">
        <v>34</v>
      </c>
      <c r="B35" t="s">
        <v>3404</v>
      </c>
      <c r="C35" t="s">
        <v>3408</v>
      </c>
      <c r="D35" s="67" t="s">
        <v>3405</v>
      </c>
      <c r="E35" s="67" t="s">
        <v>62</v>
      </c>
      <c r="F35" s="67">
        <v>2.4</v>
      </c>
      <c r="G35" s="67" t="s">
        <v>3395</v>
      </c>
      <c r="H35" s="67">
        <v>6</v>
      </c>
      <c r="I35" s="67">
        <v>1</v>
      </c>
      <c r="J35" s="67" t="s">
        <v>62</v>
      </c>
    </row>
    <row r="36" spans="1:10" x14ac:dyDescent="0.3">
      <c r="A36" s="69">
        <v>35</v>
      </c>
      <c r="B36" t="s">
        <v>3404</v>
      </c>
      <c r="C36" t="s">
        <v>3408</v>
      </c>
      <c r="D36" s="67" t="s">
        <v>3409</v>
      </c>
      <c r="E36" s="67" t="s">
        <v>62</v>
      </c>
      <c r="F36" s="67">
        <v>2.9</v>
      </c>
      <c r="G36" s="67" t="s">
        <v>3395</v>
      </c>
      <c r="H36" s="67">
        <v>6</v>
      </c>
      <c r="I36" s="67">
        <v>1</v>
      </c>
      <c r="J36" s="67" t="s">
        <v>62</v>
      </c>
    </row>
    <row r="37" spans="1:10" x14ac:dyDescent="0.3">
      <c r="A37" s="69">
        <v>36</v>
      </c>
      <c r="B37" t="s">
        <v>3404</v>
      </c>
      <c r="C37" t="s">
        <v>3408</v>
      </c>
      <c r="D37" s="67" t="s">
        <v>3401</v>
      </c>
      <c r="E37" s="67" t="s">
        <v>62</v>
      </c>
      <c r="F37" s="67">
        <v>2.9</v>
      </c>
      <c r="G37" s="67" t="s">
        <v>3395</v>
      </c>
      <c r="H37" s="67">
        <v>6</v>
      </c>
      <c r="I37" s="67">
        <v>1</v>
      </c>
      <c r="J37" s="67" t="s">
        <v>62</v>
      </c>
    </row>
    <row r="38" spans="1:10" x14ac:dyDescent="0.3">
      <c r="A38" s="69">
        <v>37</v>
      </c>
      <c r="B38" t="s">
        <v>3404</v>
      </c>
      <c r="C38" t="s">
        <v>78</v>
      </c>
      <c r="D38" s="67" t="s">
        <v>3405</v>
      </c>
      <c r="E38" s="67" t="s">
        <v>62</v>
      </c>
      <c r="F38" s="67">
        <v>3.9</v>
      </c>
      <c r="G38" s="67" t="s">
        <v>3391</v>
      </c>
      <c r="H38" s="67">
        <v>7</v>
      </c>
      <c r="I38" s="67">
        <v>1</v>
      </c>
      <c r="J38" s="67" t="s">
        <v>62</v>
      </c>
    </row>
    <row r="39" spans="1:10" x14ac:dyDescent="0.3">
      <c r="A39" s="69">
        <v>38</v>
      </c>
      <c r="B39" t="s">
        <v>3404</v>
      </c>
      <c r="C39" t="s">
        <v>78</v>
      </c>
      <c r="D39" s="67" t="s">
        <v>3409</v>
      </c>
      <c r="E39" s="67" t="s">
        <v>62</v>
      </c>
      <c r="F39" s="67">
        <v>1.7</v>
      </c>
      <c r="G39" s="67" t="s">
        <v>3391</v>
      </c>
      <c r="H39" s="67">
        <v>7</v>
      </c>
      <c r="I39" s="67">
        <v>1</v>
      </c>
      <c r="J39" s="67" t="s">
        <v>62</v>
      </c>
    </row>
    <row r="40" spans="1:10" x14ac:dyDescent="0.3">
      <c r="A40" s="69">
        <v>39</v>
      </c>
      <c r="B40" t="s">
        <v>3404</v>
      </c>
      <c r="C40" t="s">
        <v>78</v>
      </c>
      <c r="D40" s="67" t="s">
        <v>3401</v>
      </c>
      <c r="E40" s="67" t="s">
        <v>62</v>
      </c>
      <c r="F40" s="67">
        <v>1.3</v>
      </c>
      <c r="G40" s="67" t="s">
        <v>3391</v>
      </c>
      <c r="H40" s="67">
        <v>7</v>
      </c>
      <c r="I40" s="67">
        <v>1</v>
      </c>
      <c r="J40" s="67" t="s">
        <v>62</v>
      </c>
    </row>
    <row r="41" spans="1:10" x14ac:dyDescent="0.3">
      <c r="A41" s="69">
        <v>40</v>
      </c>
      <c r="B41" t="s">
        <v>3404</v>
      </c>
      <c r="C41" t="s">
        <v>78</v>
      </c>
      <c r="D41" s="67" t="s">
        <v>3405</v>
      </c>
      <c r="E41" s="67" t="s">
        <v>62</v>
      </c>
      <c r="F41" s="67">
        <v>3.9</v>
      </c>
      <c r="G41" s="67" t="s">
        <v>3395</v>
      </c>
      <c r="H41" s="67">
        <v>7</v>
      </c>
      <c r="I41" s="67">
        <v>1</v>
      </c>
      <c r="J41" s="67" t="s">
        <v>62</v>
      </c>
    </row>
    <row r="42" spans="1:10" x14ac:dyDescent="0.3">
      <c r="A42" s="69">
        <v>41</v>
      </c>
      <c r="B42" t="s">
        <v>3404</v>
      </c>
      <c r="C42" t="s">
        <v>78</v>
      </c>
      <c r="D42" s="67" t="s">
        <v>3409</v>
      </c>
      <c r="E42" s="67" t="s">
        <v>62</v>
      </c>
      <c r="F42" s="67">
        <v>1.7</v>
      </c>
      <c r="G42" s="67" t="s">
        <v>3395</v>
      </c>
      <c r="H42" s="67">
        <v>7</v>
      </c>
      <c r="I42" s="67">
        <v>1</v>
      </c>
      <c r="J42" s="67" t="s">
        <v>62</v>
      </c>
    </row>
    <row r="43" spans="1:10" x14ac:dyDescent="0.3">
      <c r="A43" s="69">
        <v>42</v>
      </c>
      <c r="B43" t="s">
        <v>3404</v>
      </c>
      <c r="C43" t="s">
        <v>78</v>
      </c>
      <c r="D43" s="67" t="s">
        <v>3401</v>
      </c>
      <c r="E43" s="67" t="s">
        <v>62</v>
      </c>
      <c r="F43" s="67">
        <v>1.3</v>
      </c>
      <c r="G43" s="67" t="s">
        <v>3395</v>
      </c>
      <c r="H43" s="67">
        <v>7</v>
      </c>
      <c r="I43" s="67">
        <v>1</v>
      </c>
      <c r="J43" s="67" t="s">
        <v>62</v>
      </c>
    </row>
    <row r="44" spans="1:10" x14ac:dyDescent="0.3">
      <c r="A44" s="69">
        <v>43</v>
      </c>
      <c r="B44" t="s">
        <v>3404</v>
      </c>
      <c r="C44" t="s">
        <v>77</v>
      </c>
      <c r="D44" s="67" t="s">
        <v>3405</v>
      </c>
      <c r="E44" s="67" t="s">
        <v>62</v>
      </c>
      <c r="F44" s="67">
        <v>4.0999999999999996</v>
      </c>
      <c r="G44" s="67" t="s">
        <v>3391</v>
      </c>
      <c r="H44" s="67">
        <v>8</v>
      </c>
      <c r="I44" s="67">
        <v>1</v>
      </c>
      <c r="J44" s="67" t="s">
        <v>62</v>
      </c>
    </row>
    <row r="45" spans="1:10" x14ac:dyDescent="0.3">
      <c r="A45" s="69">
        <v>44</v>
      </c>
      <c r="B45" t="s">
        <v>3404</v>
      </c>
      <c r="C45" t="s">
        <v>77</v>
      </c>
      <c r="D45" s="67" t="s">
        <v>3409</v>
      </c>
      <c r="E45" s="67" t="s">
        <v>62</v>
      </c>
      <c r="F45" s="67">
        <v>2.7</v>
      </c>
      <c r="G45" s="67" t="s">
        <v>3391</v>
      </c>
      <c r="H45" s="67">
        <v>8</v>
      </c>
      <c r="I45" s="67">
        <v>1</v>
      </c>
      <c r="J45" s="67" t="s">
        <v>62</v>
      </c>
    </row>
    <row r="46" spans="1:10" x14ac:dyDescent="0.3">
      <c r="A46" s="69">
        <v>45</v>
      </c>
      <c r="B46" t="s">
        <v>3404</v>
      </c>
      <c r="C46" t="s">
        <v>77</v>
      </c>
      <c r="D46" s="67" t="s">
        <v>3401</v>
      </c>
      <c r="E46" s="67" t="s">
        <v>62</v>
      </c>
      <c r="F46" s="67">
        <v>2.2999999999999998</v>
      </c>
      <c r="G46" s="67" t="s">
        <v>3391</v>
      </c>
      <c r="H46" s="67">
        <v>8</v>
      </c>
      <c r="I46" s="67">
        <v>1</v>
      </c>
      <c r="J46" s="67" t="s">
        <v>62</v>
      </c>
    </row>
    <row r="47" spans="1:10" x14ac:dyDescent="0.3">
      <c r="A47" s="69">
        <v>46</v>
      </c>
      <c r="B47" t="s">
        <v>3404</v>
      </c>
      <c r="C47" t="s">
        <v>77</v>
      </c>
      <c r="D47" s="67" t="s">
        <v>3405</v>
      </c>
      <c r="E47" s="67" t="s">
        <v>62</v>
      </c>
      <c r="F47" s="67">
        <v>4.7</v>
      </c>
      <c r="G47" s="67" t="s">
        <v>3395</v>
      </c>
      <c r="H47" s="67">
        <v>8</v>
      </c>
      <c r="I47" s="67">
        <v>1</v>
      </c>
      <c r="J47" s="67" t="s">
        <v>62</v>
      </c>
    </row>
    <row r="48" spans="1:10" x14ac:dyDescent="0.3">
      <c r="A48" s="69">
        <v>47</v>
      </c>
      <c r="B48" t="s">
        <v>3404</v>
      </c>
      <c r="C48" t="s">
        <v>77</v>
      </c>
      <c r="D48" s="67" t="s">
        <v>3409</v>
      </c>
      <c r="E48" s="67" t="s">
        <v>62</v>
      </c>
      <c r="F48" s="67">
        <v>2.4</v>
      </c>
      <c r="G48" s="67" t="s">
        <v>3395</v>
      </c>
      <c r="H48" s="67">
        <v>8</v>
      </c>
      <c r="I48" s="67">
        <v>1</v>
      </c>
      <c r="J48" s="67" t="s">
        <v>62</v>
      </c>
    </row>
    <row r="49" spans="1:10" x14ac:dyDescent="0.3">
      <c r="A49" s="69">
        <v>48</v>
      </c>
      <c r="B49" t="s">
        <v>3404</v>
      </c>
      <c r="C49" t="s">
        <v>77</v>
      </c>
      <c r="D49" s="67" t="s">
        <v>3401</v>
      </c>
      <c r="E49" s="67" t="s">
        <v>62</v>
      </c>
      <c r="F49" s="67">
        <v>2.2000000000000002</v>
      </c>
      <c r="G49" s="67" t="s">
        <v>3395</v>
      </c>
      <c r="H49" s="67">
        <v>8</v>
      </c>
      <c r="I49" s="67">
        <v>1</v>
      </c>
      <c r="J49" s="67" t="s">
        <v>62</v>
      </c>
    </row>
    <row r="50" spans="1:10" x14ac:dyDescent="0.3">
      <c r="A50" s="69">
        <v>49</v>
      </c>
      <c r="B50" t="s">
        <v>3406</v>
      </c>
      <c r="C50" t="s">
        <v>5</v>
      </c>
      <c r="D50" s="67" t="s">
        <v>3405</v>
      </c>
      <c r="E50" s="67" t="s">
        <v>62</v>
      </c>
      <c r="F50" s="67">
        <v>1.1000000000000001</v>
      </c>
      <c r="G50" s="67" t="s">
        <v>3391</v>
      </c>
      <c r="H50" s="67">
        <v>1</v>
      </c>
      <c r="I50" s="67">
        <v>2</v>
      </c>
      <c r="J50" s="67" t="s">
        <v>62</v>
      </c>
    </row>
    <row r="51" spans="1:10" x14ac:dyDescent="0.3">
      <c r="A51" s="69">
        <v>50</v>
      </c>
      <c r="B51" t="s">
        <v>3406</v>
      </c>
      <c r="C51" t="s">
        <v>5</v>
      </c>
      <c r="D51" s="67" t="s">
        <v>3409</v>
      </c>
      <c r="E51" s="67" t="s">
        <v>62</v>
      </c>
      <c r="F51" s="67">
        <v>1.3</v>
      </c>
      <c r="G51" s="67" t="s">
        <v>3391</v>
      </c>
      <c r="H51" s="67">
        <v>1</v>
      </c>
      <c r="I51" s="67">
        <v>2</v>
      </c>
      <c r="J51" s="67" t="s">
        <v>62</v>
      </c>
    </row>
    <row r="52" spans="1:10" x14ac:dyDescent="0.3">
      <c r="A52" s="69">
        <v>51</v>
      </c>
      <c r="B52" t="s">
        <v>3406</v>
      </c>
      <c r="C52" t="s">
        <v>5</v>
      </c>
      <c r="D52" s="67" t="s">
        <v>3401</v>
      </c>
      <c r="E52" s="67" t="s">
        <v>62</v>
      </c>
      <c r="F52" s="67">
        <v>1.2</v>
      </c>
      <c r="G52" s="67" t="s">
        <v>3391</v>
      </c>
      <c r="H52" s="67">
        <v>1</v>
      </c>
      <c r="I52" s="67">
        <v>2</v>
      </c>
      <c r="J52" s="67" t="s">
        <v>62</v>
      </c>
    </row>
    <row r="53" spans="1:10" x14ac:dyDescent="0.3">
      <c r="A53" s="69">
        <v>52</v>
      </c>
      <c r="B53" t="s">
        <v>3406</v>
      </c>
      <c r="C53" t="s">
        <v>5</v>
      </c>
      <c r="D53" s="67" t="s">
        <v>3405</v>
      </c>
      <c r="E53" s="67" t="s">
        <v>62</v>
      </c>
      <c r="F53" s="67">
        <v>1.2</v>
      </c>
      <c r="G53" s="67" t="s">
        <v>3395</v>
      </c>
      <c r="H53" s="67">
        <v>1</v>
      </c>
      <c r="I53" s="67">
        <v>2</v>
      </c>
      <c r="J53" s="67" t="s">
        <v>62</v>
      </c>
    </row>
    <row r="54" spans="1:10" x14ac:dyDescent="0.3">
      <c r="A54" s="69">
        <v>53</v>
      </c>
      <c r="B54" t="s">
        <v>3406</v>
      </c>
      <c r="C54" t="s">
        <v>5</v>
      </c>
      <c r="D54" s="67" t="s">
        <v>3409</v>
      </c>
      <c r="E54" s="67" t="s">
        <v>62</v>
      </c>
      <c r="F54" s="67">
        <v>1.3</v>
      </c>
      <c r="G54" s="67" t="s">
        <v>3395</v>
      </c>
      <c r="H54" s="67">
        <v>1</v>
      </c>
      <c r="I54" s="67">
        <v>2</v>
      </c>
      <c r="J54" s="67" t="s">
        <v>62</v>
      </c>
    </row>
    <row r="55" spans="1:10" x14ac:dyDescent="0.3">
      <c r="A55" s="69">
        <v>54</v>
      </c>
      <c r="B55" t="s">
        <v>3406</v>
      </c>
      <c r="C55" t="s">
        <v>5</v>
      </c>
      <c r="D55" s="67" t="s">
        <v>3401</v>
      </c>
      <c r="E55" s="67" t="s">
        <v>62</v>
      </c>
      <c r="F55" s="67">
        <v>1.2</v>
      </c>
      <c r="G55" s="67" t="s">
        <v>3395</v>
      </c>
      <c r="H55" s="67">
        <v>1</v>
      </c>
      <c r="I55" s="67">
        <v>2</v>
      </c>
      <c r="J55" s="67" t="s">
        <v>62</v>
      </c>
    </row>
    <row r="56" spans="1:10" x14ac:dyDescent="0.3">
      <c r="A56" s="69">
        <v>55</v>
      </c>
      <c r="B56" t="s">
        <v>3406</v>
      </c>
      <c r="C56" t="s">
        <v>40</v>
      </c>
      <c r="D56" s="67" t="s">
        <v>3405</v>
      </c>
      <c r="E56" s="67" t="s">
        <v>62</v>
      </c>
      <c r="F56" s="67">
        <v>3.2</v>
      </c>
      <c r="G56" s="67" t="s">
        <v>3391</v>
      </c>
      <c r="H56" s="67">
        <v>3</v>
      </c>
      <c r="I56" s="67">
        <v>2</v>
      </c>
      <c r="J56" s="67" t="s">
        <v>62</v>
      </c>
    </row>
    <row r="57" spans="1:10" x14ac:dyDescent="0.3">
      <c r="A57" s="69">
        <v>56</v>
      </c>
      <c r="B57" t="s">
        <v>3406</v>
      </c>
      <c r="C57" t="s">
        <v>40</v>
      </c>
      <c r="D57" s="67" t="s">
        <v>3409</v>
      </c>
      <c r="E57" s="67" t="s">
        <v>62</v>
      </c>
      <c r="F57" s="67">
        <v>2.2000000000000002</v>
      </c>
      <c r="G57" s="67" t="s">
        <v>3391</v>
      </c>
      <c r="H57" s="67">
        <v>3</v>
      </c>
      <c r="I57" s="67">
        <v>2</v>
      </c>
      <c r="J57" s="67" t="s">
        <v>62</v>
      </c>
    </row>
    <row r="58" spans="1:10" x14ac:dyDescent="0.3">
      <c r="A58" s="69">
        <v>57</v>
      </c>
      <c r="B58" t="s">
        <v>3406</v>
      </c>
      <c r="C58" t="s">
        <v>40</v>
      </c>
      <c r="D58" s="67" t="s">
        <v>3401</v>
      </c>
      <c r="E58" s="67" t="s">
        <v>62</v>
      </c>
      <c r="F58" s="67">
        <v>1.9</v>
      </c>
      <c r="G58" s="67" t="s">
        <v>3391</v>
      </c>
      <c r="H58" s="67">
        <v>3</v>
      </c>
      <c r="I58" s="67">
        <v>2</v>
      </c>
      <c r="J58" s="67" t="s">
        <v>62</v>
      </c>
    </row>
    <row r="59" spans="1:10" x14ac:dyDescent="0.3">
      <c r="A59" s="69">
        <v>58</v>
      </c>
      <c r="B59" t="s">
        <v>3406</v>
      </c>
      <c r="C59" t="s">
        <v>40</v>
      </c>
      <c r="D59" s="67" t="s">
        <v>3405</v>
      </c>
      <c r="E59" s="67" t="s">
        <v>62</v>
      </c>
      <c r="F59" s="67">
        <v>3.1</v>
      </c>
      <c r="G59" s="67" t="s">
        <v>3395</v>
      </c>
      <c r="H59" s="67">
        <v>3</v>
      </c>
      <c r="I59" s="67">
        <v>2</v>
      </c>
      <c r="J59" s="67" t="s">
        <v>62</v>
      </c>
    </row>
    <row r="60" spans="1:10" x14ac:dyDescent="0.3">
      <c r="A60" s="69">
        <v>59</v>
      </c>
      <c r="B60" t="s">
        <v>3406</v>
      </c>
      <c r="C60" t="s">
        <v>40</v>
      </c>
      <c r="D60" s="67" t="s">
        <v>3409</v>
      </c>
      <c r="E60" s="67" t="s">
        <v>62</v>
      </c>
      <c r="F60" s="67">
        <v>2</v>
      </c>
      <c r="G60" s="67" t="s">
        <v>3395</v>
      </c>
      <c r="H60" s="67">
        <v>3</v>
      </c>
      <c r="I60" s="67">
        <v>2</v>
      </c>
      <c r="J60" s="67" t="s">
        <v>62</v>
      </c>
    </row>
    <row r="61" spans="1:10" x14ac:dyDescent="0.3">
      <c r="A61" s="69">
        <v>60</v>
      </c>
      <c r="B61" t="s">
        <v>3406</v>
      </c>
      <c r="C61" t="s">
        <v>40</v>
      </c>
      <c r="D61" s="67" t="s">
        <v>3401</v>
      </c>
      <c r="E61" s="67" t="s">
        <v>62</v>
      </c>
      <c r="F61" s="67">
        <v>1.8</v>
      </c>
      <c r="G61" s="67" t="s">
        <v>3395</v>
      </c>
      <c r="H61" s="67">
        <v>3</v>
      </c>
      <c r="I61" s="67">
        <v>2</v>
      </c>
      <c r="J61" s="67" t="s">
        <v>62</v>
      </c>
    </row>
    <row r="62" spans="1:10" x14ac:dyDescent="0.3">
      <c r="A62" s="69">
        <v>61</v>
      </c>
      <c r="B62" t="s">
        <v>3432</v>
      </c>
      <c r="C62" t="s">
        <v>5</v>
      </c>
      <c r="D62" s="67">
        <v>2050</v>
      </c>
      <c r="E62" s="67">
        <v>2032</v>
      </c>
      <c r="F62" s="67" t="s">
        <v>62</v>
      </c>
      <c r="G62" s="67" t="s">
        <v>3384</v>
      </c>
      <c r="H62" s="67">
        <v>1</v>
      </c>
      <c r="I62" s="67" t="s">
        <v>62</v>
      </c>
      <c r="J62" s="67">
        <v>1</v>
      </c>
    </row>
    <row r="63" spans="1:10" x14ac:dyDescent="0.3">
      <c r="A63" s="69">
        <v>62</v>
      </c>
      <c r="B63" t="s">
        <v>3432</v>
      </c>
      <c r="C63" t="s">
        <v>5</v>
      </c>
      <c r="D63" s="67" t="s">
        <v>3400</v>
      </c>
      <c r="E63" s="67">
        <v>1045</v>
      </c>
      <c r="F63" s="67" t="s">
        <v>62</v>
      </c>
      <c r="G63" s="67" t="s">
        <v>3384</v>
      </c>
      <c r="H63" s="67">
        <v>1</v>
      </c>
      <c r="I63" s="67" t="s">
        <v>62</v>
      </c>
      <c r="J63" s="67">
        <v>1</v>
      </c>
    </row>
    <row r="64" spans="1:10" x14ac:dyDescent="0.3">
      <c r="A64" s="69">
        <v>63</v>
      </c>
      <c r="B64" t="s">
        <v>3432</v>
      </c>
      <c r="C64" t="s">
        <v>5</v>
      </c>
      <c r="D64" s="67" t="s">
        <v>8</v>
      </c>
      <c r="E64" s="67">
        <v>1532</v>
      </c>
      <c r="F64" s="67" t="s">
        <v>62</v>
      </c>
      <c r="G64" s="67" t="s">
        <v>3384</v>
      </c>
      <c r="H64" s="67">
        <v>1</v>
      </c>
      <c r="I64" s="67" t="s">
        <v>62</v>
      </c>
      <c r="J64" s="67">
        <v>1</v>
      </c>
    </row>
    <row r="65" spans="1:10" x14ac:dyDescent="0.3">
      <c r="A65" s="69">
        <v>64</v>
      </c>
      <c r="B65" t="s">
        <v>3432</v>
      </c>
      <c r="C65" t="s">
        <v>5</v>
      </c>
      <c r="D65" s="67" t="s">
        <v>9</v>
      </c>
      <c r="E65" s="67" t="s">
        <v>62</v>
      </c>
      <c r="F65" s="67">
        <v>0.8</v>
      </c>
      <c r="G65" s="67" t="s">
        <v>3392</v>
      </c>
      <c r="H65" s="67">
        <v>1</v>
      </c>
      <c r="I65" s="67" t="s">
        <v>62</v>
      </c>
      <c r="J65" s="67">
        <v>1</v>
      </c>
    </row>
    <row r="66" spans="1:10" x14ac:dyDescent="0.3">
      <c r="A66" s="69">
        <v>65</v>
      </c>
      <c r="B66" t="s">
        <v>3432</v>
      </c>
      <c r="C66" t="s">
        <v>5</v>
      </c>
      <c r="D66" s="67" t="s">
        <v>3401</v>
      </c>
      <c r="E66" s="67" t="s">
        <v>62</v>
      </c>
      <c r="F66" s="67">
        <v>0.6</v>
      </c>
      <c r="G66" s="67" t="s">
        <v>3392</v>
      </c>
      <c r="H66" s="67">
        <v>1</v>
      </c>
      <c r="I66" s="67" t="s">
        <v>62</v>
      </c>
      <c r="J66" s="67">
        <v>1</v>
      </c>
    </row>
    <row r="67" spans="1:10" x14ac:dyDescent="0.3">
      <c r="A67" s="69">
        <v>66</v>
      </c>
      <c r="B67" t="s">
        <v>3432</v>
      </c>
      <c r="C67" t="s">
        <v>5</v>
      </c>
      <c r="D67" s="67" t="s">
        <v>3418</v>
      </c>
      <c r="E67" s="67" t="s">
        <v>62</v>
      </c>
      <c r="F67" s="67">
        <v>0.56000000000000005</v>
      </c>
      <c r="G67" s="67" t="s">
        <v>3419</v>
      </c>
      <c r="H67" s="67">
        <v>1</v>
      </c>
      <c r="I67" s="67" t="s">
        <v>62</v>
      </c>
      <c r="J67" s="67">
        <v>1</v>
      </c>
    </row>
    <row r="68" spans="1:10" x14ac:dyDescent="0.3">
      <c r="A68" s="69">
        <v>67</v>
      </c>
      <c r="B68" t="s">
        <v>3432</v>
      </c>
      <c r="C68" t="s">
        <v>5</v>
      </c>
      <c r="D68" s="67" t="s">
        <v>3403</v>
      </c>
      <c r="E68" s="67" t="s">
        <v>62</v>
      </c>
      <c r="F68" s="67">
        <v>0.66100000000000003</v>
      </c>
      <c r="G68" s="67" t="s">
        <v>3419</v>
      </c>
      <c r="H68" s="67">
        <v>1</v>
      </c>
      <c r="I68" s="67" t="s">
        <v>62</v>
      </c>
      <c r="J68" s="67">
        <v>1</v>
      </c>
    </row>
    <row r="69" spans="1:10" x14ac:dyDescent="0.3">
      <c r="A69" s="69">
        <v>68</v>
      </c>
      <c r="B69" t="s">
        <v>3432</v>
      </c>
      <c r="C69" t="s">
        <v>5</v>
      </c>
      <c r="D69" s="67">
        <v>2050</v>
      </c>
      <c r="E69" s="67">
        <v>227</v>
      </c>
      <c r="F69" s="67" t="s">
        <v>62</v>
      </c>
      <c r="G69" s="67" t="s">
        <v>3417</v>
      </c>
      <c r="H69" s="67">
        <v>1</v>
      </c>
      <c r="I69" s="67" t="s">
        <v>62</v>
      </c>
      <c r="J69" s="67">
        <v>1</v>
      </c>
    </row>
    <row r="70" spans="1:10" x14ac:dyDescent="0.3">
      <c r="A70" s="69">
        <v>69</v>
      </c>
      <c r="B70" t="s">
        <v>3432</v>
      </c>
      <c r="C70" t="s">
        <v>5</v>
      </c>
      <c r="D70" s="67" t="s">
        <v>3402</v>
      </c>
      <c r="E70" s="67">
        <v>158</v>
      </c>
      <c r="F70" s="67" t="s">
        <v>62</v>
      </c>
      <c r="G70" s="67" t="s">
        <v>3417</v>
      </c>
      <c r="H70" s="67">
        <v>1</v>
      </c>
      <c r="I70" s="67" t="s">
        <v>62</v>
      </c>
      <c r="J70" s="67">
        <v>1</v>
      </c>
    </row>
    <row r="71" spans="1:10" x14ac:dyDescent="0.3">
      <c r="A71" s="69">
        <v>70</v>
      </c>
      <c r="B71" t="s">
        <v>3432</v>
      </c>
      <c r="C71" t="s">
        <v>5</v>
      </c>
      <c r="D71" s="67" t="s">
        <v>8</v>
      </c>
      <c r="E71" s="67">
        <v>202</v>
      </c>
      <c r="F71" s="67" t="s">
        <v>62</v>
      </c>
      <c r="G71" s="67" t="s">
        <v>3417</v>
      </c>
      <c r="H71" s="67">
        <v>1</v>
      </c>
      <c r="I71" s="67" t="s">
        <v>62</v>
      </c>
      <c r="J71" s="67">
        <v>1</v>
      </c>
    </row>
    <row r="72" spans="1:10" x14ac:dyDescent="0.3">
      <c r="A72" s="69">
        <v>71</v>
      </c>
      <c r="B72" t="s">
        <v>3432</v>
      </c>
      <c r="C72" t="s">
        <v>5</v>
      </c>
      <c r="D72" s="67" t="s">
        <v>3418</v>
      </c>
      <c r="E72" s="67" t="s">
        <v>62</v>
      </c>
      <c r="F72" s="67">
        <v>0.39100000000000001</v>
      </c>
      <c r="G72" s="67" t="s">
        <v>3420</v>
      </c>
      <c r="H72" s="67">
        <v>1</v>
      </c>
      <c r="I72" s="67" t="s">
        <v>62</v>
      </c>
      <c r="J72" s="67">
        <v>1</v>
      </c>
    </row>
    <row r="73" spans="1:10" x14ac:dyDescent="0.3">
      <c r="A73" s="69">
        <v>72</v>
      </c>
      <c r="B73" t="s">
        <v>3432</v>
      </c>
      <c r="C73" t="s">
        <v>5</v>
      </c>
      <c r="D73" s="67" t="s">
        <v>3403</v>
      </c>
      <c r="E73" s="67" t="s">
        <v>62</v>
      </c>
      <c r="F73" s="67">
        <v>0.29199999999999998</v>
      </c>
      <c r="G73" s="67" t="s">
        <v>3420</v>
      </c>
      <c r="H73" s="67">
        <v>1</v>
      </c>
      <c r="I73" s="67" t="s">
        <v>62</v>
      </c>
      <c r="J73" s="67">
        <v>1</v>
      </c>
    </row>
    <row r="74" spans="1:10" x14ac:dyDescent="0.3">
      <c r="A74" s="69">
        <v>73</v>
      </c>
      <c r="B74" t="s">
        <v>3432</v>
      </c>
      <c r="C74" t="s">
        <v>5</v>
      </c>
      <c r="D74" s="67" t="s">
        <v>3418</v>
      </c>
      <c r="E74" s="67" t="s">
        <v>62</v>
      </c>
      <c r="F74" s="68">
        <v>1.4277951142633252</v>
      </c>
      <c r="G74" s="67" t="s">
        <v>3416</v>
      </c>
      <c r="H74" s="67">
        <v>1</v>
      </c>
      <c r="I74" s="67" t="s">
        <v>62</v>
      </c>
      <c r="J74" s="67">
        <v>1</v>
      </c>
    </row>
    <row r="75" spans="1:10" x14ac:dyDescent="0.3">
      <c r="A75" s="69">
        <v>74</v>
      </c>
      <c r="B75" t="s">
        <v>3432</v>
      </c>
      <c r="C75" t="s">
        <v>5</v>
      </c>
      <c r="D75" s="67" t="s">
        <v>3403</v>
      </c>
      <c r="E75" s="67" t="s">
        <v>62</v>
      </c>
      <c r="F75" s="68">
        <v>0.90711086017734954</v>
      </c>
      <c r="G75" s="67" t="s">
        <v>3416</v>
      </c>
      <c r="H75" s="67">
        <v>1</v>
      </c>
      <c r="I75" s="67" t="s">
        <v>62</v>
      </c>
      <c r="J75" s="67">
        <v>1</v>
      </c>
    </row>
    <row r="76" spans="1:10" x14ac:dyDescent="0.3">
      <c r="A76" s="69">
        <v>75</v>
      </c>
      <c r="B76" t="s">
        <v>3432</v>
      </c>
      <c r="C76" t="s">
        <v>58</v>
      </c>
      <c r="D76" s="67">
        <v>2050</v>
      </c>
      <c r="E76" s="67">
        <v>320</v>
      </c>
      <c r="F76" s="67" t="s">
        <v>62</v>
      </c>
      <c r="G76" s="67" t="s">
        <v>3384</v>
      </c>
      <c r="H76" s="67">
        <v>2</v>
      </c>
      <c r="I76" s="67" t="s">
        <v>62</v>
      </c>
      <c r="J76" s="67">
        <v>1</v>
      </c>
    </row>
    <row r="77" spans="1:10" x14ac:dyDescent="0.3">
      <c r="A77" s="69">
        <v>76</v>
      </c>
      <c r="B77" t="s">
        <v>3432</v>
      </c>
      <c r="C77" t="s">
        <v>58</v>
      </c>
      <c r="D77" s="67" t="s">
        <v>3400</v>
      </c>
      <c r="E77" s="67">
        <v>352</v>
      </c>
      <c r="F77" s="67" t="s">
        <v>62</v>
      </c>
      <c r="G77" s="67" t="s">
        <v>3384</v>
      </c>
      <c r="H77" s="67">
        <v>2</v>
      </c>
      <c r="I77" s="67" t="s">
        <v>62</v>
      </c>
      <c r="J77" s="67">
        <v>1</v>
      </c>
    </row>
    <row r="78" spans="1:10" x14ac:dyDescent="0.3">
      <c r="A78" s="69">
        <v>77</v>
      </c>
      <c r="B78" t="s">
        <v>3432</v>
      </c>
      <c r="C78" t="s">
        <v>58</v>
      </c>
      <c r="D78" s="67" t="s">
        <v>8</v>
      </c>
      <c r="E78" s="67">
        <v>318</v>
      </c>
      <c r="F78" s="67" t="s">
        <v>62</v>
      </c>
      <c r="G78" s="67" t="s">
        <v>3384</v>
      </c>
      <c r="H78" s="67">
        <v>2</v>
      </c>
      <c r="I78" s="67" t="s">
        <v>62</v>
      </c>
      <c r="J78" s="67">
        <v>1</v>
      </c>
    </row>
    <row r="79" spans="1:10" x14ac:dyDescent="0.3">
      <c r="A79" s="69">
        <v>78</v>
      </c>
      <c r="B79" t="s">
        <v>3432</v>
      </c>
      <c r="C79" t="s">
        <v>58</v>
      </c>
      <c r="D79" s="67" t="s">
        <v>9</v>
      </c>
      <c r="E79" s="67" t="s">
        <v>62</v>
      </c>
      <c r="F79" s="67">
        <v>-0.4</v>
      </c>
      <c r="G79" s="67" t="s">
        <v>3392</v>
      </c>
      <c r="H79" s="67">
        <v>2</v>
      </c>
      <c r="I79" s="67" t="s">
        <v>62</v>
      </c>
      <c r="J79" s="67">
        <v>1</v>
      </c>
    </row>
    <row r="80" spans="1:10" x14ac:dyDescent="0.3">
      <c r="A80" s="69">
        <v>79</v>
      </c>
      <c r="B80" t="s">
        <v>3432</v>
      </c>
      <c r="C80" t="s">
        <v>58</v>
      </c>
      <c r="D80" s="67" t="s">
        <v>3401</v>
      </c>
      <c r="E80" s="67" t="s">
        <v>62</v>
      </c>
      <c r="F80" s="67">
        <v>0</v>
      </c>
      <c r="G80" s="67" t="s">
        <v>3392</v>
      </c>
      <c r="H80" s="67">
        <v>2</v>
      </c>
      <c r="I80" s="67" t="s">
        <v>62</v>
      </c>
      <c r="J80" s="67">
        <v>1</v>
      </c>
    </row>
    <row r="81" spans="1:10" x14ac:dyDescent="0.3">
      <c r="A81" s="69">
        <v>80</v>
      </c>
      <c r="B81" t="s">
        <v>3432</v>
      </c>
      <c r="C81" t="s">
        <v>58</v>
      </c>
      <c r="D81" s="67" t="s">
        <v>3418</v>
      </c>
      <c r="E81" s="67" t="s">
        <v>62</v>
      </c>
      <c r="F81" s="67">
        <v>-0.433</v>
      </c>
      <c r="G81" s="67" t="s">
        <v>3419</v>
      </c>
      <c r="H81" s="67">
        <v>2</v>
      </c>
      <c r="I81" s="67" t="s">
        <v>62</v>
      </c>
      <c r="J81" s="67">
        <v>1</v>
      </c>
    </row>
    <row r="82" spans="1:10" x14ac:dyDescent="0.3">
      <c r="A82" s="69">
        <v>81</v>
      </c>
      <c r="B82" t="s">
        <v>3432</v>
      </c>
      <c r="C82" t="s">
        <v>58</v>
      </c>
      <c r="D82" s="67" t="s">
        <v>3403</v>
      </c>
      <c r="E82" s="67" t="s">
        <v>62</v>
      </c>
      <c r="F82" s="67">
        <v>0</v>
      </c>
      <c r="G82" s="67" t="s">
        <v>3419</v>
      </c>
      <c r="H82" s="67">
        <v>2</v>
      </c>
      <c r="I82" s="67" t="s">
        <v>62</v>
      </c>
      <c r="J82" s="67">
        <v>1</v>
      </c>
    </row>
    <row r="83" spans="1:10" x14ac:dyDescent="0.3">
      <c r="A83" s="69">
        <v>82</v>
      </c>
      <c r="B83" t="s">
        <v>3432</v>
      </c>
      <c r="C83" t="s">
        <v>58</v>
      </c>
      <c r="D83" s="67">
        <v>2050</v>
      </c>
      <c r="E83" s="67">
        <v>283</v>
      </c>
      <c r="F83" s="67" t="s">
        <v>62</v>
      </c>
      <c r="G83" s="67" t="s">
        <v>3417</v>
      </c>
      <c r="H83" s="67">
        <v>2</v>
      </c>
      <c r="I83" s="67" t="s">
        <v>62</v>
      </c>
      <c r="J83" s="67">
        <v>1</v>
      </c>
    </row>
    <row r="84" spans="1:10" x14ac:dyDescent="0.3">
      <c r="A84" s="69">
        <v>83</v>
      </c>
      <c r="B84" t="s">
        <v>3432</v>
      </c>
      <c r="C84" t="s">
        <v>58</v>
      </c>
      <c r="D84" s="67" t="s">
        <v>3402</v>
      </c>
      <c r="E84" s="67">
        <v>163</v>
      </c>
      <c r="F84" s="67" t="s">
        <v>62</v>
      </c>
      <c r="G84" s="67" t="s">
        <v>3417</v>
      </c>
      <c r="H84" s="67">
        <v>2</v>
      </c>
      <c r="I84" s="67" t="s">
        <v>62</v>
      </c>
      <c r="J84" s="67">
        <v>1</v>
      </c>
    </row>
    <row r="85" spans="1:10" x14ac:dyDescent="0.3">
      <c r="A85" s="69">
        <v>84</v>
      </c>
      <c r="B85" t="s">
        <v>3432</v>
      </c>
      <c r="C85" t="s">
        <v>58</v>
      </c>
      <c r="D85" s="67" t="s">
        <v>8</v>
      </c>
      <c r="E85" s="67">
        <v>271</v>
      </c>
      <c r="F85" s="67" t="s">
        <v>62</v>
      </c>
      <c r="G85" s="67" t="s">
        <v>3417</v>
      </c>
      <c r="H85" s="67">
        <v>2</v>
      </c>
      <c r="I85" s="67" t="s">
        <v>62</v>
      </c>
      <c r="J85" s="67">
        <v>1</v>
      </c>
    </row>
    <row r="86" spans="1:10" x14ac:dyDescent="0.3">
      <c r="A86" s="69">
        <v>85</v>
      </c>
      <c r="B86" t="s">
        <v>3432</v>
      </c>
      <c r="C86" t="s">
        <v>58</v>
      </c>
      <c r="D86" s="67" t="s">
        <v>3418</v>
      </c>
      <c r="E86" s="67" t="s">
        <v>62</v>
      </c>
      <c r="F86" s="67">
        <v>1.25</v>
      </c>
      <c r="G86" s="67" t="s">
        <v>3420</v>
      </c>
      <c r="H86" s="67">
        <v>2</v>
      </c>
      <c r="I86" s="67" t="s">
        <v>62</v>
      </c>
      <c r="J86" s="67">
        <v>1</v>
      </c>
    </row>
    <row r="87" spans="1:10" x14ac:dyDescent="0.3">
      <c r="A87" s="69">
        <v>86</v>
      </c>
      <c r="B87" t="s">
        <v>3432</v>
      </c>
      <c r="C87" t="s">
        <v>58</v>
      </c>
      <c r="D87" s="67" t="s">
        <v>3403</v>
      </c>
      <c r="E87" s="67" t="s">
        <v>62</v>
      </c>
      <c r="F87" s="67">
        <v>0.874</v>
      </c>
      <c r="G87" s="67" t="s">
        <v>3420</v>
      </c>
      <c r="H87" s="67">
        <v>2</v>
      </c>
      <c r="I87" s="67" t="s">
        <v>62</v>
      </c>
      <c r="J87" s="67">
        <v>1</v>
      </c>
    </row>
    <row r="88" spans="1:10" x14ac:dyDescent="0.3">
      <c r="A88" s="69">
        <v>87</v>
      </c>
      <c r="B88" t="s">
        <v>3432</v>
      </c>
      <c r="C88" t="s">
        <v>58</v>
      </c>
      <c r="D88" s="67" t="s">
        <v>3418</v>
      </c>
      <c r="E88" s="67" t="s">
        <v>62</v>
      </c>
      <c r="F88" s="68">
        <v>0.92452006194322323</v>
      </c>
      <c r="G88" s="67" t="s">
        <v>3416</v>
      </c>
      <c r="H88" s="67">
        <v>2</v>
      </c>
      <c r="I88" s="67" t="s">
        <v>62</v>
      </c>
      <c r="J88" s="67">
        <v>1</v>
      </c>
    </row>
    <row r="89" spans="1:10" x14ac:dyDescent="0.3">
      <c r="A89" s="69">
        <v>88</v>
      </c>
      <c r="B89" t="s">
        <v>3432</v>
      </c>
      <c r="C89" t="s">
        <v>58</v>
      </c>
      <c r="D89" s="67" t="s">
        <v>3403</v>
      </c>
      <c r="E89" s="67" t="s">
        <v>62</v>
      </c>
      <c r="F89" s="68">
        <v>0.11272202222075484</v>
      </c>
      <c r="G89" s="67" t="s">
        <v>3416</v>
      </c>
      <c r="H89" s="67">
        <v>2</v>
      </c>
      <c r="I89" s="67" t="s">
        <v>62</v>
      </c>
      <c r="J89" s="67">
        <v>1</v>
      </c>
    </row>
    <row r="90" spans="1:10" x14ac:dyDescent="0.3">
      <c r="A90" s="69">
        <v>89</v>
      </c>
      <c r="B90" t="s">
        <v>3432</v>
      </c>
      <c r="C90" t="s">
        <v>40</v>
      </c>
      <c r="D90" s="67">
        <v>2050</v>
      </c>
      <c r="E90" s="67">
        <v>1712</v>
      </c>
      <c r="F90" s="67" t="s">
        <v>62</v>
      </c>
      <c r="G90" s="67" t="s">
        <v>3384</v>
      </c>
      <c r="H90" s="67">
        <v>3</v>
      </c>
      <c r="I90" s="67" t="s">
        <v>62</v>
      </c>
      <c r="J90" s="67">
        <v>1</v>
      </c>
    </row>
    <row r="91" spans="1:10" x14ac:dyDescent="0.3">
      <c r="A91" s="69">
        <v>90</v>
      </c>
      <c r="B91" t="s">
        <v>3432</v>
      </c>
      <c r="C91" t="s">
        <v>40</v>
      </c>
      <c r="D91" s="67" t="s">
        <v>3400</v>
      </c>
      <c r="E91" s="67">
        <v>692</v>
      </c>
      <c r="F91" s="67" t="s">
        <v>62</v>
      </c>
      <c r="G91" s="67" t="s">
        <v>3384</v>
      </c>
      <c r="H91" s="67">
        <v>3</v>
      </c>
      <c r="I91" s="67" t="s">
        <v>62</v>
      </c>
      <c r="J91" s="67">
        <v>1</v>
      </c>
    </row>
    <row r="92" spans="1:10" x14ac:dyDescent="0.3">
      <c r="A92" s="69">
        <v>91</v>
      </c>
      <c r="B92" t="s">
        <v>3432</v>
      </c>
      <c r="C92" t="s">
        <v>40</v>
      </c>
      <c r="D92" s="67" t="s">
        <v>8</v>
      </c>
      <c r="E92" s="67">
        <v>1215</v>
      </c>
      <c r="F92" s="67" t="s">
        <v>62</v>
      </c>
      <c r="G92" s="67" t="s">
        <v>3384</v>
      </c>
      <c r="H92" s="67">
        <v>3</v>
      </c>
      <c r="I92" s="67" t="s">
        <v>62</v>
      </c>
      <c r="J92" s="67">
        <v>1</v>
      </c>
    </row>
    <row r="93" spans="1:10" x14ac:dyDescent="0.3">
      <c r="A93" s="69">
        <v>92</v>
      </c>
      <c r="B93" t="s">
        <v>3432</v>
      </c>
      <c r="C93" t="s">
        <v>40</v>
      </c>
      <c r="D93" s="67" t="s">
        <v>9</v>
      </c>
      <c r="E93" s="67" t="s">
        <v>62</v>
      </c>
      <c r="F93" s="67">
        <v>1.3</v>
      </c>
      <c r="G93" s="67" t="s">
        <v>3392</v>
      </c>
      <c r="H93" s="67">
        <v>3</v>
      </c>
      <c r="I93" s="67" t="s">
        <v>62</v>
      </c>
      <c r="J93" s="67">
        <v>1</v>
      </c>
    </row>
    <row r="94" spans="1:10" x14ac:dyDescent="0.3">
      <c r="A94" s="69">
        <v>93</v>
      </c>
      <c r="B94" t="s">
        <v>3432</v>
      </c>
      <c r="C94" t="s">
        <v>40</v>
      </c>
      <c r="D94" s="67" t="s">
        <v>3401</v>
      </c>
      <c r="E94" s="67" t="s">
        <v>62</v>
      </c>
      <c r="F94" s="67">
        <v>0.8</v>
      </c>
      <c r="G94" s="67" t="s">
        <v>3392</v>
      </c>
      <c r="H94" s="67">
        <v>3</v>
      </c>
      <c r="I94" s="67" t="s">
        <v>62</v>
      </c>
      <c r="J94" s="67">
        <v>1</v>
      </c>
    </row>
    <row r="95" spans="1:10" x14ac:dyDescent="0.3">
      <c r="A95" s="69">
        <v>94</v>
      </c>
      <c r="B95" t="s">
        <v>3432</v>
      </c>
      <c r="C95" t="s">
        <v>40</v>
      </c>
      <c r="D95" s="67" t="s">
        <v>3418</v>
      </c>
      <c r="E95" s="67" t="s">
        <v>62</v>
      </c>
      <c r="F95" s="67">
        <v>0.86099999999999999</v>
      </c>
      <c r="G95" s="67" t="s">
        <v>3419</v>
      </c>
      <c r="H95" s="67">
        <v>3</v>
      </c>
      <c r="I95" s="67" t="s">
        <v>62</v>
      </c>
      <c r="J95" s="67">
        <v>1</v>
      </c>
    </row>
    <row r="96" spans="1:10" x14ac:dyDescent="0.3">
      <c r="A96" s="69">
        <v>95</v>
      </c>
      <c r="B96" t="s">
        <v>3432</v>
      </c>
      <c r="C96" t="s">
        <v>40</v>
      </c>
      <c r="D96" s="67" t="s">
        <v>3403</v>
      </c>
      <c r="E96" s="67" t="s">
        <v>62</v>
      </c>
      <c r="F96" s="67">
        <v>0.61399999999999999</v>
      </c>
      <c r="G96" s="67" t="s">
        <v>3419</v>
      </c>
      <c r="H96" s="67">
        <v>3</v>
      </c>
      <c r="I96" s="67" t="s">
        <v>62</v>
      </c>
      <c r="J96" s="67">
        <v>1</v>
      </c>
    </row>
    <row r="97" spans="1:10" x14ac:dyDescent="0.3">
      <c r="A97" s="69">
        <v>96</v>
      </c>
      <c r="B97" t="s">
        <v>3432</v>
      </c>
      <c r="C97" t="s">
        <v>40</v>
      </c>
      <c r="D97" s="67">
        <v>2050</v>
      </c>
      <c r="E97" s="67">
        <v>209</v>
      </c>
      <c r="F97" s="67" t="s">
        <v>62</v>
      </c>
      <c r="G97" s="67" t="s">
        <v>3417</v>
      </c>
      <c r="H97" s="67">
        <v>3</v>
      </c>
      <c r="I97" s="67" t="s">
        <v>62</v>
      </c>
      <c r="J97" s="67">
        <v>1</v>
      </c>
    </row>
    <row r="98" spans="1:10" x14ac:dyDescent="0.3">
      <c r="A98" s="69">
        <v>97</v>
      </c>
      <c r="B98" t="s">
        <v>3432</v>
      </c>
      <c r="C98" t="s">
        <v>40</v>
      </c>
      <c r="D98" s="67" t="s">
        <v>3402</v>
      </c>
      <c r="E98" s="67">
        <v>150</v>
      </c>
      <c r="F98" s="67" t="s">
        <v>62</v>
      </c>
      <c r="G98" s="67" t="s">
        <v>3417</v>
      </c>
      <c r="H98" s="67">
        <v>3</v>
      </c>
      <c r="I98" s="67" t="s">
        <v>62</v>
      </c>
      <c r="J98" s="67">
        <v>1</v>
      </c>
    </row>
    <row r="99" spans="1:10" x14ac:dyDescent="0.3">
      <c r="A99" s="69">
        <v>98</v>
      </c>
      <c r="B99" t="s">
        <v>3432</v>
      </c>
      <c r="C99" t="s">
        <v>40</v>
      </c>
      <c r="D99" s="67" t="s">
        <v>8</v>
      </c>
      <c r="E99" s="67">
        <v>166</v>
      </c>
      <c r="F99" s="67" t="s">
        <v>62</v>
      </c>
      <c r="G99" s="67" t="s">
        <v>3417</v>
      </c>
      <c r="H99" s="67">
        <v>3</v>
      </c>
      <c r="I99" s="67" t="s">
        <v>62</v>
      </c>
      <c r="J99" s="67">
        <v>1</v>
      </c>
    </row>
    <row r="100" spans="1:10" x14ac:dyDescent="0.3">
      <c r="A100" s="69">
        <v>99</v>
      </c>
      <c r="B100" t="s">
        <v>3432</v>
      </c>
      <c r="C100" t="s">
        <v>40</v>
      </c>
      <c r="D100" s="67" t="s">
        <v>3418</v>
      </c>
      <c r="E100" s="67" t="s">
        <v>62</v>
      </c>
      <c r="F100" s="67">
        <v>0.153</v>
      </c>
      <c r="G100" s="67" t="s">
        <v>3420</v>
      </c>
      <c r="H100" s="67">
        <v>3</v>
      </c>
      <c r="I100" s="67" t="s">
        <v>62</v>
      </c>
      <c r="J100" s="67">
        <v>1</v>
      </c>
    </row>
    <row r="101" spans="1:10" x14ac:dyDescent="0.3">
      <c r="A101" s="69">
        <v>100</v>
      </c>
      <c r="B101" t="s">
        <v>3432</v>
      </c>
      <c r="C101" t="s">
        <v>40</v>
      </c>
      <c r="D101" s="67" t="s">
        <v>3403</v>
      </c>
      <c r="E101" s="67" t="s">
        <v>62</v>
      </c>
      <c r="F101" s="67">
        <v>0.40200000000000002</v>
      </c>
      <c r="G101" s="67" t="s">
        <v>3420</v>
      </c>
      <c r="H101" s="67">
        <v>3</v>
      </c>
      <c r="I101" s="67" t="s">
        <v>62</v>
      </c>
      <c r="J101" s="67">
        <v>1</v>
      </c>
    </row>
    <row r="102" spans="1:10" x14ac:dyDescent="0.3">
      <c r="A102" s="69">
        <v>101</v>
      </c>
      <c r="B102" t="s">
        <v>3432</v>
      </c>
      <c r="C102" t="s">
        <v>40</v>
      </c>
      <c r="D102" s="67" t="s">
        <v>3418</v>
      </c>
      <c r="E102" s="67" t="s">
        <v>62</v>
      </c>
      <c r="F102" s="68">
        <v>1.5096952145846971</v>
      </c>
      <c r="G102" s="67" t="s">
        <v>3416</v>
      </c>
      <c r="H102" s="67">
        <v>3</v>
      </c>
      <c r="I102" s="67" t="s">
        <v>62</v>
      </c>
      <c r="J102" s="67">
        <v>1</v>
      </c>
    </row>
    <row r="103" spans="1:10" x14ac:dyDescent="0.3">
      <c r="A103" s="69">
        <v>102</v>
      </c>
      <c r="B103" t="s">
        <v>3432</v>
      </c>
      <c r="C103" t="s">
        <v>40</v>
      </c>
      <c r="D103" s="67" t="s">
        <v>3403</v>
      </c>
      <c r="E103" s="67" t="s">
        <v>62</v>
      </c>
      <c r="F103" s="68">
        <v>1.3028742375802418</v>
      </c>
      <c r="G103" s="67" t="s">
        <v>3416</v>
      </c>
      <c r="H103" s="67">
        <v>3</v>
      </c>
      <c r="I103" s="67" t="s">
        <v>62</v>
      </c>
      <c r="J103" s="67">
        <v>1</v>
      </c>
    </row>
    <row r="104" spans="1:10" x14ac:dyDescent="0.3">
      <c r="A104" s="69">
        <v>103</v>
      </c>
      <c r="B104" t="s">
        <v>3432</v>
      </c>
      <c r="C104" t="s">
        <v>23</v>
      </c>
      <c r="D104" s="67" t="s">
        <v>3400</v>
      </c>
      <c r="E104" s="67">
        <v>97</v>
      </c>
      <c r="F104" s="67" t="s">
        <v>62</v>
      </c>
      <c r="G104" s="67" t="s">
        <v>3384</v>
      </c>
      <c r="H104" s="67">
        <v>4</v>
      </c>
      <c r="I104" s="67" t="s">
        <v>62</v>
      </c>
      <c r="J104" s="67">
        <v>1</v>
      </c>
    </row>
    <row r="105" spans="1:10" x14ac:dyDescent="0.3">
      <c r="A105" s="69">
        <v>104</v>
      </c>
      <c r="B105" t="s">
        <v>3432</v>
      </c>
      <c r="C105" t="s">
        <v>23</v>
      </c>
      <c r="D105" s="67" t="s">
        <v>8</v>
      </c>
      <c r="E105" s="67">
        <v>173</v>
      </c>
      <c r="F105" s="67" t="s">
        <v>62</v>
      </c>
      <c r="G105" s="67" t="s">
        <v>3384</v>
      </c>
      <c r="H105" s="67">
        <v>4</v>
      </c>
      <c r="I105" s="67" t="s">
        <v>62</v>
      </c>
      <c r="J105" s="67">
        <v>1</v>
      </c>
    </row>
    <row r="106" spans="1:10" x14ac:dyDescent="0.3">
      <c r="A106" s="69">
        <v>105</v>
      </c>
      <c r="B106" t="s">
        <v>3432</v>
      </c>
      <c r="C106" t="s">
        <v>23</v>
      </c>
      <c r="D106" s="67">
        <v>2050</v>
      </c>
      <c r="E106" s="67">
        <v>173</v>
      </c>
      <c r="F106" s="67" t="s">
        <v>62</v>
      </c>
      <c r="G106" s="67" t="s">
        <v>3384</v>
      </c>
      <c r="H106" s="67">
        <v>4</v>
      </c>
      <c r="I106" s="67" t="s">
        <v>62</v>
      </c>
      <c r="J106" s="67">
        <v>1</v>
      </c>
    </row>
    <row r="107" spans="1:10" x14ac:dyDescent="0.3">
      <c r="A107" s="69">
        <v>106</v>
      </c>
      <c r="B107" t="s">
        <v>3432</v>
      </c>
      <c r="C107" t="s">
        <v>23</v>
      </c>
      <c r="D107" s="67" t="s">
        <v>9</v>
      </c>
      <c r="E107" s="67" t="s">
        <v>62</v>
      </c>
      <c r="F107" s="67">
        <v>1.5</v>
      </c>
      <c r="G107" s="67" t="s">
        <v>3392</v>
      </c>
      <c r="H107" s="67">
        <v>4</v>
      </c>
      <c r="I107" s="67" t="s">
        <v>62</v>
      </c>
      <c r="J107" s="67">
        <v>1</v>
      </c>
    </row>
    <row r="108" spans="1:10" x14ac:dyDescent="0.3">
      <c r="A108" s="69">
        <v>107</v>
      </c>
      <c r="B108" t="s">
        <v>3432</v>
      </c>
      <c r="C108" t="s">
        <v>23</v>
      </c>
      <c r="D108" s="67" t="s">
        <v>3401</v>
      </c>
      <c r="E108" s="67" t="s">
        <v>62</v>
      </c>
      <c r="F108" s="67">
        <v>1.4</v>
      </c>
      <c r="G108" s="67" t="s">
        <v>3392</v>
      </c>
      <c r="H108" s="67">
        <v>4</v>
      </c>
      <c r="I108" s="67" t="s">
        <v>62</v>
      </c>
      <c r="J108" s="67">
        <v>1</v>
      </c>
    </row>
    <row r="109" spans="1:10" x14ac:dyDescent="0.3">
      <c r="A109" s="69">
        <v>108</v>
      </c>
      <c r="B109" t="s">
        <v>3432</v>
      </c>
      <c r="C109" t="s">
        <v>23</v>
      </c>
      <c r="D109" s="67" t="s">
        <v>3418</v>
      </c>
      <c r="E109" s="67" t="s">
        <v>62</v>
      </c>
      <c r="F109" s="67">
        <v>1.2769999999999999</v>
      </c>
      <c r="G109" s="67" t="s">
        <v>3419</v>
      </c>
      <c r="H109" s="67">
        <v>4</v>
      </c>
      <c r="I109" s="67" t="s">
        <v>62</v>
      </c>
      <c r="J109" s="67">
        <v>1</v>
      </c>
    </row>
    <row r="110" spans="1:10" x14ac:dyDescent="0.3">
      <c r="A110" s="69">
        <v>109</v>
      </c>
      <c r="B110" t="s">
        <v>3432</v>
      </c>
      <c r="C110" t="s">
        <v>23</v>
      </c>
      <c r="D110" s="67" t="s">
        <v>3403</v>
      </c>
      <c r="E110" s="67" t="s">
        <v>62</v>
      </c>
      <c r="F110" s="67">
        <v>0.67300000000000004</v>
      </c>
      <c r="G110" s="67" t="s">
        <v>3419</v>
      </c>
      <c r="H110" s="67">
        <v>4</v>
      </c>
      <c r="I110" s="67" t="s">
        <v>62</v>
      </c>
      <c r="J110" s="67">
        <v>1</v>
      </c>
    </row>
    <row r="111" spans="1:10" x14ac:dyDescent="0.3">
      <c r="A111" s="69">
        <v>110</v>
      </c>
      <c r="B111" t="s">
        <v>3432</v>
      </c>
      <c r="C111" t="s">
        <v>23</v>
      </c>
      <c r="D111" s="67" t="s">
        <v>3402</v>
      </c>
      <c r="E111" s="67">
        <v>150</v>
      </c>
      <c r="F111" s="67" t="s">
        <v>62</v>
      </c>
      <c r="G111" s="67" t="s">
        <v>3417</v>
      </c>
      <c r="H111" s="67">
        <v>4</v>
      </c>
      <c r="I111" s="67" t="s">
        <v>62</v>
      </c>
      <c r="J111" s="67">
        <v>1</v>
      </c>
    </row>
    <row r="112" spans="1:10" x14ac:dyDescent="0.3">
      <c r="A112" s="69">
        <v>111</v>
      </c>
      <c r="B112" t="s">
        <v>3432</v>
      </c>
      <c r="C112" t="s">
        <v>23</v>
      </c>
      <c r="D112" s="67" t="s">
        <v>8</v>
      </c>
      <c r="E112" s="67">
        <v>141</v>
      </c>
      <c r="F112" s="67" t="s">
        <v>62</v>
      </c>
      <c r="G112" s="67" t="s">
        <v>3417</v>
      </c>
      <c r="H112" s="67">
        <v>4</v>
      </c>
      <c r="I112" s="67" t="s">
        <v>62</v>
      </c>
      <c r="J112" s="67">
        <v>1</v>
      </c>
    </row>
    <row r="113" spans="1:10" x14ac:dyDescent="0.3">
      <c r="A113" s="69">
        <v>112</v>
      </c>
      <c r="B113" t="s">
        <v>3432</v>
      </c>
      <c r="C113" t="s">
        <v>23</v>
      </c>
      <c r="D113" s="67">
        <v>2050</v>
      </c>
      <c r="E113" s="67">
        <v>191</v>
      </c>
      <c r="F113" s="67" t="s">
        <v>62</v>
      </c>
      <c r="G113" s="67" t="s">
        <v>3417</v>
      </c>
      <c r="H113" s="67">
        <v>4</v>
      </c>
      <c r="I113" s="67" t="s">
        <v>62</v>
      </c>
      <c r="J113" s="67">
        <v>1</v>
      </c>
    </row>
    <row r="114" spans="1:10" x14ac:dyDescent="0.3">
      <c r="A114" s="69">
        <v>113</v>
      </c>
      <c r="B114" t="s">
        <v>3432</v>
      </c>
      <c r="C114" t="s">
        <v>23</v>
      </c>
      <c r="D114" s="67" t="s">
        <v>3418</v>
      </c>
      <c r="E114" s="67" t="s">
        <v>62</v>
      </c>
      <c r="F114" s="67">
        <v>-0.12</v>
      </c>
      <c r="G114" s="67" t="s">
        <v>3420</v>
      </c>
      <c r="H114" s="67">
        <v>4</v>
      </c>
      <c r="I114" s="67" t="s">
        <v>62</v>
      </c>
      <c r="J114" s="67">
        <v>1</v>
      </c>
    </row>
    <row r="115" spans="1:10" x14ac:dyDescent="0.3">
      <c r="A115" s="69">
        <v>114</v>
      </c>
      <c r="B115" t="s">
        <v>3432</v>
      </c>
      <c r="C115" t="s">
        <v>23</v>
      </c>
      <c r="D115" s="67" t="s">
        <v>3403</v>
      </c>
      <c r="E115" s="67" t="s">
        <v>62</v>
      </c>
      <c r="F115" s="67">
        <v>0.33200000000000002</v>
      </c>
      <c r="G115" s="67" t="s">
        <v>3420</v>
      </c>
      <c r="H115" s="67">
        <v>4</v>
      </c>
      <c r="I115" s="67" t="s">
        <v>62</v>
      </c>
      <c r="J115" s="67">
        <v>1</v>
      </c>
    </row>
    <row r="116" spans="1:10" x14ac:dyDescent="0.3">
      <c r="A116" s="69">
        <v>115</v>
      </c>
      <c r="B116" t="s">
        <v>3432</v>
      </c>
      <c r="C116" t="s">
        <v>23</v>
      </c>
      <c r="D116" s="67" t="s">
        <v>3418</v>
      </c>
      <c r="E116" s="67" t="s">
        <v>62</v>
      </c>
      <c r="F116" s="68">
        <v>1.1743300279007014</v>
      </c>
      <c r="G116" s="67" t="s">
        <v>3416</v>
      </c>
      <c r="H116" s="67">
        <v>4</v>
      </c>
      <c r="I116" s="67" t="s">
        <v>62</v>
      </c>
      <c r="J116" s="67">
        <v>1</v>
      </c>
    </row>
    <row r="117" spans="1:10" x14ac:dyDescent="0.3">
      <c r="A117" s="69">
        <v>116</v>
      </c>
      <c r="B117" t="s">
        <v>3432</v>
      </c>
      <c r="C117" t="s">
        <v>23</v>
      </c>
      <c r="D117" s="67" t="s">
        <v>3403</v>
      </c>
      <c r="E117" s="67" t="s">
        <v>62</v>
      </c>
      <c r="F117" s="68">
        <v>2.080484195353471</v>
      </c>
      <c r="G117" s="67" t="s">
        <v>3416</v>
      </c>
      <c r="H117" s="67">
        <v>4</v>
      </c>
      <c r="I117" s="67" t="s">
        <v>62</v>
      </c>
      <c r="J117" s="67">
        <v>1</v>
      </c>
    </row>
    <row r="118" spans="1:10" x14ac:dyDescent="0.3">
      <c r="A118" s="69">
        <v>117</v>
      </c>
      <c r="B118" t="s">
        <v>3432</v>
      </c>
      <c r="C118" t="s">
        <v>22</v>
      </c>
      <c r="D118" s="67" t="s">
        <v>3400</v>
      </c>
      <c r="E118" s="67">
        <v>277</v>
      </c>
      <c r="F118" s="67" t="s">
        <v>62</v>
      </c>
      <c r="G118" s="67" t="s">
        <v>3384</v>
      </c>
      <c r="H118" s="67">
        <v>5</v>
      </c>
      <c r="I118" s="67" t="s">
        <v>62</v>
      </c>
      <c r="J118" s="67">
        <v>1</v>
      </c>
    </row>
    <row r="119" spans="1:10" x14ac:dyDescent="0.3">
      <c r="A119" s="69">
        <v>118</v>
      </c>
      <c r="B119" t="s">
        <v>3432</v>
      </c>
      <c r="C119" t="s">
        <v>22</v>
      </c>
      <c r="D119" s="67" t="s">
        <v>8</v>
      </c>
      <c r="E119" s="67">
        <v>372</v>
      </c>
      <c r="F119" s="67" t="s">
        <v>62</v>
      </c>
      <c r="G119" s="67" t="s">
        <v>3384</v>
      </c>
      <c r="H119" s="67">
        <v>5</v>
      </c>
      <c r="I119" s="67" t="s">
        <v>62</v>
      </c>
      <c r="J119" s="67">
        <v>1</v>
      </c>
    </row>
    <row r="120" spans="1:10" x14ac:dyDescent="0.3">
      <c r="A120" s="69">
        <v>119</v>
      </c>
      <c r="B120" t="s">
        <v>3432</v>
      </c>
      <c r="C120" t="s">
        <v>22</v>
      </c>
      <c r="D120" s="67">
        <v>2050</v>
      </c>
      <c r="E120" s="67">
        <v>473</v>
      </c>
      <c r="F120" s="67" t="s">
        <v>62</v>
      </c>
      <c r="G120" s="67" t="s">
        <v>3384</v>
      </c>
      <c r="H120" s="67">
        <v>5</v>
      </c>
      <c r="I120" s="67" t="s">
        <v>62</v>
      </c>
      <c r="J120" s="67">
        <v>1</v>
      </c>
    </row>
    <row r="121" spans="1:10" x14ac:dyDescent="0.3">
      <c r="A121" s="69">
        <v>120</v>
      </c>
      <c r="B121" t="s">
        <v>3432</v>
      </c>
      <c r="C121" t="s">
        <v>22</v>
      </c>
      <c r="D121" s="67" t="s">
        <v>9</v>
      </c>
      <c r="E121" s="67" t="s">
        <v>62</v>
      </c>
      <c r="F121" s="67">
        <v>0.8</v>
      </c>
      <c r="G121" s="67" t="s">
        <v>3392</v>
      </c>
      <c r="H121" s="67">
        <v>5</v>
      </c>
      <c r="I121" s="67" t="s">
        <v>62</v>
      </c>
      <c r="J121" s="67">
        <v>1</v>
      </c>
    </row>
    <row r="122" spans="1:10" x14ac:dyDescent="0.3">
      <c r="A122" s="69">
        <v>121</v>
      </c>
      <c r="B122" t="s">
        <v>3432</v>
      </c>
      <c r="C122" t="s">
        <v>22</v>
      </c>
      <c r="D122" s="67" t="s">
        <v>3401</v>
      </c>
      <c r="E122" s="67" t="s">
        <v>62</v>
      </c>
      <c r="F122" s="67">
        <v>0.5</v>
      </c>
      <c r="G122" s="67" t="s">
        <v>3392</v>
      </c>
      <c r="H122" s="67">
        <v>5</v>
      </c>
      <c r="I122" s="67" t="s">
        <v>62</v>
      </c>
      <c r="J122" s="67">
        <v>1</v>
      </c>
    </row>
    <row r="123" spans="1:10" x14ac:dyDescent="0.3">
      <c r="A123" s="69">
        <v>122</v>
      </c>
      <c r="B123" t="s">
        <v>3432</v>
      </c>
      <c r="C123" t="s">
        <v>22</v>
      </c>
      <c r="D123" s="67" t="s">
        <v>3418</v>
      </c>
      <c r="E123" s="67" t="s">
        <v>62</v>
      </c>
      <c r="F123" s="67">
        <v>0.64900000000000002</v>
      </c>
      <c r="G123" s="67" t="s">
        <v>3419</v>
      </c>
      <c r="H123" s="67">
        <v>5</v>
      </c>
      <c r="I123" s="67" t="s">
        <v>62</v>
      </c>
      <c r="J123" s="67">
        <v>1</v>
      </c>
    </row>
    <row r="124" spans="1:10" x14ac:dyDescent="0.3">
      <c r="A124" s="69">
        <v>123</v>
      </c>
      <c r="B124" t="s">
        <v>3432</v>
      </c>
      <c r="C124" t="s">
        <v>22</v>
      </c>
      <c r="D124" s="67" t="s">
        <v>3403</v>
      </c>
      <c r="E124" s="67" t="s">
        <v>62</v>
      </c>
      <c r="F124" s="67">
        <v>0.35099999999999998</v>
      </c>
      <c r="G124" s="67" t="s">
        <v>3419</v>
      </c>
      <c r="H124" s="67">
        <v>5</v>
      </c>
      <c r="I124" s="67" t="s">
        <v>62</v>
      </c>
      <c r="J124" s="67">
        <v>1</v>
      </c>
    </row>
    <row r="125" spans="1:10" x14ac:dyDescent="0.3">
      <c r="A125" s="69">
        <v>124</v>
      </c>
      <c r="B125" t="s">
        <v>3432</v>
      </c>
      <c r="C125" t="s">
        <v>22</v>
      </c>
      <c r="D125" s="67" t="s">
        <v>3402</v>
      </c>
      <c r="E125" s="67">
        <v>96</v>
      </c>
      <c r="F125" s="67" t="s">
        <v>62</v>
      </c>
      <c r="G125" s="67" t="s">
        <v>3417</v>
      </c>
      <c r="H125" s="67">
        <v>5</v>
      </c>
      <c r="I125" s="67" t="s">
        <v>62</v>
      </c>
      <c r="J125" s="67">
        <v>1</v>
      </c>
    </row>
    <row r="126" spans="1:10" x14ac:dyDescent="0.3">
      <c r="A126" s="69">
        <v>125</v>
      </c>
      <c r="B126" t="s">
        <v>3432</v>
      </c>
      <c r="C126" t="s">
        <v>22</v>
      </c>
      <c r="D126" s="67" t="s">
        <v>8</v>
      </c>
      <c r="E126" s="67">
        <v>123</v>
      </c>
      <c r="F126" s="67" t="s">
        <v>62</v>
      </c>
      <c r="G126" s="67" t="s">
        <v>3417</v>
      </c>
      <c r="H126" s="67">
        <v>5</v>
      </c>
      <c r="I126" s="67" t="s">
        <v>62</v>
      </c>
      <c r="J126" s="67">
        <v>1</v>
      </c>
    </row>
    <row r="127" spans="1:10" x14ac:dyDescent="0.3">
      <c r="A127" s="69">
        <v>126</v>
      </c>
      <c r="B127" t="s">
        <v>3432</v>
      </c>
      <c r="C127" t="s">
        <v>22</v>
      </c>
      <c r="D127" s="67">
        <v>2050</v>
      </c>
      <c r="E127" s="67">
        <v>181</v>
      </c>
      <c r="F127" s="67" t="s">
        <v>62</v>
      </c>
      <c r="G127" s="67" t="s">
        <v>3417</v>
      </c>
      <c r="H127" s="67">
        <v>5</v>
      </c>
      <c r="I127" s="67" t="s">
        <v>62</v>
      </c>
      <c r="J127" s="67">
        <v>1</v>
      </c>
    </row>
    <row r="128" spans="1:10" x14ac:dyDescent="0.3">
      <c r="A128" s="69">
        <v>127</v>
      </c>
      <c r="B128" t="s">
        <v>3432</v>
      </c>
      <c r="C128" t="s">
        <v>22</v>
      </c>
      <c r="D128" s="67" t="s">
        <v>3418</v>
      </c>
      <c r="E128" s="67" t="s">
        <v>62</v>
      </c>
      <c r="F128" s="67">
        <v>0.45700000000000002</v>
      </c>
      <c r="G128" s="67" t="s">
        <v>3420</v>
      </c>
      <c r="H128" s="67">
        <v>5</v>
      </c>
      <c r="I128" s="67" t="s">
        <v>62</v>
      </c>
      <c r="J128" s="67">
        <v>1</v>
      </c>
    </row>
    <row r="129" spans="1:10" x14ac:dyDescent="0.3">
      <c r="A129" s="69">
        <v>128</v>
      </c>
      <c r="B129" t="s">
        <v>3432</v>
      </c>
      <c r="C129" t="s">
        <v>22</v>
      </c>
      <c r="D129" s="67" t="s">
        <v>3403</v>
      </c>
      <c r="E129" s="67" t="s">
        <v>62</v>
      </c>
      <c r="F129" s="67">
        <v>0.61699999999999999</v>
      </c>
      <c r="G129" s="67" t="s">
        <v>3420</v>
      </c>
      <c r="H129" s="67">
        <v>5</v>
      </c>
      <c r="I129" s="67" t="s">
        <v>62</v>
      </c>
      <c r="J129" s="67">
        <v>1</v>
      </c>
    </row>
    <row r="130" spans="1:10" x14ac:dyDescent="0.3">
      <c r="A130" s="69">
        <v>129</v>
      </c>
      <c r="B130" t="s">
        <v>3432</v>
      </c>
      <c r="C130" t="s">
        <v>22</v>
      </c>
      <c r="D130" s="67" t="s">
        <v>3418</v>
      </c>
      <c r="E130" s="67" t="s">
        <v>62</v>
      </c>
      <c r="F130" s="68">
        <v>1.2334375272508848</v>
      </c>
      <c r="G130" s="67" t="s">
        <v>3416</v>
      </c>
      <c r="H130" s="67">
        <v>5</v>
      </c>
      <c r="I130" s="67" t="s">
        <v>62</v>
      </c>
      <c r="J130" s="67">
        <v>1</v>
      </c>
    </row>
    <row r="131" spans="1:10" x14ac:dyDescent="0.3">
      <c r="A131" s="69">
        <v>130</v>
      </c>
      <c r="B131" t="s">
        <v>3432</v>
      </c>
      <c r="C131" t="s">
        <v>22</v>
      </c>
      <c r="D131" s="67" t="s">
        <v>3403</v>
      </c>
      <c r="E131" s="67" t="s">
        <v>62</v>
      </c>
      <c r="F131" s="68">
        <v>1.4238959320731697</v>
      </c>
      <c r="G131" s="67" t="s">
        <v>3416</v>
      </c>
      <c r="H131" s="67">
        <v>5</v>
      </c>
      <c r="I131" s="67" t="s">
        <v>62</v>
      </c>
      <c r="J131" s="67">
        <v>1</v>
      </c>
    </row>
    <row r="132" spans="1:10" x14ac:dyDescent="0.3">
      <c r="A132" s="69">
        <v>131</v>
      </c>
      <c r="B132" t="s">
        <v>3432</v>
      </c>
      <c r="C132" t="s">
        <v>3408</v>
      </c>
      <c r="D132" s="67" t="s">
        <v>3400</v>
      </c>
      <c r="E132" s="67">
        <v>106</v>
      </c>
      <c r="F132" s="67" t="s">
        <v>62</v>
      </c>
      <c r="G132" s="67" t="s">
        <v>3384</v>
      </c>
      <c r="H132" s="67">
        <v>6</v>
      </c>
      <c r="I132" s="67" t="s">
        <v>62</v>
      </c>
      <c r="J132" s="67">
        <v>1</v>
      </c>
    </row>
    <row r="133" spans="1:10" x14ac:dyDescent="0.3">
      <c r="A133" s="69">
        <v>132</v>
      </c>
      <c r="B133" t="s">
        <v>3432</v>
      </c>
      <c r="C133" t="s">
        <v>3408</v>
      </c>
      <c r="D133" s="67" t="s">
        <v>8</v>
      </c>
      <c r="E133" s="67">
        <v>232</v>
      </c>
      <c r="F133" s="67" t="s">
        <v>62</v>
      </c>
      <c r="G133" s="67" t="s">
        <v>3384</v>
      </c>
      <c r="H133" s="67">
        <v>6</v>
      </c>
      <c r="I133" s="67" t="s">
        <v>62</v>
      </c>
      <c r="J133" s="67">
        <v>1</v>
      </c>
    </row>
    <row r="134" spans="1:10" x14ac:dyDescent="0.3">
      <c r="A134" s="69">
        <v>133</v>
      </c>
      <c r="B134" t="s">
        <v>3432</v>
      </c>
      <c r="C134" t="s">
        <v>3408</v>
      </c>
      <c r="D134" s="67">
        <v>2050</v>
      </c>
      <c r="E134" s="67">
        <v>332</v>
      </c>
      <c r="F134" s="67" t="s">
        <v>62</v>
      </c>
      <c r="G134" s="67" t="s">
        <v>3384</v>
      </c>
      <c r="H134" s="67">
        <v>6</v>
      </c>
      <c r="I134" s="67" t="s">
        <v>62</v>
      </c>
      <c r="J134" s="67">
        <v>1</v>
      </c>
    </row>
    <row r="135" spans="1:10" x14ac:dyDescent="0.3">
      <c r="A135" s="69">
        <v>134</v>
      </c>
      <c r="B135" t="s">
        <v>3432</v>
      </c>
      <c r="C135" t="s">
        <v>3408</v>
      </c>
      <c r="D135" s="67" t="s">
        <v>9</v>
      </c>
      <c r="E135" s="67" t="s">
        <v>62</v>
      </c>
      <c r="F135" s="67">
        <v>1.6</v>
      </c>
      <c r="G135" s="67" t="s">
        <v>3392</v>
      </c>
      <c r="H135" s="67">
        <v>6</v>
      </c>
      <c r="I135" s="67" t="s">
        <v>62</v>
      </c>
      <c r="J135" s="67">
        <v>1</v>
      </c>
    </row>
    <row r="136" spans="1:10" x14ac:dyDescent="0.3">
      <c r="A136" s="69">
        <v>135</v>
      </c>
      <c r="B136" t="s">
        <v>3432</v>
      </c>
      <c r="C136" t="s">
        <v>3408</v>
      </c>
      <c r="D136" s="67" t="s">
        <v>3401</v>
      </c>
      <c r="E136" s="67" t="s">
        <v>62</v>
      </c>
      <c r="F136" s="67">
        <v>0.8</v>
      </c>
      <c r="G136" s="67" t="s">
        <v>3392</v>
      </c>
      <c r="H136" s="67">
        <v>6</v>
      </c>
      <c r="I136" s="67" t="s">
        <v>62</v>
      </c>
      <c r="J136" s="67">
        <v>1</v>
      </c>
    </row>
    <row r="137" spans="1:10" x14ac:dyDescent="0.3">
      <c r="A137" s="69">
        <v>136</v>
      </c>
      <c r="B137" t="s">
        <v>3432</v>
      </c>
      <c r="C137" t="s">
        <v>3408</v>
      </c>
      <c r="D137" s="67" t="s">
        <v>3418</v>
      </c>
      <c r="E137" s="67" t="s">
        <v>62</v>
      </c>
      <c r="F137" s="67">
        <v>0.95399999999999996</v>
      </c>
      <c r="G137" s="67" t="s">
        <v>3419</v>
      </c>
      <c r="H137" s="67">
        <v>6</v>
      </c>
      <c r="I137" s="67" t="s">
        <v>62</v>
      </c>
      <c r="J137" s="67">
        <v>1</v>
      </c>
    </row>
    <row r="138" spans="1:10" x14ac:dyDescent="0.3">
      <c r="A138" s="69">
        <v>137</v>
      </c>
      <c r="B138" t="s">
        <v>3432</v>
      </c>
      <c r="C138" t="s">
        <v>3408</v>
      </c>
      <c r="D138" s="67" t="s">
        <v>3403</v>
      </c>
      <c r="E138" s="67" t="s">
        <v>62</v>
      </c>
      <c r="F138" s="67">
        <v>0.43099999999999999</v>
      </c>
      <c r="G138" s="67" t="s">
        <v>3419</v>
      </c>
      <c r="H138" s="67">
        <v>6</v>
      </c>
      <c r="I138" s="67" t="s">
        <v>62</v>
      </c>
      <c r="J138" s="67">
        <v>1</v>
      </c>
    </row>
    <row r="139" spans="1:10" x14ac:dyDescent="0.3">
      <c r="A139" s="69">
        <v>138</v>
      </c>
      <c r="B139" t="s">
        <v>3432</v>
      </c>
      <c r="C139" t="s">
        <v>3408</v>
      </c>
      <c r="D139" s="67" t="s">
        <v>3402</v>
      </c>
      <c r="E139" s="67">
        <v>135</v>
      </c>
      <c r="F139" s="67" t="s">
        <v>62</v>
      </c>
      <c r="G139" s="67" t="s">
        <v>3417</v>
      </c>
      <c r="H139" s="67">
        <v>6</v>
      </c>
      <c r="I139" s="67" t="s">
        <v>62</v>
      </c>
      <c r="J139" s="67">
        <v>1</v>
      </c>
    </row>
    <row r="140" spans="1:10" x14ac:dyDescent="0.3">
      <c r="A140" s="69">
        <v>139</v>
      </c>
      <c r="B140" t="s">
        <v>3432</v>
      </c>
      <c r="C140" t="s">
        <v>3408</v>
      </c>
      <c r="D140" s="67" t="s">
        <v>8</v>
      </c>
      <c r="E140" s="67">
        <v>129</v>
      </c>
      <c r="F140" s="67" t="s">
        <v>62</v>
      </c>
      <c r="G140" s="67" t="s">
        <v>3417</v>
      </c>
      <c r="H140" s="67">
        <v>6</v>
      </c>
      <c r="I140" s="67" t="s">
        <v>62</v>
      </c>
      <c r="J140" s="67">
        <v>1</v>
      </c>
    </row>
    <row r="141" spans="1:10" x14ac:dyDescent="0.3">
      <c r="A141" s="69">
        <v>140</v>
      </c>
      <c r="B141" t="s">
        <v>3432</v>
      </c>
      <c r="C141" t="s">
        <v>3408</v>
      </c>
      <c r="D141" s="67">
        <v>2050</v>
      </c>
      <c r="E141" s="67">
        <v>204</v>
      </c>
      <c r="F141" s="67" t="s">
        <v>62</v>
      </c>
      <c r="G141" s="67" t="s">
        <v>3417</v>
      </c>
      <c r="H141" s="67">
        <v>6</v>
      </c>
      <c r="I141" s="67" t="s">
        <v>62</v>
      </c>
      <c r="J141" s="67">
        <v>1</v>
      </c>
    </row>
    <row r="142" spans="1:10" x14ac:dyDescent="0.3">
      <c r="A142" s="69">
        <v>141</v>
      </c>
      <c r="B142" t="s">
        <v>3432</v>
      </c>
      <c r="C142" t="s">
        <v>3408</v>
      </c>
      <c r="D142" s="67" t="s">
        <v>3418</v>
      </c>
      <c r="E142" s="67" t="s">
        <v>62</v>
      </c>
      <c r="F142" s="67">
        <v>-6.2E-2</v>
      </c>
      <c r="G142" s="67" t="s">
        <v>3420</v>
      </c>
      <c r="H142" s="67">
        <v>6</v>
      </c>
      <c r="I142" s="67" t="s">
        <v>62</v>
      </c>
      <c r="J142" s="67">
        <v>1</v>
      </c>
    </row>
    <row r="143" spans="1:10" x14ac:dyDescent="0.3">
      <c r="A143" s="69">
        <v>142</v>
      </c>
      <c r="B143" t="s">
        <v>3432</v>
      </c>
      <c r="C143" t="s">
        <v>3408</v>
      </c>
      <c r="D143" s="67" t="s">
        <v>3403</v>
      </c>
      <c r="E143" s="67" t="s">
        <v>62</v>
      </c>
      <c r="F143" s="67">
        <v>0.56100000000000005</v>
      </c>
      <c r="G143" s="67" t="s">
        <v>3420</v>
      </c>
      <c r="H143" s="67">
        <v>6</v>
      </c>
      <c r="I143" s="67" t="s">
        <v>62</v>
      </c>
      <c r="J143" s="67">
        <v>1</v>
      </c>
    </row>
    <row r="144" spans="1:10" x14ac:dyDescent="0.3">
      <c r="A144" s="69">
        <v>143</v>
      </c>
      <c r="B144" t="s">
        <v>3432</v>
      </c>
      <c r="C144" t="s">
        <v>3408</v>
      </c>
      <c r="D144" s="67" t="s">
        <v>3418</v>
      </c>
      <c r="E144" s="67" t="s">
        <v>62</v>
      </c>
      <c r="F144" s="68">
        <v>1.6768997806306489</v>
      </c>
      <c r="G144" s="67" t="s">
        <v>3416</v>
      </c>
      <c r="H144" s="67">
        <v>6</v>
      </c>
      <c r="I144" s="67" t="s">
        <v>62</v>
      </c>
      <c r="J144" s="67">
        <v>1</v>
      </c>
    </row>
    <row r="145" spans="1:10" x14ac:dyDescent="0.3">
      <c r="A145" s="69">
        <v>144</v>
      </c>
      <c r="B145" t="s">
        <v>3432</v>
      </c>
      <c r="C145" t="s">
        <v>3408</v>
      </c>
      <c r="D145" s="67" t="s">
        <v>3403</v>
      </c>
      <c r="E145" s="67" t="s">
        <v>62</v>
      </c>
      <c r="F145" s="68">
        <v>1.8561481516652791</v>
      </c>
      <c r="G145" s="67" t="s">
        <v>3416</v>
      </c>
      <c r="H145" s="67">
        <v>6</v>
      </c>
      <c r="I145" s="67" t="s">
        <v>62</v>
      </c>
      <c r="J145" s="67">
        <v>1</v>
      </c>
    </row>
    <row r="146" spans="1:10" x14ac:dyDescent="0.3">
      <c r="A146" s="69">
        <v>145</v>
      </c>
      <c r="B146" t="s">
        <v>3432</v>
      </c>
      <c r="C146" t="s">
        <v>78</v>
      </c>
      <c r="D146" s="67" t="s">
        <v>3400</v>
      </c>
      <c r="E146" s="67">
        <v>178</v>
      </c>
      <c r="F146" s="67" t="s">
        <v>62</v>
      </c>
      <c r="G146" s="67" t="s">
        <v>3384</v>
      </c>
      <c r="H146" s="67">
        <v>7</v>
      </c>
      <c r="I146" s="67" t="s">
        <v>62</v>
      </c>
      <c r="J146" s="67">
        <v>1</v>
      </c>
    </row>
    <row r="147" spans="1:10" x14ac:dyDescent="0.3">
      <c r="A147" s="69">
        <v>146</v>
      </c>
      <c r="B147" t="s">
        <v>3432</v>
      </c>
      <c r="C147" t="s">
        <v>78</v>
      </c>
      <c r="D147" s="67" t="s">
        <v>8</v>
      </c>
      <c r="E147" s="67">
        <v>395</v>
      </c>
      <c r="F147" s="67" t="s">
        <v>62</v>
      </c>
      <c r="G147" s="67" t="s">
        <v>3384</v>
      </c>
      <c r="H147" s="67">
        <v>7</v>
      </c>
      <c r="I147" s="67" t="s">
        <v>62</v>
      </c>
      <c r="J147" s="67">
        <v>1</v>
      </c>
    </row>
    <row r="148" spans="1:10" x14ac:dyDescent="0.3">
      <c r="A148" s="69">
        <v>147</v>
      </c>
      <c r="B148" t="s">
        <v>3432</v>
      </c>
      <c r="C148" t="s">
        <v>78</v>
      </c>
      <c r="D148" s="67">
        <v>2050</v>
      </c>
      <c r="E148" s="67">
        <v>517</v>
      </c>
      <c r="F148" s="67" t="s">
        <v>62</v>
      </c>
      <c r="G148" s="67" t="s">
        <v>3384</v>
      </c>
      <c r="H148" s="67">
        <v>7</v>
      </c>
      <c r="I148" s="67" t="s">
        <v>62</v>
      </c>
      <c r="J148" s="67">
        <v>1</v>
      </c>
    </row>
    <row r="149" spans="1:10" x14ac:dyDescent="0.3">
      <c r="A149" s="69">
        <v>148</v>
      </c>
      <c r="B149" t="s">
        <v>3432</v>
      </c>
      <c r="C149" t="s">
        <v>78</v>
      </c>
      <c r="D149" s="67" t="s">
        <v>9</v>
      </c>
      <c r="E149" s="67" t="s">
        <v>62</v>
      </c>
      <c r="F149" s="67">
        <v>1.7</v>
      </c>
      <c r="G149" s="67" t="s">
        <v>3392</v>
      </c>
      <c r="H149" s="67">
        <v>7</v>
      </c>
      <c r="I149" s="67" t="s">
        <v>62</v>
      </c>
      <c r="J149" s="67">
        <v>1</v>
      </c>
    </row>
    <row r="150" spans="1:10" x14ac:dyDescent="0.3">
      <c r="A150" s="69">
        <v>149</v>
      </c>
      <c r="B150" t="s">
        <v>3432</v>
      </c>
      <c r="C150" t="s">
        <v>78</v>
      </c>
      <c r="D150" s="67" t="s">
        <v>3401</v>
      </c>
      <c r="E150" s="67" t="s">
        <v>62</v>
      </c>
      <c r="F150" s="67">
        <v>0.6</v>
      </c>
      <c r="G150" s="67" t="s">
        <v>3392</v>
      </c>
      <c r="H150" s="67">
        <v>7</v>
      </c>
      <c r="I150" s="67" t="s">
        <v>62</v>
      </c>
      <c r="J150" s="67">
        <v>1</v>
      </c>
    </row>
    <row r="151" spans="1:10" x14ac:dyDescent="0.3">
      <c r="A151" s="69">
        <v>150</v>
      </c>
      <c r="B151" t="s">
        <v>3432</v>
      </c>
      <c r="C151" t="s">
        <v>78</v>
      </c>
      <c r="D151" s="67" t="s">
        <v>3418</v>
      </c>
      <c r="E151" s="67" t="s">
        <v>62</v>
      </c>
      <c r="F151" s="67">
        <v>0.82499999999999996</v>
      </c>
      <c r="G151" s="67" t="s">
        <v>3419</v>
      </c>
      <c r="H151" s="67">
        <v>7</v>
      </c>
      <c r="I151" s="67" t="s">
        <v>62</v>
      </c>
      <c r="J151" s="67">
        <v>1</v>
      </c>
    </row>
    <row r="152" spans="1:10" x14ac:dyDescent="0.3">
      <c r="A152" s="69">
        <v>151</v>
      </c>
      <c r="B152" t="s">
        <v>3432</v>
      </c>
      <c r="C152" t="s">
        <v>78</v>
      </c>
      <c r="D152" s="67" t="s">
        <v>3403</v>
      </c>
      <c r="E152" s="67" t="s">
        <v>62</v>
      </c>
      <c r="F152" s="67">
        <v>0.67200000000000004</v>
      </c>
      <c r="G152" s="67" t="s">
        <v>3419</v>
      </c>
      <c r="H152" s="67">
        <v>7</v>
      </c>
      <c r="I152" s="67" t="s">
        <v>62</v>
      </c>
      <c r="J152" s="67">
        <v>1</v>
      </c>
    </row>
    <row r="153" spans="1:10" x14ac:dyDescent="0.3">
      <c r="A153" s="69">
        <v>152</v>
      </c>
      <c r="B153" t="s">
        <v>3432</v>
      </c>
      <c r="C153" t="s">
        <v>78</v>
      </c>
      <c r="D153" s="67" t="s">
        <v>3402</v>
      </c>
      <c r="E153" s="67">
        <v>191</v>
      </c>
      <c r="F153" s="67" t="s">
        <v>62</v>
      </c>
      <c r="G153" s="67" t="s">
        <v>3417</v>
      </c>
      <c r="H153" s="67">
        <v>7</v>
      </c>
      <c r="I153" s="67" t="s">
        <v>62</v>
      </c>
      <c r="J153" s="67">
        <v>1</v>
      </c>
    </row>
    <row r="154" spans="1:10" x14ac:dyDescent="0.3">
      <c r="A154" s="69">
        <v>153</v>
      </c>
      <c r="B154" t="s">
        <v>3432</v>
      </c>
      <c r="C154" t="s">
        <v>78</v>
      </c>
      <c r="D154" s="67" t="s">
        <v>8</v>
      </c>
      <c r="E154" s="67">
        <v>213</v>
      </c>
      <c r="F154" s="67" t="s">
        <v>62</v>
      </c>
      <c r="G154" s="67" t="s">
        <v>3417</v>
      </c>
      <c r="H154" s="67">
        <v>7</v>
      </c>
      <c r="I154" s="67" t="s">
        <v>62</v>
      </c>
      <c r="J154" s="67">
        <v>1</v>
      </c>
    </row>
    <row r="155" spans="1:10" x14ac:dyDescent="0.3">
      <c r="A155" s="69">
        <v>154</v>
      </c>
      <c r="B155" t="s">
        <v>3432</v>
      </c>
      <c r="C155" t="s">
        <v>78</v>
      </c>
      <c r="D155" s="67">
        <v>2050</v>
      </c>
      <c r="E155" s="67">
        <v>241</v>
      </c>
      <c r="F155" s="67" t="s">
        <v>62</v>
      </c>
      <c r="G155" s="67" t="s">
        <v>3417</v>
      </c>
      <c r="H155" s="67">
        <v>7</v>
      </c>
      <c r="I155" s="67" t="s">
        <v>62</v>
      </c>
      <c r="J155" s="67">
        <v>1</v>
      </c>
    </row>
    <row r="156" spans="1:10" x14ac:dyDescent="0.3">
      <c r="A156" s="69">
        <v>155</v>
      </c>
      <c r="B156" t="s">
        <v>3432</v>
      </c>
      <c r="C156" t="s">
        <v>78</v>
      </c>
      <c r="D156" s="67" t="s">
        <v>3418</v>
      </c>
      <c r="E156" s="67" t="s">
        <v>62</v>
      </c>
      <c r="F156" s="67">
        <v>0.12</v>
      </c>
      <c r="G156" s="67" t="s">
        <v>3420</v>
      </c>
      <c r="H156" s="67">
        <v>7</v>
      </c>
      <c r="I156" s="67" t="s">
        <v>62</v>
      </c>
      <c r="J156" s="67">
        <v>1</v>
      </c>
    </row>
    <row r="157" spans="1:10" x14ac:dyDescent="0.3">
      <c r="A157" s="69">
        <v>156</v>
      </c>
      <c r="B157" t="s">
        <v>3432</v>
      </c>
      <c r="C157" t="s">
        <v>78</v>
      </c>
      <c r="D157" s="67" t="s">
        <v>3403</v>
      </c>
      <c r="E157" s="67" t="s">
        <v>62</v>
      </c>
      <c r="F157" s="67">
        <v>0.315</v>
      </c>
      <c r="G157" s="67" t="s">
        <v>3420</v>
      </c>
      <c r="H157" s="67">
        <v>7</v>
      </c>
      <c r="I157" s="67" t="s">
        <v>62</v>
      </c>
      <c r="J157" s="67">
        <v>1</v>
      </c>
    </row>
    <row r="158" spans="1:10" x14ac:dyDescent="0.3">
      <c r="A158" s="69">
        <v>157</v>
      </c>
      <c r="B158" t="s">
        <v>3432</v>
      </c>
      <c r="C158" t="s">
        <v>78</v>
      </c>
      <c r="D158" s="67" t="s">
        <v>3418</v>
      </c>
      <c r="E158" s="67" t="s">
        <v>62</v>
      </c>
      <c r="F158" s="68">
        <v>2.0593658006178002</v>
      </c>
      <c r="G158" s="67" t="s">
        <v>3416</v>
      </c>
      <c r="H158" s="67">
        <v>7</v>
      </c>
      <c r="I158" s="67" t="s">
        <v>62</v>
      </c>
      <c r="J158" s="67">
        <v>1</v>
      </c>
    </row>
    <row r="159" spans="1:10" x14ac:dyDescent="0.3">
      <c r="A159" s="69">
        <v>158</v>
      </c>
      <c r="B159" t="s">
        <v>3432</v>
      </c>
      <c r="C159" t="s">
        <v>78</v>
      </c>
      <c r="D159" s="67" t="s">
        <v>3403</v>
      </c>
      <c r="E159" s="67" t="s">
        <v>62</v>
      </c>
      <c r="F159" s="68">
        <v>0.89241335770122054</v>
      </c>
      <c r="G159" s="67" t="s">
        <v>3416</v>
      </c>
      <c r="H159" s="67">
        <v>7</v>
      </c>
      <c r="I159" s="67" t="s">
        <v>62</v>
      </c>
      <c r="J159" s="67">
        <v>1</v>
      </c>
    </row>
    <row r="160" spans="1:10" x14ac:dyDescent="0.3">
      <c r="A160" s="69">
        <v>159</v>
      </c>
      <c r="B160" t="s">
        <v>3432</v>
      </c>
      <c r="C160" t="s">
        <v>77</v>
      </c>
      <c r="D160" s="67" t="s">
        <v>3400</v>
      </c>
      <c r="E160" s="67">
        <v>34</v>
      </c>
      <c r="F160" s="67" t="s">
        <v>62</v>
      </c>
      <c r="G160" s="67" t="s">
        <v>3384</v>
      </c>
      <c r="H160" s="67">
        <v>8</v>
      </c>
      <c r="I160" s="67" t="s">
        <v>62</v>
      </c>
      <c r="J160" s="67">
        <v>1</v>
      </c>
    </row>
    <row r="161" spans="1:10" x14ac:dyDescent="0.3">
      <c r="A161" s="69">
        <v>160</v>
      </c>
      <c r="B161" t="s">
        <v>3432</v>
      </c>
      <c r="C161" t="s">
        <v>77</v>
      </c>
      <c r="D161" s="67" t="s">
        <v>8</v>
      </c>
      <c r="E161" s="67">
        <v>42</v>
      </c>
      <c r="F161" s="67" t="s">
        <v>62</v>
      </c>
      <c r="G161" s="67" t="s">
        <v>3384</v>
      </c>
      <c r="H161" s="67">
        <v>8</v>
      </c>
      <c r="I161" s="67" t="s">
        <v>62</v>
      </c>
      <c r="J161" s="67">
        <v>1</v>
      </c>
    </row>
    <row r="162" spans="1:10" x14ac:dyDescent="0.3">
      <c r="A162" s="69">
        <v>161</v>
      </c>
      <c r="B162" t="s">
        <v>3432</v>
      </c>
      <c r="C162" t="s">
        <v>77</v>
      </c>
      <c r="D162" s="67">
        <v>2050</v>
      </c>
      <c r="E162" s="67">
        <v>69</v>
      </c>
      <c r="F162" s="67" t="s">
        <v>62</v>
      </c>
      <c r="G162" s="67" t="s">
        <v>3384</v>
      </c>
      <c r="H162" s="67">
        <v>8</v>
      </c>
      <c r="I162" s="67" t="s">
        <v>62</v>
      </c>
      <c r="J162" s="67">
        <v>1</v>
      </c>
    </row>
    <row r="163" spans="1:10" x14ac:dyDescent="0.3">
      <c r="A163" s="69">
        <v>162</v>
      </c>
      <c r="B163" t="s">
        <v>3432</v>
      </c>
      <c r="C163" t="s">
        <v>77</v>
      </c>
      <c r="D163" s="67" t="s">
        <v>9</v>
      </c>
      <c r="E163" s="67" t="s">
        <v>62</v>
      </c>
      <c r="F163" s="67">
        <v>0.3</v>
      </c>
      <c r="G163" s="67" t="s">
        <v>3392</v>
      </c>
      <c r="H163" s="67">
        <v>8</v>
      </c>
      <c r="I163" s="67" t="s">
        <v>62</v>
      </c>
      <c r="J163" s="67">
        <v>1</v>
      </c>
    </row>
    <row r="164" spans="1:10" x14ac:dyDescent="0.3">
      <c r="A164" s="69">
        <v>163</v>
      </c>
      <c r="B164" t="s">
        <v>3432</v>
      </c>
      <c r="C164" t="s">
        <v>77</v>
      </c>
      <c r="D164" s="67" t="s">
        <v>3401</v>
      </c>
      <c r="E164" s="67" t="s">
        <v>62</v>
      </c>
      <c r="F164" s="67">
        <v>1.2</v>
      </c>
      <c r="G164" s="67" t="s">
        <v>3392</v>
      </c>
      <c r="H164" s="67">
        <v>8</v>
      </c>
      <c r="I164" s="67" t="s">
        <v>62</v>
      </c>
      <c r="J164" s="67">
        <v>1</v>
      </c>
    </row>
    <row r="165" spans="1:10" x14ac:dyDescent="0.3">
      <c r="A165" s="69">
        <v>164</v>
      </c>
      <c r="B165" t="s">
        <v>3432</v>
      </c>
      <c r="C165" t="s">
        <v>77</v>
      </c>
      <c r="D165" s="67" t="s">
        <v>3418</v>
      </c>
      <c r="E165" s="67" t="s">
        <v>62</v>
      </c>
      <c r="F165" s="67">
        <v>0.20599999999999999</v>
      </c>
      <c r="G165" s="67" t="s">
        <v>3419</v>
      </c>
      <c r="H165" s="67">
        <v>8</v>
      </c>
      <c r="I165" s="67" t="s">
        <v>62</v>
      </c>
      <c r="J165" s="67">
        <v>1</v>
      </c>
    </row>
    <row r="166" spans="1:10" x14ac:dyDescent="0.3">
      <c r="A166" s="69">
        <v>165</v>
      </c>
      <c r="B166" t="s">
        <v>3432</v>
      </c>
      <c r="C166" t="s">
        <v>77</v>
      </c>
      <c r="D166" s="67" t="s">
        <v>3403</v>
      </c>
      <c r="E166" s="67" t="s">
        <v>62</v>
      </c>
      <c r="F166" s="67">
        <v>0.71599999999999997</v>
      </c>
      <c r="G166" s="67" t="s">
        <v>3419</v>
      </c>
      <c r="H166" s="67">
        <v>8</v>
      </c>
      <c r="I166" s="67" t="s">
        <v>62</v>
      </c>
      <c r="J166" s="67">
        <v>1</v>
      </c>
    </row>
    <row r="167" spans="1:10" x14ac:dyDescent="0.3">
      <c r="A167" s="69">
        <v>166</v>
      </c>
      <c r="B167" t="s">
        <v>3432</v>
      </c>
      <c r="C167" t="s">
        <v>77</v>
      </c>
      <c r="D167" s="67" t="s">
        <v>3402</v>
      </c>
      <c r="E167" s="67">
        <v>110</v>
      </c>
      <c r="F167" s="67" t="s">
        <v>62</v>
      </c>
      <c r="G167" s="67" t="s">
        <v>3417</v>
      </c>
      <c r="H167" s="67">
        <v>8</v>
      </c>
      <c r="I167" s="67" t="s">
        <v>62</v>
      </c>
      <c r="J167" s="67">
        <v>1</v>
      </c>
    </row>
    <row r="168" spans="1:10" x14ac:dyDescent="0.3">
      <c r="A168" s="69">
        <v>167</v>
      </c>
      <c r="B168" t="s">
        <v>3432</v>
      </c>
      <c r="C168" t="s">
        <v>77</v>
      </c>
      <c r="D168" s="67" t="s">
        <v>8</v>
      </c>
      <c r="E168" s="67">
        <v>169</v>
      </c>
      <c r="F168" s="67" t="s">
        <v>62</v>
      </c>
      <c r="G168" s="67" t="s">
        <v>3417</v>
      </c>
      <c r="H168" s="67">
        <v>8</v>
      </c>
      <c r="I168" s="67" t="s">
        <v>62</v>
      </c>
      <c r="J168" s="67">
        <v>1</v>
      </c>
    </row>
    <row r="169" spans="1:10" x14ac:dyDescent="0.3">
      <c r="A169" s="69">
        <v>168</v>
      </c>
      <c r="B169" t="s">
        <v>3432</v>
      </c>
      <c r="C169" t="s">
        <v>77</v>
      </c>
      <c r="D169" s="67">
        <v>2050</v>
      </c>
      <c r="E169" s="67">
        <v>215</v>
      </c>
      <c r="F169" s="67" t="s">
        <v>62</v>
      </c>
      <c r="G169" s="67" t="s">
        <v>3417</v>
      </c>
      <c r="H169" s="67">
        <v>8</v>
      </c>
      <c r="I169" s="67" t="s">
        <v>62</v>
      </c>
      <c r="J169" s="67">
        <v>1</v>
      </c>
    </row>
    <row r="170" spans="1:10" x14ac:dyDescent="0.3">
      <c r="A170" s="69">
        <v>169</v>
      </c>
      <c r="B170" t="s">
        <v>3432</v>
      </c>
      <c r="C170" t="s">
        <v>77</v>
      </c>
      <c r="D170" s="67" t="s">
        <v>3418</v>
      </c>
      <c r="E170" s="67" t="s">
        <v>62</v>
      </c>
      <c r="F170" s="67">
        <v>0.67</v>
      </c>
      <c r="G170" s="67" t="s">
        <v>3420</v>
      </c>
      <c r="H170" s="67">
        <v>8</v>
      </c>
      <c r="I170" s="67" t="s">
        <v>62</v>
      </c>
      <c r="J170" s="67">
        <v>1</v>
      </c>
    </row>
    <row r="171" spans="1:10" x14ac:dyDescent="0.3">
      <c r="A171" s="69">
        <v>170</v>
      </c>
      <c r="B171" t="s">
        <v>3432</v>
      </c>
      <c r="C171" t="s">
        <v>77</v>
      </c>
      <c r="D171" s="67" t="s">
        <v>3403</v>
      </c>
      <c r="E171" s="67" t="s">
        <v>62</v>
      </c>
      <c r="F171" s="67">
        <v>0.32700000000000001</v>
      </c>
      <c r="G171" s="67" t="s">
        <v>3420</v>
      </c>
      <c r="H171" s="67">
        <v>8</v>
      </c>
      <c r="I171" s="67" t="s">
        <v>62</v>
      </c>
      <c r="J171" s="67">
        <v>1</v>
      </c>
    </row>
    <row r="172" spans="1:10" x14ac:dyDescent="0.3">
      <c r="A172" s="69">
        <v>171</v>
      </c>
      <c r="B172" t="s">
        <v>3432</v>
      </c>
      <c r="C172" t="s">
        <v>77</v>
      </c>
      <c r="D172" s="67" t="s">
        <v>3418</v>
      </c>
      <c r="E172" s="67" t="s">
        <v>62</v>
      </c>
      <c r="F172" s="68">
        <v>1.4561987336315092</v>
      </c>
      <c r="G172" s="67" t="s">
        <v>3416</v>
      </c>
      <c r="H172" s="67">
        <v>8</v>
      </c>
      <c r="I172" s="67" t="s">
        <v>62</v>
      </c>
      <c r="J172" s="67">
        <v>1</v>
      </c>
    </row>
    <row r="173" spans="1:10" x14ac:dyDescent="0.3">
      <c r="A173" s="69">
        <v>172</v>
      </c>
      <c r="B173" t="s">
        <v>3432</v>
      </c>
      <c r="C173" t="s">
        <v>77</v>
      </c>
      <c r="D173" s="67" t="s">
        <v>3403</v>
      </c>
      <c r="E173" s="67" t="s">
        <v>62</v>
      </c>
      <c r="F173" s="68">
        <v>1.675400453451092</v>
      </c>
      <c r="G173" s="67" t="s">
        <v>3416</v>
      </c>
      <c r="H173" s="67">
        <v>8</v>
      </c>
      <c r="I173" s="67" t="s">
        <v>62</v>
      </c>
      <c r="J173" s="67">
        <v>1</v>
      </c>
    </row>
    <row r="174" spans="1:10" x14ac:dyDescent="0.3">
      <c r="A174" s="69">
        <v>173</v>
      </c>
      <c r="B174" t="s">
        <v>3393</v>
      </c>
      <c r="C174" t="s">
        <v>5</v>
      </c>
      <c r="D174" s="67" t="s">
        <v>3405</v>
      </c>
      <c r="E174" s="67" t="s">
        <v>62</v>
      </c>
      <c r="F174" s="67">
        <v>1.3</v>
      </c>
      <c r="G174" s="67" t="s">
        <v>3394</v>
      </c>
      <c r="H174" s="67">
        <v>1</v>
      </c>
      <c r="I174" s="67" t="s">
        <v>62</v>
      </c>
      <c r="J174" s="67" t="s">
        <v>62</v>
      </c>
    </row>
    <row r="175" spans="1:10" x14ac:dyDescent="0.3">
      <c r="A175" s="69">
        <v>174</v>
      </c>
      <c r="B175" t="s">
        <v>3393</v>
      </c>
      <c r="C175" t="s">
        <v>5</v>
      </c>
      <c r="D175" s="67" t="s">
        <v>3409</v>
      </c>
      <c r="E175" s="67" t="s">
        <v>62</v>
      </c>
      <c r="F175" s="67">
        <v>1.3</v>
      </c>
      <c r="G175" s="67" t="s">
        <v>3394</v>
      </c>
      <c r="H175" s="67">
        <v>1</v>
      </c>
      <c r="I175" s="67" t="s">
        <v>62</v>
      </c>
      <c r="J175" s="67" t="s">
        <v>62</v>
      </c>
    </row>
    <row r="176" spans="1:10" x14ac:dyDescent="0.3">
      <c r="A176" s="69">
        <v>175</v>
      </c>
      <c r="B176" t="s">
        <v>3393</v>
      </c>
      <c r="C176" t="s">
        <v>5</v>
      </c>
      <c r="D176" s="67" t="s">
        <v>3401</v>
      </c>
      <c r="E176" s="67" t="s">
        <v>62</v>
      </c>
      <c r="F176" s="67">
        <v>1.1000000000000001</v>
      </c>
      <c r="G176" s="67" t="s">
        <v>3394</v>
      </c>
      <c r="H176" s="67">
        <v>1</v>
      </c>
      <c r="I176" s="67" t="s">
        <v>62</v>
      </c>
      <c r="J176" s="67" t="s">
        <v>62</v>
      </c>
    </row>
    <row r="177" spans="1:10" x14ac:dyDescent="0.3">
      <c r="A177" s="69">
        <v>176</v>
      </c>
      <c r="B177" t="s">
        <v>3393</v>
      </c>
      <c r="C177" t="s">
        <v>58</v>
      </c>
      <c r="D177" s="67" t="s">
        <v>3405</v>
      </c>
      <c r="E177" s="67" t="s">
        <v>62</v>
      </c>
      <c r="F177" s="67">
        <v>0.1</v>
      </c>
      <c r="G177" s="67" t="s">
        <v>3394</v>
      </c>
      <c r="H177" s="67">
        <v>2</v>
      </c>
      <c r="I177" s="67" t="s">
        <v>62</v>
      </c>
      <c r="J177" s="67" t="s">
        <v>62</v>
      </c>
    </row>
    <row r="178" spans="1:10" x14ac:dyDescent="0.3">
      <c r="A178" s="69">
        <v>177</v>
      </c>
      <c r="B178" t="s">
        <v>3393</v>
      </c>
      <c r="C178" t="s">
        <v>58</v>
      </c>
      <c r="D178" s="67" t="s">
        <v>3409</v>
      </c>
      <c r="E178" s="67" t="s">
        <v>62</v>
      </c>
      <c r="F178" s="67">
        <v>0.5</v>
      </c>
      <c r="G178" s="67" t="s">
        <v>3394</v>
      </c>
      <c r="H178" s="67">
        <v>2</v>
      </c>
      <c r="I178" s="67" t="s">
        <v>62</v>
      </c>
      <c r="J178" s="67" t="s">
        <v>62</v>
      </c>
    </row>
    <row r="179" spans="1:10" x14ac:dyDescent="0.3">
      <c r="A179" s="69">
        <v>178</v>
      </c>
      <c r="B179" t="s">
        <v>3393</v>
      </c>
      <c r="C179" t="s">
        <v>58</v>
      </c>
      <c r="D179" s="67" t="s">
        <v>3401</v>
      </c>
      <c r="E179" s="67" t="s">
        <v>62</v>
      </c>
      <c r="F179" s="67">
        <v>0.3</v>
      </c>
      <c r="G179" s="67" t="s">
        <v>3394</v>
      </c>
      <c r="H179" s="67">
        <v>2</v>
      </c>
      <c r="I179" s="67" t="s">
        <v>62</v>
      </c>
      <c r="J179" s="67" t="s">
        <v>62</v>
      </c>
    </row>
    <row r="180" spans="1:10" x14ac:dyDescent="0.3">
      <c r="A180" s="69">
        <v>179</v>
      </c>
      <c r="B180" t="s">
        <v>3393</v>
      </c>
      <c r="C180" t="s">
        <v>40</v>
      </c>
      <c r="D180" s="67" t="s">
        <v>3405</v>
      </c>
      <c r="E180" s="67" t="s">
        <v>62</v>
      </c>
      <c r="F180" s="67">
        <v>3.6</v>
      </c>
      <c r="G180" s="67" t="s">
        <v>3394</v>
      </c>
      <c r="H180" s="67">
        <v>3</v>
      </c>
      <c r="I180" s="67" t="s">
        <v>62</v>
      </c>
      <c r="J180" s="67" t="s">
        <v>62</v>
      </c>
    </row>
    <row r="181" spans="1:10" x14ac:dyDescent="0.3">
      <c r="A181" s="69">
        <v>180</v>
      </c>
      <c r="B181" t="s">
        <v>3393</v>
      </c>
      <c r="C181" t="s">
        <v>40</v>
      </c>
      <c r="D181" s="67" t="s">
        <v>3409</v>
      </c>
      <c r="E181" s="67" t="s">
        <v>62</v>
      </c>
      <c r="F181" s="67">
        <v>2.1</v>
      </c>
      <c r="G181" s="67" t="s">
        <v>3394</v>
      </c>
      <c r="H181" s="67">
        <v>3</v>
      </c>
      <c r="I181" s="67" t="s">
        <v>62</v>
      </c>
      <c r="J181" s="67" t="s">
        <v>62</v>
      </c>
    </row>
    <row r="182" spans="1:10" x14ac:dyDescent="0.3">
      <c r="A182" s="69">
        <v>181</v>
      </c>
      <c r="B182" t="s">
        <v>3393</v>
      </c>
      <c r="C182" t="s">
        <v>40</v>
      </c>
      <c r="D182" s="67" t="s">
        <v>3401</v>
      </c>
      <c r="E182" s="67" t="s">
        <v>62</v>
      </c>
      <c r="F182" s="67">
        <v>1.7</v>
      </c>
      <c r="G182" s="67" t="s">
        <v>3394</v>
      </c>
      <c r="H182" s="67">
        <v>3</v>
      </c>
      <c r="I182" s="67" t="s">
        <v>62</v>
      </c>
      <c r="J182" s="67" t="s">
        <v>62</v>
      </c>
    </row>
    <row r="183" spans="1:10" x14ac:dyDescent="0.3">
      <c r="A183" s="69">
        <v>182</v>
      </c>
      <c r="B183" t="s">
        <v>3393</v>
      </c>
      <c r="C183" t="s">
        <v>23</v>
      </c>
      <c r="D183" s="67" t="s">
        <v>3405</v>
      </c>
      <c r="E183" s="67" t="s">
        <v>62</v>
      </c>
      <c r="F183" s="67">
        <v>6.5</v>
      </c>
      <c r="G183" s="67" t="s">
        <v>3394</v>
      </c>
      <c r="H183" s="67">
        <v>4</v>
      </c>
      <c r="I183" s="67" t="s">
        <v>62</v>
      </c>
      <c r="J183" s="67" t="s">
        <v>62</v>
      </c>
    </row>
    <row r="184" spans="1:10" x14ac:dyDescent="0.3">
      <c r="A184" s="69">
        <v>183</v>
      </c>
      <c r="B184" t="s">
        <v>3393</v>
      </c>
      <c r="C184" t="s">
        <v>23</v>
      </c>
      <c r="D184" s="67" t="s">
        <v>3409</v>
      </c>
      <c r="E184" s="67" t="s">
        <v>62</v>
      </c>
      <c r="F184" s="67">
        <v>2.2000000000000002</v>
      </c>
      <c r="G184" s="67" t="s">
        <v>3394</v>
      </c>
      <c r="H184" s="67">
        <v>4</v>
      </c>
      <c r="I184" s="67" t="s">
        <v>62</v>
      </c>
      <c r="J184" s="67" t="s">
        <v>62</v>
      </c>
    </row>
    <row r="185" spans="1:10" x14ac:dyDescent="0.3">
      <c r="A185" s="69">
        <v>184</v>
      </c>
      <c r="B185" t="s">
        <v>3393</v>
      </c>
      <c r="C185" t="s">
        <v>23</v>
      </c>
      <c r="D185" s="67" t="s">
        <v>3401</v>
      </c>
      <c r="E185" s="67" t="s">
        <v>62</v>
      </c>
      <c r="F185" s="67">
        <v>1.5</v>
      </c>
      <c r="G185" s="67" t="s">
        <v>3394</v>
      </c>
      <c r="H185" s="67">
        <v>4</v>
      </c>
      <c r="I185" s="67" t="s">
        <v>62</v>
      </c>
      <c r="J185" s="67" t="s">
        <v>62</v>
      </c>
    </row>
    <row r="186" spans="1:10" x14ac:dyDescent="0.3">
      <c r="A186" s="69">
        <v>185</v>
      </c>
      <c r="B186" t="s">
        <v>3393</v>
      </c>
      <c r="C186" t="s">
        <v>22</v>
      </c>
      <c r="D186" s="67" t="s">
        <v>3405</v>
      </c>
      <c r="E186" s="67" t="s">
        <v>62</v>
      </c>
      <c r="F186" s="67">
        <v>4.4000000000000004</v>
      </c>
      <c r="G186" s="67" t="s">
        <v>3394</v>
      </c>
      <c r="H186" s="67">
        <v>5</v>
      </c>
      <c r="I186" s="67" t="s">
        <v>62</v>
      </c>
      <c r="J186" s="67" t="s">
        <v>62</v>
      </c>
    </row>
    <row r="187" spans="1:10" x14ac:dyDescent="0.3">
      <c r="A187" s="69">
        <v>186</v>
      </c>
      <c r="B187" t="s">
        <v>3393</v>
      </c>
      <c r="C187" t="s">
        <v>22</v>
      </c>
      <c r="D187" s="67" t="s">
        <v>3409</v>
      </c>
      <c r="E187" s="67" t="s">
        <v>62</v>
      </c>
      <c r="F187" s="67">
        <v>2.2999999999999998</v>
      </c>
      <c r="G187" s="67" t="s">
        <v>3394</v>
      </c>
      <c r="H187" s="67">
        <v>5</v>
      </c>
      <c r="I187" s="67" t="s">
        <v>62</v>
      </c>
      <c r="J187" s="67" t="s">
        <v>62</v>
      </c>
    </row>
    <row r="188" spans="1:10" x14ac:dyDescent="0.3">
      <c r="A188" s="69">
        <v>187</v>
      </c>
      <c r="B188" t="s">
        <v>3393</v>
      </c>
      <c r="C188" t="s">
        <v>22</v>
      </c>
      <c r="D188" s="67" t="s">
        <v>3401</v>
      </c>
      <c r="E188" s="67" t="s">
        <v>62</v>
      </c>
      <c r="F188" s="67">
        <v>2</v>
      </c>
      <c r="G188" s="67" t="s">
        <v>3394</v>
      </c>
      <c r="H188" s="67">
        <v>5</v>
      </c>
      <c r="I188" s="67" t="s">
        <v>62</v>
      </c>
      <c r="J188" s="67" t="s">
        <v>62</v>
      </c>
    </row>
    <row r="189" spans="1:10" x14ac:dyDescent="0.3">
      <c r="A189" s="69">
        <v>188</v>
      </c>
      <c r="B189" t="s">
        <v>3393</v>
      </c>
      <c r="C189" t="s">
        <v>3408</v>
      </c>
      <c r="D189" s="67" t="s">
        <v>3405</v>
      </c>
      <c r="E189" s="67" t="s">
        <v>62</v>
      </c>
      <c r="F189" s="67">
        <v>2.6</v>
      </c>
      <c r="G189" s="67" t="s">
        <v>3394</v>
      </c>
      <c r="H189" s="67">
        <v>6</v>
      </c>
      <c r="I189" s="67" t="s">
        <v>62</v>
      </c>
      <c r="J189" s="67" t="s">
        <v>62</v>
      </c>
    </row>
    <row r="190" spans="1:10" x14ac:dyDescent="0.3">
      <c r="A190" s="69">
        <v>189</v>
      </c>
      <c r="B190" t="s">
        <v>3393</v>
      </c>
      <c r="C190" t="s">
        <v>3408</v>
      </c>
      <c r="D190" s="67" t="s">
        <v>3409</v>
      </c>
      <c r="E190" s="67" t="s">
        <v>62</v>
      </c>
      <c r="F190" s="67">
        <v>2.5</v>
      </c>
      <c r="G190" s="67" t="s">
        <v>3394</v>
      </c>
      <c r="H190" s="67">
        <v>6</v>
      </c>
      <c r="I190" s="67" t="s">
        <v>62</v>
      </c>
      <c r="J190" s="67" t="s">
        <v>62</v>
      </c>
    </row>
    <row r="191" spans="1:10" x14ac:dyDescent="0.3">
      <c r="A191" s="69">
        <v>190</v>
      </c>
      <c r="B191" t="s">
        <v>3393</v>
      </c>
      <c r="C191" t="s">
        <v>3408</v>
      </c>
      <c r="D191" s="67" t="s">
        <v>3401</v>
      </c>
      <c r="E191" s="67" t="s">
        <v>62</v>
      </c>
      <c r="F191" s="67">
        <v>2.2999999999999998</v>
      </c>
      <c r="G191" s="67" t="s">
        <v>3394</v>
      </c>
      <c r="H191" s="67">
        <v>6</v>
      </c>
      <c r="I191" s="67" t="s">
        <v>62</v>
      </c>
      <c r="J191" s="67" t="s">
        <v>62</v>
      </c>
    </row>
    <row r="192" spans="1:10" x14ac:dyDescent="0.3">
      <c r="A192" s="69">
        <v>191</v>
      </c>
      <c r="B192" t="s">
        <v>3393</v>
      </c>
      <c r="C192" t="s">
        <v>78</v>
      </c>
      <c r="D192" s="67" t="s">
        <v>3405</v>
      </c>
      <c r="E192" s="67" t="s">
        <v>62</v>
      </c>
      <c r="F192" s="67">
        <v>2.6</v>
      </c>
      <c r="G192" s="67" t="s">
        <v>3394</v>
      </c>
      <c r="H192" s="67">
        <v>7</v>
      </c>
      <c r="I192" s="67" t="s">
        <v>62</v>
      </c>
      <c r="J192" s="67" t="s">
        <v>62</v>
      </c>
    </row>
    <row r="193" spans="1:10" x14ac:dyDescent="0.3">
      <c r="A193" s="69">
        <v>192</v>
      </c>
      <c r="B193" t="s">
        <v>3393</v>
      </c>
      <c r="C193" t="s">
        <v>78</v>
      </c>
      <c r="D193" s="67" t="s">
        <v>3409</v>
      </c>
      <c r="E193" s="67" t="s">
        <v>62</v>
      </c>
      <c r="F193" s="67">
        <v>1.5</v>
      </c>
      <c r="G193" s="67" t="s">
        <v>3394</v>
      </c>
      <c r="H193" s="67">
        <v>7</v>
      </c>
      <c r="I193" s="67" t="s">
        <v>62</v>
      </c>
      <c r="J193" s="67" t="s">
        <v>62</v>
      </c>
    </row>
    <row r="194" spans="1:10" x14ac:dyDescent="0.3">
      <c r="A194" s="69">
        <v>193</v>
      </c>
      <c r="B194" t="s">
        <v>3393</v>
      </c>
      <c r="C194" t="s">
        <v>78</v>
      </c>
      <c r="D194" s="67" t="s">
        <v>3401</v>
      </c>
      <c r="E194" s="67" t="s">
        <v>62</v>
      </c>
      <c r="F194" s="67">
        <v>1.1000000000000001</v>
      </c>
      <c r="G194" s="67" t="s">
        <v>3394</v>
      </c>
      <c r="H194" s="67">
        <v>7</v>
      </c>
      <c r="I194" s="67" t="s">
        <v>62</v>
      </c>
      <c r="J194" s="67" t="s">
        <v>62</v>
      </c>
    </row>
    <row r="195" spans="1:10" x14ac:dyDescent="0.3">
      <c r="A195" s="69">
        <v>194</v>
      </c>
      <c r="B195" t="s">
        <v>3393</v>
      </c>
      <c r="C195" t="s">
        <v>77</v>
      </c>
      <c r="D195" s="67" t="s">
        <v>3405</v>
      </c>
      <c r="E195" s="67" t="s">
        <v>62</v>
      </c>
      <c r="F195" s="67">
        <v>2.4</v>
      </c>
      <c r="G195" s="67" t="s">
        <v>3394</v>
      </c>
      <c r="H195" s="67">
        <v>8</v>
      </c>
      <c r="I195" s="67" t="s">
        <v>62</v>
      </c>
      <c r="J195" s="67" t="s">
        <v>62</v>
      </c>
    </row>
    <row r="196" spans="1:10" x14ac:dyDescent="0.3">
      <c r="A196" s="69">
        <v>195</v>
      </c>
      <c r="B196" t="s">
        <v>3393</v>
      </c>
      <c r="C196" t="s">
        <v>77</v>
      </c>
      <c r="D196" s="67" t="s">
        <v>3409</v>
      </c>
      <c r="E196" s="67" t="s">
        <v>62</v>
      </c>
      <c r="F196" s="67">
        <v>1.9</v>
      </c>
      <c r="G196" s="67" t="s">
        <v>3394</v>
      </c>
      <c r="H196" s="67">
        <v>8</v>
      </c>
      <c r="I196" s="67" t="s">
        <v>62</v>
      </c>
      <c r="J196" s="67" t="s">
        <v>62</v>
      </c>
    </row>
    <row r="197" spans="1:10" x14ac:dyDescent="0.3">
      <c r="A197" s="69">
        <v>196</v>
      </c>
      <c r="B197" t="s">
        <v>3393</v>
      </c>
      <c r="C197" t="s">
        <v>77</v>
      </c>
      <c r="D197" s="67" t="s">
        <v>3401</v>
      </c>
      <c r="E197" s="67" t="s">
        <v>62</v>
      </c>
      <c r="F197" s="67">
        <v>1.6</v>
      </c>
      <c r="G197" s="67" t="s">
        <v>3394</v>
      </c>
      <c r="H197" s="67">
        <v>8</v>
      </c>
      <c r="I197" s="67" t="s">
        <v>62</v>
      </c>
      <c r="J197" s="67" t="s">
        <v>62</v>
      </c>
    </row>
    <row r="198" spans="1:10" x14ac:dyDescent="0.3">
      <c r="A198" s="69">
        <v>197</v>
      </c>
      <c r="B198" t="s">
        <v>3407</v>
      </c>
      <c r="C198" t="s">
        <v>5</v>
      </c>
      <c r="D198" s="67" t="s">
        <v>3405</v>
      </c>
      <c r="E198" s="67" t="s">
        <v>62</v>
      </c>
      <c r="F198" s="67">
        <v>2</v>
      </c>
      <c r="G198" s="67" t="s">
        <v>3391</v>
      </c>
      <c r="H198" s="67">
        <v>1</v>
      </c>
      <c r="I198" s="67">
        <v>3</v>
      </c>
      <c r="J198" s="67" t="s">
        <v>62</v>
      </c>
    </row>
    <row r="199" spans="1:10" x14ac:dyDescent="0.3">
      <c r="A199" s="69">
        <v>198</v>
      </c>
      <c r="B199" t="s">
        <v>3407</v>
      </c>
      <c r="C199" t="s">
        <v>5</v>
      </c>
      <c r="D199" s="67" t="s">
        <v>3409</v>
      </c>
      <c r="E199" s="67" t="s">
        <v>62</v>
      </c>
      <c r="F199" s="67">
        <v>1.7</v>
      </c>
      <c r="G199" s="67" t="s">
        <v>3391</v>
      </c>
      <c r="H199" s="67">
        <v>1</v>
      </c>
      <c r="I199" s="67">
        <v>3</v>
      </c>
      <c r="J199" s="67" t="s">
        <v>62</v>
      </c>
    </row>
    <row r="200" spans="1:10" x14ac:dyDescent="0.3">
      <c r="A200" s="69">
        <v>199</v>
      </c>
      <c r="B200" t="s">
        <v>3407</v>
      </c>
      <c r="C200" t="s">
        <v>5</v>
      </c>
      <c r="D200" s="67" t="s">
        <v>3401</v>
      </c>
      <c r="E200" s="67" t="s">
        <v>62</v>
      </c>
      <c r="F200" s="67">
        <v>1.5</v>
      </c>
      <c r="G200" s="67" t="s">
        <v>3391</v>
      </c>
      <c r="H200" s="67">
        <v>1</v>
      </c>
      <c r="I200" s="67">
        <v>3</v>
      </c>
      <c r="J200" s="67" t="s">
        <v>62</v>
      </c>
    </row>
    <row r="201" spans="1:10" x14ac:dyDescent="0.3">
      <c r="A201" s="69">
        <v>200</v>
      </c>
      <c r="B201" t="s">
        <v>3407</v>
      </c>
      <c r="C201" t="s">
        <v>5</v>
      </c>
      <c r="D201" s="67" t="s">
        <v>3405</v>
      </c>
      <c r="E201" s="67" t="s">
        <v>62</v>
      </c>
      <c r="F201" s="67">
        <v>2</v>
      </c>
      <c r="G201" s="67" t="s">
        <v>3395</v>
      </c>
      <c r="H201" s="67">
        <v>1</v>
      </c>
      <c r="I201" s="67">
        <v>3</v>
      </c>
      <c r="J201" s="67" t="s">
        <v>62</v>
      </c>
    </row>
    <row r="202" spans="1:10" x14ac:dyDescent="0.3">
      <c r="A202" s="69">
        <v>201</v>
      </c>
      <c r="B202" t="s">
        <v>3407</v>
      </c>
      <c r="C202" t="s">
        <v>5</v>
      </c>
      <c r="D202" s="67" t="s">
        <v>3409</v>
      </c>
      <c r="E202" s="67" t="s">
        <v>62</v>
      </c>
      <c r="F202" s="67">
        <v>1.6</v>
      </c>
      <c r="G202" s="67" t="s">
        <v>3395</v>
      </c>
      <c r="H202" s="67">
        <v>1</v>
      </c>
      <c r="I202" s="67">
        <v>3</v>
      </c>
      <c r="J202" s="67" t="s">
        <v>62</v>
      </c>
    </row>
    <row r="203" spans="1:10" x14ac:dyDescent="0.3">
      <c r="A203" s="69">
        <v>202</v>
      </c>
      <c r="B203" t="s">
        <v>3407</v>
      </c>
      <c r="C203" t="s">
        <v>5</v>
      </c>
      <c r="D203" s="67" t="s">
        <v>3401</v>
      </c>
      <c r="E203" s="67" t="s">
        <v>62</v>
      </c>
      <c r="F203" s="67">
        <v>1.5</v>
      </c>
      <c r="G203" s="67" t="s">
        <v>3395</v>
      </c>
      <c r="H203" s="67">
        <v>1</v>
      </c>
      <c r="I203" s="67">
        <v>3</v>
      </c>
      <c r="J203" s="67" t="s">
        <v>62</v>
      </c>
    </row>
    <row r="204" spans="1:10" x14ac:dyDescent="0.3">
      <c r="A204" s="69">
        <v>203</v>
      </c>
      <c r="B204" t="s">
        <v>3407</v>
      </c>
      <c r="C204" t="s">
        <v>40</v>
      </c>
      <c r="D204" s="67" t="s">
        <v>3405</v>
      </c>
      <c r="E204" s="67" t="s">
        <v>62</v>
      </c>
      <c r="F204" s="67">
        <v>3.5</v>
      </c>
      <c r="G204" s="67" t="s">
        <v>3391</v>
      </c>
      <c r="H204" s="67">
        <v>3</v>
      </c>
      <c r="I204" s="67">
        <v>3</v>
      </c>
      <c r="J204" s="67" t="s">
        <v>62</v>
      </c>
    </row>
    <row r="205" spans="1:10" x14ac:dyDescent="0.3">
      <c r="A205" s="69">
        <v>204</v>
      </c>
      <c r="B205" t="s">
        <v>3407</v>
      </c>
      <c r="C205" t="s">
        <v>40</v>
      </c>
      <c r="D205" s="67" t="s">
        <v>3409</v>
      </c>
      <c r="E205" s="67" t="s">
        <v>62</v>
      </c>
      <c r="F205" s="67">
        <v>2</v>
      </c>
      <c r="G205" s="67" t="s">
        <v>3391</v>
      </c>
      <c r="H205" s="67">
        <v>3</v>
      </c>
      <c r="I205" s="67">
        <v>3</v>
      </c>
      <c r="J205" s="67" t="s">
        <v>62</v>
      </c>
    </row>
    <row r="206" spans="1:10" x14ac:dyDescent="0.3">
      <c r="A206" s="69">
        <v>205</v>
      </c>
      <c r="B206" t="s">
        <v>3407</v>
      </c>
      <c r="C206" t="s">
        <v>40</v>
      </c>
      <c r="D206" s="67" t="s">
        <v>3401</v>
      </c>
      <c r="E206" s="67" t="s">
        <v>62</v>
      </c>
      <c r="F206" s="67">
        <v>1.8</v>
      </c>
      <c r="G206" s="67" t="s">
        <v>3391</v>
      </c>
      <c r="H206" s="67">
        <v>3</v>
      </c>
      <c r="I206" s="67">
        <v>3</v>
      </c>
      <c r="J206" s="67" t="s">
        <v>62</v>
      </c>
    </row>
    <row r="207" spans="1:10" x14ac:dyDescent="0.3">
      <c r="A207" s="69">
        <v>206</v>
      </c>
      <c r="B207" t="s">
        <v>3407</v>
      </c>
      <c r="C207" t="s">
        <v>40</v>
      </c>
      <c r="D207" s="67" t="s">
        <v>3405</v>
      </c>
      <c r="E207" s="67" t="s">
        <v>62</v>
      </c>
      <c r="F207" s="67">
        <v>3.5</v>
      </c>
      <c r="G207" s="67" t="s">
        <v>3395</v>
      </c>
      <c r="H207" s="67">
        <v>3</v>
      </c>
      <c r="I207" s="67">
        <v>3</v>
      </c>
      <c r="J207" s="67" t="s">
        <v>62</v>
      </c>
    </row>
    <row r="208" spans="1:10" x14ac:dyDescent="0.3">
      <c r="A208" s="69">
        <v>207</v>
      </c>
      <c r="B208" t="s">
        <v>3407</v>
      </c>
      <c r="C208" t="s">
        <v>40</v>
      </c>
      <c r="D208" s="67" t="s">
        <v>3409</v>
      </c>
      <c r="E208" s="67" t="s">
        <v>62</v>
      </c>
      <c r="F208" s="67">
        <v>1.9</v>
      </c>
      <c r="G208" s="67" t="s">
        <v>3395</v>
      </c>
      <c r="H208" s="67">
        <v>3</v>
      </c>
      <c r="I208" s="67">
        <v>3</v>
      </c>
      <c r="J208" s="67" t="s">
        <v>62</v>
      </c>
    </row>
    <row r="209" spans="1:10" x14ac:dyDescent="0.3">
      <c r="A209" s="69">
        <v>208</v>
      </c>
      <c r="B209" t="s">
        <v>3407</v>
      </c>
      <c r="C209" t="s">
        <v>40</v>
      </c>
      <c r="D209" s="67" t="s">
        <v>3401</v>
      </c>
      <c r="E209" s="67" t="s">
        <v>62</v>
      </c>
      <c r="F209" s="67">
        <v>1.7</v>
      </c>
      <c r="G209" s="67" t="s">
        <v>3395</v>
      </c>
      <c r="H209" s="67">
        <v>3</v>
      </c>
      <c r="I209" s="67">
        <v>3</v>
      </c>
      <c r="J209" s="67" t="s">
        <v>62</v>
      </c>
    </row>
    <row r="210" spans="1:10" x14ac:dyDescent="0.3">
      <c r="A210" s="69">
        <v>209</v>
      </c>
      <c r="B210" t="s">
        <v>15</v>
      </c>
      <c r="C210" t="s">
        <v>5</v>
      </c>
      <c r="D210" s="67" t="s">
        <v>3405</v>
      </c>
      <c r="E210" s="67" t="s">
        <v>62</v>
      </c>
      <c r="F210" s="67">
        <v>2.9</v>
      </c>
      <c r="G210" s="67" t="s">
        <v>3391</v>
      </c>
      <c r="H210" s="67">
        <v>1</v>
      </c>
      <c r="I210" s="67">
        <v>4</v>
      </c>
      <c r="J210" s="67" t="s">
        <v>62</v>
      </c>
    </row>
    <row r="211" spans="1:10" x14ac:dyDescent="0.3">
      <c r="A211" s="69">
        <v>210</v>
      </c>
      <c r="B211" t="s">
        <v>15</v>
      </c>
      <c r="C211" t="s">
        <v>5</v>
      </c>
      <c r="D211" s="67" t="s">
        <v>3409</v>
      </c>
      <c r="E211" s="67" t="s">
        <v>62</v>
      </c>
      <c r="F211" s="67">
        <v>1.2</v>
      </c>
      <c r="G211" s="67" t="s">
        <v>3391</v>
      </c>
      <c r="H211" s="67">
        <v>1</v>
      </c>
      <c r="I211" s="67">
        <v>4</v>
      </c>
      <c r="J211" s="67" t="s">
        <v>62</v>
      </c>
    </row>
    <row r="212" spans="1:10" x14ac:dyDescent="0.3">
      <c r="A212" s="69">
        <v>211</v>
      </c>
      <c r="B212" t="s">
        <v>15</v>
      </c>
      <c r="C212" t="s">
        <v>5</v>
      </c>
      <c r="D212" s="67" t="s">
        <v>3401</v>
      </c>
      <c r="E212" s="67" t="s">
        <v>62</v>
      </c>
      <c r="F212" s="67">
        <v>0.8</v>
      </c>
      <c r="G212" s="67" t="s">
        <v>3391</v>
      </c>
      <c r="H212" s="67">
        <v>1</v>
      </c>
      <c r="I212" s="67">
        <v>4</v>
      </c>
      <c r="J212" s="67" t="s">
        <v>62</v>
      </c>
    </row>
    <row r="213" spans="1:10" x14ac:dyDescent="0.3">
      <c r="A213" s="69">
        <v>212</v>
      </c>
      <c r="B213" t="s">
        <v>15</v>
      </c>
      <c r="C213" t="s">
        <v>5</v>
      </c>
      <c r="D213" s="67" t="s">
        <v>3405</v>
      </c>
      <c r="E213" s="67" t="s">
        <v>62</v>
      </c>
      <c r="F213" s="67">
        <v>2.9</v>
      </c>
      <c r="G213" s="67" t="s">
        <v>3395</v>
      </c>
      <c r="H213" s="67">
        <v>1</v>
      </c>
      <c r="I213" s="67">
        <v>4</v>
      </c>
      <c r="J213" s="67" t="s">
        <v>62</v>
      </c>
    </row>
    <row r="214" spans="1:10" x14ac:dyDescent="0.3">
      <c r="A214" s="69">
        <v>213</v>
      </c>
      <c r="B214" t="s">
        <v>15</v>
      </c>
      <c r="C214" t="s">
        <v>5</v>
      </c>
      <c r="D214" s="67" t="s">
        <v>3409</v>
      </c>
      <c r="E214" s="67" t="s">
        <v>62</v>
      </c>
      <c r="F214" s="67">
        <v>1.2</v>
      </c>
      <c r="G214" s="67" t="s">
        <v>3395</v>
      </c>
      <c r="H214" s="67">
        <v>1</v>
      </c>
      <c r="I214" s="67">
        <v>4</v>
      </c>
      <c r="J214" s="67" t="s">
        <v>62</v>
      </c>
    </row>
    <row r="215" spans="1:10" x14ac:dyDescent="0.3">
      <c r="A215" s="69">
        <v>214</v>
      </c>
      <c r="B215" t="s">
        <v>15</v>
      </c>
      <c r="C215" t="s">
        <v>5</v>
      </c>
      <c r="D215" s="67" t="s">
        <v>3401</v>
      </c>
      <c r="E215" s="67" t="s">
        <v>62</v>
      </c>
      <c r="F215" s="67">
        <v>0.8</v>
      </c>
      <c r="G215" s="67" t="s">
        <v>3395</v>
      </c>
      <c r="H215" s="67">
        <v>1</v>
      </c>
      <c r="I215" s="67">
        <v>4</v>
      </c>
      <c r="J215" s="67" t="s">
        <v>62</v>
      </c>
    </row>
    <row r="216" spans="1:10" x14ac:dyDescent="0.3">
      <c r="A216" s="69">
        <v>215</v>
      </c>
      <c r="B216" t="s">
        <v>15</v>
      </c>
      <c r="C216" t="s">
        <v>40</v>
      </c>
      <c r="D216" s="67" t="s">
        <v>3405</v>
      </c>
      <c r="E216" s="67" t="s">
        <v>62</v>
      </c>
      <c r="F216" s="67">
        <v>5.6</v>
      </c>
      <c r="G216" s="67" t="s">
        <v>3391</v>
      </c>
      <c r="H216" s="67">
        <v>3</v>
      </c>
      <c r="I216" s="67">
        <v>4</v>
      </c>
      <c r="J216" s="67" t="s">
        <v>62</v>
      </c>
    </row>
    <row r="217" spans="1:10" x14ac:dyDescent="0.3">
      <c r="A217" s="69">
        <v>216</v>
      </c>
      <c r="B217" t="s">
        <v>15</v>
      </c>
      <c r="C217" t="s">
        <v>40</v>
      </c>
      <c r="D217" s="67" t="s">
        <v>3409</v>
      </c>
      <c r="E217" s="67" t="s">
        <v>62</v>
      </c>
      <c r="F217" s="67">
        <v>1.6</v>
      </c>
      <c r="G217" s="67" t="s">
        <v>3391</v>
      </c>
      <c r="H217" s="67">
        <v>3</v>
      </c>
      <c r="I217" s="67">
        <v>4</v>
      </c>
      <c r="J217" s="67" t="s">
        <v>62</v>
      </c>
    </row>
    <row r="218" spans="1:10" x14ac:dyDescent="0.3">
      <c r="A218" s="69">
        <v>217</v>
      </c>
      <c r="B218" t="s">
        <v>15</v>
      </c>
      <c r="C218" t="s">
        <v>40</v>
      </c>
      <c r="D218" s="67" t="s">
        <v>3401</v>
      </c>
      <c r="E218" s="67" t="s">
        <v>62</v>
      </c>
      <c r="F218" s="67">
        <v>1.1000000000000001</v>
      </c>
      <c r="G218" s="67" t="s">
        <v>3391</v>
      </c>
      <c r="H218" s="67">
        <v>3</v>
      </c>
      <c r="I218" s="67">
        <v>4</v>
      </c>
      <c r="J218" s="67" t="s">
        <v>62</v>
      </c>
    </row>
    <row r="219" spans="1:10" x14ac:dyDescent="0.3">
      <c r="A219" s="69">
        <v>218</v>
      </c>
      <c r="B219" t="s">
        <v>15</v>
      </c>
      <c r="C219" t="s">
        <v>40</v>
      </c>
      <c r="D219" s="67" t="s">
        <v>3405</v>
      </c>
      <c r="E219" s="67" t="s">
        <v>62</v>
      </c>
      <c r="F219" s="67">
        <v>5.6</v>
      </c>
      <c r="G219" s="67" t="s">
        <v>3395</v>
      </c>
      <c r="H219" s="67">
        <v>3</v>
      </c>
      <c r="I219" s="67">
        <v>4</v>
      </c>
      <c r="J219" s="67" t="s">
        <v>62</v>
      </c>
    </row>
    <row r="220" spans="1:10" x14ac:dyDescent="0.3">
      <c r="A220" s="69">
        <v>219</v>
      </c>
      <c r="B220" t="s">
        <v>15</v>
      </c>
      <c r="C220" t="s">
        <v>40</v>
      </c>
      <c r="D220" s="67" t="s">
        <v>3409</v>
      </c>
      <c r="E220" s="67" t="s">
        <v>62</v>
      </c>
      <c r="F220" s="67">
        <v>1.5</v>
      </c>
      <c r="G220" s="67" t="s">
        <v>3395</v>
      </c>
      <c r="H220" s="67">
        <v>3</v>
      </c>
      <c r="I220" s="67">
        <v>4</v>
      </c>
      <c r="J220" s="67" t="s">
        <v>62</v>
      </c>
    </row>
    <row r="221" spans="1:10" x14ac:dyDescent="0.3">
      <c r="A221" s="69">
        <v>220</v>
      </c>
      <c r="B221" t="s">
        <v>15</v>
      </c>
      <c r="C221" t="s">
        <v>40</v>
      </c>
      <c r="D221" s="67" t="s">
        <v>3401</v>
      </c>
      <c r="E221" s="67" t="s">
        <v>62</v>
      </c>
      <c r="F221" s="67">
        <v>1.1000000000000001</v>
      </c>
      <c r="G221" s="67" t="s">
        <v>3395</v>
      </c>
      <c r="H221" s="67">
        <v>3</v>
      </c>
      <c r="I221" s="67">
        <v>4</v>
      </c>
      <c r="J221" s="67" t="s">
        <v>62</v>
      </c>
    </row>
    <row r="222" spans="1:10" x14ac:dyDescent="0.3">
      <c r="A222" s="69">
        <v>221</v>
      </c>
      <c r="B222" t="s">
        <v>2</v>
      </c>
      <c r="C222" t="s">
        <v>5</v>
      </c>
      <c r="D222" s="67">
        <v>2050</v>
      </c>
      <c r="E222" s="67">
        <v>1141</v>
      </c>
      <c r="F222" s="67" t="s">
        <v>62</v>
      </c>
      <c r="G222" s="67" t="s">
        <v>3384</v>
      </c>
      <c r="H222" s="67">
        <v>1</v>
      </c>
      <c r="I222" s="67" t="s">
        <v>62</v>
      </c>
      <c r="J222" s="67">
        <v>3</v>
      </c>
    </row>
    <row r="223" spans="1:10" x14ac:dyDescent="0.3">
      <c r="A223" s="69">
        <v>222</v>
      </c>
      <c r="B223" t="s">
        <v>2</v>
      </c>
      <c r="C223" t="s">
        <v>5</v>
      </c>
      <c r="D223" s="67" t="s">
        <v>3400</v>
      </c>
      <c r="E223" s="67">
        <v>424</v>
      </c>
      <c r="F223" s="67" t="s">
        <v>62</v>
      </c>
      <c r="G223" s="67" t="s">
        <v>3384</v>
      </c>
      <c r="H223" s="67">
        <v>1</v>
      </c>
      <c r="I223" s="67" t="s">
        <v>62</v>
      </c>
      <c r="J223" s="67">
        <v>3</v>
      </c>
    </row>
    <row r="224" spans="1:10" x14ac:dyDescent="0.3">
      <c r="A224" s="69">
        <v>223</v>
      </c>
      <c r="B224" t="s">
        <v>2</v>
      </c>
      <c r="C224" t="s">
        <v>5</v>
      </c>
      <c r="D224" s="67" t="s">
        <v>8</v>
      </c>
      <c r="E224" s="67">
        <v>917</v>
      </c>
      <c r="F224" s="67" t="s">
        <v>62</v>
      </c>
      <c r="G224" s="67" t="s">
        <v>3384</v>
      </c>
      <c r="H224" s="67">
        <v>1</v>
      </c>
      <c r="I224" s="67" t="s">
        <v>62</v>
      </c>
      <c r="J224" s="67">
        <v>3</v>
      </c>
    </row>
    <row r="225" spans="1:10" x14ac:dyDescent="0.3">
      <c r="A225" s="69">
        <v>224</v>
      </c>
      <c r="B225" t="s">
        <v>2</v>
      </c>
      <c r="C225" t="s">
        <v>5</v>
      </c>
      <c r="D225" s="67" t="s">
        <v>9</v>
      </c>
      <c r="E225" s="67" t="s">
        <v>62</v>
      </c>
      <c r="F225" s="67">
        <v>1.6</v>
      </c>
      <c r="G225" s="67" t="s">
        <v>3392</v>
      </c>
      <c r="H225" s="67">
        <v>1</v>
      </c>
      <c r="I225" s="67" t="s">
        <v>62</v>
      </c>
      <c r="J225" s="67">
        <v>3</v>
      </c>
    </row>
    <row r="226" spans="1:10" x14ac:dyDescent="0.3">
      <c r="A226" s="69">
        <v>225</v>
      </c>
      <c r="B226" t="s">
        <v>2</v>
      </c>
      <c r="C226" t="s">
        <v>5</v>
      </c>
      <c r="D226" s="67" t="s">
        <v>3401</v>
      </c>
      <c r="E226" s="67" t="s">
        <v>62</v>
      </c>
      <c r="F226" s="67">
        <v>0.5</v>
      </c>
      <c r="G226" s="67" t="s">
        <v>3392</v>
      </c>
      <c r="H226" s="67">
        <v>1</v>
      </c>
      <c r="I226" s="67" t="s">
        <v>62</v>
      </c>
      <c r="J226" s="67">
        <v>3</v>
      </c>
    </row>
    <row r="227" spans="1:10" x14ac:dyDescent="0.3">
      <c r="A227" s="69">
        <v>226</v>
      </c>
      <c r="B227" t="s">
        <v>2</v>
      </c>
      <c r="C227" t="s">
        <v>5</v>
      </c>
      <c r="D227" s="67" t="s">
        <v>3418</v>
      </c>
      <c r="E227" s="67" t="s">
        <v>62</v>
      </c>
      <c r="F227" s="67">
        <v>0.72799999999999998</v>
      </c>
      <c r="G227" s="67" t="s">
        <v>3419</v>
      </c>
      <c r="H227" s="67">
        <v>1</v>
      </c>
      <c r="I227" s="67" t="s">
        <v>62</v>
      </c>
      <c r="J227" s="67">
        <v>3</v>
      </c>
    </row>
    <row r="228" spans="1:10" x14ac:dyDescent="0.3">
      <c r="A228" s="69">
        <v>227</v>
      </c>
      <c r="B228" t="s">
        <v>2</v>
      </c>
      <c r="C228" t="s">
        <v>5</v>
      </c>
      <c r="D228" s="67" t="s">
        <v>3403</v>
      </c>
      <c r="E228" s="67" t="s">
        <v>62</v>
      </c>
      <c r="F228" s="67">
        <v>0.78600000000000003</v>
      </c>
      <c r="G228" s="67" t="s">
        <v>3419</v>
      </c>
      <c r="H228" s="67">
        <v>1</v>
      </c>
      <c r="I228" s="67" t="s">
        <v>62</v>
      </c>
      <c r="J228" s="67">
        <v>3</v>
      </c>
    </row>
    <row r="229" spans="1:10" x14ac:dyDescent="0.3">
      <c r="A229" s="69">
        <v>228</v>
      </c>
      <c r="B229" t="s">
        <v>2</v>
      </c>
      <c r="C229" t="s">
        <v>5</v>
      </c>
      <c r="D229" s="67">
        <v>2050</v>
      </c>
      <c r="E229" s="67">
        <v>84</v>
      </c>
      <c r="F229" s="67" t="s">
        <v>62</v>
      </c>
      <c r="G229" s="67" t="s">
        <v>3417</v>
      </c>
      <c r="H229" s="67">
        <v>1</v>
      </c>
      <c r="I229" s="67" t="s">
        <v>62</v>
      </c>
      <c r="J229" s="67">
        <v>3</v>
      </c>
    </row>
    <row r="230" spans="1:10" x14ac:dyDescent="0.3">
      <c r="A230" s="69">
        <v>229</v>
      </c>
      <c r="B230" t="s">
        <v>2</v>
      </c>
      <c r="C230" t="s">
        <v>5</v>
      </c>
      <c r="D230" s="67" t="s">
        <v>3402</v>
      </c>
      <c r="E230" s="67">
        <v>65</v>
      </c>
      <c r="F230" s="67" t="s">
        <v>62</v>
      </c>
      <c r="G230" s="67" t="s">
        <v>3417</v>
      </c>
      <c r="H230" s="67">
        <v>1</v>
      </c>
      <c r="I230" s="67" t="s">
        <v>62</v>
      </c>
      <c r="J230" s="67">
        <v>3</v>
      </c>
    </row>
    <row r="231" spans="1:10" x14ac:dyDescent="0.3">
      <c r="A231" s="69">
        <v>230</v>
      </c>
      <c r="B231" t="s">
        <v>2</v>
      </c>
      <c r="C231" t="s">
        <v>5</v>
      </c>
      <c r="D231" s="67" t="s">
        <v>8</v>
      </c>
      <c r="E231" s="67">
        <v>79</v>
      </c>
      <c r="F231" s="67" t="s">
        <v>62</v>
      </c>
      <c r="G231" s="67" t="s">
        <v>3417</v>
      </c>
      <c r="H231" s="67">
        <v>1</v>
      </c>
      <c r="I231" s="67" t="s">
        <v>62</v>
      </c>
      <c r="J231" s="67">
        <v>3</v>
      </c>
    </row>
    <row r="232" spans="1:10" x14ac:dyDescent="0.3">
      <c r="A232" s="69">
        <v>231</v>
      </c>
      <c r="B232" t="s">
        <v>2</v>
      </c>
      <c r="C232" t="s">
        <v>5</v>
      </c>
      <c r="D232" s="67" t="s">
        <v>3418</v>
      </c>
      <c r="E232" s="67" t="s">
        <v>62</v>
      </c>
      <c r="F232" s="67">
        <v>0.20200000000000001</v>
      </c>
      <c r="G232" s="67" t="s">
        <v>3420</v>
      </c>
      <c r="H232" s="67">
        <v>1</v>
      </c>
      <c r="I232" s="67" t="s">
        <v>62</v>
      </c>
      <c r="J232" s="67">
        <v>3</v>
      </c>
    </row>
    <row r="233" spans="1:10" x14ac:dyDescent="0.3">
      <c r="A233" s="69">
        <v>232</v>
      </c>
      <c r="B233" t="s">
        <v>2</v>
      </c>
      <c r="C233" t="s">
        <v>5</v>
      </c>
      <c r="D233" s="67" t="s">
        <v>3403</v>
      </c>
      <c r="E233" s="67" t="s">
        <v>62</v>
      </c>
      <c r="F233" s="67">
        <v>0.219</v>
      </c>
      <c r="G233" s="67" t="s">
        <v>3420</v>
      </c>
      <c r="H233" s="67">
        <v>1</v>
      </c>
      <c r="I233" s="67" t="s">
        <v>62</v>
      </c>
      <c r="J233" s="67">
        <v>3</v>
      </c>
    </row>
    <row r="234" spans="1:10" x14ac:dyDescent="0.3">
      <c r="A234" s="69">
        <v>233</v>
      </c>
      <c r="B234" t="s">
        <v>2</v>
      </c>
      <c r="C234" t="s">
        <v>5</v>
      </c>
      <c r="D234" s="67" t="s">
        <v>3418</v>
      </c>
      <c r="E234" s="67" t="s">
        <v>62</v>
      </c>
      <c r="F234" s="68">
        <v>2.1964422718088445</v>
      </c>
      <c r="G234" s="67" t="s">
        <v>3416</v>
      </c>
      <c r="H234" s="67">
        <v>1</v>
      </c>
      <c r="I234" s="67" t="s">
        <v>62</v>
      </c>
      <c r="J234" s="67">
        <v>3</v>
      </c>
    </row>
    <row r="235" spans="1:10" x14ac:dyDescent="0.3">
      <c r="A235" s="69">
        <v>234</v>
      </c>
      <c r="B235" t="s">
        <v>2</v>
      </c>
      <c r="C235" t="s">
        <v>5</v>
      </c>
      <c r="D235" s="67" t="s">
        <v>3403</v>
      </c>
      <c r="E235" s="67" t="s">
        <v>62</v>
      </c>
      <c r="F235" s="68">
        <v>0.63618596359523361</v>
      </c>
      <c r="G235" s="67" t="s">
        <v>3416</v>
      </c>
      <c r="H235" s="67">
        <v>1</v>
      </c>
      <c r="I235" s="67" t="s">
        <v>62</v>
      </c>
      <c r="J235" s="67">
        <v>3</v>
      </c>
    </row>
    <row r="236" spans="1:10" x14ac:dyDescent="0.3">
      <c r="A236" s="69">
        <v>235</v>
      </c>
      <c r="B236" t="s">
        <v>2</v>
      </c>
      <c r="C236" t="s">
        <v>58</v>
      </c>
      <c r="D236" s="67">
        <v>2050</v>
      </c>
      <c r="E236" s="67">
        <v>294</v>
      </c>
      <c r="F236" s="67" t="s">
        <v>62</v>
      </c>
      <c r="G236" s="67" t="s">
        <v>3384</v>
      </c>
      <c r="H236" s="67">
        <v>2</v>
      </c>
      <c r="I236" s="67" t="s">
        <v>62</v>
      </c>
      <c r="J236" s="67">
        <v>3</v>
      </c>
    </row>
    <row r="237" spans="1:10" x14ac:dyDescent="0.3">
      <c r="A237" s="69">
        <v>236</v>
      </c>
      <c r="B237" t="s">
        <v>2</v>
      </c>
      <c r="C237" t="s">
        <v>58</v>
      </c>
      <c r="D237" s="67" t="s">
        <v>3400</v>
      </c>
      <c r="E237" s="67">
        <v>248</v>
      </c>
      <c r="F237" s="67" t="s">
        <v>62</v>
      </c>
      <c r="G237" s="67" t="s">
        <v>3384</v>
      </c>
      <c r="H237" s="67">
        <v>2</v>
      </c>
      <c r="I237" s="67" t="s">
        <v>62</v>
      </c>
      <c r="J237" s="67">
        <v>3</v>
      </c>
    </row>
    <row r="238" spans="1:10" x14ac:dyDescent="0.3">
      <c r="A238" s="69">
        <v>237</v>
      </c>
      <c r="B238" t="s">
        <v>2</v>
      </c>
      <c r="C238" t="s">
        <v>58</v>
      </c>
      <c r="D238" s="67" t="s">
        <v>8</v>
      </c>
      <c r="E238" s="67">
        <v>288</v>
      </c>
      <c r="F238" s="67" t="s">
        <v>62</v>
      </c>
      <c r="G238" s="67" t="s">
        <v>3384</v>
      </c>
      <c r="H238" s="67">
        <v>2</v>
      </c>
      <c r="I238" s="67" t="s">
        <v>62</v>
      </c>
      <c r="J238" s="67">
        <v>3</v>
      </c>
    </row>
    <row r="239" spans="1:10" x14ac:dyDescent="0.3">
      <c r="A239" s="69">
        <v>238</v>
      </c>
      <c r="B239" t="s">
        <v>2</v>
      </c>
      <c r="C239" t="s">
        <v>58</v>
      </c>
      <c r="D239" s="67" t="s">
        <v>9</v>
      </c>
      <c r="E239" s="67" t="s">
        <v>62</v>
      </c>
      <c r="F239" s="67">
        <v>0.4</v>
      </c>
      <c r="G239" s="67" t="s">
        <v>3392</v>
      </c>
      <c r="H239" s="67">
        <v>2</v>
      </c>
      <c r="I239" s="67" t="s">
        <v>62</v>
      </c>
      <c r="J239" s="67">
        <v>3</v>
      </c>
    </row>
    <row r="240" spans="1:10" x14ac:dyDescent="0.3">
      <c r="A240" s="69">
        <v>239</v>
      </c>
      <c r="B240" t="s">
        <v>2</v>
      </c>
      <c r="C240" t="s">
        <v>58</v>
      </c>
      <c r="D240" s="67" t="s">
        <v>3401</v>
      </c>
      <c r="E240" s="67" t="s">
        <v>62</v>
      </c>
      <c r="F240" s="67">
        <v>0.1</v>
      </c>
      <c r="G240" s="67" t="s">
        <v>3392</v>
      </c>
      <c r="H240" s="67">
        <v>2</v>
      </c>
      <c r="I240" s="67" t="s">
        <v>62</v>
      </c>
      <c r="J240" s="67">
        <v>3</v>
      </c>
    </row>
    <row r="241" spans="1:10" x14ac:dyDescent="0.3">
      <c r="A241" s="69">
        <v>240</v>
      </c>
      <c r="B241" t="s">
        <v>2</v>
      </c>
      <c r="C241" t="s">
        <v>58</v>
      </c>
      <c r="D241" s="67" t="s">
        <v>3418</v>
      </c>
      <c r="E241" s="67" t="s">
        <v>62</v>
      </c>
      <c r="F241" s="67">
        <v>0.499</v>
      </c>
      <c r="G241" s="67" t="s">
        <v>3419</v>
      </c>
      <c r="H241" s="67">
        <v>2</v>
      </c>
      <c r="I241" s="67" t="s">
        <v>62</v>
      </c>
      <c r="J241" s="67">
        <v>3</v>
      </c>
    </row>
    <row r="242" spans="1:10" x14ac:dyDescent="0.3">
      <c r="A242" s="69">
        <v>241</v>
      </c>
      <c r="B242" t="s">
        <v>2</v>
      </c>
      <c r="C242" t="s">
        <v>58</v>
      </c>
      <c r="D242" s="67" t="s">
        <v>3403</v>
      </c>
      <c r="E242" s="67" t="s">
        <v>62</v>
      </c>
      <c r="F242" s="67">
        <v>0.57499999999999996</v>
      </c>
      <c r="G242" s="67" t="s">
        <v>3419</v>
      </c>
      <c r="H242" s="67">
        <v>2</v>
      </c>
      <c r="I242" s="67" t="s">
        <v>62</v>
      </c>
      <c r="J242" s="67">
        <v>3</v>
      </c>
    </row>
    <row r="243" spans="1:10" x14ac:dyDescent="0.3">
      <c r="A243" s="69">
        <v>242</v>
      </c>
      <c r="B243" t="s">
        <v>2</v>
      </c>
      <c r="C243" t="s">
        <v>58</v>
      </c>
      <c r="D243" s="67">
        <v>2050</v>
      </c>
      <c r="E243" s="67">
        <v>92</v>
      </c>
      <c r="F243" s="67" t="s">
        <v>62</v>
      </c>
      <c r="G243" s="67" t="s">
        <v>3417</v>
      </c>
      <c r="H243" s="67">
        <v>2</v>
      </c>
      <c r="I243" s="67" t="s">
        <v>62</v>
      </c>
      <c r="J243" s="67">
        <v>3</v>
      </c>
    </row>
    <row r="244" spans="1:10" x14ac:dyDescent="0.3">
      <c r="A244" s="69">
        <v>243</v>
      </c>
      <c r="B244" t="s">
        <v>2</v>
      </c>
      <c r="C244" t="s">
        <v>58</v>
      </c>
      <c r="D244" s="67" t="s">
        <v>3402</v>
      </c>
      <c r="E244" s="67">
        <v>71</v>
      </c>
      <c r="F244" s="67" t="s">
        <v>62</v>
      </c>
      <c r="G244" s="67" t="s">
        <v>3417</v>
      </c>
      <c r="H244" s="67">
        <v>2</v>
      </c>
      <c r="I244" s="67" t="s">
        <v>62</v>
      </c>
      <c r="J244" s="67">
        <v>3</v>
      </c>
    </row>
    <row r="245" spans="1:10" x14ac:dyDescent="0.3">
      <c r="A245" s="69">
        <v>244</v>
      </c>
      <c r="B245" t="s">
        <v>2</v>
      </c>
      <c r="C245" t="s">
        <v>58</v>
      </c>
      <c r="D245" s="67" t="s">
        <v>8</v>
      </c>
      <c r="E245" s="67">
        <v>87</v>
      </c>
      <c r="F245" s="67" t="s">
        <v>62</v>
      </c>
      <c r="G245" s="67" t="s">
        <v>3417</v>
      </c>
      <c r="H245" s="67">
        <v>2</v>
      </c>
      <c r="I245" s="67" t="s">
        <v>62</v>
      </c>
      <c r="J245" s="67">
        <v>3</v>
      </c>
    </row>
    <row r="246" spans="1:10" x14ac:dyDescent="0.3">
      <c r="A246" s="69">
        <v>245</v>
      </c>
      <c r="B246" t="s">
        <v>2</v>
      </c>
      <c r="C246" t="s">
        <v>58</v>
      </c>
      <c r="D246" s="67" t="s">
        <v>3418</v>
      </c>
      <c r="E246" s="67" t="s">
        <v>62</v>
      </c>
      <c r="F246" s="67">
        <v>0.57599999999999996</v>
      </c>
      <c r="G246" s="67" t="s">
        <v>3420</v>
      </c>
      <c r="H246" s="67">
        <v>2</v>
      </c>
      <c r="I246" s="67" t="s">
        <v>62</v>
      </c>
      <c r="J246" s="67">
        <v>3</v>
      </c>
    </row>
    <row r="247" spans="1:10" x14ac:dyDescent="0.3">
      <c r="A247" s="69">
        <v>246</v>
      </c>
      <c r="B247" t="s">
        <v>2</v>
      </c>
      <c r="C247" t="s">
        <v>58</v>
      </c>
      <c r="D247" s="67" t="s">
        <v>3403</v>
      </c>
      <c r="E247" s="67" t="s">
        <v>62</v>
      </c>
      <c r="F247" s="67">
        <v>0.73</v>
      </c>
      <c r="G247" s="67" t="s">
        <v>3420</v>
      </c>
      <c r="H247" s="67">
        <v>2</v>
      </c>
      <c r="I247" s="67" t="s">
        <v>62</v>
      </c>
      <c r="J247" s="67">
        <v>3</v>
      </c>
    </row>
    <row r="248" spans="1:10" x14ac:dyDescent="0.3">
      <c r="A248" s="69">
        <v>247</v>
      </c>
      <c r="B248" t="s">
        <v>2</v>
      </c>
      <c r="C248" t="s">
        <v>58</v>
      </c>
      <c r="D248" s="67" t="s">
        <v>3418</v>
      </c>
      <c r="E248" s="67" t="s">
        <v>62</v>
      </c>
      <c r="F248" s="68">
        <v>0.80172721723689111</v>
      </c>
      <c r="G248" s="67" t="s">
        <v>3416</v>
      </c>
      <c r="H248" s="67">
        <v>2</v>
      </c>
      <c r="I248" s="67" t="s">
        <v>62</v>
      </c>
      <c r="J248" s="67">
        <v>3</v>
      </c>
    </row>
    <row r="249" spans="1:10" x14ac:dyDescent="0.3">
      <c r="A249" s="69">
        <v>248</v>
      </c>
      <c r="B249" t="s">
        <v>2</v>
      </c>
      <c r="C249" t="s">
        <v>58</v>
      </c>
      <c r="D249" s="67" t="s">
        <v>3403</v>
      </c>
      <c r="E249" s="67" t="s">
        <v>62</v>
      </c>
      <c r="F249" s="68">
        <v>0.17386305817543676</v>
      </c>
      <c r="G249" s="67" t="s">
        <v>3416</v>
      </c>
      <c r="H249" s="67">
        <v>2</v>
      </c>
      <c r="I249" s="67" t="s">
        <v>62</v>
      </c>
      <c r="J249" s="67">
        <v>3</v>
      </c>
    </row>
    <row r="250" spans="1:10" x14ac:dyDescent="0.3">
      <c r="A250" s="69">
        <v>249</v>
      </c>
      <c r="B250" t="s">
        <v>2</v>
      </c>
      <c r="C250" t="s">
        <v>40</v>
      </c>
      <c r="D250" s="67">
        <v>2050</v>
      </c>
      <c r="E250" s="67">
        <v>846</v>
      </c>
      <c r="F250" s="67" t="s">
        <v>62</v>
      </c>
      <c r="G250" s="67" t="s">
        <v>3384</v>
      </c>
      <c r="H250" s="67">
        <v>3</v>
      </c>
      <c r="I250" s="67" t="s">
        <v>62</v>
      </c>
      <c r="J250" s="67">
        <v>3</v>
      </c>
    </row>
    <row r="251" spans="1:10" x14ac:dyDescent="0.3">
      <c r="A251" s="69">
        <v>250</v>
      </c>
      <c r="B251" t="s">
        <v>2</v>
      </c>
      <c r="C251" t="s">
        <v>40</v>
      </c>
      <c r="D251" s="67" t="s">
        <v>3400</v>
      </c>
      <c r="E251" s="67">
        <v>176</v>
      </c>
      <c r="F251" s="67" t="s">
        <v>62</v>
      </c>
      <c r="G251" s="67" t="s">
        <v>3384</v>
      </c>
      <c r="H251" s="67">
        <v>3</v>
      </c>
      <c r="I251" s="67" t="s">
        <v>62</v>
      </c>
      <c r="J251" s="67">
        <v>3</v>
      </c>
    </row>
    <row r="252" spans="1:10" x14ac:dyDescent="0.3">
      <c r="A252" s="69">
        <v>251</v>
      </c>
      <c r="B252" t="s">
        <v>2</v>
      </c>
      <c r="C252" t="s">
        <v>40</v>
      </c>
      <c r="D252" s="67" t="s">
        <v>8</v>
      </c>
      <c r="E252" s="67">
        <v>629</v>
      </c>
      <c r="F252" s="67" t="s">
        <v>62</v>
      </c>
      <c r="G252" s="67" t="s">
        <v>3384</v>
      </c>
      <c r="H252" s="67">
        <v>3</v>
      </c>
      <c r="I252" s="67" t="s">
        <v>62</v>
      </c>
      <c r="J252" s="67">
        <v>3</v>
      </c>
    </row>
    <row r="253" spans="1:10" x14ac:dyDescent="0.3">
      <c r="A253" s="69">
        <v>252</v>
      </c>
      <c r="B253" t="s">
        <v>2</v>
      </c>
      <c r="C253" t="s">
        <v>40</v>
      </c>
      <c r="D253" s="67" t="s">
        <v>9</v>
      </c>
      <c r="E253" s="67" t="s">
        <v>62</v>
      </c>
      <c r="F253" s="67">
        <v>2.5</v>
      </c>
      <c r="G253" s="67" t="s">
        <v>3392</v>
      </c>
      <c r="H253" s="67">
        <v>3</v>
      </c>
      <c r="I253" s="67" t="s">
        <v>62</v>
      </c>
      <c r="J253" s="67">
        <v>3</v>
      </c>
    </row>
    <row r="254" spans="1:10" x14ac:dyDescent="0.3">
      <c r="A254" s="69">
        <v>253</v>
      </c>
      <c r="B254" t="s">
        <v>2</v>
      </c>
      <c r="C254" t="s">
        <v>40</v>
      </c>
      <c r="D254" s="67" t="s">
        <v>3401</v>
      </c>
      <c r="E254" s="67" t="s">
        <v>62</v>
      </c>
      <c r="F254" s="67">
        <v>0.7</v>
      </c>
      <c r="G254" s="67" t="s">
        <v>3392</v>
      </c>
      <c r="H254" s="67">
        <v>3</v>
      </c>
      <c r="I254" s="67" t="s">
        <v>62</v>
      </c>
      <c r="J254" s="67">
        <v>3</v>
      </c>
    </row>
    <row r="255" spans="1:10" x14ac:dyDescent="0.3">
      <c r="A255" s="69">
        <v>254</v>
      </c>
      <c r="B255" t="s">
        <v>2</v>
      </c>
      <c r="C255" t="s">
        <v>40</v>
      </c>
      <c r="D255" s="67" t="s">
        <v>3418</v>
      </c>
      <c r="E255" s="67" t="s">
        <v>62</v>
      </c>
      <c r="F255" s="67">
        <v>0.65200000000000002</v>
      </c>
      <c r="G255" s="67" t="s">
        <v>3419</v>
      </c>
      <c r="H255" s="67">
        <v>3</v>
      </c>
      <c r="I255" s="67" t="s">
        <v>62</v>
      </c>
      <c r="J255" s="67">
        <v>3</v>
      </c>
    </row>
    <row r="256" spans="1:10" x14ac:dyDescent="0.3">
      <c r="A256" s="69">
        <v>255</v>
      </c>
      <c r="B256" t="s">
        <v>2</v>
      </c>
      <c r="C256" t="s">
        <v>40</v>
      </c>
      <c r="D256" s="67" t="s">
        <v>3403</v>
      </c>
      <c r="E256" s="67" t="s">
        <v>62</v>
      </c>
      <c r="F256" s="67">
        <v>0.79600000000000004</v>
      </c>
      <c r="G256" s="67" t="s">
        <v>3419</v>
      </c>
      <c r="H256" s="67">
        <v>3</v>
      </c>
      <c r="I256" s="67" t="s">
        <v>62</v>
      </c>
      <c r="J256" s="67">
        <v>3</v>
      </c>
    </row>
    <row r="257" spans="1:10" x14ac:dyDescent="0.3">
      <c r="A257" s="69">
        <v>256</v>
      </c>
      <c r="B257" t="s">
        <v>2</v>
      </c>
      <c r="C257" t="s">
        <v>40</v>
      </c>
      <c r="D257" s="67">
        <v>2050</v>
      </c>
      <c r="E257" s="67">
        <v>81</v>
      </c>
      <c r="F257" s="67" t="s">
        <v>62</v>
      </c>
      <c r="G257" s="67" t="s">
        <v>3417</v>
      </c>
      <c r="H257" s="67">
        <v>3</v>
      </c>
      <c r="I257" s="67" t="s">
        <v>62</v>
      </c>
      <c r="J257" s="67">
        <v>3</v>
      </c>
    </row>
    <row r="258" spans="1:10" x14ac:dyDescent="0.3">
      <c r="A258" s="69">
        <v>257</v>
      </c>
      <c r="B258" t="s">
        <v>2</v>
      </c>
      <c r="C258" t="s">
        <v>40</v>
      </c>
      <c r="D258" s="67" t="s">
        <v>3402</v>
      </c>
      <c r="E258" s="67">
        <v>49</v>
      </c>
      <c r="F258" s="67" t="s">
        <v>62</v>
      </c>
      <c r="G258" s="67" t="s">
        <v>3417</v>
      </c>
      <c r="H258" s="67">
        <v>3</v>
      </c>
      <c r="I258" s="67" t="s">
        <v>62</v>
      </c>
      <c r="J258" s="67">
        <v>3</v>
      </c>
    </row>
    <row r="259" spans="1:10" x14ac:dyDescent="0.3">
      <c r="A259" s="69">
        <v>258</v>
      </c>
      <c r="B259" t="s">
        <v>2</v>
      </c>
      <c r="C259" t="s">
        <v>40</v>
      </c>
      <c r="D259" s="67" t="s">
        <v>8</v>
      </c>
      <c r="E259" s="67">
        <v>74</v>
      </c>
      <c r="F259" s="67" t="s">
        <v>62</v>
      </c>
      <c r="G259" s="67" t="s">
        <v>3417</v>
      </c>
      <c r="H259" s="67">
        <v>3</v>
      </c>
      <c r="I259" s="67" t="s">
        <v>62</v>
      </c>
      <c r="J259" s="67">
        <v>3</v>
      </c>
    </row>
    <row r="260" spans="1:10" x14ac:dyDescent="0.3">
      <c r="A260" s="69">
        <v>259</v>
      </c>
      <c r="B260" t="s">
        <v>2</v>
      </c>
      <c r="C260" t="s">
        <v>40</v>
      </c>
      <c r="D260" s="67" t="s">
        <v>3418</v>
      </c>
      <c r="E260" s="67" t="s">
        <v>62</v>
      </c>
      <c r="F260" s="67">
        <v>0.245</v>
      </c>
      <c r="G260" s="67" t="s">
        <v>3420</v>
      </c>
      <c r="H260" s="67">
        <v>3</v>
      </c>
      <c r="I260" s="67" t="s">
        <v>62</v>
      </c>
      <c r="J260" s="67">
        <v>3</v>
      </c>
    </row>
    <row r="261" spans="1:10" x14ac:dyDescent="0.3">
      <c r="A261" s="69">
        <v>260</v>
      </c>
      <c r="B261" t="s">
        <v>2</v>
      </c>
      <c r="C261" t="s">
        <v>40</v>
      </c>
      <c r="D261" s="67" t="s">
        <v>3403</v>
      </c>
      <c r="E261" s="67" t="s">
        <v>62</v>
      </c>
      <c r="F261" s="67">
        <v>0.23400000000000001</v>
      </c>
      <c r="G261" s="67" t="s">
        <v>3420</v>
      </c>
      <c r="H261" s="67">
        <v>3</v>
      </c>
      <c r="I261" s="67" t="s">
        <v>62</v>
      </c>
      <c r="J261" s="67">
        <v>3</v>
      </c>
    </row>
    <row r="262" spans="1:10" x14ac:dyDescent="0.3">
      <c r="A262" s="69">
        <v>261</v>
      </c>
      <c r="B262" t="s">
        <v>2</v>
      </c>
      <c r="C262" t="s">
        <v>40</v>
      </c>
      <c r="D262" s="67" t="s">
        <v>3418</v>
      </c>
      <c r="E262" s="67" t="s">
        <v>62</v>
      </c>
      <c r="F262" s="68">
        <v>3.8315728562632545</v>
      </c>
      <c r="G262" s="67" t="s">
        <v>3416</v>
      </c>
      <c r="H262" s="67">
        <v>3</v>
      </c>
      <c r="I262" s="67" t="s">
        <v>62</v>
      </c>
      <c r="J262" s="67">
        <v>3</v>
      </c>
    </row>
    <row r="263" spans="1:10" x14ac:dyDescent="0.3">
      <c r="A263" s="69">
        <v>262</v>
      </c>
      <c r="B263" t="s">
        <v>2</v>
      </c>
      <c r="C263" t="s">
        <v>40</v>
      </c>
      <c r="D263" s="67" t="s">
        <v>3403</v>
      </c>
      <c r="E263" s="67" t="s">
        <v>62</v>
      </c>
      <c r="F263" s="68">
        <v>0.87902764630466301</v>
      </c>
      <c r="G263" s="67" t="s">
        <v>3416</v>
      </c>
      <c r="H263" s="67">
        <v>3</v>
      </c>
      <c r="I263" s="67" t="s">
        <v>62</v>
      </c>
      <c r="J263" s="67">
        <v>3</v>
      </c>
    </row>
    <row r="264" spans="1:10" x14ac:dyDescent="0.3">
      <c r="A264" s="69">
        <v>263</v>
      </c>
      <c r="B264" t="s">
        <v>2</v>
      </c>
      <c r="C264" t="s">
        <v>23</v>
      </c>
      <c r="D264" s="67" t="s">
        <v>3400</v>
      </c>
      <c r="E264" s="67">
        <v>115</v>
      </c>
      <c r="F264" s="67" t="s">
        <v>62</v>
      </c>
      <c r="G264" s="67" t="s">
        <v>3384</v>
      </c>
      <c r="H264" s="67">
        <v>4</v>
      </c>
      <c r="I264" s="67" t="s">
        <v>62</v>
      </c>
      <c r="J264" s="67">
        <v>3</v>
      </c>
    </row>
    <row r="265" spans="1:10" x14ac:dyDescent="0.3">
      <c r="A265" s="69">
        <v>264</v>
      </c>
      <c r="B265" t="s">
        <v>2</v>
      </c>
      <c r="C265" t="s">
        <v>23</v>
      </c>
      <c r="D265" s="67" t="s">
        <v>8</v>
      </c>
      <c r="E265" s="67">
        <v>512</v>
      </c>
      <c r="F265" s="67" t="s">
        <v>62</v>
      </c>
      <c r="G265" s="67" t="s">
        <v>3384</v>
      </c>
      <c r="H265" s="67">
        <v>4</v>
      </c>
      <c r="I265" s="67" t="s">
        <v>62</v>
      </c>
      <c r="J265" s="67">
        <v>3</v>
      </c>
    </row>
    <row r="266" spans="1:10" x14ac:dyDescent="0.3">
      <c r="A266" s="69">
        <v>265</v>
      </c>
      <c r="B266" t="s">
        <v>2</v>
      </c>
      <c r="C266" t="s">
        <v>23</v>
      </c>
      <c r="D266" s="67">
        <v>2050</v>
      </c>
      <c r="E266" s="67">
        <v>512</v>
      </c>
      <c r="F266" s="67" t="s">
        <v>62</v>
      </c>
      <c r="G266" s="67" t="s">
        <v>3384</v>
      </c>
      <c r="H266" s="67">
        <v>4</v>
      </c>
      <c r="I266" s="67" t="s">
        <v>62</v>
      </c>
      <c r="J266" s="67">
        <v>3</v>
      </c>
    </row>
    <row r="267" spans="1:10" x14ac:dyDescent="0.3">
      <c r="A267" s="69">
        <v>266</v>
      </c>
      <c r="B267" t="s">
        <v>2</v>
      </c>
      <c r="C267" t="s">
        <v>23</v>
      </c>
      <c r="D267" s="67" t="s">
        <v>9</v>
      </c>
      <c r="E267" s="67" t="s">
        <v>62</v>
      </c>
      <c r="F267" s="67">
        <v>2.8</v>
      </c>
      <c r="G267" s="67" t="s">
        <v>3392</v>
      </c>
      <c r="H267" s="67">
        <v>4</v>
      </c>
      <c r="I267" s="67" t="s">
        <v>62</v>
      </c>
      <c r="J267" s="67">
        <v>3</v>
      </c>
    </row>
    <row r="268" spans="1:10" x14ac:dyDescent="0.3">
      <c r="A268" s="69">
        <v>267</v>
      </c>
      <c r="B268" t="s">
        <v>2</v>
      </c>
      <c r="C268" t="s">
        <v>23</v>
      </c>
      <c r="D268" s="67" t="s">
        <v>3401</v>
      </c>
      <c r="E268" s="67" t="s">
        <v>62</v>
      </c>
      <c r="F268" s="67">
        <v>0.5</v>
      </c>
      <c r="G268" s="67" t="s">
        <v>3392</v>
      </c>
      <c r="H268" s="67">
        <v>4</v>
      </c>
      <c r="I268" s="67" t="s">
        <v>62</v>
      </c>
      <c r="J268" s="67">
        <v>3</v>
      </c>
    </row>
    <row r="269" spans="1:10" x14ac:dyDescent="0.3">
      <c r="A269" s="69">
        <v>268</v>
      </c>
      <c r="B269" t="s">
        <v>2</v>
      </c>
      <c r="C269" t="s">
        <v>23</v>
      </c>
      <c r="D269" s="67" t="s">
        <v>3418</v>
      </c>
      <c r="E269" s="67" t="s">
        <v>62</v>
      </c>
      <c r="F269" s="67">
        <v>0.61499999999999999</v>
      </c>
      <c r="G269" s="67" t="s">
        <v>3419</v>
      </c>
      <c r="H269" s="67">
        <v>4</v>
      </c>
      <c r="I269" s="67" t="s">
        <v>62</v>
      </c>
      <c r="J269" s="67">
        <v>3</v>
      </c>
    </row>
    <row r="270" spans="1:10" x14ac:dyDescent="0.3">
      <c r="A270" s="69">
        <v>269</v>
      </c>
      <c r="B270" t="s">
        <v>2</v>
      </c>
      <c r="C270" t="s">
        <v>23</v>
      </c>
      <c r="D270" s="67" t="s">
        <v>3403</v>
      </c>
      <c r="E270" s="67" t="s">
        <v>62</v>
      </c>
      <c r="F270" s="67">
        <v>0.70699999999999996</v>
      </c>
      <c r="G270" s="67" t="s">
        <v>3419</v>
      </c>
      <c r="H270" s="67">
        <v>4</v>
      </c>
      <c r="I270" s="67" t="s">
        <v>62</v>
      </c>
      <c r="J270" s="67">
        <v>3</v>
      </c>
    </row>
    <row r="271" spans="1:10" x14ac:dyDescent="0.3">
      <c r="A271" s="69">
        <v>270</v>
      </c>
      <c r="B271" t="s">
        <v>2</v>
      </c>
      <c r="C271" t="s">
        <v>23</v>
      </c>
      <c r="D271" s="67" t="s">
        <v>3402</v>
      </c>
      <c r="E271" s="67">
        <v>45</v>
      </c>
      <c r="F271" s="67" t="s">
        <v>62</v>
      </c>
      <c r="G271" s="67" t="s">
        <v>3417</v>
      </c>
      <c r="H271" s="67">
        <v>4</v>
      </c>
      <c r="I271" s="67" t="s">
        <v>62</v>
      </c>
      <c r="J271" s="67">
        <v>3</v>
      </c>
    </row>
    <row r="272" spans="1:10" x14ac:dyDescent="0.3">
      <c r="A272" s="69">
        <v>271</v>
      </c>
      <c r="B272" t="s">
        <v>2</v>
      </c>
      <c r="C272" t="s">
        <v>23</v>
      </c>
      <c r="D272" s="67" t="s">
        <v>8</v>
      </c>
      <c r="E272" s="67">
        <v>75</v>
      </c>
      <c r="F272" s="67" t="s">
        <v>62</v>
      </c>
      <c r="G272" s="67" t="s">
        <v>3417</v>
      </c>
      <c r="H272" s="67">
        <v>4</v>
      </c>
      <c r="I272" s="67" t="s">
        <v>62</v>
      </c>
      <c r="J272" s="67">
        <v>3</v>
      </c>
    </row>
    <row r="273" spans="1:10" x14ac:dyDescent="0.3">
      <c r="A273" s="69">
        <v>272</v>
      </c>
      <c r="B273" t="s">
        <v>2</v>
      </c>
      <c r="C273" t="s">
        <v>23</v>
      </c>
      <c r="D273" s="67">
        <v>2050</v>
      </c>
      <c r="E273" s="67">
        <v>81</v>
      </c>
      <c r="F273" s="67" t="s">
        <v>62</v>
      </c>
      <c r="G273" s="67" t="s">
        <v>3417</v>
      </c>
      <c r="H273" s="67">
        <v>4</v>
      </c>
      <c r="I273" s="67" t="s">
        <v>62</v>
      </c>
      <c r="J273" s="67">
        <v>3</v>
      </c>
    </row>
    <row r="274" spans="1:10" x14ac:dyDescent="0.3">
      <c r="A274" s="69">
        <v>273</v>
      </c>
      <c r="B274" t="s">
        <v>2</v>
      </c>
      <c r="C274" t="s">
        <v>23</v>
      </c>
      <c r="D274" s="67" t="s">
        <v>3418</v>
      </c>
      <c r="E274" s="67" t="s">
        <v>62</v>
      </c>
      <c r="F274" s="67">
        <v>0.255</v>
      </c>
      <c r="G274" s="67" t="s">
        <v>3420</v>
      </c>
      <c r="H274" s="67">
        <v>4</v>
      </c>
      <c r="I274" s="67" t="s">
        <v>62</v>
      </c>
      <c r="J274" s="67">
        <v>3</v>
      </c>
    </row>
    <row r="275" spans="1:10" x14ac:dyDescent="0.3">
      <c r="A275" s="69">
        <v>274</v>
      </c>
      <c r="B275" t="s">
        <v>2</v>
      </c>
      <c r="C275" t="s">
        <v>23</v>
      </c>
      <c r="D275" s="67" t="s">
        <v>3403</v>
      </c>
      <c r="E275" s="67" t="s">
        <v>62</v>
      </c>
      <c r="F275" s="67">
        <v>0.247</v>
      </c>
      <c r="G275" s="67" t="s">
        <v>3420</v>
      </c>
      <c r="H275" s="67">
        <v>4</v>
      </c>
      <c r="I275" s="67" t="s">
        <v>62</v>
      </c>
      <c r="J275" s="67">
        <v>3</v>
      </c>
    </row>
    <row r="276" spans="1:10" x14ac:dyDescent="0.3">
      <c r="A276" s="69">
        <v>275</v>
      </c>
      <c r="B276" t="s">
        <v>2</v>
      </c>
      <c r="C276" t="s">
        <v>23</v>
      </c>
      <c r="D276" s="67" t="s">
        <v>3418</v>
      </c>
      <c r="E276" s="67" t="s">
        <v>62</v>
      </c>
      <c r="F276" s="68">
        <v>4.5550411828232917</v>
      </c>
      <c r="G276" s="67" t="s">
        <v>3416</v>
      </c>
      <c r="H276" s="67">
        <v>4</v>
      </c>
      <c r="I276" s="67" t="s">
        <v>62</v>
      </c>
      <c r="J276" s="67">
        <v>3</v>
      </c>
    </row>
    <row r="277" spans="1:10" x14ac:dyDescent="0.3">
      <c r="A277" s="69">
        <v>276</v>
      </c>
      <c r="B277" t="s">
        <v>2</v>
      </c>
      <c r="C277" t="s">
        <v>23</v>
      </c>
      <c r="D277" s="67" t="s">
        <v>3403</v>
      </c>
      <c r="E277" s="67" t="s">
        <v>62</v>
      </c>
      <c r="F277" s="68">
        <v>0.70677888772163877</v>
      </c>
      <c r="G277" s="67" t="s">
        <v>3416</v>
      </c>
      <c r="H277" s="67">
        <v>4</v>
      </c>
      <c r="I277" s="67" t="s">
        <v>62</v>
      </c>
      <c r="J277" s="67">
        <v>3</v>
      </c>
    </row>
    <row r="278" spans="1:10" x14ac:dyDescent="0.3">
      <c r="A278" s="69">
        <v>277</v>
      </c>
      <c r="B278" t="s">
        <v>2</v>
      </c>
      <c r="C278" t="s">
        <v>22</v>
      </c>
      <c r="D278" s="67" t="s">
        <v>3400</v>
      </c>
      <c r="E278" s="67">
        <v>5</v>
      </c>
      <c r="F278" s="67" t="s">
        <v>62</v>
      </c>
      <c r="G278" s="67" t="s">
        <v>3384</v>
      </c>
      <c r="H278" s="67">
        <v>5</v>
      </c>
      <c r="I278" s="67" t="s">
        <v>62</v>
      </c>
      <c r="J278" s="67">
        <v>3</v>
      </c>
    </row>
    <row r="279" spans="1:10" x14ac:dyDescent="0.3">
      <c r="A279" s="69">
        <v>278</v>
      </c>
      <c r="B279" t="s">
        <v>2</v>
      </c>
      <c r="C279" t="s">
        <v>22</v>
      </c>
      <c r="D279" s="67" t="s">
        <v>8</v>
      </c>
      <c r="E279" s="67">
        <v>15</v>
      </c>
      <c r="F279" s="67" t="s">
        <v>62</v>
      </c>
      <c r="G279" s="67" t="s">
        <v>3384</v>
      </c>
      <c r="H279" s="67">
        <v>5</v>
      </c>
      <c r="I279" s="67" t="s">
        <v>62</v>
      </c>
      <c r="J279" s="67">
        <v>3</v>
      </c>
    </row>
    <row r="280" spans="1:10" x14ac:dyDescent="0.3">
      <c r="A280" s="69">
        <v>279</v>
      </c>
      <c r="B280" t="s">
        <v>2</v>
      </c>
      <c r="C280" t="s">
        <v>22</v>
      </c>
      <c r="D280" s="67">
        <v>2050</v>
      </c>
      <c r="E280" s="67">
        <v>21</v>
      </c>
      <c r="F280" s="67" t="s">
        <v>62</v>
      </c>
      <c r="G280" s="67" t="s">
        <v>3384</v>
      </c>
      <c r="H280" s="67">
        <v>5</v>
      </c>
      <c r="I280" s="67" t="s">
        <v>62</v>
      </c>
      <c r="J280" s="67">
        <v>3</v>
      </c>
    </row>
    <row r="281" spans="1:10" x14ac:dyDescent="0.3">
      <c r="A281" s="69">
        <v>280</v>
      </c>
      <c r="B281" t="s">
        <v>2</v>
      </c>
      <c r="C281" t="s">
        <v>22</v>
      </c>
      <c r="D281" s="67" t="s">
        <v>9</v>
      </c>
      <c r="E281" s="67" t="s">
        <v>62</v>
      </c>
      <c r="F281" s="67">
        <v>2.7</v>
      </c>
      <c r="G281" s="67" t="s">
        <v>3392</v>
      </c>
      <c r="H281" s="67">
        <v>5</v>
      </c>
      <c r="I281" s="67" t="s">
        <v>62</v>
      </c>
      <c r="J281" s="67">
        <v>3</v>
      </c>
    </row>
    <row r="282" spans="1:10" x14ac:dyDescent="0.3">
      <c r="A282" s="69">
        <v>281</v>
      </c>
      <c r="B282" t="s">
        <v>2</v>
      </c>
      <c r="C282" t="s">
        <v>22</v>
      </c>
      <c r="D282" s="67" t="s">
        <v>3401</v>
      </c>
      <c r="E282" s="67" t="s">
        <v>62</v>
      </c>
      <c r="F282" s="67">
        <v>0.8</v>
      </c>
      <c r="G282" s="67" t="s">
        <v>3392</v>
      </c>
      <c r="H282" s="67">
        <v>5</v>
      </c>
      <c r="I282" s="67" t="s">
        <v>62</v>
      </c>
      <c r="J282" s="67">
        <v>3</v>
      </c>
    </row>
    <row r="283" spans="1:10" x14ac:dyDescent="0.3">
      <c r="A283" s="69">
        <v>282</v>
      </c>
      <c r="B283" t="s">
        <v>2</v>
      </c>
      <c r="C283" t="s">
        <v>22</v>
      </c>
      <c r="D283" s="67" t="s">
        <v>3418</v>
      </c>
      <c r="E283" s="67" t="s">
        <v>62</v>
      </c>
      <c r="F283" s="67">
        <v>1.081</v>
      </c>
      <c r="G283" s="67" t="s">
        <v>3419</v>
      </c>
      <c r="H283" s="67">
        <v>5</v>
      </c>
      <c r="I283" s="67" t="s">
        <v>62</v>
      </c>
      <c r="J283" s="67">
        <v>3</v>
      </c>
    </row>
    <row r="284" spans="1:10" x14ac:dyDescent="0.3">
      <c r="A284" s="69">
        <v>283</v>
      </c>
      <c r="B284" t="s">
        <v>2</v>
      </c>
      <c r="C284" t="s">
        <v>22</v>
      </c>
      <c r="D284" s="67" t="s">
        <v>3403</v>
      </c>
      <c r="E284" s="67" t="s">
        <v>62</v>
      </c>
      <c r="F284" s="67">
        <v>0.52300000000000002</v>
      </c>
      <c r="G284" s="67" t="s">
        <v>3419</v>
      </c>
      <c r="H284" s="67">
        <v>5</v>
      </c>
      <c r="I284" s="67" t="s">
        <v>62</v>
      </c>
      <c r="J284" s="67">
        <v>3</v>
      </c>
    </row>
    <row r="285" spans="1:10" x14ac:dyDescent="0.3">
      <c r="A285" s="69">
        <v>284</v>
      </c>
      <c r="B285" t="s">
        <v>2</v>
      </c>
      <c r="C285" t="s">
        <v>22</v>
      </c>
      <c r="D285" s="67" t="s">
        <v>3402</v>
      </c>
      <c r="E285" s="67">
        <v>35</v>
      </c>
      <c r="F285" s="67" t="s">
        <v>62</v>
      </c>
      <c r="G285" s="67" t="s">
        <v>3417</v>
      </c>
      <c r="H285" s="67">
        <v>5</v>
      </c>
      <c r="I285" s="67" t="s">
        <v>62</v>
      </c>
      <c r="J285" s="67">
        <v>3</v>
      </c>
    </row>
    <row r="286" spans="1:10" x14ac:dyDescent="0.3">
      <c r="A286" s="69">
        <v>285</v>
      </c>
      <c r="B286" t="s">
        <v>2</v>
      </c>
      <c r="C286" t="s">
        <v>22</v>
      </c>
      <c r="D286" s="67" t="s">
        <v>8</v>
      </c>
      <c r="E286" s="67">
        <v>35</v>
      </c>
      <c r="F286" s="67" t="s">
        <v>62</v>
      </c>
      <c r="G286" s="67" t="s">
        <v>3417</v>
      </c>
      <c r="H286" s="67">
        <v>5</v>
      </c>
      <c r="I286" s="67" t="s">
        <v>62</v>
      </c>
      <c r="J286" s="67">
        <v>3</v>
      </c>
    </row>
    <row r="287" spans="1:10" x14ac:dyDescent="0.3">
      <c r="A287" s="69">
        <v>286</v>
      </c>
      <c r="B287" t="s">
        <v>2</v>
      </c>
      <c r="C287" t="s">
        <v>22</v>
      </c>
      <c r="D287" s="67">
        <v>2050</v>
      </c>
      <c r="E287" s="67">
        <v>49</v>
      </c>
      <c r="F287" s="67" t="s">
        <v>62</v>
      </c>
      <c r="G287" s="67" t="s">
        <v>3417</v>
      </c>
      <c r="H287" s="67">
        <v>5</v>
      </c>
      <c r="I287" s="67" t="s">
        <v>62</v>
      </c>
      <c r="J287" s="67">
        <v>3</v>
      </c>
    </row>
    <row r="288" spans="1:10" x14ac:dyDescent="0.3">
      <c r="A288" s="69">
        <v>287</v>
      </c>
      <c r="B288" t="s">
        <v>2</v>
      </c>
      <c r="C288" t="s">
        <v>22</v>
      </c>
      <c r="D288" s="67" t="s">
        <v>3418</v>
      </c>
      <c r="E288" s="67" t="s">
        <v>62</v>
      </c>
      <c r="F288" s="67">
        <v>0</v>
      </c>
      <c r="G288" s="67" t="s">
        <v>3420</v>
      </c>
      <c r="H288" s="67">
        <v>5</v>
      </c>
      <c r="I288" s="67" t="s">
        <v>62</v>
      </c>
      <c r="J288" s="67">
        <v>3</v>
      </c>
    </row>
    <row r="289" spans="1:10" x14ac:dyDescent="0.3">
      <c r="A289" s="69">
        <v>288</v>
      </c>
      <c r="B289" t="s">
        <v>2</v>
      </c>
      <c r="C289" t="s">
        <v>22</v>
      </c>
      <c r="D289" s="67" t="s">
        <v>3403</v>
      </c>
      <c r="E289" s="67" t="s">
        <v>62</v>
      </c>
      <c r="F289" s="67">
        <v>0.5</v>
      </c>
      <c r="G289" s="67" t="s">
        <v>3420</v>
      </c>
      <c r="H289" s="67">
        <v>5</v>
      </c>
      <c r="I289" s="67" t="s">
        <v>62</v>
      </c>
      <c r="J289" s="67">
        <v>3</v>
      </c>
    </row>
    <row r="290" spans="1:10" x14ac:dyDescent="0.3">
      <c r="A290" s="69">
        <v>289</v>
      </c>
      <c r="B290" t="s">
        <v>2</v>
      </c>
      <c r="C290" t="s">
        <v>22</v>
      </c>
      <c r="D290" s="67" t="s">
        <v>3418</v>
      </c>
      <c r="E290" s="67" t="s">
        <v>62</v>
      </c>
      <c r="F290" s="68">
        <v>2.4968461106093405</v>
      </c>
      <c r="G290" s="67" t="s">
        <v>3416</v>
      </c>
      <c r="H290" s="67">
        <v>5</v>
      </c>
      <c r="I290" s="67" t="s">
        <v>62</v>
      </c>
      <c r="J290" s="67">
        <v>3</v>
      </c>
    </row>
    <row r="291" spans="1:10" x14ac:dyDescent="0.3">
      <c r="A291" s="69">
        <v>290</v>
      </c>
      <c r="B291" t="s">
        <v>2</v>
      </c>
      <c r="C291" t="s">
        <v>22</v>
      </c>
      <c r="D291" s="67" t="s">
        <v>3403</v>
      </c>
      <c r="E291" s="67" t="s">
        <v>62</v>
      </c>
      <c r="F291" s="68">
        <v>1.5294192573691492</v>
      </c>
      <c r="G291" s="67" t="s">
        <v>3416</v>
      </c>
      <c r="H291" s="67">
        <v>5</v>
      </c>
      <c r="I291" s="67" t="s">
        <v>62</v>
      </c>
      <c r="J291" s="67">
        <v>3</v>
      </c>
    </row>
    <row r="292" spans="1:10" x14ac:dyDescent="0.3">
      <c r="A292" s="69">
        <v>291</v>
      </c>
      <c r="B292" t="s">
        <v>2</v>
      </c>
      <c r="C292" t="s">
        <v>3408</v>
      </c>
      <c r="D292" s="67" t="s">
        <v>3400</v>
      </c>
      <c r="E292" s="67">
        <v>4</v>
      </c>
      <c r="F292" s="67" t="s">
        <v>62</v>
      </c>
      <c r="G292" s="67" t="s">
        <v>3384</v>
      </c>
      <c r="H292" s="67">
        <v>6</v>
      </c>
      <c r="I292" s="67" t="s">
        <v>62</v>
      </c>
      <c r="J292" s="67">
        <v>3</v>
      </c>
    </row>
    <row r="293" spans="1:10" x14ac:dyDescent="0.3">
      <c r="A293" s="69">
        <v>292</v>
      </c>
      <c r="B293" t="s">
        <v>2</v>
      </c>
      <c r="C293" t="s">
        <v>3408</v>
      </c>
      <c r="D293" s="67" t="s">
        <v>8</v>
      </c>
      <c r="E293" s="67">
        <v>22</v>
      </c>
      <c r="F293" s="67" t="s">
        <v>62</v>
      </c>
      <c r="G293" s="67" t="s">
        <v>3384</v>
      </c>
      <c r="H293" s="67">
        <v>6</v>
      </c>
      <c r="I293" s="67" t="s">
        <v>62</v>
      </c>
      <c r="J293" s="67">
        <v>3</v>
      </c>
    </row>
    <row r="294" spans="1:10" x14ac:dyDescent="0.3">
      <c r="A294" s="69">
        <v>293</v>
      </c>
      <c r="B294" t="s">
        <v>2</v>
      </c>
      <c r="C294" t="s">
        <v>3408</v>
      </c>
      <c r="D294" s="67">
        <v>2050</v>
      </c>
      <c r="E294" s="67">
        <v>62</v>
      </c>
      <c r="F294" s="67" t="s">
        <v>62</v>
      </c>
      <c r="G294" s="67" t="s">
        <v>3384</v>
      </c>
      <c r="H294" s="67">
        <v>6</v>
      </c>
      <c r="I294" s="67" t="s">
        <v>62</v>
      </c>
      <c r="J294" s="67">
        <v>3</v>
      </c>
    </row>
    <row r="295" spans="1:10" x14ac:dyDescent="0.3">
      <c r="A295" s="69">
        <v>294</v>
      </c>
      <c r="B295" t="s">
        <v>2</v>
      </c>
      <c r="C295" t="s">
        <v>3408</v>
      </c>
      <c r="D295" s="67" t="s">
        <v>9</v>
      </c>
      <c r="E295" s="67" t="s">
        <v>62</v>
      </c>
      <c r="F295" s="67">
        <v>4.0999999999999996</v>
      </c>
      <c r="G295" s="67" t="s">
        <v>3392</v>
      </c>
      <c r="H295" s="67">
        <v>6</v>
      </c>
      <c r="I295" s="67" t="s">
        <v>62</v>
      </c>
      <c r="J295" s="67">
        <v>3</v>
      </c>
    </row>
    <row r="296" spans="1:10" x14ac:dyDescent="0.3">
      <c r="A296" s="69">
        <v>295</v>
      </c>
      <c r="B296" t="s">
        <v>2</v>
      </c>
      <c r="C296" t="s">
        <v>3408</v>
      </c>
      <c r="D296" s="67" t="s">
        <v>3401</v>
      </c>
      <c r="E296" s="67" t="s">
        <v>62</v>
      </c>
      <c r="F296" s="67">
        <v>2.4</v>
      </c>
      <c r="G296" s="67" t="s">
        <v>3392</v>
      </c>
      <c r="H296" s="67">
        <v>6</v>
      </c>
      <c r="I296" s="67" t="s">
        <v>62</v>
      </c>
      <c r="J296" s="67">
        <v>3</v>
      </c>
    </row>
    <row r="297" spans="1:10" x14ac:dyDescent="0.3">
      <c r="A297" s="69">
        <v>296</v>
      </c>
      <c r="B297" t="s">
        <v>2</v>
      </c>
      <c r="C297" t="s">
        <v>3408</v>
      </c>
      <c r="D297" s="67" t="s">
        <v>3418</v>
      </c>
      <c r="E297" s="67" t="s">
        <v>62</v>
      </c>
      <c r="F297" s="67">
        <v>1.0580000000000001</v>
      </c>
      <c r="G297" s="67" t="s">
        <v>3419</v>
      </c>
      <c r="H297" s="67">
        <v>6</v>
      </c>
      <c r="I297" s="67" t="s">
        <v>62</v>
      </c>
      <c r="J297" s="67">
        <v>3</v>
      </c>
    </row>
    <row r="298" spans="1:10" x14ac:dyDescent="0.3">
      <c r="A298" s="69">
        <v>297</v>
      </c>
      <c r="B298" t="s">
        <v>2</v>
      </c>
      <c r="C298" t="s">
        <v>3408</v>
      </c>
      <c r="D298" s="67" t="s">
        <v>3403</v>
      </c>
      <c r="E298" s="67" t="s">
        <v>62</v>
      </c>
      <c r="F298" s="67">
        <v>0.76100000000000001</v>
      </c>
      <c r="G298" s="67" t="s">
        <v>3419</v>
      </c>
      <c r="H298" s="67">
        <v>6</v>
      </c>
      <c r="I298" s="67" t="s">
        <v>62</v>
      </c>
      <c r="J298" s="67">
        <v>3</v>
      </c>
    </row>
    <row r="299" spans="1:10" x14ac:dyDescent="0.3">
      <c r="A299" s="69">
        <v>298</v>
      </c>
      <c r="B299" t="s">
        <v>2</v>
      </c>
      <c r="C299" t="s">
        <v>3408</v>
      </c>
      <c r="D299" s="67" t="s">
        <v>3402</v>
      </c>
      <c r="E299" s="67">
        <v>45</v>
      </c>
      <c r="F299" s="67" t="s">
        <v>62</v>
      </c>
      <c r="G299" s="67" t="s">
        <v>3417</v>
      </c>
      <c r="H299" s="67">
        <v>6</v>
      </c>
      <c r="I299" s="67" t="s">
        <v>62</v>
      </c>
      <c r="J299" s="67">
        <v>3</v>
      </c>
    </row>
    <row r="300" spans="1:10" x14ac:dyDescent="0.3">
      <c r="A300" s="69">
        <v>299</v>
      </c>
      <c r="B300" t="s">
        <v>2</v>
      </c>
      <c r="C300" t="s">
        <v>3408</v>
      </c>
      <c r="D300" s="67" t="s">
        <v>8</v>
      </c>
      <c r="E300" s="67">
        <v>45</v>
      </c>
      <c r="F300" s="67" t="s">
        <v>62</v>
      </c>
      <c r="G300" s="67" t="s">
        <v>3417</v>
      </c>
      <c r="H300" s="67">
        <v>6</v>
      </c>
      <c r="I300" s="67" t="s">
        <v>62</v>
      </c>
      <c r="J300" s="67">
        <v>3</v>
      </c>
    </row>
    <row r="301" spans="1:10" x14ac:dyDescent="0.3">
      <c r="A301" s="69">
        <v>300</v>
      </c>
      <c r="B301" t="s">
        <v>2</v>
      </c>
      <c r="C301" t="s">
        <v>3408</v>
      </c>
      <c r="D301" s="67">
        <v>2050</v>
      </c>
      <c r="E301" s="67">
        <v>64</v>
      </c>
      <c r="F301" s="67" t="s">
        <v>62</v>
      </c>
      <c r="G301" s="67" t="s">
        <v>3417</v>
      </c>
      <c r="H301" s="67">
        <v>6</v>
      </c>
      <c r="I301" s="67" t="s">
        <v>62</v>
      </c>
      <c r="J301" s="67">
        <v>3</v>
      </c>
    </row>
    <row r="302" spans="1:10" x14ac:dyDescent="0.3">
      <c r="A302" s="69">
        <v>301</v>
      </c>
      <c r="B302" t="s">
        <v>2</v>
      </c>
      <c r="C302" t="s">
        <v>3408</v>
      </c>
      <c r="D302" s="67" t="s">
        <v>3418</v>
      </c>
      <c r="E302" s="67" t="s">
        <v>62</v>
      </c>
      <c r="F302" s="67">
        <v>0</v>
      </c>
      <c r="G302" s="67" t="s">
        <v>3420</v>
      </c>
      <c r="H302" s="67">
        <v>6</v>
      </c>
      <c r="I302" s="67" t="s">
        <v>62</v>
      </c>
      <c r="J302" s="67">
        <v>3</v>
      </c>
    </row>
    <row r="303" spans="1:10" x14ac:dyDescent="0.3">
      <c r="A303" s="69">
        <v>302</v>
      </c>
      <c r="B303" t="s">
        <v>2</v>
      </c>
      <c r="C303" t="s">
        <v>3408</v>
      </c>
      <c r="D303" s="67" t="s">
        <v>3403</v>
      </c>
      <c r="E303" s="67" t="s">
        <v>62</v>
      </c>
      <c r="F303" s="67">
        <v>0.254</v>
      </c>
      <c r="G303" s="67" t="s">
        <v>3420</v>
      </c>
      <c r="H303" s="67">
        <v>6</v>
      </c>
      <c r="I303" s="67" t="s">
        <v>62</v>
      </c>
      <c r="J303" s="67">
        <v>3</v>
      </c>
    </row>
    <row r="304" spans="1:10" x14ac:dyDescent="0.3">
      <c r="A304" s="69">
        <v>303</v>
      </c>
      <c r="B304" t="s">
        <v>2</v>
      </c>
      <c r="C304" t="s">
        <v>3408</v>
      </c>
      <c r="D304" s="67" t="s">
        <v>3418</v>
      </c>
      <c r="E304" s="67" t="s">
        <v>62</v>
      </c>
      <c r="F304" s="68">
        <v>3.8744274823600575</v>
      </c>
      <c r="G304" s="67" t="s">
        <v>3416</v>
      </c>
      <c r="H304" s="67">
        <v>6</v>
      </c>
      <c r="I304" s="67" t="s">
        <v>62</v>
      </c>
      <c r="J304" s="67">
        <v>3</v>
      </c>
    </row>
    <row r="305" spans="1:10" x14ac:dyDescent="0.3">
      <c r="A305" s="69">
        <v>304</v>
      </c>
      <c r="B305" t="s">
        <v>2</v>
      </c>
      <c r="C305" t="s">
        <v>3408</v>
      </c>
      <c r="D305" s="67" t="s">
        <v>3403</v>
      </c>
      <c r="E305" s="67" t="s">
        <v>62</v>
      </c>
      <c r="F305" s="68">
        <v>3.1552557392639273</v>
      </c>
      <c r="G305" s="67" t="s">
        <v>3416</v>
      </c>
      <c r="H305" s="67">
        <v>6</v>
      </c>
      <c r="I305" s="67" t="s">
        <v>62</v>
      </c>
      <c r="J305" s="67">
        <v>3</v>
      </c>
    </row>
    <row r="306" spans="1:10" x14ac:dyDescent="0.3">
      <c r="A306" s="69">
        <v>305</v>
      </c>
      <c r="B306" t="s">
        <v>2</v>
      </c>
      <c r="C306" t="s">
        <v>78</v>
      </c>
      <c r="D306" s="67" t="s">
        <v>3400</v>
      </c>
      <c r="E306" s="67">
        <v>51</v>
      </c>
      <c r="F306" s="67" t="s">
        <v>62</v>
      </c>
      <c r="G306" s="67" t="s">
        <v>3384</v>
      </c>
      <c r="H306" s="67">
        <v>7</v>
      </c>
      <c r="I306" s="67" t="s">
        <v>62</v>
      </c>
      <c r="J306" s="67">
        <v>3</v>
      </c>
    </row>
    <row r="307" spans="1:10" x14ac:dyDescent="0.3">
      <c r="A307" s="69">
        <v>306</v>
      </c>
      <c r="B307" t="s">
        <v>2</v>
      </c>
      <c r="C307" t="s">
        <v>78</v>
      </c>
      <c r="D307" s="67" t="s">
        <v>8</v>
      </c>
      <c r="E307" s="67">
        <v>78</v>
      </c>
      <c r="F307" s="67" t="s">
        <v>62</v>
      </c>
      <c r="G307" s="67" t="s">
        <v>3384</v>
      </c>
      <c r="H307" s="67">
        <v>7</v>
      </c>
      <c r="I307" s="67" t="s">
        <v>62</v>
      </c>
      <c r="J307" s="67">
        <v>3</v>
      </c>
    </row>
    <row r="308" spans="1:10" x14ac:dyDescent="0.3">
      <c r="A308" s="69">
        <v>307</v>
      </c>
      <c r="B308" t="s">
        <v>2</v>
      </c>
      <c r="C308" t="s">
        <v>78</v>
      </c>
      <c r="D308" s="67">
        <v>2050</v>
      </c>
      <c r="E308" s="67">
        <v>110</v>
      </c>
      <c r="F308" s="67" t="s">
        <v>62</v>
      </c>
      <c r="G308" s="67" t="s">
        <v>3384</v>
      </c>
      <c r="H308" s="67">
        <v>7</v>
      </c>
      <c r="I308" s="67" t="s">
        <v>62</v>
      </c>
      <c r="J308" s="67">
        <v>3</v>
      </c>
    </row>
    <row r="309" spans="1:10" x14ac:dyDescent="0.3">
      <c r="A309" s="69">
        <v>308</v>
      </c>
      <c r="B309" t="s">
        <v>2</v>
      </c>
      <c r="C309" t="s">
        <v>78</v>
      </c>
      <c r="D309" s="67" t="s">
        <v>9</v>
      </c>
      <c r="E309" s="67" t="s">
        <v>62</v>
      </c>
      <c r="F309" s="67">
        <v>0.7</v>
      </c>
      <c r="G309" s="67" t="s">
        <v>3392</v>
      </c>
      <c r="H309" s="67">
        <v>7</v>
      </c>
      <c r="I309" s="67" t="s">
        <v>62</v>
      </c>
      <c r="J309" s="67">
        <v>3</v>
      </c>
    </row>
    <row r="310" spans="1:10" x14ac:dyDescent="0.3">
      <c r="A310" s="69">
        <v>309</v>
      </c>
      <c r="B310" t="s">
        <v>2</v>
      </c>
      <c r="C310" t="s">
        <v>78</v>
      </c>
      <c r="D310" s="67" t="s">
        <v>3401</v>
      </c>
      <c r="E310" s="67" t="s">
        <v>62</v>
      </c>
      <c r="F310" s="67">
        <v>0.8</v>
      </c>
      <c r="G310" s="67" t="s">
        <v>3392</v>
      </c>
      <c r="H310" s="67">
        <v>7</v>
      </c>
      <c r="I310" s="67" t="s">
        <v>62</v>
      </c>
      <c r="J310" s="67">
        <v>3</v>
      </c>
    </row>
    <row r="311" spans="1:10" x14ac:dyDescent="0.3">
      <c r="A311" s="69">
        <v>310</v>
      </c>
      <c r="B311" t="s">
        <v>2</v>
      </c>
      <c r="C311" t="s">
        <v>78</v>
      </c>
      <c r="D311" s="67" t="s">
        <v>3418</v>
      </c>
      <c r="E311" s="67" t="s">
        <v>62</v>
      </c>
      <c r="F311" s="67">
        <v>0.46600000000000003</v>
      </c>
      <c r="G311" s="67" t="s">
        <v>3419</v>
      </c>
      <c r="H311" s="67">
        <v>7</v>
      </c>
      <c r="I311" s="67" t="s">
        <v>62</v>
      </c>
      <c r="J311" s="67">
        <v>3</v>
      </c>
    </row>
    <row r="312" spans="1:10" x14ac:dyDescent="0.3">
      <c r="A312" s="69">
        <v>311</v>
      </c>
      <c r="B312" t="s">
        <v>2</v>
      </c>
      <c r="C312" t="s">
        <v>78</v>
      </c>
      <c r="D312" s="67" t="s">
        <v>3403</v>
      </c>
      <c r="E312" s="67" t="s">
        <v>62</v>
      </c>
      <c r="F312" s="67">
        <v>0.73</v>
      </c>
      <c r="G312" s="67" t="s">
        <v>3419</v>
      </c>
      <c r="H312" s="67">
        <v>7</v>
      </c>
      <c r="I312" s="67" t="s">
        <v>62</v>
      </c>
      <c r="J312" s="67">
        <v>3</v>
      </c>
    </row>
    <row r="313" spans="1:10" x14ac:dyDescent="0.3">
      <c r="A313" s="69">
        <v>312</v>
      </c>
      <c r="B313" t="s">
        <v>2</v>
      </c>
      <c r="C313" t="s">
        <v>78</v>
      </c>
      <c r="D313" s="67" t="s">
        <v>3402</v>
      </c>
      <c r="E313" s="67">
        <v>64</v>
      </c>
      <c r="F313" s="67" t="s">
        <v>62</v>
      </c>
      <c r="G313" s="67" t="s">
        <v>3417</v>
      </c>
      <c r="H313" s="67">
        <v>7</v>
      </c>
      <c r="I313" s="67" t="s">
        <v>62</v>
      </c>
      <c r="J313" s="67">
        <v>3</v>
      </c>
    </row>
    <row r="314" spans="1:10" x14ac:dyDescent="0.3">
      <c r="A314" s="69">
        <v>313</v>
      </c>
      <c r="B314" t="s">
        <v>2</v>
      </c>
      <c r="C314" t="s">
        <v>78</v>
      </c>
      <c r="D314" s="67" t="s">
        <v>8</v>
      </c>
      <c r="E314" s="67">
        <v>81</v>
      </c>
      <c r="F314" s="67" t="s">
        <v>62</v>
      </c>
      <c r="G314" s="67" t="s">
        <v>3417</v>
      </c>
      <c r="H314" s="67">
        <v>7</v>
      </c>
      <c r="I314" s="67" t="s">
        <v>62</v>
      </c>
      <c r="J314" s="67">
        <v>3</v>
      </c>
    </row>
    <row r="315" spans="1:10" x14ac:dyDescent="0.3">
      <c r="A315" s="69">
        <v>314</v>
      </c>
      <c r="B315" t="s">
        <v>2</v>
      </c>
      <c r="C315" t="s">
        <v>78</v>
      </c>
      <c r="D315" s="67">
        <v>2050</v>
      </c>
      <c r="E315" s="67">
        <v>93</v>
      </c>
      <c r="F315" s="67" t="s">
        <v>62</v>
      </c>
      <c r="G315" s="67" t="s">
        <v>3417</v>
      </c>
      <c r="H315" s="67">
        <v>7</v>
      </c>
      <c r="I315" s="67" t="s">
        <v>62</v>
      </c>
      <c r="J315" s="67">
        <v>3</v>
      </c>
    </row>
    <row r="316" spans="1:10" x14ac:dyDescent="0.3">
      <c r="A316" s="69">
        <v>315</v>
      </c>
      <c r="B316" t="s">
        <v>2</v>
      </c>
      <c r="C316" t="s">
        <v>78</v>
      </c>
      <c r="D316" s="67" t="s">
        <v>3418</v>
      </c>
      <c r="E316" s="67" t="s">
        <v>62</v>
      </c>
      <c r="F316" s="67">
        <v>0.35699999999999998</v>
      </c>
      <c r="G316" s="67" t="s">
        <v>3420</v>
      </c>
      <c r="H316" s="67">
        <v>7</v>
      </c>
      <c r="I316" s="67" t="s">
        <v>62</v>
      </c>
      <c r="J316" s="67">
        <v>3</v>
      </c>
    </row>
    <row r="317" spans="1:10" x14ac:dyDescent="0.3">
      <c r="A317" s="69">
        <v>316</v>
      </c>
      <c r="B317" t="s">
        <v>2</v>
      </c>
      <c r="C317" t="s">
        <v>78</v>
      </c>
      <c r="D317" s="67" t="s">
        <v>3403</v>
      </c>
      <c r="E317" s="67" t="s">
        <v>62</v>
      </c>
      <c r="F317" s="67">
        <v>0.28699999999999998</v>
      </c>
      <c r="G317" s="67" t="s">
        <v>3420</v>
      </c>
      <c r="H317" s="67">
        <v>7</v>
      </c>
      <c r="I317" s="67" t="s">
        <v>62</v>
      </c>
      <c r="J317" s="67">
        <v>3</v>
      </c>
    </row>
    <row r="318" spans="1:10" x14ac:dyDescent="0.3">
      <c r="A318" s="69">
        <v>317</v>
      </c>
      <c r="B318" t="s">
        <v>2</v>
      </c>
      <c r="C318" t="s">
        <v>78</v>
      </c>
      <c r="D318" s="67" t="s">
        <v>3418</v>
      </c>
      <c r="E318" s="67" t="s">
        <v>62</v>
      </c>
      <c r="F318" s="68">
        <v>1.5010210574500749</v>
      </c>
      <c r="G318" s="67" t="s">
        <v>3416</v>
      </c>
      <c r="H318" s="67">
        <v>7</v>
      </c>
      <c r="I318" s="67" t="s">
        <v>62</v>
      </c>
      <c r="J318" s="67">
        <v>3</v>
      </c>
    </row>
    <row r="319" spans="1:10" x14ac:dyDescent="0.3">
      <c r="A319" s="69">
        <v>318</v>
      </c>
      <c r="B319" t="s">
        <v>2</v>
      </c>
      <c r="C319" t="s">
        <v>78</v>
      </c>
      <c r="D319" s="67" t="s">
        <v>3403</v>
      </c>
      <c r="E319" s="67" t="s">
        <v>62</v>
      </c>
      <c r="F319" s="68">
        <v>1.0952769945082768</v>
      </c>
      <c r="G319" s="67" t="s">
        <v>3416</v>
      </c>
      <c r="H319" s="67">
        <v>7</v>
      </c>
      <c r="I319" s="67" t="s">
        <v>62</v>
      </c>
      <c r="J319" s="67">
        <v>3</v>
      </c>
    </row>
    <row r="320" spans="1:10" x14ac:dyDescent="0.3">
      <c r="A320" s="69">
        <v>319</v>
      </c>
      <c r="B320" t="s">
        <v>2</v>
      </c>
      <c r="C320" t="s">
        <v>77</v>
      </c>
      <c r="D320" s="67" t="s">
        <v>3400</v>
      </c>
      <c r="E320" s="67">
        <v>0</v>
      </c>
      <c r="F320" s="67" t="s">
        <v>62</v>
      </c>
      <c r="G320" s="67" t="s">
        <v>3384</v>
      </c>
      <c r="H320" s="67">
        <v>8</v>
      </c>
      <c r="I320" s="67" t="s">
        <v>62</v>
      </c>
      <c r="J320" s="67">
        <v>3</v>
      </c>
    </row>
    <row r="321" spans="1:10" x14ac:dyDescent="0.3">
      <c r="A321" s="69">
        <v>320</v>
      </c>
      <c r="B321" t="s">
        <v>2</v>
      </c>
      <c r="C321" t="s">
        <v>77</v>
      </c>
      <c r="D321" s="67" t="s">
        <v>8</v>
      </c>
      <c r="E321" s="67">
        <v>0</v>
      </c>
      <c r="F321" s="67" t="s">
        <v>62</v>
      </c>
      <c r="G321" s="67" t="s">
        <v>3384</v>
      </c>
      <c r="H321" s="67">
        <v>8</v>
      </c>
      <c r="I321" s="67" t="s">
        <v>62</v>
      </c>
      <c r="J321" s="67">
        <v>3</v>
      </c>
    </row>
    <row r="322" spans="1:10" x14ac:dyDescent="0.3">
      <c r="A322" s="69">
        <v>321</v>
      </c>
      <c r="B322" t="s">
        <v>2</v>
      </c>
      <c r="C322" t="s">
        <v>77</v>
      </c>
      <c r="D322" s="67">
        <v>2050</v>
      </c>
      <c r="E322" s="67">
        <v>0</v>
      </c>
      <c r="F322" s="67" t="s">
        <v>62</v>
      </c>
      <c r="G322" s="67" t="s">
        <v>3384</v>
      </c>
      <c r="H322" s="67">
        <v>8</v>
      </c>
      <c r="I322" s="67" t="s">
        <v>62</v>
      </c>
      <c r="J322" s="67">
        <v>3</v>
      </c>
    </row>
    <row r="323" spans="1:10" x14ac:dyDescent="0.3">
      <c r="A323" s="69">
        <v>322</v>
      </c>
      <c r="B323" t="s">
        <v>2</v>
      </c>
      <c r="C323" t="s">
        <v>77</v>
      </c>
      <c r="D323" s="67" t="s">
        <v>9</v>
      </c>
      <c r="E323" s="67" t="s">
        <v>62</v>
      </c>
      <c r="F323" s="67">
        <v>0</v>
      </c>
      <c r="G323" s="67" t="s">
        <v>3392</v>
      </c>
      <c r="H323" s="67">
        <v>8</v>
      </c>
      <c r="I323" s="67" t="s">
        <v>62</v>
      </c>
      <c r="J323" s="67">
        <v>3</v>
      </c>
    </row>
    <row r="324" spans="1:10" x14ac:dyDescent="0.3">
      <c r="A324" s="69">
        <v>323</v>
      </c>
      <c r="B324" t="s">
        <v>2</v>
      </c>
      <c r="C324" t="s">
        <v>77</v>
      </c>
      <c r="D324" s="67" t="s">
        <v>3401</v>
      </c>
      <c r="E324" s="67" t="s">
        <v>62</v>
      </c>
      <c r="F324" s="67">
        <v>0</v>
      </c>
      <c r="G324" s="67" t="s">
        <v>3392</v>
      </c>
      <c r="H324" s="67">
        <v>8</v>
      </c>
      <c r="I324" s="67" t="s">
        <v>62</v>
      </c>
      <c r="J324" s="67">
        <v>3</v>
      </c>
    </row>
    <row r="325" spans="1:10" x14ac:dyDescent="0.3">
      <c r="A325" s="69">
        <v>324</v>
      </c>
      <c r="B325" t="s">
        <v>2</v>
      </c>
      <c r="C325" t="s">
        <v>77</v>
      </c>
      <c r="D325" s="67" t="s">
        <v>3418</v>
      </c>
      <c r="E325" s="67" t="s">
        <v>62</v>
      </c>
      <c r="F325" s="67">
        <v>0</v>
      </c>
      <c r="G325" s="67" t="s">
        <v>3419</v>
      </c>
      <c r="H325" s="67">
        <v>8</v>
      </c>
      <c r="I325" s="67" t="s">
        <v>62</v>
      </c>
      <c r="J325" s="67">
        <v>3</v>
      </c>
    </row>
    <row r="326" spans="1:10" x14ac:dyDescent="0.3">
      <c r="A326" s="69">
        <v>325</v>
      </c>
      <c r="B326" t="s">
        <v>2</v>
      </c>
      <c r="C326" t="s">
        <v>77</v>
      </c>
      <c r="D326" s="67" t="s">
        <v>3403</v>
      </c>
      <c r="E326" s="67" t="s">
        <v>62</v>
      </c>
      <c r="F326" s="67">
        <v>0</v>
      </c>
      <c r="G326" s="67" t="s">
        <v>3419</v>
      </c>
      <c r="H326" s="67">
        <v>8</v>
      </c>
      <c r="I326" s="67" t="s">
        <v>62</v>
      </c>
      <c r="J326" s="67">
        <v>3</v>
      </c>
    </row>
    <row r="327" spans="1:10" x14ac:dyDescent="0.3">
      <c r="A327" s="69">
        <v>326</v>
      </c>
      <c r="B327" t="s">
        <v>2</v>
      </c>
      <c r="C327" t="s">
        <v>77</v>
      </c>
      <c r="D327" s="67" t="s">
        <v>3402</v>
      </c>
      <c r="E327" s="67">
        <v>53</v>
      </c>
      <c r="F327" s="67" t="s">
        <v>62</v>
      </c>
      <c r="G327" s="67" t="s">
        <v>3417</v>
      </c>
      <c r="H327" s="67">
        <v>8</v>
      </c>
      <c r="I327" s="67" t="s">
        <v>62</v>
      </c>
      <c r="J327" s="67">
        <v>3</v>
      </c>
    </row>
    <row r="328" spans="1:10" x14ac:dyDescent="0.3">
      <c r="A328" s="69">
        <v>327</v>
      </c>
      <c r="B328" t="s">
        <v>2</v>
      </c>
      <c r="C328" t="s">
        <v>77</v>
      </c>
      <c r="D328" s="67" t="s">
        <v>8</v>
      </c>
      <c r="E328" s="67">
        <v>34</v>
      </c>
      <c r="F328" s="67" t="s">
        <v>62</v>
      </c>
      <c r="G328" s="67" t="s">
        <v>3417</v>
      </c>
      <c r="H328" s="67">
        <v>8</v>
      </c>
      <c r="I328" s="67" t="s">
        <v>62</v>
      </c>
      <c r="J328" s="67">
        <v>3</v>
      </c>
    </row>
    <row r="329" spans="1:10" x14ac:dyDescent="0.3">
      <c r="A329" s="69">
        <v>328</v>
      </c>
      <c r="B329" t="s">
        <v>2</v>
      </c>
      <c r="C329" t="s">
        <v>77</v>
      </c>
      <c r="D329" s="67">
        <v>2050</v>
      </c>
      <c r="E329" s="67">
        <v>49</v>
      </c>
      <c r="F329" s="67" t="s">
        <v>62</v>
      </c>
      <c r="G329" s="67" t="s">
        <v>3417</v>
      </c>
      <c r="H329" s="67">
        <v>8</v>
      </c>
      <c r="I329" s="67" t="s">
        <v>62</v>
      </c>
      <c r="J329" s="67">
        <v>3</v>
      </c>
    </row>
    <row r="330" spans="1:10" x14ac:dyDescent="0.3">
      <c r="A330" s="69">
        <v>329</v>
      </c>
      <c r="B330" t="s">
        <v>2</v>
      </c>
      <c r="C330" t="s">
        <v>77</v>
      </c>
      <c r="D330" s="67" t="s">
        <v>3418</v>
      </c>
      <c r="E330" s="67" t="s">
        <v>62</v>
      </c>
      <c r="F330" s="67">
        <v>0</v>
      </c>
      <c r="G330" s="67" t="s">
        <v>3420</v>
      </c>
      <c r="H330" s="67">
        <v>8</v>
      </c>
      <c r="I330" s="67" t="s">
        <v>62</v>
      </c>
      <c r="J330" s="67">
        <v>3</v>
      </c>
    </row>
    <row r="331" spans="1:10" x14ac:dyDescent="0.3">
      <c r="A331" s="69">
        <v>330</v>
      </c>
      <c r="B331" t="s">
        <v>2</v>
      </c>
      <c r="C331" t="s">
        <v>77</v>
      </c>
      <c r="D331" s="67" t="s">
        <v>3403</v>
      </c>
      <c r="E331" s="67" t="s">
        <v>62</v>
      </c>
      <c r="F331" s="67">
        <v>0</v>
      </c>
      <c r="G331" s="67" t="s">
        <v>3420</v>
      </c>
      <c r="H331" s="67">
        <v>8</v>
      </c>
      <c r="I331" s="67" t="s">
        <v>62</v>
      </c>
      <c r="J331" s="67">
        <v>3</v>
      </c>
    </row>
    <row r="332" spans="1:10" x14ac:dyDescent="0.3">
      <c r="A332" s="69">
        <v>331</v>
      </c>
      <c r="B332" t="s">
        <v>2</v>
      </c>
      <c r="C332" t="s">
        <v>77</v>
      </c>
      <c r="D332" s="67" t="s">
        <v>3418</v>
      </c>
      <c r="E332" s="67" t="s">
        <v>62</v>
      </c>
      <c r="F332" s="68">
        <v>0</v>
      </c>
      <c r="G332" s="67" t="s">
        <v>3416</v>
      </c>
      <c r="H332" s="67">
        <v>8</v>
      </c>
      <c r="I332" s="67" t="s">
        <v>62</v>
      </c>
      <c r="J332" s="67">
        <v>3</v>
      </c>
    </row>
    <row r="333" spans="1:10" x14ac:dyDescent="0.3">
      <c r="A333" s="69">
        <v>332</v>
      </c>
      <c r="B333" t="s">
        <v>2</v>
      </c>
      <c r="C333" t="s">
        <v>77</v>
      </c>
      <c r="D333" s="67" t="s">
        <v>3403</v>
      </c>
      <c r="E333" s="67" t="s">
        <v>62</v>
      </c>
      <c r="F333" s="68">
        <v>0</v>
      </c>
      <c r="G333" s="67" t="s">
        <v>3416</v>
      </c>
      <c r="H333" s="67">
        <v>8</v>
      </c>
      <c r="I333" s="67" t="s">
        <v>62</v>
      </c>
      <c r="J333" s="67">
        <v>3</v>
      </c>
    </row>
    <row r="334" spans="1:10" x14ac:dyDescent="0.3">
      <c r="A334" s="69">
        <v>333</v>
      </c>
      <c r="B334" t="s">
        <v>3</v>
      </c>
      <c r="C334" t="s">
        <v>5</v>
      </c>
      <c r="D334" s="67">
        <v>2050</v>
      </c>
      <c r="E334" s="67">
        <v>37030</v>
      </c>
      <c r="F334" s="67" t="s">
        <v>62</v>
      </c>
      <c r="G334" s="67" t="s">
        <v>3384</v>
      </c>
      <c r="H334" s="67">
        <v>1</v>
      </c>
      <c r="I334" s="67" t="s">
        <v>62</v>
      </c>
      <c r="J334" s="67">
        <v>4</v>
      </c>
    </row>
    <row r="335" spans="1:10" x14ac:dyDescent="0.3">
      <c r="A335" s="69">
        <v>334</v>
      </c>
      <c r="B335" t="s">
        <v>3</v>
      </c>
      <c r="C335" t="s">
        <v>5</v>
      </c>
      <c r="D335" s="67" t="s">
        <v>3400</v>
      </c>
      <c r="E335" s="67">
        <v>4435</v>
      </c>
      <c r="F335" s="67" t="s">
        <v>62</v>
      </c>
      <c r="G335" s="67" t="s">
        <v>3384</v>
      </c>
      <c r="H335" s="67">
        <v>1</v>
      </c>
      <c r="I335" s="67" t="s">
        <v>62</v>
      </c>
      <c r="J335" s="67">
        <v>4</v>
      </c>
    </row>
    <row r="336" spans="1:10" x14ac:dyDescent="0.3">
      <c r="A336" s="69">
        <v>335</v>
      </c>
      <c r="B336" t="s">
        <v>3</v>
      </c>
      <c r="C336" t="s">
        <v>5</v>
      </c>
      <c r="D336" s="67" t="s">
        <v>8</v>
      </c>
      <c r="E336" s="67">
        <v>19160</v>
      </c>
      <c r="F336" s="67" t="s">
        <v>62</v>
      </c>
      <c r="G336" s="67" t="s">
        <v>3384</v>
      </c>
      <c r="H336" s="67">
        <v>1</v>
      </c>
      <c r="I336" s="67" t="s">
        <v>62</v>
      </c>
      <c r="J336" s="67">
        <v>4</v>
      </c>
    </row>
    <row r="337" spans="1:10" x14ac:dyDescent="0.3">
      <c r="A337" s="69">
        <v>336</v>
      </c>
      <c r="B337" t="s">
        <v>3</v>
      </c>
      <c r="C337" t="s">
        <v>5</v>
      </c>
      <c r="D337" s="67" t="s">
        <v>9</v>
      </c>
      <c r="E337" s="67" t="s">
        <v>62</v>
      </c>
      <c r="F337" s="67">
        <v>3.6</v>
      </c>
      <c r="G337" s="67" t="s">
        <v>3392</v>
      </c>
      <c r="H337" s="67">
        <v>1</v>
      </c>
      <c r="I337" s="67" t="s">
        <v>62</v>
      </c>
      <c r="J337" s="67">
        <v>4</v>
      </c>
    </row>
    <row r="338" spans="1:10" x14ac:dyDescent="0.3">
      <c r="A338" s="69">
        <v>337</v>
      </c>
      <c r="B338" t="s">
        <v>3</v>
      </c>
      <c r="C338" t="s">
        <v>5</v>
      </c>
      <c r="D338" s="67" t="s">
        <v>3401</v>
      </c>
      <c r="E338" s="67" t="s">
        <v>62</v>
      </c>
      <c r="F338" s="67">
        <v>1.5</v>
      </c>
      <c r="G338" s="67" t="s">
        <v>3392</v>
      </c>
      <c r="H338" s="67">
        <v>1</v>
      </c>
      <c r="I338" s="67" t="s">
        <v>62</v>
      </c>
      <c r="J338" s="67">
        <v>4</v>
      </c>
    </row>
    <row r="339" spans="1:10" x14ac:dyDescent="0.3">
      <c r="A339" s="69">
        <v>338</v>
      </c>
      <c r="B339" t="s">
        <v>3</v>
      </c>
      <c r="C339" t="s">
        <v>5</v>
      </c>
      <c r="D339" s="67" t="s">
        <v>3418</v>
      </c>
      <c r="E339" s="67" t="s">
        <v>62</v>
      </c>
      <c r="F339" s="67">
        <v>0.94799999999999995</v>
      </c>
      <c r="G339" s="67" t="s">
        <v>3419</v>
      </c>
      <c r="H339" s="67">
        <v>1</v>
      </c>
      <c r="I339" s="67" t="s">
        <v>62</v>
      </c>
      <c r="J339" s="67">
        <v>4</v>
      </c>
    </row>
    <row r="340" spans="1:10" x14ac:dyDescent="0.3">
      <c r="A340" s="69">
        <v>339</v>
      </c>
      <c r="B340" t="s">
        <v>3</v>
      </c>
      <c r="C340" t="s">
        <v>5</v>
      </c>
      <c r="D340" s="67" t="s">
        <v>3403</v>
      </c>
      <c r="E340" s="67" t="s">
        <v>62</v>
      </c>
      <c r="F340" s="67">
        <v>0.91700000000000004</v>
      </c>
      <c r="G340" s="67" t="s">
        <v>3419</v>
      </c>
      <c r="H340" s="67">
        <v>1</v>
      </c>
      <c r="I340" s="67" t="s">
        <v>62</v>
      </c>
      <c r="J340" s="67">
        <v>4</v>
      </c>
    </row>
    <row r="341" spans="1:10" x14ac:dyDescent="0.3">
      <c r="A341" s="69">
        <v>340</v>
      </c>
      <c r="B341" t="s">
        <v>3</v>
      </c>
      <c r="C341" t="s">
        <v>5</v>
      </c>
      <c r="D341" s="67">
        <v>2050</v>
      </c>
      <c r="E341" s="67">
        <v>1.7</v>
      </c>
      <c r="F341" s="67" t="s">
        <v>62</v>
      </c>
      <c r="G341" s="67" t="s">
        <v>3417</v>
      </c>
      <c r="H341" s="67">
        <v>1</v>
      </c>
      <c r="I341" s="67" t="s">
        <v>62</v>
      </c>
      <c r="J341" s="67">
        <v>4</v>
      </c>
    </row>
    <row r="342" spans="1:10" x14ac:dyDescent="0.3">
      <c r="A342" s="69">
        <v>341</v>
      </c>
      <c r="B342" t="s">
        <v>3</v>
      </c>
      <c r="C342" t="s">
        <v>5</v>
      </c>
      <c r="D342" s="67" t="s">
        <v>3402</v>
      </c>
      <c r="E342" s="67">
        <v>1.3</v>
      </c>
      <c r="F342" s="67" t="s">
        <v>62</v>
      </c>
      <c r="G342" s="67" t="s">
        <v>3417</v>
      </c>
      <c r="H342" s="67">
        <v>1</v>
      </c>
      <c r="I342" s="67" t="s">
        <v>62</v>
      </c>
      <c r="J342" s="67">
        <v>4</v>
      </c>
    </row>
    <row r="343" spans="1:10" x14ac:dyDescent="0.3">
      <c r="A343" s="69">
        <v>342</v>
      </c>
      <c r="B343" t="s">
        <v>3</v>
      </c>
      <c r="C343" t="s">
        <v>5</v>
      </c>
      <c r="D343" s="67" t="s">
        <v>8</v>
      </c>
      <c r="E343" s="67">
        <v>1.6</v>
      </c>
      <c r="F343" s="67" t="s">
        <v>62</v>
      </c>
      <c r="G343" s="67" t="s">
        <v>3417</v>
      </c>
      <c r="H343" s="67">
        <v>1</v>
      </c>
      <c r="I343" s="67" t="s">
        <v>62</v>
      </c>
      <c r="J343" s="67">
        <v>4</v>
      </c>
    </row>
    <row r="344" spans="1:10" x14ac:dyDescent="0.3">
      <c r="A344" s="69">
        <v>343</v>
      </c>
      <c r="B344" t="s">
        <v>3</v>
      </c>
      <c r="C344" t="s">
        <v>5</v>
      </c>
      <c r="D344" s="67" t="s">
        <v>3418</v>
      </c>
      <c r="E344" s="67" t="s">
        <v>62</v>
      </c>
      <c r="F344" s="67">
        <v>0.124</v>
      </c>
      <c r="G344" s="67" t="s">
        <v>3420</v>
      </c>
      <c r="H344" s="67">
        <v>1</v>
      </c>
      <c r="I344" s="67" t="s">
        <v>62</v>
      </c>
      <c r="J344" s="67">
        <v>4</v>
      </c>
    </row>
    <row r="345" spans="1:10" x14ac:dyDescent="0.3">
      <c r="A345" s="69">
        <v>344</v>
      </c>
      <c r="B345" t="s">
        <v>3</v>
      </c>
      <c r="C345" t="s">
        <v>5</v>
      </c>
      <c r="D345" s="67" t="s">
        <v>3403</v>
      </c>
      <c r="E345" s="67" t="s">
        <v>62</v>
      </c>
      <c r="F345" s="67">
        <v>8.4000000000000005E-2</v>
      </c>
      <c r="G345" s="67" t="s">
        <v>3420</v>
      </c>
      <c r="H345" s="67">
        <v>1</v>
      </c>
      <c r="I345" s="67" t="s">
        <v>62</v>
      </c>
      <c r="J345" s="67">
        <v>4</v>
      </c>
    </row>
    <row r="346" spans="1:10" x14ac:dyDescent="0.3">
      <c r="A346" s="69">
        <v>345</v>
      </c>
      <c r="B346" t="s">
        <v>3</v>
      </c>
      <c r="C346" t="s">
        <v>5</v>
      </c>
      <c r="D346" s="67" t="s">
        <v>3418</v>
      </c>
      <c r="E346" s="67" t="s">
        <v>62</v>
      </c>
      <c r="F346" s="68">
        <v>3.7975830035441276</v>
      </c>
      <c r="G346" s="67" t="s">
        <v>3416</v>
      </c>
      <c r="H346" s="67">
        <v>1</v>
      </c>
      <c r="I346" s="67" t="s">
        <v>62</v>
      </c>
      <c r="J346" s="67">
        <v>4</v>
      </c>
    </row>
    <row r="347" spans="1:10" x14ac:dyDescent="0.3">
      <c r="A347" s="69">
        <v>346</v>
      </c>
      <c r="B347" t="s">
        <v>3</v>
      </c>
      <c r="C347" t="s">
        <v>5</v>
      </c>
      <c r="D347" s="67" t="s">
        <v>3403</v>
      </c>
      <c r="E347" s="67" t="s">
        <v>62</v>
      </c>
      <c r="F347" s="68">
        <v>1.6352914640891856</v>
      </c>
      <c r="G347" s="67" t="s">
        <v>3416</v>
      </c>
      <c r="H347" s="67">
        <v>1</v>
      </c>
      <c r="I347" s="67" t="s">
        <v>62</v>
      </c>
      <c r="J347" s="67">
        <v>4</v>
      </c>
    </row>
    <row r="348" spans="1:10" x14ac:dyDescent="0.3">
      <c r="A348" s="69">
        <v>347</v>
      </c>
      <c r="B348" t="s">
        <v>3</v>
      </c>
      <c r="C348" t="s">
        <v>58</v>
      </c>
      <c r="D348" s="67">
        <v>2050</v>
      </c>
      <c r="E348" s="67">
        <v>7212</v>
      </c>
      <c r="F348" s="67" t="s">
        <v>62</v>
      </c>
      <c r="G348" s="67" t="s">
        <v>3384</v>
      </c>
      <c r="H348" s="67">
        <v>2</v>
      </c>
      <c r="I348" s="67" t="s">
        <v>62</v>
      </c>
      <c r="J348" s="67">
        <v>4</v>
      </c>
    </row>
    <row r="349" spans="1:10" x14ac:dyDescent="0.3">
      <c r="A349" s="69">
        <v>348</v>
      </c>
      <c r="B349" t="s">
        <v>3</v>
      </c>
      <c r="C349" t="s">
        <v>58</v>
      </c>
      <c r="D349" s="67" t="s">
        <v>3400</v>
      </c>
      <c r="E349" s="67">
        <v>2568</v>
      </c>
      <c r="F349" s="67" t="s">
        <v>62</v>
      </c>
      <c r="G349" s="67" t="s">
        <v>3384</v>
      </c>
      <c r="H349" s="67">
        <v>2</v>
      </c>
      <c r="I349" s="67" t="s">
        <v>62</v>
      </c>
      <c r="J349" s="67">
        <v>4</v>
      </c>
    </row>
    <row r="350" spans="1:10" x14ac:dyDescent="0.3">
      <c r="A350" s="69">
        <v>349</v>
      </c>
      <c r="B350" t="s">
        <v>3</v>
      </c>
      <c r="C350" t="s">
        <v>58</v>
      </c>
      <c r="D350" s="67" t="s">
        <v>8</v>
      </c>
      <c r="E350" s="67">
        <v>5239</v>
      </c>
      <c r="F350" s="67" t="s">
        <v>62</v>
      </c>
      <c r="G350" s="67" t="s">
        <v>3384</v>
      </c>
      <c r="H350" s="67">
        <v>2</v>
      </c>
      <c r="I350" s="67" t="s">
        <v>62</v>
      </c>
      <c r="J350" s="67">
        <v>4</v>
      </c>
    </row>
    <row r="351" spans="1:10" x14ac:dyDescent="0.3">
      <c r="A351" s="69">
        <v>350</v>
      </c>
      <c r="B351" t="s">
        <v>3</v>
      </c>
      <c r="C351" t="s">
        <v>58</v>
      </c>
      <c r="D351" s="67" t="s">
        <v>9</v>
      </c>
      <c r="E351" s="67" t="s">
        <v>62</v>
      </c>
      <c r="F351" s="67">
        <v>1.6</v>
      </c>
      <c r="G351" s="67" t="s">
        <v>3392</v>
      </c>
      <c r="H351" s="67">
        <v>2</v>
      </c>
      <c r="I351" s="67" t="s">
        <v>62</v>
      </c>
      <c r="J351" s="67">
        <v>4</v>
      </c>
    </row>
    <row r="352" spans="1:10" x14ac:dyDescent="0.3">
      <c r="A352" s="69">
        <v>351</v>
      </c>
      <c r="B352" t="s">
        <v>3</v>
      </c>
      <c r="C352" t="s">
        <v>58</v>
      </c>
      <c r="D352" s="67" t="s">
        <v>3401</v>
      </c>
      <c r="E352" s="67" t="s">
        <v>62</v>
      </c>
      <c r="F352" s="67">
        <v>0.7</v>
      </c>
      <c r="G352" s="67" t="s">
        <v>3392</v>
      </c>
      <c r="H352" s="67">
        <v>2</v>
      </c>
      <c r="I352" s="67" t="s">
        <v>62</v>
      </c>
      <c r="J352" s="67">
        <v>4</v>
      </c>
    </row>
    <row r="353" spans="1:10" x14ac:dyDescent="0.3">
      <c r="A353" s="69">
        <v>352</v>
      </c>
      <c r="B353" t="s">
        <v>3</v>
      </c>
      <c r="C353" t="s">
        <v>58</v>
      </c>
      <c r="D353" s="67" t="s">
        <v>3418</v>
      </c>
      <c r="E353" s="67" t="s">
        <v>62</v>
      </c>
      <c r="F353" s="67">
        <v>0.64400000000000002</v>
      </c>
      <c r="G353" s="67" t="s">
        <v>3419</v>
      </c>
      <c r="H353" s="67">
        <v>2</v>
      </c>
      <c r="I353" s="67" t="s">
        <v>62</v>
      </c>
      <c r="J353" s="67">
        <v>4</v>
      </c>
    </row>
    <row r="354" spans="1:10" x14ac:dyDescent="0.3">
      <c r="A354" s="69">
        <v>353</v>
      </c>
      <c r="B354" t="s">
        <v>3</v>
      </c>
      <c r="C354" t="s">
        <v>58</v>
      </c>
      <c r="D354" s="67" t="s">
        <v>3403</v>
      </c>
      <c r="E354" s="67" t="s">
        <v>62</v>
      </c>
      <c r="F354" s="67">
        <v>0.96399999999999997</v>
      </c>
      <c r="G354" s="67" t="s">
        <v>3419</v>
      </c>
      <c r="H354" s="67">
        <v>2</v>
      </c>
      <c r="I354" s="67" t="s">
        <v>62</v>
      </c>
      <c r="J354" s="67">
        <v>4</v>
      </c>
    </row>
    <row r="355" spans="1:10" x14ac:dyDescent="0.3">
      <c r="A355" s="69">
        <v>354</v>
      </c>
      <c r="B355" t="s">
        <v>3</v>
      </c>
      <c r="C355" t="s">
        <v>58</v>
      </c>
      <c r="D355" s="67">
        <v>2050</v>
      </c>
      <c r="E355" s="67">
        <v>1.9</v>
      </c>
      <c r="F355" s="67" t="s">
        <v>62</v>
      </c>
      <c r="G355" s="67" t="s">
        <v>3417</v>
      </c>
      <c r="H355" s="67">
        <v>2</v>
      </c>
      <c r="I355" s="67" t="s">
        <v>62</v>
      </c>
      <c r="J355" s="67">
        <v>4</v>
      </c>
    </row>
    <row r="356" spans="1:10" x14ac:dyDescent="0.3">
      <c r="A356" s="69">
        <v>355</v>
      </c>
      <c r="B356" t="s">
        <v>3</v>
      </c>
      <c r="C356" t="s">
        <v>58</v>
      </c>
      <c r="D356" s="67" t="s">
        <v>3402</v>
      </c>
      <c r="E356" s="67">
        <v>1.3</v>
      </c>
      <c r="F356" s="67" t="s">
        <v>62</v>
      </c>
      <c r="G356" s="67" t="s">
        <v>3417</v>
      </c>
      <c r="H356" s="67">
        <v>2</v>
      </c>
      <c r="I356" s="67" t="s">
        <v>62</v>
      </c>
      <c r="J356" s="67">
        <v>4</v>
      </c>
    </row>
    <row r="357" spans="1:10" x14ac:dyDescent="0.3">
      <c r="A357" s="69">
        <v>356</v>
      </c>
      <c r="B357" t="s">
        <v>3</v>
      </c>
      <c r="C357" t="s">
        <v>58</v>
      </c>
      <c r="D357" s="67" t="s">
        <v>8</v>
      </c>
      <c r="E357" s="67">
        <v>1.9</v>
      </c>
      <c r="F357" s="67" t="s">
        <v>62</v>
      </c>
      <c r="G357" s="67" t="s">
        <v>3417</v>
      </c>
      <c r="H357" s="67">
        <v>2</v>
      </c>
      <c r="I357" s="67" t="s">
        <v>62</v>
      </c>
      <c r="J357" s="67">
        <v>4</v>
      </c>
    </row>
    <row r="358" spans="1:10" x14ac:dyDescent="0.3">
      <c r="A358" s="69">
        <v>357</v>
      </c>
      <c r="B358" t="s">
        <v>3</v>
      </c>
      <c r="C358" t="s">
        <v>58</v>
      </c>
      <c r="D358" s="67" t="s">
        <v>3418</v>
      </c>
      <c r="E358" s="67" t="s">
        <v>62</v>
      </c>
      <c r="F358" s="67">
        <v>0.34699999999999998</v>
      </c>
      <c r="G358" s="67" t="s">
        <v>3420</v>
      </c>
      <c r="H358" s="67">
        <v>2</v>
      </c>
      <c r="I358" s="67" t="s">
        <v>62</v>
      </c>
      <c r="J358" s="67">
        <v>4</v>
      </c>
    </row>
    <row r="359" spans="1:10" x14ac:dyDescent="0.3">
      <c r="A359" s="69">
        <v>358</v>
      </c>
      <c r="B359" t="s">
        <v>3</v>
      </c>
      <c r="C359" t="s">
        <v>58</v>
      </c>
      <c r="D359" s="67" t="s">
        <v>3403</v>
      </c>
      <c r="E359" s="67" t="s">
        <v>62</v>
      </c>
      <c r="F359" s="67">
        <v>0</v>
      </c>
      <c r="G359" s="67" t="s">
        <v>3420</v>
      </c>
      <c r="H359" s="67">
        <v>2</v>
      </c>
      <c r="I359" s="67" t="s">
        <v>62</v>
      </c>
      <c r="J359" s="67">
        <v>4</v>
      </c>
    </row>
    <row r="360" spans="1:10" x14ac:dyDescent="0.3">
      <c r="A360" s="69">
        <v>359</v>
      </c>
      <c r="B360" t="s">
        <v>3</v>
      </c>
      <c r="C360" t="s">
        <v>58</v>
      </c>
      <c r="D360" s="67" t="s">
        <v>3418</v>
      </c>
      <c r="E360" s="67" t="s">
        <v>62</v>
      </c>
      <c r="F360" s="68">
        <v>2.4829383552347086</v>
      </c>
      <c r="G360" s="67" t="s">
        <v>3416</v>
      </c>
      <c r="H360" s="67">
        <v>2</v>
      </c>
      <c r="I360" s="67" t="s">
        <v>62</v>
      </c>
      <c r="J360" s="67">
        <v>4</v>
      </c>
    </row>
    <row r="361" spans="1:10" x14ac:dyDescent="0.3">
      <c r="A361" s="69">
        <v>360</v>
      </c>
      <c r="B361" t="s">
        <v>3</v>
      </c>
      <c r="C361" t="s">
        <v>58</v>
      </c>
      <c r="D361" s="67" t="s">
        <v>3403</v>
      </c>
      <c r="E361" s="67" t="s">
        <v>62</v>
      </c>
      <c r="F361" s="68">
        <v>0.72639923844315468</v>
      </c>
      <c r="G361" s="67" t="s">
        <v>3416</v>
      </c>
      <c r="H361" s="67">
        <v>2</v>
      </c>
      <c r="I361" s="67" t="s">
        <v>62</v>
      </c>
      <c r="J361" s="67">
        <v>4</v>
      </c>
    </row>
    <row r="362" spans="1:10" x14ac:dyDescent="0.3">
      <c r="A362" s="69">
        <v>361</v>
      </c>
      <c r="B362" t="s">
        <v>3</v>
      </c>
      <c r="C362" t="s">
        <v>40</v>
      </c>
      <c r="D362" s="67">
        <v>2050</v>
      </c>
      <c r="E362" s="67">
        <v>29817</v>
      </c>
      <c r="F362" s="67" t="s">
        <v>62</v>
      </c>
      <c r="G362" s="67" t="s">
        <v>3384</v>
      </c>
      <c r="H362" s="67">
        <v>3</v>
      </c>
      <c r="I362" s="67" t="s">
        <v>62</v>
      </c>
      <c r="J362" s="67">
        <v>4</v>
      </c>
    </row>
    <row r="363" spans="1:10" x14ac:dyDescent="0.3">
      <c r="A363" s="69">
        <v>362</v>
      </c>
      <c r="B363" t="s">
        <v>3</v>
      </c>
      <c r="C363" t="s">
        <v>40</v>
      </c>
      <c r="D363" s="67" t="s">
        <v>3400</v>
      </c>
      <c r="E363" s="67">
        <v>1867</v>
      </c>
      <c r="F363" s="67" t="s">
        <v>62</v>
      </c>
      <c r="G363" s="67" t="s">
        <v>3384</v>
      </c>
      <c r="H363" s="67">
        <v>3</v>
      </c>
      <c r="I363" s="67" t="s">
        <v>62</v>
      </c>
      <c r="J363" s="67">
        <v>4</v>
      </c>
    </row>
    <row r="364" spans="1:10" x14ac:dyDescent="0.3">
      <c r="A364" s="69">
        <v>363</v>
      </c>
      <c r="B364" t="s">
        <v>3</v>
      </c>
      <c r="C364" t="s">
        <v>40</v>
      </c>
      <c r="D364" s="67" t="s">
        <v>8</v>
      </c>
      <c r="E364" s="67">
        <v>13921</v>
      </c>
      <c r="F364" s="67" t="s">
        <v>62</v>
      </c>
      <c r="G364" s="67" t="s">
        <v>3384</v>
      </c>
      <c r="H364" s="67">
        <v>3</v>
      </c>
      <c r="I364" s="67" t="s">
        <v>62</v>
      </c>
      <c r="J364" s="67">
        <v>4</v>
      </c>
    </row>
    <row r="365" spans="1:10" x14ac:dyDescent="0.3">
      <c r="A365" s="69">
        <v>364</v>
      </c>
      <c r="B365" t="s">
        <v>3</v>
      </c>
      <c r="C365" t="s">
        <v>40</v>
      </c>
      <c r="D365" s="67" t="s">
        <v>9</v>
      </c>
      <c r="E365" s="67" t="s">
        <v>62</v>
      </c>
      <c r="F365" s="67">
        <v>5</v>
      </c>
      <c r="G365" s="67" t="s">
        <v>3392</v>
      </c>
      <c r="H365" s="67">
        <v>3</v>
      </c>
      <c r="I365" s="67" t="s">
        <v>62</v>
      </c>
      <c r="J365" s="67">
        <v>4</v>
      </c>
    </row>
    <row r="366" spans="1:10" x14ac:dyDescent="0.3">
      <c r="A366" s="69">
        <v>365</v>
      </c>
      <c r="B366" t="s">
        <v>3</v>
      </c>
      <c r="C366" t="s">
        <v>40</v>
      </c>
      <c r="D366" s="67" t="s">
        <v>3401</v>
      </c>
      <c r="E366" s="67" t="s">
        <v>62</v>
      </c>
      <c r="F366" s="67">
        <v>1.7</v>
      </c>
      <c r="G366" s="67" t="s">
        <v>3392</v>
      </c>
      <c r="H366" s="67">
        <v>3</v>
      </c>
      <c r="I366" s="67" t="s">
        <v>62</v>
      </c>
      <c r="J366" s="67">
        <v>4</v>
      </c>
    </row>
    <row r="367" spans="1:10" x14ac:dyDescent="0.3">
      <c r="A367" s="69">
        <v>366</v>
      </c>
      <c r="B367" t="s">
        <v>3</v>
      </c>
      <c r="C367" t="s">
        <v>40</v>
      </c>
      <c r="D367" s="67" t="s">
        <v>3418</v>
      </c>
      <c r="E367" s="67" t="s">
        <v>62</v>
      </c>
      <c r="F367" s="67">
        <v>0.97799999999999998</v>
      </c>
      <c r="G367" s="67" t="s">
        <v>3419</v>
      </c>
      <c r="H367" s="67">
        <v>3</v>
      </c>
      <c r="I367" s="67" t="s">
        <v>62</v>
      </c>
      <c r="J367" s="67">
        <v>4</v>
      </c>
    </row>
    <row r="368" spans="1:10" x14ac:dyDescent="0.3">
      <c r="A368" s="69">
        <v>367</v>
      </c>
      <c r="B368" t="s">
        <v>3</v>
      </c>
      <c r="C368" t="s">
        <v>40</v>
      </c>
      <c r="D368" s="67" t="s">
        <v>3403</v>
      </c>
      <c r="E368" s="67" t="s">
        <v>62</v>
      </c>
      <c r="F368" s="67">
        <v>0.83599999999999997</v>
      </c>
      <c r="G368" s="67" t="s">
        <v>3419</v>
      </c>
      <c r="H368" s="67">
        <v>3</v>
      </c>
      <c r="I368" s="67" t="s">
        <v>62</v>
      </c>
      <c r="J368" s="67">
        <v>4</v>
      </c>
    </row>
    <row r="369" spans="1:10" x14ac:dyDescent="0.3">
      <c r="A369" s="69">
        <v>368</v>
      </c>
      <c r="B369" t="s">
        <v>3</v>
      </c>
      <c r="C369" t="s">
        <v>40</v>
      </c>
      <c r="D369" s="67">
        <v>2050</v>
      </c>
      <c r="E369" s="67">
        <v>1.6</v>
      </c>
      <c r="F369" s="67" t="s">
        <v>62</v>
      </c>
      <c r="G369" s="67" t="s">
        <v>3417</v>
      </c>
      <c r="H369" s="67">
        <v>3</v>
      </c>
      <c r="I369" s="67" t="s">
        <v>62</v>
      </c>
      <c r="J369" s="67">
        <v>4</v>
      </c>
    </row>
    <row r="370" spans="1:10" x14ac:dyDescent="0.3">
      <c r="A370" s="69">
        <v>369</v>
      </c>
      <c r="B370" t="s">
        <v>3</v>
      </c>
      <c r="C370" t="s">
        <v>40</v>
      </c>
      <c r="D370" s="67" t="s">
        <v>3402</v>
      </c>
      <c r="E370" s="67">
        <v>1.1000000000000001</v>
      </c>
      <c r="F370" s="67" t="s">
        <v>62</v>
      </c>
      <c r="G370" s="67" t="s">
        <v>3417</v>
      </c>
      <c r="H370" s="67">
        <v>3</v>
      </c>
      <c r="I370" s="67" t="s">
        <v>62</v>
      </c>
      <c r="J370" s="67">
        <v>4</v>
      </c>
    </row>
    <row r="371" spans="1:10" x14ac:dyDescent="0.3">
      <c r="A371" s="69">
        <v>370</v>
      </c>
      <c r="B371" t="s">
        <v>3</v>
      </c>
      <c r="C371" t="s">
        <v>40</v>
      </c>
      <c r="D371" s="67" t="s">
        <v>8</v>
      </c>
      <c r="E371" s="67">
        <v>1.4</v>
      </c>
      <c r="F371" s="67" t="s">
        <v>62</v>
      </c>
      <c r="G371" s="67" t="s">
        <v>3417</v>
      </c>
      <c r="H371" s="67">
        <v>3</v>
      </c>
      <c r="I371" s="67" t="s">
        <v>62</v>
      </c>
      <c r="J371" s="67">
        <v>4</v>
      </c>
    </row>
    <row r="372" spans="1:10" x14ac:dyDescent="0.3">
      <c r="A372" s="69">
        <v>371</v>
      </c>
      <c r="B372" t="s">
        <v>3</v>
      </c>
      <c r="C372" t="s">
        <v>40</v>
      </c>
      <c r="D372" s="67" t="s">
        <v>3418</v>
      </c>
      <c r="E372" s="67" t="s">
        <v>62</v>
      </c>
      <c r="F372" s="67">
        <v>0.107</v>
      </c>
      <c r="G372" s="67" t="s">
        <v>3420</v>
      </c>
      <c r="H372" s="67">
        <v>3</v>
      </c>
      <c r="I372" s="67" t="s">
        <v>62</v>
      </c>
      <c r="J372" s="67">
        <v>4</v>
      </c>
    </row>
    <row r="373" spans="1:10" x14ac:dyDescent="0.3">
      <c r="A373" s="69">
        <v>372</v>
      </c>
      <c r="B373" t="s">
        <v>3</v>
      </c>
      <c r="C373" t="s">
        <v>40</v>
      </c>
      <c r="D373" s="67" t="s">
        <v>3403</v>
      </c>
      <c r="E373" s="67" t="s">
        <v>62</v>
      </c>
      <c r="F373" s="67">
        <v>0.14899999999999999</v>
      </c>
      <c r="G373" s="67" t="s">
        <v>3420</v>
      </c>
      <c r="H373" s="67">
        <v>3</v>
      </c>
      <c r="I373" s="67" t="s">
        <v>62</v>
      </c>
      <c r="J373" s="67">
        <v>4</v>
      </c>
    </row>
    <row r="374" spans="1:10" x14ac:dyDescent="0.3">
      <c r="A374" s="69">
        <v>373</v>
      </c>
      <c r="B374" t="s">
        <v>3</v>
      </c>
      <c r="C374" t="s">
        <v>40</v>
      </c>
      <c r="D374" s="67" t="s">
        <v>3418</v>
      </c>
      <c r="E374" s="67" t="s">
        <v>62</v>
      </c>
      <c r="F374" s="68">
        <v>5.1141538265084829</v>
      </c>
      <c r="G374" s="67" t="s">
        <v>3416</v>
      </c>
      <c r="H374" s="67">
        <v>3</v>
      </c>
      <c r="I374" s="67" t="s">
        <v>62</v>
      </c>
      <c r="J374" s="67">
        <v>4</v>
      </c>
    </row>
    <row r="375" spans="1:10" x14ac:dyDescent="0.3">
      <c r="A375" s="69">
        <v>374</v>
      </c>
      <c r="B375" t="s">
        <v>3</v>
      </c>
      <c r="C375" t="s">
        <v>40</v>
      </c>
      <c r="D375" s="67" t="s">
        <v>3403</v>
      </c>
      <c r="E375" s="67" t="s">
        <v>62</v>
      </c>
      <c r="F375" s="68">
        <v>2.0345718224365248</v>
      </c>
      <c r="G375" s="67" t="s">
        <v>3416</v>
      </c>
      <c r="H375" s="67">
        <v>3</v>
      </c>
      <c r="I375" s="67" t="s">
        <v>62</v>
      </c>
      <c r="J375" s="67">
        <v>4</v>
      </c>
    </row>
    <row r="376" spans="1:10" x14ac:dyDescent="0.3">
      <c r="A376" s="69">
        <v>375</v>
      </c>
      <c r="B376" t="s">
        <v>3</v>
      </c>
      <c r="C376" t="s">
        <v>23</v>
      </c>
      <c r="D376" s="67" t="s">
        <v>3400</v>
      </c>
      <c r="E376" s="67">
        <v>969</v>
      </c>
      <c r="F376" s="67" t="s">
        <v>62</v>
      </c>
      <c r="G376" s="67" t="s">
        <v>3384</v>
      </c>
      <c r="H376" s="67">
        <v>4</v>
      </c>
      <c r="I376" s="67" t="s">
        <v>62</v>
      </c>
      <c r="J376" s="67">
        <v>4</v>
      </c>
    </row>
    <row r="377" spans="1:10" x14ac:dyDescent="0.3">
      <c r="A377" s="69">
        <v>376</v>
      </c>
      <c r="B377" t="s">
        <v>3</v>
      </c>
      <c r="C377" t="s">
        <v>23</v>
      </c>
      <c r="D377" s="67" t="s">
        <v>8</v>
      </c>
      <c r="E377" s="67">
        <v>7770</v>
      </c>
      <c r="F377" s="67" t="s">
        <v>62</v>
      </c>
      <c r="G377" s="67" t="s">
        <v>3384</v>
      </c>
      <c r="H377" s="67">
        <v>4</v>
      </c>
      <c r="I377" s="67" t="s">
        <v>62</v>
      </c>
      <c r="J377" s="67">
        <v>4</v>
      </c>
    </row>
    <row r="378" spans="1:10" x14ac:dyDescent="0.3">
      <c r="A378" s="69">
        <v>377</v>
      </c>
      <c r="B378" t="s">
        <v>3</v>
      </c>
      <c r="C378" t="s">
        <v>23</v>
      </c>
      <c r="D378" s="67">
        <v>2050</v>
      </c>
      <c r="E378" s="67">
        <v>7770</v>
      </c>
      <c r="F378" s="67" t="s">
        <v>62</v>
      </c>
      <c r="G378" s="67" t="s">
        <v>3384</v>
      </c>
      <c r="H378" s="67">
        <v>4</v>
      </c>
      <c r="I378" s="67" t="s">
        <v>62</v>
      </c>
      <c r="J378" s="67">
        <v>4</v>
      </c>
    </row>
    <row r="379" spans="1:10" x14ac:dyDescent="0.3">
      <c r="A379" s="69">
        <v>378</v>
      </c>
      <c r="B379" t="s">
        <v>3</v>
      </c>
      <c r="C379" t="s">
        <v>23</v>
      </c>
      <c r="D379" s="67" t="s">
        <v>9</v>
      </c>
      <c r="E379" s="67" t="s">
        <v>62</v>
      </c>
      <c r="F379" s="67">
        <v>5.5</v>
      </c>
      <c r="G379" s="67" t="s">
        <v>3392</v>
      </c>
      <c r="H379" s="67">
        <v>4</v>
      </c>
      <c r="I379" s="67" t="s">
        <v>62</v>
      </c>
      <c r="J379" s="67">
        <v>4</v>
      </c>
    </row>
    <row r="380" spans="1:10" x14ac:dyDescent="0.3">
      <c r="A380" s="69">
        <v>379</v>
      </c>
      <c r="B380" t="s">
        <v>3</v>
      </c>
      <c r="C380" t="s">
        <v>23</v>
      </c>
      <c r="D380" s="67" t="s">
        <v>3401</v>
      </c>
      <c r="E380" s="67" t="s">
        <v>62</v>
      </c>
      <c r="F380" s="67">
        <v>1.5</v>
      </c>
      <c r="G380" s="67" t="s">
        <v>3392</v>
      </c>
      <c r="H380" s="67">
        <v>4</v>
      </c>
      <c r="I380" s="67" t="s">
        <v>62</v>
      </c>
      <c r="J380" s="67">
        <v>4</v>
      </c>
    </row>
    <row r="381" spans="1:10" x14ac:dyDescent="0.3">
      <c r="A381" s="69">
        <v>380</v>
      </c>
      <c r="B381" t="s">
        <v>3</v>
      </c>
      <c r="C381" t="s">
        <v>23</v>
      </c>
      <c r="D381" s="67" t="s">
        <v>3418</v>
      </c>
      <c r="E381" s="67" t="s">
        <v>62</v>
      </c>
      <c r="F381" s="67">
        <v>1.042</v>
      </c>
      <c r="G381" s="67" t="s">
        <v>3419</v>
      </c>
      <c r="H381" s="67">
        <v>4</v>
      </c>
      <c r="I381" s="67" t="s">
        <v>62</v>
      </c>
      <c r="J381" s="67">
        <v>4</v>
      </c>
    </row>
    <row r="382" spans="1:10" x14ac:dyDescent="0.3">
      <c r="A382" s="69">
        <v>381</v>
      </c>
      <c r="B382" t="s">
        <v>3</v>
      </c>
      <c r="C382" t="s">
        <v>23</v>
      </c>
      <c r="D382" s="67" t="s">
        <v>3403</v>
      </c>
      <c r="E382" s="67" t="s">
        <v>62</v>
      </c>
      <c r="F382" s="67">
        <v>0.92500000000000004</v>
      </c>
      <c r="G382" s="67" t="s">
        <v>3419</v>
      </c>
      <c r="H382" s="67">
        <v>4</v>
      </c>
      <c r="I382" s="67" t="s">
        <v>62</v>
      </c>
      <c r="J382" s="67">
        <v>4</v>
      </c>
    </row>
    <row r="383" spans="1:10" x14ac:dyDescent="0.3">
      <c r="A383" s="69">
        <v>382</v>
      </c>
      <c r="B383" t="s">
        <v>3</v>
      </c>
      <c r="C383" t="s">
        <v>23</v>
      </c>
      <c r="D383" s="67" t="s">
        <v>3402</v>
      </c>
      <c r="E383" s="67">
        <v>1.1000000000000001</v>
      </c>
      <c r="F383" s="67" t="s">
        <v>62</v>
      </c>
      <c r="G383" s="67" t="s">
        <v>3417</v>
      </c>
      <c r="H383" s="67">
        <v>4</v>
      </c>
      <c r="I383" s="67" t="s">
        <v>62</v>
      </c>
      <c r="J383" s="67">
        <v>4</v>
      </c>
    </row>
    <row r="384" spans="1:10" x14ac:dyDescent="0.3">
      <c r="A384" s="69">
        <v>383</v>
      </c>
      <c r="B384" t="s">
        <v>3</v>
      </c>
      <c r="C384" t="s">
        <v>23</v>
      </c>
      <c r="D384" s="67" t="s">
        <v>8</v>
      </c>
      <c r="E384" s="67">
        <v>1.4</v>
      </c>
      <c r="F384" s="67" t="s">
        <v>62</v>
      </c>
      <c r="G384" s="67" t="s">
        <v>3417</v>
      </c>
      <c r="H384" s="67">
        <v>4</v>
      </c>
      <c r="I384" s="67" t="s">
        <v>62</v>
      </c>
      <c r="J384" s="67">
        <v>4</v>
      </c>
    </row>
    <row r="385" spans="1:10" x14ac:dyDescent="0.3">
      <c r="A385" s="69">
        <v>384</v>
      </c>
      <c r="B385" t="s">
        <v>3</v>
      </c>
      <c r="C385" t="s">
        <v>23</v>
      </c>
      <c r="D385" s="67">
        <v>2050</v>
      </c>
      <c r="E385" s="67">
        <v>1.5</v>
      </c>
      <c r="F385" s="67" t="s">
        <v>62</v>
      </c>
      <c r="G385" s="67" t="s">
        <v>3417</v>
      </c>
      <c r="H385" s="67">
        <v>4</v>
      </c>
      <c r="I385" s="67" t="s">
        <v>62</v>
      </c>
      <c r="J385" s="67">
        <v>4</v>
      </c>
    </row>
    <row r="386" spans="1:10" x14ac:dyDescent="0.3">
      <c r="A386" s="69">
        <v>385</v>
      </c>
      <c r="B386" t="s">
        <v>3</v>
      </c>
      <c r="C386" t="s">
        <v>23</v>
      </c>
      <c r="D386" s="67" t="s">
        <v>3418</v>
      </c>
      <c r="E386" s="67" t="s">
        <v>62</v>
      </c>
      <c r="F386" s="67">
        <v>0.104</v>
      </c>
      <c r="G386" s="67" t="s">
        <v>3420</v>
      </c>
      <c r="H386" s="67">
        <v>4</v>
      </c>
      <c r="I386" s="67" t="s">
        <v>62</v>
      </c>
      <c r="J386" s="67">
        <v>4</v>
      </c>
    </row>
    <row r="387" spans="1:10" x14ac:dyDescent="0.3">
      <c r="A387" s="69">
        <v>386</v>
      </c>
      <c r="B387" t="s">
        <v>3</v>
      </c>
      <c r="C387" t="s">
        <v>23</v>
      </c>
      <c r="D387" s="67" t="s">
        <v>3403</v>
      </c>
      <c r="E387" s="67" t="s">
        <v>62</v>
      </c>
      <c r="F387" s="67">
        <v>9.7000000000000003E-2</v>
      </c>
      <c r="G387" s="67" t="s">
        <v>3420</v>
      </c>
      <c r="H387" s="67">
        <v>4</v>
      </c>
      <c r="I387" s="67" t="s">
        <v>62</v>
      </c>
      <c r="J387" s="67">
        <v>4</v>
      </c>
    </row>
    <row r="388" spans="1:10" x14ac:dyDescent="0.3">
      <c r="A388" s="69">
        <v>387</v>
      </c>
      <c r="B388" t="s">
        <v>3</v>
      </c>
      <c r="C388" t="s">
        <v>23</v>
      </c>
      <c r="D388" s="67" t="s">
        <v>3418</v>
      </c>
      <c r="E388" s="67" t="s">
        <v>62</v>
      </c>
      <c r="F388" s="68">
        <v>5.2793702006541245</v>
      </c>
      <c r="G388" s="67" t="s">
        <v>3416</v>
      </c>
      <c r="H388" s="67">
        <v>4</v>
      </c>
      <c r="I388" s="67" t="s">
        <v>62</v>
      </c>
      <c r="J388" s="67">
        <v>4</v>
      </c>
    </row>
    <row r="389" spans="1:10" x14ac:dyDescent="0.3">
      <c r="A389" s="69">
        <v>388</v>
      </c>
      <c r="B389" t="s">
        <v>3</v>
      </c>
      <c r="C389" t="s">
        <v>23</v>
      </c>
      <c r="D389" s="67" t="s">
        <v>3403</v>
      </c>
      <c r="E389" s="67" t="s">
        <v>62</v>
      </c>
      <c r="F389" s="68">
        <v>1.621403302641925</v>
      </c>
      <c r="G389" s="67" t="s">
        <v>3416</v>
      </c>
      <c r="H389" s="67">
        <v>4</v>
      </c>
      <c r="I389" s="67" t="s">
        <v>62</v>
      </c>
      <c r="J389" s="67">
        <v>4</v>
      </c>
    </row>
    <row r="390" spans="1:10" x14ac:dyDescent="0.3">
      <c r="A390" s="69">
        <v>389</v>
      </c>
      <c r="B390" t="s">
        <v>3</v>
      </c>
      <c r="C390" t="s">
        <v>22</v>
      </c>
      <c r="D390" s="67" t="s">
        <v>3400</v>
      </c>
      <c r="E390" s="67">
        <v>165</v>
      </c>
      <c r="F390" s="67" t="s">
        <v>62</v>
      </c>
      <c r="G390" s="67" t="s">
        <v>3384</v>
      </c>
      <c r="H390" s="67">
        <v>5</v>
      </c>
      <c r="I390" s="67" t="s">
        <v>62</v>
      </c>
      <c r="J390" s="67">
        <v>4</v>
      </c>
    </row>
    <row r="391" spans="1:10" x14ac:dyDescent="0.3">
      <c r="A391" s="69">
        <v>390</v>
      </c>
      <c r="B391" t="s">
        <v>3</v>
      </c>
      <c r="C391" t="s">
        <v>22</v>
      </c>
      <c r="D391" s="67" t="s">
        <v>8</v>
      </c>
      <c r="E391" s="67">
        <v>1026</v>
      </c>
      <c r="F391" s="67" t="s">
        <v>62</v>
      </c>
      <c r="G391" s="67" t="s">
        <v>3384</v>
      </c>
      <c r="H391" s="67">
        <v>5</v>
      </c>
      <c r="I391" s="67" t="s">
        <v>62</v>
      </c>
      <c r="J391" s="67">
        <v>4</v>
      </c>
    </row>
    <row r="392" spans="1:10" x14ac:dyDescent="0.3">
      <c r="A392" s="69">
        <v>391</v>
      </c>
      <c r="B392" t="s">
        <v>3</v>
      </c>
      <c r="C392" t="s">
        <v>22</v>
      </c>
      <c r="D392" s="67">
        <v>2050</v>
      </c>
      <c r="E392" s="67">
        <v>4007</v>
      </c>
      <c r="F392" s="67" t="s">
        <v>62</v>
      </c>
      <c r="G392" s="67" t="s">
        <v>3384</v>
      </c>
      <c r="H392" s="67">
        <v>5</v>
      </c>
      <c r="I392" s="67" t="s">
        <v>62</v>
      </c>
      <c r="J392" s="67">
        <v>4</v>
      </c>
    </row>
    <row r="393" spans="1:10" x14ac:dyDescent="0.3">
      <c r="A393" s="69">
        <v>392</v>
      </c>
      <c r="B393" t="s">
        <v>3</v>
      </c>
      <c r="C393" t="s">
        <v>22</v>
      </c>
      <c r="D393" s="67" t="s">
        <v>9</v>
      </c>
      <c r="E393" s="67" t="s">
        <v>62</v>
      </c>
      <c r="F393" s="67">
        <v>4.2</v>
      </c>
      <c r="G393" s="67" t="s">
        <v>3392</v>
      </c>
      <c r="H393" s="67">
        <v>5</v>
      </c>
      <c r="I393" s="67" t="s">
        <v>62</v>
      </c>
      <c r="J393" s="67">
        <v>4</v>
      </c>
    </row>
    <row r="394" spans="1:10" x14ac:dyDescent="0.3">
      <c r="A394" s="69">
        <v>393</v>
      </c>
      <c r="B394" t="s">
        <v>3</v>
      </c>
      <c r="C394" t="s">
        <v>22</v>
      </c>
      <c r="D394" s="67" t="s">
        <v>3401</v>
      </c>
      <c r="E394" s="67" t="s">
        <v>62</v>
      </c>
      <c r="F394" s="67">
        <v>3.1</v>
      </c>
      <c r="G394" s="67" t="s">
        <v>3392</v>
      </c>
      <c r="H394" s="67">
        <v>5</v>
      </c>
      <c r="I394" s="67" t="s">
        <v>62</v>
      </c>
      <c r="J394" s="67">
        <v>4</v>
      </c>
    </row>
    <row r="395" spans="1:10" x14ac:dyDescent="0.3">
      <c r="A395" s="69">
        <v>394</v>
      </c>
      <c r="B395" t="s">
        <v>3</v>
      </c>
      <c r="C395" t="s">
        <v>22</v>
      </c>
      <c r="D395" s="67" t="s">
        <v>3418</v>
      </c>
      <c r="E395" s="67" t="s">
        <v>62</v>
      </c>
      <c r="F395" s="67">
        <v>0.95599999999999996</v>
      </c>
      <c r="G395" s="67" t="s">
        <v>3419</v>
      </c>
      <c r="H395" s="67">
        <v>5</v>
      </c>
      <c r="I395" s="67" t="s">
        <v>62</v>
      </c>
      <c r="J395" s="67">
        <v>4</v>
      </c>
    </row>
    <row r="396" spans="1:10" x14ac:dyDescent="0.3">
      <c r="A396" s="69">
        <v>395</v>
      </c>
      <c r="B396" t="s">
        <v>3</v>
      </c>
      <c r="C396" t="s">
        <v>22</v>
      </c>
      <c r="D396" s="67" t="s">
        <v>3403</v>
      </c>
      <c r="E396" s="67" t="s">
        <v>62</v>
      </c>
      <c r="F396" s="67">
        <v>0.74399999999999999</v>
      </c>
      <c r="G396" s="67" t="s">
        <v>3419</v>
      </c>
      <c r="H396" s="67">
        <v>5</v>
      </c>
      <c r="I396" s="67" t="s">
        <v>62</v>
      </c>
      <c r="J396" s="67">
        <v>4</v>
      </c>
    </row>
    <row r="397" spans="1:10" x14ac:dyDescent="0.3">
      <c r="A397" s="69">
        <v>396</v>
      </c>
      <c r="B397" t="s">
        <v>3</v>
      </c>
      <c r="C397" t="s">
        <v>22</v>
      </c>
      <c r="D397" s="67" t="s">
        <v>3402</v>
      </c>
      <c r="E397" s="67">
        <v>0.9</v>
      </c>
      <c r="F397" s="67" t="s">
        <v>62</v>
      </c>
      <c r="G397" s="67" t="s">
        <v>3417</v>
      </c>
      <c r="H397" s="67">
        <v>5</v>
      </c>
      <c r="I397" s="67" t="s">
        <v>62</v>
      </c>
      <c r="J397" s="67">
        <v>4</v>
      </c>
    </row>
    <row r="398" spans="1:10" x14ac:dyDescent="0.3">
      <c r="A398" s="69">
        <v>397</v>
      </c>
      <c r="B398" t="s">
        <v>3</v>
      </c>
      <c r="C398" t="s">
        <v>22</v>
      </c>
      <c r="D398" s="67" t="s">
        <v>8</v>
      </c>
      <c r="E398" s="67">
        <v>1</v>
      </c>
      <c r="F398" s="67" t="s">
        <v>62</v>
      </c>
      <c r="G398" s="67" t="s">
        <v>3417</v>
      </c>
      <c r="H398" s="67">
        <v>5</v>
      </c>
      <c r="I398" s="67" t="s">
        <v>62</v>
      </c>
      <c r="J398" s="67">
        <v>4</v>
      </c>
    </row>
    <row r="399" spans="1:10" x14ac:dyDescent="0.3">
      <c r="A399" s="69">
        <v>398</v>
      </c>
      <c r="B399" t="s">
        <v>3</v>
      </c>
      <c r="C399" t="s">
        <v>22</v>
      </c>
      <c r="D399" s="67">
        <v>2050</v>
      </c>
      <c r="E399" s="67">
        <v>1.6</v>
      </c>
      <c r="F399" s="67" t="s">
        <v>62</v>
      </c>
      <c r="G399" s="67" t="s">
        <v>3417</v>
      </c>
      <c r="H399" s="67">
        <v>5</v>
      </c>
      <c r="I399" s="67" t="s">
        <v>62</v>
      </c>
      <c r="J399" s="67">
        <v>4</v>
      </c>
    </row>
    <row r="400" spans="1:10" x14ac:dyDescent="0.3">
      <c r="A400" s="69">
        <v>399</v>
      </c>
      <c r="B400" t="s">
        <v>3</v>
      </c>
      <c r="C400" t="s">
        <v>22</v>
      </c>
      <c r="D400" s="67" t="s">
        <v>3418</v>
      </c>
      <c r="E400" s="67" t="s">
        <v>62</v>
      </c>
      <c r="F400" s="67">
        <v>5.5E-2</v>
      </c>
      <c r="G400" s="67" t="s">
        <v>3420</v>
      </c>
      <c r="H400" s="67">
        <v>5</v>
      </c>
      <c r="I400" s="67" t="s">
        <v>62</v>
      </c>
      <c r="J400" s="67">
        <v>4</v>
      </c>
    </row>
    <row r="401" spans="1:10" x14ac:dyDescent="0.3">
      <c r="A401" s="69">
        <v>400</v>
      </c>
      <c r="B401" t="s">
        <v>3</v>
      </c>
      <c r="C401" t="s">
        <v>22</v>
      </c>
      <c r="D401" s="67" t="s">
        <v>3403</v>
      </c>
      <c r="E401" s="67" t="s">
        <v>62</v>
      </c>
      <c r="F401" s="67">
        <v>0.25600000000000001</v>
      </c>
      <c r="G401" s="67" t="s">
        <v>3420</v>
      </c>
      <c r="H401" s="67">
        <v>5</v>
      </c>
      <c r="I401" s="67" t="s">
        <v>62</v>
      </c>
      <c r="J401" s="67">
        <v>4</v>
      </c>
    </row>
    <row r="402" spans="1:10" x14ac:dyDescent="0.3">
      <c r="A402" s="69">
        <v>401</v>
      </c>
      <c r="B402" t="s">
        <v>3</v>
      </c>
      <c r="C402" t="s">
        <v>22</v>
      </c>
      <c r="D402" s="67" t="s">
        <v>3418</v>
      </c>
      <c r="E402" s="67" t="s">
        <v>62</v>
      </c>
      <c r="F402" s="68">
        <v>4.3928137897453645</v>
      </c>
      <c r="G402" s="67" t="s">
        <v>3416</v>
      </c>
      <c r="H402" s="67">
        <v>5</v>
      </c>
      <c r="I402" s="67" t="s">
        <v>62</v>
      </c>
      <c r="J402" s="67">
        <v>4</v>
      </c>
    </row>
    <row r="403" spans="1:10" x14ac:dyDescent="0.3">
      <c r="A403" s="69">
        <v>402</v>
      </c>
      <c r="B403" t="s">
        <v>3</v>
      </c>
      <c r="C403" t="s">
        <v>22</v>
      </c>
      <c r="D403" s="67" t="s">
        <v>3403</v>
      </c>
      <c r="E403" s="67" t="s">
        <v>62</v>
      </c>
      <c r="F403" s="68">
        <v>4.1644970776162848</v>
      </c>
      <c r="G403" s="67" t="s">
        <v>3416</v>
      </c>
      <c r="H403" s="67">
        <v>5</v>
      </c>
      <c r="I403" s="67" t="s">
        <v>62</v>
      </c>
      <c r="J403" s="67">
        <v>4</v>
      </c>
    </row>
    <row r="404" spans="1:10" x14ac:dyDescent="0.3">
      <c r="A404" s="69">
        <v>403</v>
      </c>
      <c r="B404" t="s">
        <v>3</v>
      </c>
      <c r="C404" t="s">
        <v>3408</v>
      </c>
      <c r="D404" s="67" t="s">
        <v>3400</v>
      </c>
      <c r="E404" s="67">
        <v>218</v>
      </c>
      <c r="F404" s="67" t="s">
        <v>62</v>
      </c>
      <c r="G404" s="67" t="s">
        <v>3384</v>
      </c>
      <c r="H404" s="67">
        <v>6</v>
      </c>
      <c r="I404" s="67" t="s">
        <v>62</v>
      </c>
      <c r="J404" s="67">
        <v>4</v>
      </c>
    </row>
    <row r="405" spans="1:10" x14ac:dyDescent="0.3">
      <c r="A405" s="69">
        <v>404</v>
      </c>
      <c r="B405" t="s">
        <v>3</v>
      </c>
      <c r="C405" t="s">
        <v>3408</v>
      </c>
      <c r="D405" s="67" t="s">
        <v>8</v>
      </c>
      <c r="E405" s="67">
        <v>790</v>
      </c>
      <c r="F405" s="67" t="s">
        <v>62</v>
      </c>
      <c r="G405" s="67" t="s">
        <v>3384</v>
      </c>
      <c r="H405" s="67">
        <v>6</v>
      </c>
      <c r="I405" s="67" t="s">
        <v>62</v>
      </c>
      <c r="J405" s="67">
        <v>4</v>
      </c>
    </row>
    <row r="406" spans="1:10" x14ac:dyDescent="0.3">
      <c r="A406" s="69">
        <v>405</v>
      </c>
      <c r="B406" t="s">
        <v>3</v>
      </c>
      <c r="C406" t="s">
        <v>3408</v>
      </c>
      <c r="D406" s="67">
        <v>2050</v>
      </c>
      <c r="E406" s="67">
        <v>2625</v>
      </c>
      <c r="F406" s="67" t="s">
        <v>62</v>
      </c>
      <c r="G406" s="67" t="s">
        <v>3384</v>
      </c>
      <c r="H406" s="67">
        <v>6</v>
      </c>
      <c r="I406" s="67" t="s">
        <v>62</v>
      </c>
      <c r="J406" s="67">
        <v>4</v>
      </c>
    </row>
    <row r="407" spans="1:10" x14ac:dyDescent="0.3">
      <c r="A407" s="69">
        <v>406</v>
      </c>
      <c r="B407" t="s">
        <v>3</v>
      </c>
      <c r="C407" t="s">
        <v>3408</v>
      </c>
      <c r="D407" s="67" t="s">
        <v>9</v>
      </c>
      <c r="E407" s="67" t="s">
        <v>62</v>
      </c>
      <c r="F407" s="67">
        <v>2.8</v>
      </c>
      <c r="G407" s="67" t="s">
        <v>3392</v>
      </c>
      <c r="H407" s="67">
        <v>6</v>
      </c>
      <c r="I407" s="67" t="s">
        <v>62</v>
      </c>
      <c r="J407" s="67">
        <v>4</v>
      </c>
    </row>
    <row r="408" spans="1:10" x14ac:dyDescent="0.3">
      <c r="A408" s="69">
        <v>407</v>
      </c>
      <c r="B408" t="s">
        <v>3</v>
      </c>
      <c r="C408" t="s">
        <v>3408</v>
      </c>
      <c r="D408" s="67" t="s">
        <v>3401</v>
      </c>
      <c r="E408" s="67" t="s">
        <v>62</v>
      </c>
      <c r="F408" s="67">
        <v>2.8</v>
      </c>
      <c r="G408" s="67" t="s">
        <v>3392</v>
      </c>
      <c r="H408" s="67">
        <v>6</v>
      </c>
      <c r="I408" s="67" t="s">
        <v>62</v>
      </c>
      <c r="J408" s="67">
        <v>4</v>
      </c>
    </row>
    <row r="409" spans="1:10" x14ac:dyDescent="0.3">
      <c r="A409" s="69">
        <v>408</v>
      </c>
      <c r="B409" t="s">
        <v>3</v>
      </c>
      <c r="C409" t="s">
        <v>3408</v>
      </c>
      <c r="D409" s="67" t="s">
        <v>3418</v>
      </c>
      <c r="E409" s="67" t="s">
        <v>62</v>
      </c>
      <c r="F409" s="67">
        <v>0.88400000000000001</v>
      </c>
      <c r="G409" s="67" t="s">
        <v>3419</v>
      </c>
      <c r="H409" s="67">
        <v>6</v>
      </c>
      <c r="I409" s="67" t="s">
        <v>62</v>
      </c>
      <c r="J409" s="67">
        <v>4</v>
      </c>
    </row>
    <row r="410" spans="1:10" x14ac:dyDescent="0.3">
      <c r="A410" s="69">
        <v>409</v>
      </c>
      <c r="B410" t="s">
        <v>3</v>
      </c>
      <c r="C410" t="s">
        <v>3408</v>
      </c>
      <c r="D410" s="67" t="s">
        <v>3403</v>
      </c>
      <c r="E410" s="67" t="s">
        <v>62</v>
      </c>
      <c r="F410" s="67">
        <v>0.80100000000000005</v>
      </c>
      <c r="G410" s="67" t="s">
        <v>3419</v>
      </c>
      <c r="H410" s="67">
        <v>6</v>
      </c>
      <c r="I410" s="67" t="s">
        <v>62</v>
      </c>
      <c r="J410" s="67">
        <v>4</v>
      </c>
    </row>
    <row r="411" spans="1:10" x14ac:dyDescent="0.3">
      <c r="A411" s="69">
        <v>410</v>
      </c>
      <c r="B411" t="s">
        <v>3</v>
      </c>
      <c r="C411" t="s">
        <v>3408</v>
      </c>
      <c r="D411" s="67" t="s">
        <v>3402</v>
      </c>
      <c r="E411" s="67">
        <v>0.9</v>
      </c>
      <c r="F411" s="67" t="s">
        <v>62</v>
      </c>
      <c r="G411" s="67" t="s">
        <v>3417</v>
      </c>
      <c r="H411" s="67">
        <v>6</v>
      </c>
      <c r="I411" s="67" t="s">
        <v>62</v>
      </c>
      <c r="J411" s="67">
        <v>4</v>
      </c>
    </row>
    <row r="412" spans="1:10" x14ac:dyDescent="0.3">
      <c r="A412" s="69">
        <v>411</v>
      </c>
      <c r="B412" t="s">
        <v>3</v>
      </c>
      <c r="C412" t="s">
        <v>3408</v>
      </c>
      <c r="D412" s="67" t="s">
        <v>8</v>
      </c>
      <c r="E412" s="67">
        <v>1</v>
      </c>
      <c r="F412" s="67" t="s">
        <v>62</v>
      </c>
      <c r="G412" s="67" t="s">
        <v>3417</v>
      </c>
      <c r="H412" s="67">
        <v>6</v>
      </c>
      <c r="I412" s="67" t="s">
        <v>62</v>
      </c>
      <c r="J412" s="67">
        <v>4</v>
      </c>
    </row>
    <row r="413" spans="1:10" x14ac:dyDescent="0.3">
      <c r="A413" s="69">
        <v>412</v>
      </c>
      <c r="B413" t="s">
        <v>3</v>
      </c>
      <c r="C413" t="s">
        <v>3408</v>
      </c>
      <c r="D413" s="67">
        <v>2050</v>
      </c>
      <c r="E413" s="67">
        <v>1.4</v>
      </c>
      <c r="F413" s="67" t="s">
        <v>62</v>
      </c>
      <c r="G413" s="67" t="s">
        <v>3417</v>
      </c>
      <c r="H413" s="67">
        <v>6</v>
      </c>
      <c r="I413" s="67" t="s">
        <v>62</v>
      </c>
      <c r="J413" s="67">
        <v>4</v>
      </c>
    </row>
    <row r="414" spans="1:10" x14ac:dyDescent="0.3">
      <c r="A414" s="69">
        <v>413</v>
      </c>
      <c r="B414" t="s">
        <v>3</v>
      </c>
      <c r="C414" t="s">
        <v>3408</v>
      </c>
      <c r="D414" s="67" t="s">
        <v>3418</v>
      </c>
      <c r="E414" s="67" t="s">
        <v>62</v>
      </c>
      <c r="F414" s="67">
        <v>7.5999999999999998E-2</v>
      </c>
      <c r="G414" s="67" t="s">
        <v>3420</v>
      </c>
      <c r="H414" s="67">
        <v>6</v>
      </c>
      <c r="I414" s="67" t="s">
        <v>62</v>
      </c>
      <c r="J414" s="67">
        <v>4</v>
      </c>
    </row>
    <row r="415" spans="1:10" x14ac:dyDescent="0.3">
      <c r="A415" s="69">
        <v>414</v>
      </c>
      <c r="B415" t="s">
        <v>3</v>
      </c>
      <c r="C415" t="s">
        <v>3408</v>
      </c>
      <c r="D415" s="67" t="s">
        <v>3403</v>
      </c>
      <c r="E415" s="67" t="s">
        <v>62</v>
      </c>
      <c r="F415" s="67">
        <v>0.219</v>
      </c>
      <c r="G415" s="67" t="s">
        <v>3420</v>
      </c>
      <c r="H415" s="67">
        <v>6</v>
      </c>
      <c r="I415" s="67" t="s">
        <v>62</v>
      </c>
      <c r="J415" s="67">
        <v>4</v>
      </c>
    </row>
    <row r="416" spans="1:10" x14ac:dyDescent="0.3">
      <c r="A416" s="69">
        <v>415</v>
      </c>
      <c r="B416" t="s">
        <v>3</v>
      </c>
      <c r="C416" t="s">
        <v>3408</v>
      </c>
      <c r="D416" s="67" t="s">
        <v>3418</v>
      </c>
      <c r="E416" s="67" t="s">
        <v>62</v>
      </c>
      <c r="F416" s="68">
        <v>3.1656781780222829</v>
      </c>
      <c r="G416" s="67" t="s">
        <v>3416</v>
      </c>
      <c r="H416" s="67">
        <v>6</v>
      </c>
      <c r="I416" s="67" t="s">
        <v>62</v>
      </c>
      <c r="J416" s="67">
        <v>4</v>
      </c>
    </row>
    <row r="417" spans="1:10" x14ac:dyDescent="0.3">
      <c r="A417" s="69">
        <v>416</v>
      </c>
      <c r="B417" t="s">
        <v>3</v>
      </c>
      <c r="C417" t="s">
        <v>3408</v>
      </c>
      <c r="D417" s="67" t="s">
        <v>3403</v>
      </c>
      <c r="E417" s="67" t="s">
        <v>62</v>
      </c>
      <c r="F417" s="68">
        <v>3.4938078776951582</v>
      </c>
      <c r="G417" s="67" t="s">
        <v>3416</v>
      </c>
      <c r="H417" s="67">
        <v>6</v>
      </c>
      <c r="I417" s="67" t="s">
        <v>62</v>
      </c>
      <c r="J417" s="67">
        <v>4</v>
      </c>
    </row>
    <row r="418" spans="1:10" x14ac:dyDescent="0.3">
      <c r="A418" s="69">
        <v>417</v>
      </c>
      <c r="B418" t="s">
        <v>3</v>
      </c>
      <c r="C418" t="s">
        <v>78</v>
      </c>
      <c r="D418" s="67" t="s">
        <v>3400</v>
      </c>
      <c r="E418" s="67">
        <v>376</v>
      </c>
      <c r="F418" s="67" t="s">
        <v>62</v>
      </c>
      <c r="G418" s="67" t="s">
        <v>3384</v>
      </c>
      <c r="H418" s="67">
        <v>7</v>
      </c>
      <c r="I418" s="67" t="s">
        <v>62</v>
      </c>
      <c r="J418" s="67">
        <v>4</v>
      </c>
    </row>
    <row r="419" spans="1:10" x14ac:dyDescent="0.3">
      <c r="A419" s="69">
        <v>418</v>
      </c>
      <c r="B419" t="s">
        <v>3</v>
      </c>
      <c r="C419" t="s">
        <v>78</v>
      </c>
      <c r="D419" s="67" t="s">
        <v>8</v>
      </c>
      <c r="E419" s="67">
        <v>2716</v>
      </c>
      <c r="F419" s="67" t="s">
        <v>62</v>
      </c>
      <c r="G419" s="67" t="s">
        <v>3384</v>
      </c>
      <c r="H419" s="67">
        <v>7</v>
      </c>
      <c r="I419" s="67" t="s">
        <v>62</v>
      </c>
      <c r="J419" s="67">
        <v>4</v>
      </c>
    </row>
    <row r="420" spans="1:10" x14ac:dyDescent="0.3">
      <c r="A420" s="69">
        <v>419</v>
      </c>
      <c r="B420" t="s">
        <v>3</v>
      </c>
      <c r="C420" t="s">
        <v>78</v>
      </c>
      <c r="D420" s="67">
        <v>2050</v>
      </c>
      <c r="E420" s="67">
        <v>4812</v>
      </c>
      <c r="F420" s="67" t="s">
        <v>62</v>
      </c>
      <c r="G420" s="67" t="s">
        <v>3384</v>
      </c>
      <c r="H420" s="67">
        <v>7</v>
      </c>
      <c r="I420" s="67" t="s">
        <v>62</v>
      </c>
      <c r="J420" s="67">
        <v>4</v>
      </c>
    </row>
    <row r="421" spans="1:10" x14ac:dyDescent="0.3">
      <c r="A421" s="69">
        <v>420</v>
      </c>
      <c r="B421" t="s">
        <v>3</v>
      </c>
      <c r="C421" t="s">
        <v>78</v>
      </c>
      <c r="D421" s="67" t="s">
        <v>9</v>
      </c>
      <c r="E421" s="67" t="s">
        <v>62</v>
      </c>
      <c r="F421" s="67">
        <v>4.5999999999999996</v>
      </c>
      <c r="G421" s="67" t="s">
        <v>3392</v>
      </c>
      <c r="H421" s="67">
        <v>7</v>
      </c>
      <c r="I421" s="67" t="s">
        <v>62</v>
      </c>
      <c r="J421" s="67">
        <v>4</v>
      </c>
    </row>
    <row r="422" spans="1:10" x14ac:dyDescent="0.3">
      <c r="A422" s="69">
        <v>421</v>
      </c>
      <c r="B422" t="s">
        <v>3</v>
      </c>
      <c r="C422" t="s">
        <v>78</v>
      </c>
      <c r="D422" s="67" t="s">
        <v>3401</v>
      </c>
      <c r="E422" s="67" t="s">
        <v>62</v>
      </c>
      <c r="F422" s="67">
        <v>1.3</v>
      </c>
      <c r="G422" s="67" t="s">
        <v>3392</v>
      </c>
      <c r="H422" s="67">
        <v>7</v>
      </c>
      <c r="I422" s="67" t="s">
        <v>62</v>
      </c>
      <c r="J422" s="67">
        <v>4</v>
      </c>
    </row>
    <row r="423" spans="1:10" x14ac:dyDescent="0.3">
      <c r="A423" s="69">
        <v>422</v>
      </c>
      <c r="B423" t="s">
        <v>3</v>
      </c>
      <c r="C423" t="s">
        <v>78</v>
      </c>
      <c r="D423" s="67" t="s">
        <v>3418</v>
      </c>
      <c r="E423" s="67" t="s">
        <v>62</v>
      </c>
      <c r="F423" s="67">
        <v>0.84899999999999998</v>
      </c>
      <c r="G423" s="67" t="s">
        <v>3419</v>
      </c>
      <c r="H423" s="67">
        <v>7</v>
      </c>
      <c r="I423" s="67" t="s">
        <v>62</v>
      </c>
      <c r="J423" s="67">
        <v>4</v>
      </c>
    </row>
    <row r="424" spans="1:10" x14ac:dyDescent="0.3">
      <c r="A424" s="69">
        <v>423</v>
      </c>
      <c r="B424" t="s">
        <v>3</v>
      </c>
      <c r="C424" t="s">
        <v>78</v>
      </c>
      <c r="D424" s="67" t="s">
        <v>3403</v>
      </c>
      <c r="E424" s="67" t="s">
        <v>62</v>
      </c>
      <c r="F424" s="67">
        <v>0.91400000000000003</v>
      </c>
      <c r="G424" s="67" t="s">
        <v>3419</v>
      </c>
      <c r="H424" s="67">
        <v>7</v>
      </c>
      <c r="I424" s="67" t="s">
        <v>62</v>
      </c>
      <c r="J424" s="67">
        <v>4</v>
      </c>
    </row>
    <row r="425" spans="1:10" x14ac:dyDescent="0.3">
      <c r="A425" s="69">
        <v>424</v>
      </c>
      <c r="B425" t="s">
        <v>3</v>
      </c>
      <c r="C425" t="s">
        <v>78</v>
      </c>
      <c r="D425" s="67" t="s">
        <v>3402</v>
      </c>
      <c r="E425" s="67">
        <v>1.2</v>
      </c>
      <c r="F425" s="67" t="s">
        <v>62</v>
      </c>
      <c r="G425" s="67" t="s">
        <v>3417</v>
      </c>
      <c r="H425" s="67">
        <v>7</v>
      </c>
      <c r="I425" s="67" t="s">
        <v>62</v>
      </c>
      <c r="J425" s="67">
        <v>4</v>
      </c>
    </row>
    <row r="426" spans="1:10" x14ac:dyDescent="0.3">
      <c r="A426" s="69">
        <v>425</v>
      </c>
      <c r="B426" t="s">
        <v>3</v>
      </c>
      <c r="C426" t="s">
        <v>78</v>
      </c>
      <c r="D426" s="67" t="s">
        <v>8</v>
      </c>
      <c r="E426" s="67">
        <v>1.8</v>
      </c>
      <c r="F426" s="67" t="s">
        <v>62</v>
      </c>
      <c r="G426" s="67" t="s">
        <v>3417</v>
      </c>
      <c r="H426" s="67">
        <v>7</v>
      </c>
      <c r="I426" s="67" t="s">
        <v>62</v>
      </c>
      <c r="J426" s="67">
        <v>4</v>
      </c>
    </row>
    <row r="427" spans="1:10" x14ac:dyDescent="0.3">
      <c r="A427" s="69">
        <v>426</v>
      </c>
      <c r="B427" t="s">
        <v>3</v>
      </c>
      <c r="C427" t="s">
        <v>78</v>
      </c>
      <c r="D427" s="67">
        <v>2050</v>
      </c>
      <c r="E427" s="67">
        <v>1.9</v>
      </c>
      <c r="F427" s="67" t="s">
        <v>62</v>
      </c>
      <c r="G427" s="67" t="s">
        <v>3417</v>
      </c>
      <c r="H427" s="67">
        <v>7</v>
      </c>
      <c r="I427" s="67" t="s">
        <v>62</v>
      </c>
      <c r="J427" s="67">
        <v>4</v>
      </c>
    </row>
    <row r="428" spans="1:10" x14ac:dyDescent="0.3">
      <c r="A428" s="69">
        <v>427</v>
      </c>
      <c r="B428" t="s">
        <v>3</v>
      </c>
      <c r="C428" t="s">
        <v>78</v>
      </c>
      <c r="D428" s="67" t="s">
        <v>3418</v>
      </c>
      <c r="E428" s="67" t="s">
        <v>62</v>
      </c>
      <c r="F428" s="67">
        <v>0.17</v>
      </c>
      <c r="G428" s="67" t="s">
        <v>3420</v>
      </c>
      <c r="H428" s="67">
        <v>7</v>
      </c>
      <c r="I428" s="67" t="s">
        <v>62</v>
      </c>
      <c r="J428" s="67">
        <v>4</v>
      </c>
    </row>
    <row r="429" spans="1:10" x14ac:dyDescent="0.3">
      <c r="A429" s="69">
        <v>428</v>
      </c>
      <c r="B429" t="s">
        <v>3</v>
      </c>
      <c r="C429" t="s">
        <v>78</v>
      </c>
      <c r="D429" s="67" t="s">
        <v>3403</v>
      </c>
      <c r="E429" s="67" t="s">
        <v>62</v>
      </c>
      <c r="F429" s="67">
        <v>8.5999999999999993E-2</v>
      </c>
      <c r="G429" s="67" t="s">
        <v>3420</v>
      </c>
      <c r="H429" s="67">
        <v>7</v>
      </c>
      <c r="I429" s="67" t="s">
        <v>62</v>
      </c>
      <c r="J429" s="67">
        <v>4</v>
      </c>
    </row>
    <row r="430" spans="1:10" x14ac:dyDescent="0.3">
      <c r="A430" s="69">
        <v>429</v>
      </c>
      <c r="B430" t="s">
        <v>3</v>
      </c>
      <c r="C430" t="s">
        <v>78</v>
      </c>
      <c r="D430" s="67" t="s">
        <v>3418</v>
      </c>
      <c r="E430" s="67" t="s">
        <v>62</v>
      </c>
      <c r="F430" s="68">
        <v>5.4154351213564924</v>
      </c>
      <c r="G430" s="67" t="s">
        <v>3416</v>
      </c>
      <c r="H430" s="67">
        <v>7</v>
      </c>
      <c r="I430" s="67" t="s">
        <v>62</v>
      </c>
      <c r="J430" s="67">
        <v>4</v>
      </c>
    </row>
    <row r="431" spans="1:10" x14ac:dyDescent="0.3">
      <c r="A431" s="69">
        <v>430</v>
      </c>
      <c r="B431" t="s">
        <v>3</v>
      </c>
      <c r="C431" t="s">
        <v>78</v>
      </c>
      <c r="D431" s="67" t="s">
        <v>3403</v>
      </c>
      <c r="E431" s="67" t="s">
        <v>62</v>
      </c>
      <c r="F431" s="68">
        <v>1.4227722947414965</v>
      </c>
      <c r="G431" s="67" t="s">
        <v>3416</v>
      </c>
      <c r="H431" s="67">
        <v>7</v>
      </c>
      <c r="I431" s="67" t="s">
        <v>62</v>
      </c>
      <c r="J431" s="67">
        <v>4</v>
      </c>
    </row>
    <row r="432" spans="1:10" x14ac:dyDescent="0.3">
      <c r="A432" s="69">
        <v>431</v>
      </c>
      <c r="B432" t="s">
        <v>3</v>
      </c>
      <c r="C432" t="s">
        <v>77</v>
      </c>
      <c r="D432" s="67" t="s">
        <v>3400</v>
      </c>
      <c r="E432" s="67">
        <v>133</v>
      </c>
      <c r="F432" s="67" t="s">
        <v>62</v>
      </c>
      <c r="G432" s="67" t="s">
        <v>3384</v>
      </c>
      <c r="H432" s="67">
        <v>8</v>
      </c>
      <c r="I432" s="67" t="s">
        <v>62</v>
      </c>
      <c r="J432" s="67">
        <v>4</v>
      </c>
    </row>
    <row r="433" spans="1:10" x14ac:dyDescent="0.3">
      <c r="A433" s="69">
        <v>432</v>
      </c>
      <c r="B433" t="s">
        <v>3</v>
      </c>
      <c r="C433" t="s">
        <v>77</v>
      </c>
      <c r="D433" s="67" t="s">
        <v>8</v>
      </c>
      <c r="E433" s="67">
        <v>1534</v>
      </c>
      <c r="F433" s="67" t="s">
        <v>62</v>
      </c>
      <c r="G433" s="67" t="s">
        <v>3384</v>
      </c>
      <c r="H433" s="67">
        <v>8</v>
      </c>
      <c r="I433" s="67" t="s">
        <v>62</v>
      </c>
      <c r="J433" s="67">
        <v>4</v>
      </c>
    </row>
    <row r="434" spans="1:10" x14ac:dyDescent="0.3">
      <c r="A434" s="69">
        <v>433</v>
      </c>
      <c r="B434" t="s">
        <v>3</v>
      </c>
      <c r="C434" t="s">
        <v>77</v>
      </c>
      <c r="D434" s="67">
        <v>2050</v>
      </c>
      <c r="E434" s="67">
        <v>3248</v>
      </c>
      <c r="F434" s="67" t="s">
        <v>62</v>
      </c>
      <c r="G434" s="67" t="s">
        <v>3384</v>
      </c>
      <c r="H434" s="67">
        <v>8</v>
      </c>
      <c r="I434" s="67" t="s">
        <v>62</v>
      </c>
      <c r="J434" s="67">
        <v>4</v>
      </c>
    </row>
    <row r="435" spans="1:10" x14ac:dyDescent="0.3">
      <c r="A435" s="69">
        <v>434</v>
      </c>
      <c r="B435" t="s">
        <v>3</v>
      </c>
      <c r="C435" t="s">
        <v>77</v>
      </c>
      <c r="D435" s="67" t="s">
        <v>9</v>
      </c>
      <c r="E435" s="67" t="s">
        <v>62</v>
      </c>
      <c r="F435" s="67">
        <v>6</v>
      </c>
      <c r="G435" s="67" t="s">
        <v>3392</v>
      </c>
      <c r="H435" s="67">
        <v>8</v>
      </c>
      <c r="I435" s="67" t="s">
        <v>62</v>
      </c>
      <c r="J435" s="67">
        <v>4</v>
      </c>
    </row>
    <row r="436" spans="1:10" x14ac:dyDescent="0.3">
      <c r="A436" s="69">
        <v>435</v>
      </c>
      <c r="B436" t="s">
        <v>3</v>
      </c>
      <c r="C436" t="s">
        <v>77</v>
      </c>
      <c r="D436" s="67" t="s">
        <v>3401</v>
      </c>
      <c r="E436" s="67" t="s">
        <v>62</v>
      </c>
      <c r="F436" s="67">
        <v>1.7</v>
      </c>
      <c r="G436" s="67" t="s">
        <v>3392</v>
      </c>
      <c r="H436" s="67">
        <v>8</v>
      </c>
      <c r="I436" s="67" t="s">
        <v>62</v>
      </c>
      <c r="J436" s="67">
        <v>4</v>
      </c>
    </row>
    <row r="437" spans="1:10" x14ac:dyDescent="0.3">
      <c r="A437" s="69">
        <v>436</v>
      </c>
      <c r="B437" t="s">
        <v>3</v>
      </c>
      <c r="C437" t="s">
        <v>77</v>
      </c>
      <c r="D437" s="67" t="s">
        <v>3418</v>
      </c>
      <c r="E437" s="67" t="s">
        <v>62</v>
      </c>
      <c r="F437" s="67">
        <v>1.0109999999999999</v>
      </c>
      <c r="G437" s="67" t="s">
        <v>3419</v>
      </c>
      <c r="H437" s="67">
        <v>8</v>
      </c>
      <c r="I437" s="67" t="s">
        <v>62</v>
      </c>
      <c r="J437" s="67">
        <v>4</v>
      </c>
    </row>
    <row r="438" spans="1:10" x14ac:dyDescent="0.3">
      <c r="A438" s="69">
        <v>437</v>
      </c>
      <c r="B438" t="s">
        <v>3</v>
      </c>
      <c r="C438" t="s">
        <v>77</v>
      </c>
      <c r="D438" s="67" t="s">
        <v>3403</v>
      </c>
      <c r="E438" s="67" t="s">
        <v>62</v>
      </c>
      <c r="F438" s="67">
        <v>0.83699999999999997</v>
      </c>
      <c r="G438" s="67" t="s">
        <v>3419</v>
      </c>
      <c r="H438" s="67">
        <v>8</v>
      </c>
      <c r="I438" s="67" t="s">
        <v>62</v>
      </c>
      <c r="J438" s="67">
        <v>4</v>
      </c>
    </row>
    <row r="439" spans="1:10" x14ac:dyDescent="0.3">
      <c r="A439" s="69">
        <v>438</v>
      </c>
      <c r="B439" t="s">
        <v>3</v>
      </c>
      <c r="C439" t="s">
        <v>77</v>
      </c>
      <c r="D439" s="67" t="s">
        <v>3402</v>
      </c>
      <c r="E439" s="67">
        <v>1.1000000000000001</v>
      </c>
      <c r="F439" s="67" t="s">
        <v>62</v>
      </c>
      <c r="G439" s="67" t="s">
        <v>3417</v>
      </c>
      <c r="H439" s="67">
        <v>8</v>
      </c>
      <c r="I439" s="67" t="s">
        <v>62</v>
      </c>
      <c r="J439" s="67">
        <v>4</v>
      </c>
    </row>
    <row r="440" spans="1:10" x14ac:dyDescent="0.3">
      <c r="A440" s="69">
        <v>439</v>
      </c>
      <c r="B440" t="s">
        <v>3</v>
      </c>
      <c r="C440" t="s">
        <v>77</v>
      </c>
      <c r="D440" s="67" t="s">
        <v>8</v>
      </c>
      <c r="E440" s="67">
        <v>1.3</v>
      </c>
      <c r="F440" s="67" t="s">
        <v>62</v>
      </c>
      <c r="G440" s="67" t="s">
        <v>3417</v>
      </c>
      <c r="H440" s="67">
        <v>8</v>
      </c>
      <c r="I440" s="67" t="s">
        <v>62</v>
      </c>
      <c r="J440" s="67">
        <v>4</v>
      </c>
    </row>
    <row r="441" spans="1:10" x14ac:dyDescent="0.3">
      <c r="A441" s="69">
        <v>440</v>
      </c>
      <c r="B441" t="s">
        <v>3</v>
      </c>
      <c r="C441" t="s">
        <v>77</v>
      </c>
      <c r="D441" s="67">
        <v>2050</v>
      </c>
      <c r="E441" s="67">
        <v>1.5</v>
      </c>
      <c r="F441" s="67" t="s">
        <v>62</v>
      </c>
      <c r="G441" s="67" t="s">
        <v>3417</v>
      </c>
      <c r="H441" s="67">
        <v>8</v>
      </c>
      <c r="I441" s="67" t="s">
        <v>62</v>
      </c>
      <c r="J441" s="67">
        <v>4</v>
      </c>
    </row>
    <row r="442" spans="1:10" x14ac:dyDescent="0.3">
      <c r="A442" s="69">
        <v>441</v>
      </c>
      <c r="B442" t="s">
        <v>3</v>
      </c>
      <c r="C442" t="s">
        <v>77</v>
      </c>
      <c r="D442" s="67" t="s">
        <v>3418</v>
      </c>
      <c r="E442" s="67" t="s">
        <v>62</v>
      </c>
      <c r="F442" s="67">
        <v>6.4000000000000001E-2</v>
      </c>
      <c r="G442" s="67" t="s">
        <v>3420</v>
      </c>
      <c r="H442" s="67">
        <v>8</v>
      </c>
      <c r="I442" s="67" t="s">
        <v>62</v>
      </c>
      <c r="J442" s="67">
        <v>4</v>
      </c>
    </row>
    <row r="443" spans="1:10" x14ac:dyDescent="0.3">
      <c r="A443" s="69">
        <v>442</v>
      </c>
      <c r="B443" t="s">
        <v>3</v>
      </c>
      <c r="C443" t="s">
        <v>77</v>
      </c>
      <c r="D443" s="67" t="s">
        <v>3403</v>
      </c>
      <c r="E443" s="67" t="s">
        <v>62</v>
      </c>
      <c r="F443" s="67">
        <v>0.16</v>
      </c>
      <c r="G443" s="67" t="s">
        <v>3420</v>
      </c>
      <c r="H443" s="67">
        <v>8</v>
      </c>
      <c r="I443" s="67" t="s">
        <v>62</v>
      </c>
      <c r="J443" s="67">
        <v>4</v>
      </c>
    </row>
    <row r="444" spans="1:10" x14ac:dyDescent="0.3">
      <c r="A444" s="69">
        <v>443</v>
      </c>
      <c r="B444" t="s">
        <v>3</v>
      </c>
      <c r="C444" t="s">
        <v>77</v>
      </c>
      <c r="D444" s="67" t="s">
        <v>3418</v>
      </c>
      <c r="E444" s="67" t="s">
        <v>62</v>
      </c>
      <c r="F444" s="68">
        <v>5.937133950837759</v>
      </c>
      <c r="G444" s="67" t="s">
        <v>3416</v>
      </c>
      <c r="H444" s="67">
        <v>8</v>
      </c>
      <c r="I444" s="67" t="s">
        <v>62</v>
      </c>
      <c r="J444" s="67">
        <v>4</v>
      </c>
    </row>
    <row r="445" spans="1:10" x14ac:dyDescent="0.3">
      <c r="A445" s="69">
        <v>444</v>
      </c>
      <c r="B445" t="s">
        <v>3</v>
      </c>
      <c r="C445" t="s">
        <v>77</v>
      </c>
      <c r="D445" s="67" t="s">
        <v>3403</v>
      </c>
      <c r="E445" s="67" t="s">
        <v>62</v>
      </c>
      <c r="F445" s="68">
        <v>2.0301399158978191</v>
      </c>
      <c r="G445" s="67" t="s">
        <v>3416</v>
      </c>
      <c r="H445" s="67">
        <v>8</v>
      </c>
      <c r="I445" s="67" t="s">
        <v>62</v>
      </c>
      <c r="J445" s="67">
        <v>4</v>
      </c>
    </row>
    <row r="446" spans="1:10" x14ac:dyDescent="0.3">
      <c r="A446" s="69">
        <v>445</v>
      </c>
      <c r="B446" t="s">
        <v>16</v>
      </c>
      <c r="C446" t="s">
        <v>5</v>
      </c>
      <c r="D446" s="67" t="s">
        <v>3405</v>
      </c>
      <c r="E446" s="67" t="s">
        <v>62</v>
      </c>
      <c r="F446" s="67">
        <v>4.9000000000000004</v>
      </c>
      <c r="G446" s="67" t="s">
        <v>3391</v>
      </c>
      <c r="H446" s="67">
        <v>1</v>
      </c>
      <c r="I446" s="67">
        <v>5</v>
      </c>
      <c r="J446" s="67" t="s">
        <v>62</v>
      </c>
    </row>
    <row r="447" spans="1:10" x14ac:dyDescent="0.3">
      <c r="A447" s="69">
        <v>446</v>
      </c>
      <c r="B447" t="s">
        <v>16</v>
      </c>
      <c r="C447" t="s">
        <v>5</v>
      </c>
      <c r="D447" s="67" t="s">
        <v>3409</v>
      </c>
      <c r="E447" s="67" t="s">
        <v>62</v>
      </c>
      <c r="F447" s="67">
        <v>2.1</v>
      </c>
      <c r="G447" s="67" t="s">
        <v>3391</v>
      </c>
      <c r="H447" s="67">
        <v>1</v>
      </c>
      <c r="I447" s="67">
        <v>5</v>
      </c>
      <c r="J447" s="67" t="s">
        <v>62</v>
      </c>
    </row>
    <row r="448" spans="1:10" x14ac:dyDescent="0.3">
      <c r="A448" s="69">
        <v>447</v>
      </c>
      <c r="B448" t="s">
        <v>16</v>
      </c>
      <c r="C448" t="s">
        <v>5</v>
      </c>
      <c r="D448" s="67" t="s">
        <v>3401</v>
      </c>
      <c r="E448" s="67" t="s">
        <v>62</v>
      </c>
      <c r="F448" s="67">
        <v>1.8</v>
      </c>
      <c r="G448" s="67" t="s">
        <v>3391</v>
      </c>
      <c r="H448" s="67">
        <v>1</v>
      </c>
      <c r="I448" s="67">
        <v>5</v>
      </c>
      <c r="J448" s="67" t="s">
        <v>62</v>
      </c>
    </row>
    <row r="449" spans="1:10" x14ac:dyDescent="0.3">
      <c r="A449" s="69">
        <v>448</v>
      </c>
      <c r="B449" t="s">
        <v>16</v>
      </c>
      <c r="C449" t="s">
        <v>5</v>
      </c>
      <c r="D449" s="67" t="s">
        <v>3405</v>
      </c>
      <c r="E449" s="67" t="s">
        <v>62</v>
      </c>
      <c r="F449" s="67">
        <v>5</v>
      </c>
      <c r="G449" s="67" t="s">
        <v>3395</v>
      </c>
      <c r="H449" s="67">
        <v>1</v>
      </c>
      <c r="I449" s="67">
        <v>5</v>
      </c>
      <c r="J449" s="67" t="s">
        <v>62</v>
      </c>
    </row>
    <row r="450" spans="1:10" x14ac:dyDescent="0.3">
      <c r="A450" s="69">
        <v>449</v>
      </c>
      <c r="B450" t="s">
        <v>16</v>
      </c>
      <c r="C450" t="s">
        <v>5</v>
      </c>
      <c r="D450" s="67" t="s">
        <v>3409</v>
      </c>
      <c r="E450" s="67" t="s">
        <v>62</v>
      </c>
      <c r="F450" s="67">
        <v>2.1</v>
      </c>
      <c r="G450" s="67" t="s">
        <v>3395</v>
      </c>
      <c r="H450" s="67">
        <v>1</v>
      </c>
      <c r="I450" s="67">
        <v>5</v>
      </c>
      <c r="J450" s="67" t="s">
        <v>62</v>
      </c>
    </row>
    <row r="451" spans="1:10" x14ac:dyDescent="0.3">
      <c r="A451" s="69">
        <v>450</v>
      </c>
      <c r="B451" t="s">
        <v>16</v>
      </c>
      <c r="C451" t="s">
        <v>5</v>
      </c>
      <c r="D451" s="67" t="s">
        <v>3401</v>
      </c>
      <c r="E451" s="67" t="s">
        <v>62</v>
      </c>
      <c r="F451" s="67">
        <v>1.8</v>
      </c>
      <c r="G451" s="67" t="s">
        <v>3395</v>
      </c>
      <c r="H451" s="67">
        <v>1</v>
      </c>
      <c r="I451" s="67">
        <v>5</v>
      </c>
      <c r="J451" s="67" t="s">
        <v>62</v>
      </c>
    </row>
    <row r="452" spans="1:10" x14ac:dyDescent="0.3">
      <c r="A452" s="69">
        <v>451</v>
      </c>
      <c r="B452" t="s">
        <v>16</v>
      </c>
      <c r="C452" t="s">
        <v>40</v>
      </c>
      <c r="D452" s="67" t="s">
        <v>3405</v>
      </c>
      <c r="E452" s="67" t="s">
        <v>62</v>
      </c>
      <c r="F452" s="67">
        <v>7.4</v>
      </c>
      <c r="G452" s="67" t="s">
        <v>3391</v>
      </c>
      <c r="H452" s="67">
        <v>3</v>
      </c>
      <c r="I452" s="67">
        <v>5</v>
      </c>
      <c r="J452" s="67" t="s">
        <v>62</v>
      </c>
    </row>
    <row r="453" spans="1:10" x14ac:dyDescent="0.3">
      <c r="A453" s="69">
        <v>452</v>
      </c>
      <c r="B453" t="s">
        <v>16</v>
      </c>
      <c r="C453" t="s">
        <v>40</v>
      </c>
      <c r="D453" s="67" t="s">
        <v>3409</v>
      </c>
      <c r="E453" s="67" t="s">
        <v>62</v>
      </c>
      <c r="F453" s="67">
        <v>2.9</v>
      </c>
      <c r="G453" s="67" t="s">
        <v>3391</v>
      </c>
      <c r="H453" s="67">
        <v>3</v>
      </c>
      <c r="I453" s="67">
        <v>5</v>
      </c>
      <c r="J453" s="67" t="s">
        <v>62</v>
      </c>
    </row>
    <row r="454" spans="1:10" x14ac:dyDescent="0.3">
      <c r="A454" s="69">
        <v>453</v>
      </c>
      <c r="B454" t="s">
        <v>16</v>
      </c>
      <c r="C454" t="s">
        <v>40</v>
      </c>
      <c r="D454" s="67" t="s">
        <v>3401</v>
      </c>
      <c r="E454" s="67" t="s">
        <v>62</v>
      </c>
      <c r="F454" s="67">
        <v>2.4</v>
      </c>
      <c r="G454" s="67" t="s">
        <v>3391</v>
      </c>
      <c r="H454" s="67">
        <v>3</v>
      </c>
      <c r="I454" s="67">
        <v>5</v>
      </c>
      <c r="J454" s="67" t="s">
        <v>62</v>
      </c>
    </row>
    <row r="455" spans="1:10" x14ac:dyDescent="0.3">
      <c r="A455" s="69">
        <v>454</v>
      </c>
      <c r="B455" t="s">
        <v>16</v>
      </c>
      <c r="C455" t="s">
        <v>40</v>
      </c>
      <c r="D455" s="67" t="s">
        <v>3405</v>
      </c>
      <c r="E455" s="67" t="s">
        <v>62</v>
      </c>
      <c r="F455" s="67">
        <v>7.6</v>
      </c>
      <c r="G455" s="67" t="s">
        <v>3395</v>
      </c>
      <c r="H455" s="67">
        <v>3</v>
      </c>
      <c r="I455" s="67">
        <v>5</v>
      </c>
      <c r="J455" s="67" t="s">
        <v>62</v>
      </c>
    </row>
    <row r="456" spans="1:10" x14ac:dyDescent="0.3">
      <c r="A456" s="69">
        <v>455</v>
      </c>
      <c r="B456" t="s">
        <v>16</v>
      </c>
      <c r="C456" t="s">
        <v>40</v>
      </c>
      <c r="D456" s="67" t="s">
        <v>3409</v>
      </c>
      <c r="E456" s="67" t="s">
        <v>62</v>
      </c>
      <c r="F456" s="67">
        <v>2.8</v>
      </c>
      <c r="G456" s="67" t="s">
        <v>3395</v>
      </c>
      <c r="H456" s="67">
        <v>3</v>
      </c>
      <c r="I456" s="67">
        <v>5</v>
      </c>
      <c r="J456" s="67" t="s">
        <v>62</v>
      </c>
    </row>
    <row r="457" spans="1:10" x14ac:dyDescent="0.3">
      <c r="A457" s="69">
        <v>456</v>
      </c>
      <c r="B457" t="s">
        <v>16</v>
      </c>
      <c r="C457" t="s">
        <v>40</v>
      </c>
      <c r="D457" s="67" t="s">
        <v>3401</v>
      </c>
      <c r="E457" s="67" t="s">
        <v>62</v>
      </c>
      <c r="F457" s="67">
        <v>2.4</v>
      </c>
      <c r="G457" s="67" t="s">
        <v>3395</v>
      </c>
      <c r="H457" s="67">
        <v>3</v>
      </c>
      <c r="I457" s="67">
        <v>5</v>
      </c>
      <c r="J457" s="67" t="s">
        <v>62</v>
      </c>
    </row>
    <row r="458" spans="1:10" x14ac:dyDescent="0.3">
      <c r="A458" s="69">
        <v>457</v>
      </c>
      <c r="B458" t="s">
        <v>6</v>
      </c>
      <c r="C458" t="s">
        <v>5</v>
      </c>
      <c r="D458" s="67">
        <v>2050</v>
      </c>
      <c r="E458" s="67">
        <v>2939</v>
      </c>
      <c r="F458" s="67" t="s">
        <v>62</v>
      </c>
      <c r="G458" s="67" t="s">
        <v>3384</v>
      </c>
      <c r="H458" s="67">
        <v>1</v>
      </c>
      <c r="I458" s="67" t="s">
        <v>62</v>
      </c>
      <c r="J458" s="67">
        <v>2</v>
      </c>
    </row>
    <row r="459" spans="1:10" x14ac:dyDescent="0.3">
      <c r="A459" s="69">
        <v>458</v>
      </c>
      <c r="B459" t="s">
        <v>6</v>
      </c>
      <c r="C459" t="s">
        <v>5</v>
      </c>
      <c r="D459" s="67" t="s">
        <v>3400</v>
      </c>
      <c r="E459" s="67">
        <v>1356</v>
      </c>
      <c r="F459" s="67" t="s">
        <v>62</v>
      </c>
      <c r="G459" s="67" t="s">
        <v>3384</v>
      </c>
      <c r="H459" s="67">
        <v>1</v>
      </c>
      <c r="I459" s="67" t="s">
        <v>62</v>
      </c>
      <c r="J459" s="67">
        <v>2</v>
      </c>
    </row>
    <row r="460" spans="1:10" x14ac:dyDescent="0.3">
      <c r="A460" s="69">
        <v>459</v>
      </c>
      <c r="B460" t="s">
        <v>6</v>
      </c>
      <c r="C460" t="s">
        <v>5</v>
      </c>
      <c r="D460" s="67" t="s">
        <v>8</v>
      </c>
      <c r="E460" s="67">
        <v>1915</v>
      </c>
      <c r="F460" s="67" t="s">
        <v>62</v>
      </c>
      <c r="G460" s="67" t="s">
        <v>3384</v>
      </c>
      <c r="H460" s="67">
        <v>1</v>
      </c>
      <c r="I460" s="67" t="s">
        <v>62</v>
      </c>
      <c r="J460" s="67">
        <v>2</v>
      </c>
    </row>
    <row r="461" spans="1:10" x14ac:dyDescent="0.3">
      <c r="A461" s="69">
        <v>460</v>
      </c>
      <c r="B461" t="s">
        <v>6</v>
      </c>
      <c r="C461" t="s">
        <v>5</v>
      </c>
      <c r="D461" s="67" t="s">
        <v>9</v>
      </c>
      <c r="E461" s="67" t="s">
        <v>62</v>
      </c>
      <c r="F461" s="67">
        <v>0.8</v>
      </c>
      <c r="G461" s="67" t="s">
        <v>3392</v>
      </c>
      <c r="H461" s="67">
        <v>1</v>
      </c>
      <c r="I461" s="67" t="s">
        <v>62</v>
      </c>
      <c r="J461" s="67">
        <v>2</v>
      </c>
    </row>
    <row r="462" spans="1:10" x14ac:dyDescent="0.3">
      <c r="A462" s="69">
        <v>461</v>
      </c>
      <c r="B462" t="s">
        <v>6</v>
      </c>
      <c r="C462" t="s">
        <v>5</v>
      </c>
      <c r="D462" s="67" t="s">
        <v>3401</v>
      </c>
      <c r="E462" s="67" t="s">
        <v>62</v>
      </c>
      <c r="F462" s="67">
        <v>1</v>
      </c>
      <c r="G462" s="67" t="s">
        <v>3392</v>
      </c>
      <c r="H462" s="67">
        <v>1</v>
      </c>
      <c r="I462" s="67" t="s">
        <v>62</v>
      </c>
      <c r="J462" s="67">
        <v>2</v>
      </c>
    </row>
    <row r="463" spans="1:10" x14ac:dyDescent="0.3">
      <c r="A463" s="69">
        <v>462</v>
      </c>
      <c r="B463" t="s">
        <v>6</v>
      </c>
      <c r="C463" t="s">
        <v>5</v>
      </c>
      <c r="D463" s="67" t="s">
        <v>3418</v>
      </c>
      <c r="E463" s="67" t="s">
        <v>62</v>
      </c>
      <c r="F463" s="67">
        <v>1.02</v>
      </c>
      <c r="G463" s="67" t="s">
        <v>3419</v>
      </c>
      <c r="H463" s="67">
        <v>1</v>
      </c>
      <c r="I463" s="67" t="s">
        <v>62</v>
      </c>
      <c r="J463" s="67">
        <v>2</v>
      </c>
    </row>
    <row r="464" spans="1:10" x14ac:dyDescent="0.3">
      <c r="A464" s="69">
        <v>463</v>
      </c>
      <c r="B464" t="s">
        <v>6</v>
      </c>
      <c r="C464" t="s">
        <v>5</v>
      </c>
      <c r="D464" s="67" t="s">
        <v>3403</v>
      </c>
      <c r="E464" s="67" t="s">
        <v>62</v>
      </c>
      <c r="F464" s="67">
        <v>0.70699999999999996</v>
      </c>
      <c r="G464" s="67" t="s">
        <v>3419</v>
      </c>
      <c r="H464" s="67">
        <v>1</v>
      </c>
      <c r="I464" s="67" t="s">
        <v>62</v>
      </c>
      <c r="J464" s="67">
        <v>2</v>
      </c>
    </row>
    <row r="465" spans="1:10" x14ac:dyDescent="0.3">
      <c r="A465" s="69">
        <v>464</v>
      </c>
      <c r="B465" t="s">
        <v>6</v>
      </c>
      <c r="C465" t="s">
        <v>5</v>
      </c>
      <c r="D465" s="67">
        <v>2050</v>
      </c>
      <c r="E465" s="67">
        <v>17</v>
      </c>
      <c r="F465" s="67" t="s">
        <v>62</v>
      </c>
      <c r="G465" s="67" t="s">
        <v>3417</v>
      </c>
      <c r="H465" s="67">
        <v>1</v>
      </c>
      <c r="I465" s="67" t="s">
        <v>62</v>
      </c>
      <c r="J465" s="67">
        <v>2</v>
      </c>
    </row>
    <row r="466" spans="1:10" x14ac:dyDescent="0.3">
      <c r="A466" s="69">
        <v>465</v>
      </c>
      <c r="B466" t="s">
        <v>6</v>
      </c>
      <c r="C466" t="s">
        <v>5</v>
      </c>
      <c r="D466" s="67" t="s">
        <v>3402</v>
      </c>
      <c r="E466" s="67">
        <v>14</v>
      </c>
      <c r="F466" s="67" t="s">
        <v>62</v>
      </c>
      <c r="G466" s="67" t="s">
        <v>3417</v>
      </c>
      <c r="H466" s="67">
        <v>1</v>
      </c>
      <c r="I466" s="67" t="s">
        <v>62</v>
      </c>
      <c r="J466" s="67">
        <v>2</v>
      </c>
    </row>
    <row r="467" spans="1:10" x14ac:dyDescent="0.3">
      <c r="A467" s="69">
        <v>466</v>
      </c>
      <c r="B467" t="s">
        <v>6</v>
      </c>
      <c r="C467" t="s">
        <v>5</v>
      </c>
      <c r="D467" s="67" t="s">
        <v>8</v>
      </c>
      <c r="E467" s="67">
        <v>14</v>
      </c>
      <c r="F467" s="67" t="s">
        <v>62</v>
      </c>
      <c r="G467" s="67" t="s">
        <v>3417</v>
      </c>
      <c r="H467" s="67">
        <v>1</v>
      </c>
      <c r="I467" s="67" t="s">
        <v>62</v>
      </c>
      <c r="J467" s="67">
        <v>2</v>
      </c>
    </row>
    <row r="468" spans="1:10" x14ac:dyDescent="0.3">
      <c r="A468" s="69">
        <v>467</v>
      </c>
      <c r="B468" t="s">
        <v>6</v>
      </c>
      <c r="C468" t="s">
        <v>5</v>
      </c>
      <c r="D468" s="67" t="s">
        <v>3418</v>
      </c>
      <c r="E468" s="67" t="s">
        <v>62</v>
      </c>
      <c r="F468" s="67">
        <v>0</v>
      </c>
      <c r="G468" s="67" t="s">
        <v>3420</v>
      </c>
      <c r="H468" s="67">
        <v>1</v>
      </c>
      <c r="I468" s="67" t="s">
        <v>62</v>
      </c>
      <c r="J468" s="67">
        <v>2</v>
      </c>
    </row>
    <row r="469" spans="1:10" x14ac:dyDescent="0.3">
      <c r="A469" s="69">
        <v>468</v>
      </c>
      <c r="B469" t="s">
        <v>6</v>
      </c>
      <c r="C469" t="s">
        <v>5</v>
      </c>
      <c r="D469" s="67" t="s">
        <v>3403</v>
      </c>
      <c r="E469" s="67" t="s">
        <v>62</v>
      </c>
      <c r="F469" s="67">
        <v>0.312</v>
      </c>
      <c r="G469" s="67" t="s">
        <v>3420</v>
      </c>
      <c r="H469" s="67">
        <v>1</v>
      </c>
      <c r="I469" s="67" t="s">
        <v>62</v>
      </c>
      <c r="J469" s="67">
        <v>2</v>
      </c>
    </row>
    <row r="470" spans="1:10" x14ac:dyDescent="0.3">
      <c r="A470" s="69">
        <v>469</v>
      </c>
      <c r="B470" t="s">
        <v>6</v>
      </c>
      <c r="C470" t="s">
        <v>5</v>
      </c>
      <c r="D470" s="67" t="s">
        <v>3418</v>
      </c>
      <c r="E470" s="67" t="s">
        <v>62</v>
      </c>
      <c r="F470" s="68">
        <v>0.78449643889637566</v>
      </c>
      <c r="G470" s="67" t="s">
        <v>3416</v>
      </c>
      <c r="H470" s="67">
        <v>1</v>
      </c>
      <c r="I470" s="67" t="s">
        <v>62</v>
      </c>
      <c r="J470" s="67">
        <v>2</v>
      </c>
    </row>
    <row r="471" spans="1:10" x14ac:dyDescent="0.3">
      <c r="A471" s="69">
        <v>470</v>
      </c>
      <c r="B471" t="s">
        <v>6</v>
      </c>
      <c r="C471" t="s">
        <v>5</v>
      </c>
      <c r="D471" s="67" t="s">
        <v>3403</v>
      </c>
      <c r="E471" s="67" t="s">
        <v>62</v>
      </c>
      <c r="F471" s="68">
        <v>1.4147904073752919</v>
      </c>
      <c r="G471" s="67" t="s">
        <v>3416</v>
      </c>
      <c r="H471" s="67">
        <v>1</v>
      </c>
      <c r="I471" s="67" t="s">
        <v>62</v>
      </c>
      <c r="J471" s="67">
        <v>2</v>
      </c>
    </row>
    <row r="472" spans="1:10" x14ac:dyDescent="0.3">
      <c r="A472" s="69">
        <v>471</v>
      </c>
      <c r="B472" t="s">
        <v>6</v>
      </c>
      <c r="C472" t="s">
        <v>58</v>
      </c>
      <c r="D472" s="67">
        <v>2050</v>
      </c>
      <c r="E472" s="67">
        <v>460</v>
      </c>
      <c r="F472" s="67" t="s">
        <v>62</v>
      </c>
      <c r="G472" s="67" t="s">
        <v>3384</v>
      </c>
      <c r="H472" s="67">
        <v>2</v>
      </c>
      <c r="I472" s="67" t="s">
        <v>62</v>
      </c>
      <c r="J472" s="67">
        <v>2</v>
      </c>
    </row>
    <row r="473" spans="1:10" x14ac:dyDescent="0.3">
      <c r="A473" s="69">
        <v>472</v>
      </c>
      <c r="B473" t="s">
        <v>6</v>
      </c>
      <c r="C473" t="s">
        <v>58</v>
      </c>
      <c r="D473" s="67" t="s">
        <v>3400</v>
      </c>
      <c r="E473" s="67">
        <v>577</v>
      </c>
      <c r="F473" s="67" t="s">
        <v>62</v>
      </c>
      <c r="G473" s="67" t="s">
        <v>3384</v>
      </c>
      <c r="H473" s="67">
        <v>2</v>
      </c>
      <c r="I473" s="67" t="s">
        <v>62</v>
      </c>
      <c r="J473" s="67">
        <v>2</v>
      </c>
    </row>
    <row r="474" spans="1:10" x14ac:dyDescent="0.3">
      <c r="A474" s="69">
        <v>473</v>
      </c>
      <c r="B474" t="s">
        <v>6</v>
      </c>
      <c r="C474" t="s">
        <v>58</v>
      </c>
      <c r="D474" s="67" t="s">
        <v>8</v>
      </c>
      <c r="E474" s="67">
        <v>389</v>
      </c>
      <c r="F474" s="67" t="s">
        <v>62</v>
      </c>
      <c r="G474" s="67" t="s">
        <v>3384</v>
      </c>
      <c r="H474" s="67">
        <v>2</v>
      </c>
      <c r="I474" s="67" t="s">
        <v>62</v>
      </c>
      <c r="J474" s="67">
        <v>2</v>
      </c>
    </row>
    <row r="475" spans="1:10" x14ac:dyDescent="0.3">
      <c r="A475" s="69">
        <v>474</v>
      </c>
      <c r="B475" t="s">
        <v>6</v>
      </c>
      <c r="C475" t="s">
        <v>58</v>
      </c>
      <c r="D475" s="67" t="s">
        <v>9</v>
      </c>
      <c r="E475" s="67" t="s">
        <v>62</v>
      </c>
      <c r="F475" s="67">
        <v>-0.9</v>
      </c>
      <c r="G475" s="67" t="s">
        <v>3392</v>
      </c>
      <c r="H475" s="67">
        <v>2</v>
      </c>
      <c r="I475" s="67" t="s">
        <v>62</v>
      </c>
      <c r="J475" s="67">
        <v>2</v>
      </c>
    </row>
    <row r="476" spans="1:10" x14ac:dyDescent="0.3">
      <c r="A476" s="69">
        <v>475</v>
      </c>
      <c r="B476" t="s">
        <v>6</v>
      </c>
      <c r="C476" t="s">
        <v>58</v>
      </c>
      <c r="D476" s="67" t="s">
        <v>3401</v>
      </c>
      <c r="E476" s="67" t="s">
        <v>62</v>
      </c>
      <c r="F476" s="67">
        <v>0.4</v>
      </c>
      <c r="G476" s="67" t="s">
        <v>3392</v>
      </c>
      <c r="H476" s="67">
        <v>2</v>
      </c>
      <c r="I476" s="67" t="s">
        <v>62</v>
      </c>
      <c r="J476" s="67">
        <v>2</v>
      </c>
    </row>
    <row r="477" spans="1:10" x14ac:dyDescent="0.3">
      <c r="A477" s="69">
        <v>476</v>
      </c>
      <c r="B477" t="s">
        <v>6</v>
      </c>
      <c r="C477" t="s">
        <v>58</v>
      </c>
      <c r="D477" s="67" t="s">
        <v>3418</v>
      </c>
      <c r="E477" s="67" t="s">
        <v>62</v>
      </c>
      <c r="F477" s="67">
        <v>1.472</v>
      </c>
      <c r="G477" s="67" t="s">
        <v>3419</v>
      </c>
      <c r="H477" s="67">
        <v>2</v>
      </c>
      <c r="I477" s="67" t="s">
        <v>62</v>
      </c>
      <c r="J477" s="67">
        <v>2</v>
      </c>
    </row>
    <row r="478" spans="1:10" x14ac:dyDescent="0.3">
      <c r="A478" s="69">
        <v>477</v>
      </c>
      <c r="B478" t="s">
        <v>6</v>
      </c>
      <c r="C478" t="s">
        <v>58</v>
      </c>
      <c r="D478" s="67" t="s">
        <v>3403</v>
      </c>
      <c r="E478" s="67" t="s">
        <v>62</v>
      </c>
      <c r="F478" s="67">
        <v>0.78300000000000003</v>
      </c>
      <c r="G478" s="67" t="s">
        <v>3419</v>
      </c>
      <c r="H478" s="67">
        <v>2</v>
      </c>
      <c r="I478" s="67" t="s">
        <v>62</v>
      </c>
      <c r="J478" s="67">
        <v>2</v>
      </c>
    </row>
    <row r="479" spans="1:10" x14ac:dyDescent="0.3">
      <c r="A479" s="69">
        <v>478</v>
      </c>
      <c r="B479" t="s">
        <v>6</v>
      </c>
      <c r="C479" t="s">
        <v>58</v>
      </c>
      <c r="D479" s="67">
        <v>2050</v>
      </c>
      <c r="E479" s="67">
        <v>18</v>
      </c>
      <c r="F479" s="67" t="s">
        <v>62</v>
      </c>
      <c r="G479" s="67" t="s">
        <v>3417</v>
      </c>
      <c r="H479" s="67">
        <v>2</v>
      </c>
      <c r="I479" s="67" t="s">
        <v>62</v>
      </c>
      <c r="J479" s="67">
        <v>2</v>
      </c>
    </row>
    <row r="480" spans="1:10" x14ac:dyDescent="0.3">
      <c r="A480" s="69">
        <v>479</v>
      </c>
      <c r="B480" t="s">
        <v>6</v>
      </c>
      <c r="C480" t="s">
        <v>58</v>
      </c>
      <c r="D480" s="67" t="s">
        <v>3402</v>
      </c>
      <c r="E480" s="67">
        <v>15</v>
      </c>
      <c r="F480" s="67" t="s">
        <v>62</v>
      </c>
      <c r="G480" s="67" t="s">
        <v>3417</v>
      </c>
      <c r="H480" s="67">
        <v>2</v>
      </c>
      <c r="I480" s="67" t="s">
        <v>62</v>
      </c>
      <c r="J480" s="67">
        <v>2</v>
      </c>
    </row>
    <row r="481" spans="1:10" x14ac:dyDescent="0.3">
      <c r="A481" s="69">
        <v>480</v>
      </c>
      <c r="B481" t="s">
        <v>6</v>
      </c>
      <c r="C481" t="s">
        <v>58</v>
      </c>
      <c r="D481" s="67" t="s">
        <v>8</v>
      </c>
      <c r="E481" s="67">
        <v>17</v>
      </c>
      <c r="F481" s="67" t="s">
        <v>62</v>
      </c>
      <c r="G481" s="67" t="s">
        <v>3417</v>
      </c>
      <c r="H481" s="67">
        <v>2</v>
      </c>
      <c r="I481" s="67" t="s">
        <v>62</v>
      </c>
      <c r="J481" s="67">
        <v>2</v>
      </c>
    </row>
    <row r="482" spans="1:10" x14ac:dyDescent="0.3">
      <c r="A482" s="69">
        <v>481</v>
      </c>
      <c r="B482" t="s">
        <v>6</v>
      </c>
      <c r="C482" t="s">
        <v>58</v>
      </c>
      <c r="D482" s="67" t="s">
        <v>3418</v>
      </c>
      <c r="E482" s="67" t="s">
        <v>62</v>
      </c>
      <c r="F482" s="67">
        <v>-0.46500000000000002</v>
      </c>
      <c r="G482" s="67" t="s">
        <v>3420</v>
      </c>
      <c r="H482" s="67">
        <v>2</v>
      </c>
      <c r="I482" s="67" t="s">
        <v>62</v>
      </c>
      <c r="J482" s="67">
        <v>2</v>
      </c>
    </row>
    <row r="483" spans="1:10" x14ac:dyDescent="0.3">
      <c r="A483" s="69">
        <v>482</v>
      </c>
      <c r="B483" t="s">
        <v>6</v>
      </c>
      <c r="C483" t="s">
        <v>58</v>
      </c>
      <c r="D483" s="67" t="s">
        <v>3403</v>
      </c>
      <c r="E483" s="67" t="s">
        <v>62</v>
      </c>
      <c r="F483" s="67">
        <v>0.254</v>
      </c>
      <c r="G483" s="67" t="s">
        <v>3420</v>
      </c>
      <c r="H483" s="67">
        <v>2</v>
      </c>
      <c r="I483" s="67" t="s">
        <v>62</v>
      </c>
      <c r="J483" s="67">
        <v>2</v>
      </c>
    </row>
    <row r="484" spans="1:10" x14ac:dyDescent="0.3">
      <c r="A484" s="69">
        <v>483</v>
      </c>
      <c r="B484" t="s">
        <v>6</v>
      </c>
      <c r="C484" t="s">
        <v>58</v>
      </c>
      <c r="D484" s="67" t="s">
        <v>3418</v>
      </c>
      <c r="E484" s="67" t="s">
        <v>62</v>
      </c>
      <c r="F484" s="68">
        <v>-0.61159040894465266</v>
      </c>
      <c r="G484" s="67" t="s">
        <v>3416</v>
      </c>
      <c r="H484" s="67">
        <v>2</v>
      </c>
      <c r="I484" s="67" t="s">
        <v>62</v>
      </c>
      <c r="J484" s="67">
        <v>2</v>
      </c>
    </row>
    <row r="485" spans="1:10" x14ac:dyDescent="0.3">
      <c r="A485" s="69">
        <v>484</v>
      </c>
      <c r="B485" t="s">
        <v>6</v>
      </c>
      <c r="C485" t="s">
        <v>58</v>
      </c>
      <c r="D485" s="67" t="s">
        <v>3403</v>
      </c>
      <c r="E485" s="67" t="s">
        <v>62</v>
      </c>
      <c r="F485" s="68">
        <v>0.51092172660146107</v>
      </c>
      <c r="G485" s="67" t="s">
        <v>3416</v>
      </c>
      <c r="H485" s="67">
        <v>2</v>
      </c>
      <c r="I485" s="67" t="s">
        <v>62</v>
      </c>
      <c r="J485" s="67">
        <v>2</v>
      </c>
    </row>
    <row r="486" spans="1:10" x14ac:dyDescent="0.3">
      <c r="A486" s="69">
        <v>485</v>
      </c>
      <c r="B486" t="s">
        <v>6</v>
      </c>
      <c r="C486" t="s">
        <v>40</v>
      </c>
      <c r="D486" s="67">
        <v>2050</v>
      </c>
      <c r="E486" s="67">
        <v>2478</v>
      </c>
      <c r="F486" s="67" t="s">
        <v>62</v>
      </c>
      <c r="G486" s="67" t="s">
        <v>3384</v>
      </c>
      <c r="H486" s="67">
        <v>3</v>
      </c>
      <c r="I486" s="67" t="s">
        <v>62</v>
      </c>
      <c r="J486" s="67">
        <v>2</v>
      </c>
    </row>
    <row r="487" spans="1:10" x14ac:dyDescent="0.3">
      <c r="A487" s="69">
        <v>486</v>
      </c>
      <c r="B487" t="s">
        <v>6</v>
      </c>
      <c r="C487" t="s">
        <v>40</v>
      </c>
      <c r="D487" s="67" t="s">
        <v>3400</v>
      </c>
      <c r="E487" s="67">
        <v>779</v>
      </c>
      <c r="F487" s="67" t="s">
        <v>62</v>
      </c>
      <c r="G487" s="67" t="s">
        <v>3384</v>
      </c>
      <c r="H487" s="67">
        <v>3</v>
      </c>
      <c r="I487" s="67" t="s">
        <v>62</v>
      </c>
      <c r="J487" s="67">
        <v>2</v>
      </c>
    </row>
    <row r="488" spans="1:10" x14ac:dyDescent="0.3">
      <c r="A488" s="69">
        <v>487</v>
      </c>
      <c r="B488" t="s">
        <v>6</v>
      </c>
      <c r="C488" t="s">
        <v>40</v>
      </c>
      <c r="D488" s="67" t="s">
        <v>8</v>
      </c>
      <c r="E488" s="67">
        <v>1526</v>
      </c>
      <c r="F488" s="67" t="s">
        <v>62</v>
      </c>
      <c r="G488" s="67" t="s">
        <v>3384</v>
      </c>
      <c r="H488" s="67">
        <v>3</v>
      </c>
      <c r="I488" s="67" t="s">
        <v>62</v>
      </c>
      <c r="J488" s="67">
        <v>2</v>
      </c>
    </row>
    <row r="489" spans="1:10" x14ac:dyDescent="0.3">
      <c r="A489" s="69">
        <v>488</v>
      </c>
      <c r="B489" t="s">
        <v>6</v>
      </c>
      <c r="C489" t="s">
        <v>40</v>
      </c>
      <c r="D489" s="67" t="s">
        <v>9</v>
      </c>
      <c r="E489" s="67" t="s">
        <v>62</v>
      </c>
      <c r="F489" s="67">
        <v>1.5</v>
      </c>
      <c r="G489" s="67" t="s">
        <v>3392</v>
      </c>
      <c r="H489" s="67">
        <v>3</v>
      </c>
      <c r="I489" s="67" t="s">
        <v>62</v>
      </c>
      <c r="J489" s="67">
        <v>2</v>
      </c>
    </row>
    <row r="490" spans="1:10" x14ac:dyDescent="0.3">
      <c r="A490" s="69">
        <v>489</v>
      </c>
      <c r="B490" t="s">
        <v>6</v>
      </c>
      <c r="C490" t="s">
        <v>40</v>
      </c>
      <c r="D490" s="67" t="s">
        <v>3401</v>
      </c>
      <c r="E490" s="67" t="s">
        <v>62</v>
      </c>
      <c r="F490" s="67">
        <v>1.1000000000000001</v>
      </c>
      <c r="G490" s="67" t="s">
        <v>3392</v>
      </c>
      <c r="H490" s="67">
        <v>3</v>
      </c>
      <c r="I490" s="67" t="s">
        <v>62</v>
      </c>
      <c r="J490" s="67">
        <v>2</v>
      </c>
    </row>
    <row r="491" spans="1:10" x14ac:dyDescent="0.3">
      <c r="A491" s="69">
        <v>490</v>
      </c>
      <c r="B491" t="s">
        <v>6</v>
      </c>
      <c r="C491" t="s">
        <v>40</v>
      </c>
      <c r="D491" s="67" t="s">
        <v>3418</v>
      </c>
      <c r="E491" s="67" t="s">
        <v>62</v>
      </c>
      <c r="F491" s="67">
        <v>0.877</v>
      </c>
      <c r="G491" s="67" t="s">
        <v>3419</v>
      </c>
      <c r="H491" s="67">
        <v>3</v>
      </c>
      <c r="I491" s="67" t="s">
        <v>62</v>
      </c>
      <c r="J491" s="67">
        <v>2</v>
      </c>
    </row>
    <row r="492" spans="1:10" x14ac:dyDescent="0.3">
      <c r="A492" s="69">
        <v>491</v>
      </c>
      <c r="B492" t="s">
        <v>6</v>
      </c>
      <c r="C492" t="s">
        <v>40</v>
      </c>
      <c r="D492" s="67" t="s">
        <v>3403</v>
      </c>
      <c r="E492" s="67" t="s">
        <v>62</v>
      </c>
      <c r="F492" s="67">
        <v>0.64300000000000002</v>
      </c>
      <c r="G492" s="67" t="s">
        <v>3419</v>
      </c>
      <c r="H492" s="67">
        <v>3</v>
      </c>
      <c r="I492" s="67" t="s">
        <v>62</v>
      </c>
      <c r="J492" s="67">
        <v>2</v>
      </c>
    </row>
    <row r="493" spans="1:10" x14ac:dyDescent="0.3">
      <c r="A493" s="69">
        <v>492</v>
      </c>
      <c r="B493" t="s">
        <v>6</v>
      </c>
      <c r="C493" t="s">
        <v>40</v>
      </c>
      <c r="D493" s="67">
        <v>2050</v>
      </c>
      <c r="E493" s="67">
        <v>17</v>
      </c>
      <c r="F493" s="67" t="s">
        <v>62</v>
      </c>
      <c r="G493" s="67" t="s">
        <v>3417</v>
      </c>
      <c r="H493" s="67">
        <v>3</v>
      </c>
      <c r="I493" s="67" t="s">
        <v>62</v>
      </c>
      <c r="J493" s="67">
        <v>2</v>
      </c>
    </row>
    <row r="494" spans="1:10" x14ac:dyDescent="0.3">
      <c r="A494" s="69">
        <v>493</v>
      </c>
      <c r="B494" t="s">
        <v>6</v>
      </c>
      <c r="C494" t="s">
        <v>40</v>
      </c>
      <c r="D494" s="67" t="s">
        <v>3402</v>
      </c>
      <c r="E494" s="67">
        <v>12</v>
      </c>
      <c r="F494" s="67" t="s">
        <v>62</v>
      </c>
      <c r="G494" s="67" t="s">
        <v>3417</v>
      </c>
      <c r="H494" s="67">
        <v>3</v>
      </c>
      <c r="I494" s="67" t="s">
        <v>62</v>
      </c>
      <c r="J494" s="67">
        <v>2</v>
      </c>
    </row>
    <row r="495" spans="1:10" x14ac:dyDescent="0.3">
      <c r="A495" s="69">
        <v>494</v>
      </c>
      <c r="B495" t="s">
        <v>6</v>
      </c>
      <c r="C495" t="s">
        <v>40</v>
      </c>
      <c r="D495" s="67" t="s">
        <v>8</v>
      </c>
      <c r="E495" s="67">
        <v>13</v>
      </c>
      <c r="F495" s="67" t="s">
        <v>62</v>
      </c>
      <c r="G495" s="67" t="s">
        <v>3417</v>
      </c>
      <c r="H495" s="67">
        <v>3</v>
      </c>
      <c r="I495" s="67" t="s">
        <v>62</v>
      </c>
      <c r="J495" s="67">
        <v>2</v>
      </c>
    </row>
    <row r="496" spans="1:10" x14ac:dyDescent="0.3">
      <c r="A496" s="69">
        <v>495</v>
      </c>
      <c r="B496" t="s">
        <v>6</v>
      </c>
      <c r="C496" t="s">
        <v>40</v>
      </c>
      <c r="D496" s="67" t="s">
        <v>3418</v>
      </c>
      <c r="E496" s="67" t="s">
        <v>62</v>
      </c>
      <c r="F496" s="67">
        <v>0.106</v>
      </c>
      <c r="G496" s="67" t="s">
        <v>3420</v>
      </c>
      <c r="H496" s="67">
        <v>3</v>
      </c>
      <c r="I496" s="67" t="s">
        <v>62</v>
      </c>
      <c r="J496" s="67">
        <v>2</v>
      </c>
    </row>
    <row r="497" spans="1:10" x14ac:dyDescent="0.3">
      <c r="A497" s="69">
        <v>496</v>
      </c>
      <c r="B497" t="s">
        <v>6</v>
      </c>
      <c r="C497" t="s">
        <v>40</v>
      </c>
      <c r="D497" s="67" t="s">
        <v>3403</v>
      </c>
      <c r="E497" s="67" t="s">
        <v>62</v>
      </c>
      <c r="F497" s="67">
        <v>0.35599999999999998</v>
      </c>
      <c r="G497" s="67" t="s">
        <v>3420</v>
      </c>
      <c r="H497" s="67">
        <v>3</v>
      </c>
      <c r="I497" s="67" t="s">
        <v>62</v>
      </c>
      <c r="J497" s="67">
        <v>2</v>
      </c>
    </row>
    <row r="498" spans="1:10" x14ac:dyDescent="0.3">
      <c r="A498" s="69">
        <v>497</v>
      </c>
      <c r="B498" t="s">
        <v>6</v>
      </c>
      <c r="C498" t="s">
        <v>40</v>
      </c>
      <c r="D498" s="67" t="s">
        <v>3418</v>
      </c>
      <c r="E498" s="67" t="s">
        <v>62</v>
      </c>
      <c r="F498" s="68">
        <v>1.7100838037436146</v>
      </c>
      <c r="G498" s="67" t="s">
        <v>3416</v>
      </c>
      <c r="H498" s="67">
        <v>3</v>
      </c>
      <c r="I498" s="67" t="s">
        <v>62</v>
      </c>
      <c r="J498" s="67">
        <v>2</v>
      </c>
    </row>
    <row r="499" spans="1:10" x14ac:dyDescent="0.3">
      <c r="A499" s="69">
        <v>498</v>
      </c>
      <c r="B499" t="s">
        <v>6</v>
      </c>
      <c r="C499" t="s">
        <v>40</v>
      </c>
      <c r="D499" s="67" t="s">
        <v>3403</v>
      </c>
      <c r="E499" s="67" t="s">
        <v>62</v>
      </c>
      <c r="F499" s="68">
        <v>1.7115132657712833</v>
      </c>
      <c r="G499" s="67" t="s">
        <v>3416</v>
      </c>
      <c r="H499" s="67">
        <v>3</v>
      </c>
      <c r="I499" s="67" t="s">
        <v>62</v>
      </c>
      <c r="J499" s="67">
        <v>2</v>
      </c>
    </row>
    <row r="500" spans="1:10" x14ac:dyDescent="0.3">
      <c r="A500" s="69">
        <v>499</v>
      </c>
      <c r="B500" t="s">
        <v>6</v>
      </c>
      <c r="C500" t="s">
        <v>23</v>
      </c>
      <c r="D500" s="67" t="s">
        <v>3400</v>
      </c>
      <c r="E500" s="67">
        <v>154</v>
      </c>
      <c r="F500" s="67" t="s">
        <v>62</v>
      </c>
      <c r="G500" s="67" t="s">
        <v>3384</v>
      </c>
      <c r="H500" s="67">
        <v>4</v>
      </c>
      <c r="I500" s="67" t="s">
        <v>62</v>
      </c>
      <c r="J500" s="67">
        <v>2</v>
      </c>
    </row>
    <row r="501" spans="1:10" x14ac:dyDescent="0.3">
      <c r="A501" s="69">
        <v>500</v>
      </c>
      <c r="B501" t="s">
        <v>6</v>
      </c>
      <c r="C501" t="s">
        <v>23</v>
      </c>
      <c r="D501" s="67" t="s">
        <v>8</v>
      </c>
      <c r="E501" s="67">
        <v>363</v>
      </c>
      <c r="F501" s="67" t="s">
        <v>62</v>
      </c>
      <c r="G501" s="67" t="s">
        <v>3384</v>
      </c>
      <c r="H501" s="67">
        <v>4</v>
      </c>
      <c r="I501" s="67" t="s">
        <v>62</v>
      </c>
      <c r="J501" s="67">
        <v>2</v>
      </c>
    </row>
    <row r="502" spans="1:10" x14ac:dyDescent="0.3">
      <c r="A502" s="69">
        <v>501</v>
      </c>
      <c r="B502" t="s">
        <v>6</v>
      </c>
      <c r="C502" t="s">
        <v>23</v>
      </c>
      <c r="D502" s="67">
        <v>2050</v>
      </c>
      <c r="E502" s="67">
        <v>363</v>
      </c>
      <c r="F502" s="67" t="s">
        <v>62</v>
      </c>
      <c r="G502" s="67" t="s">
        <v>3384</v>
      </c>
      <c r="H502" s="67">
        <v>4</v>
      </c>
      <c r="I502" s="67" t="s">
        <v>62</v>
      </c>
      <c r="J502" s="67">
        <v>2</v>
      </c>
    </row>
    <row r="503" spans="1:10" x14ac:dyDescent="0.3">
      <c r="A503" s="69">
        <v>502</v>
      </c>
      <c r="B503" t="s">
        <v>6</v>
      </c>
      <c r="C503" t="s">
        <v>23</v>
      </c>
      <c r="D503" s="67" t="s">
        <v>9</v>
      </c>
      <c r="E503" s="67" t="s">
        <v>62</v>
      </c>
      <c r="F503" s="67">
        <v>2</v>
      </c>
      <c r="G503" s="67" t="s">
        <v>3392</v>
      </c>
      <c r="H503" s="67">
        <v>4</v>
      </c>
      <c r="I503" s="67" t="s">
        <v>62</v>
      </c>
      <c r="J503" s="67">
        <v>2</v>
      </c>
    </row>
    <row r="504" spans="1:10" x14ac:dyDescent="0.3">
      <c r="A504" s="69">
        <v>503</v>
      </c>
      <c r="B504" t="s">
        <v>6</v>
      </c>
      <c r="C504" t="s">
        <v>23</v>
      </c>
      <c r="D504" s="67" t="s">
        <v>3401</v>
      </c>
      <c r="E504" s="67" t="s">
        <v>62</v>
      </c>
      <c r="F504" s="67">
        <v>0.5</v>
      </c>
      <c r="G504" s="67" t="s">
        <v>3392</v>
      </c>
      <c r="H504" s="67">
        <v>4</v>
      </c>
      <c r="I504" s="67" t="s">
        <v>62</v>
      </c>
      <c r="J504" s="67">
        <v>2</v>
      </c>
    </row>
    <row r="505" spans="1:10" x14ac:dyDescent="0.3">
      <c r="A505" s="69">
        <v>504</v>
      </c>
      <c r="B505" t="s">
        <v>6</v>
      </c>
      <c r="C505" t="s">
        <v>23</v>
      </c>
      <c r="D505" s="67" t="s">
        <v>3418</v>
      </c>
      <c r="E505" s="67" t="s">
        <v>62</v>
      </c>
      <c r="F505" s="67">
        <v>0.87</v>
      </c>
      <c r="G505" s="67" t="s">
        <v>3419</v>
      </c>
      <c r="H505" s="67">
        <v>4</v>
      </c>
      <c r="I505" s="67" t="s">
        <v>62</v>
      </c>
      <c r="J505" s="67">
        <v>2</v>
      </c>
    </row>
    <row r="506" spans="1:10" x14ac:dyDescent="0.3">
      <c r="A506" s="69">
        <v>505</v>
      </c>
      <c r="B506" t="s">
        <v>6</v>
      </c>
      <c r="C506" t="s">
        <v>23</v>
      </c>
      <c r="D506" s="67" t="s">
        <v>3403</v>
      </c>
      <c r="E506" s="67" t="s">
        <v>62</v>
      </c>
      <c r="F506" s="67">
        <v>0.73499999999999999</v>
      </c>
      <c r="G506" s="67" t="s">
        <v>3419</v>
      </c>
      <c r="H506" s="67">
        <v>4</v>
      </c>
      <c r="I506" s="67" t="s">
        <v>62</v>
      </c>
      <c r="J506" s="67">
        <v>2</v>
      </c>
    </row>
    <row r="507" spans="1:10" x14ac:dyDescent="0.3">
      <c r="A507" s="69">
        <v>506</v>
      </c>
      <c r="B507" t="s">
        <v>6</v>
      </c>
      <c r="C507" t="s">
        <v>23</v>
      </c>
      <c r="D507" s="67" t="s">
        <v>3402</v>
      </c>
      <c r="E507" s="67">
        <v>12</v>
      </c>
      <c r="F507" s="67" t="s">
        <v>62</v>
      </c>
      <c r="G507" s="67" t="s">
        <v>3417</v>
      </c>
      <c r="H507" s="67">
        <v>4</v>
      </c>
      <c r="I507" s="67" t="s">
        <v>62</v>
      </c>
      <c r="J507" s="67">
        <v>2</v>
      </c>
    </row>
    <row r="508" spans="1:10" x14ac:dyDescent="0.3">
      <c r="A508" s="69">
        <v>507</v>
      </c>
      <c r="B508" t="s">
        <v>6</v>
      </c>
      <c r="C508" t="s">
        <v>23</v>
      </c>
      <c r="D508" s="67" t="s">
        <v>8</v>
      </c>
      <c r="E508" s="67">
        <v>14</v>
      </c>
      <c r="F508" s="67" t="s">
        <v>62</v>
      </c>
      <c r="G508" s="67" t="s">
        <v>3417</v>
      </c>
      <c r="H508" s="67">
        <v>4</v>
      </c>
      <c r="I508" s="67" t="s">
        <v>62</v>
      </c>
      <c r="J508" s="67">
        <v>2</v>
      </c>
    </row>
    <row r="509" spans="1:10" x14ac:dyDescent="0.3">
      <c r="A509" s="69">
        <v>508</v>
      </c>
      <c r="B509" t="s">
        <v>6</v>
      </c>
      <c r="C509" t="s">
        <v>23</v>
      </c>
      <c r="D509" s="67">
        <v>2050</v>
      </c>
      <c r="E509" s="67">
        <v>15</v>
      </c>
      <c r="F509" s="67" t="s">
        <v>62</v>
      </c>
      <c r="G509" s="67" t="s">
        <v>3417</v>
      </c>
      <c r="H509" s="67">
        <v>4</v>
      </c>
      <c r="I509" s="67" t="s">
        <v>62</v>
      </c>
      <c r="J509" s="67">
        <v>2</v>
      </c>
    </row>
    <row r="510" spans="1:10" x14ac:dyDescent="0.3">
      <c r="A510" s="69">
        <v>509</v>
      </c>
      <c r="B510" t="s">
        <v>6</v>
      </c>
      <c r="C510" t="s">
        <v>23</v>
      </c>
      <c r="D510" s="67" t="s">
        <v>3418</v>
      </c>
      <c r="E510" s="67" t="s">
        <v>62</v>
      </c>
      <c r="F510" s="67">
        <v>0.152</v>
      </c>
      <c r="G510" s="67" t="s">
        <v>3420</v>
      </c>
      <c r="H510" s="67">
        <v>4</v>
      </c>
      <c r="I510" s="67" t="s">
        <v>62</v>
      </c>
      <c r="J510" s="67">
        <v>2</v>
      </c>
    </row>
    <row r="511" spans="1:10" x14ac:dyDescent="0.3">
      <c r="A511" s="69">
        <v>510</v>
      </c>
      <c r="B511" t="s">
        <v>6</v>
      </c>
      <c r="C511" t="s">
        <v>23</v>
      </c>
      <c r="D511" s="67" t="s">
        <v>3403</v>
      </c>
      <c r="E511" s="67" t="s">
        <v>62</v>
      </c>
      <c r="F511" s="67">
        <v>0.23100000000000001</v>
      </c>
      <c r="G511" s="67" t="s">
        <v>3420</v>
      </c>
      <c r="H511" s="67">
        <v>4</v>
      </c>
      <c r="I511" s="67" t="s">
        <v>62</v>
      </c>
      <c r="J511" s="67">
        <v>2</v>
      </c>
    </row>
    <row r="512" spans="1:10" x14ac:dyDescent="0.3">
      <c r="A512" s="69">
        <v>511</v>
      </c>
      <c r="B512" t="s">
        <v>6</v>
      </c>
      <c r="C512" t="s">
        <v>23</v>
      </c>
      <c r="D512" s="67" t="s">
        <v>3418</v>
      </c>
      <c r="E512" s="67" t="s">
        <v>62</v>
      </c>
      <c r="F512" s="68">
        <v>2.2990929810874543</v>
      </c>
      <c r="G512" s="67" t="s">
        <v>3416</v>
      </c>
      <c r="H512" s="67">
        <v>4</v>
      </c>
      <c r="I512" s="67" t="s">
        <v>62</v>
      </c>
      <c r="J512" s="67">
        <v>2</v>
      </c>
    </row>
    <row r="513" spans="1:10" x14ac:dyDescent="0.3">
      <c r="A513" s="69">
        <v>512</v>
      </c>
      <c r="B513" t="s">
        <v>6</v>
      </c>
      <c r="C513" t="s">
        <v>23</v>
      </c>
      <c r="D513" s="67" t="s">
        <v>3403</v>
      </c>
      <c r="E513" s="67" t="s">
        <v>62</v>
      </c>
      <c r="F513" s="68">
        <v>0.6801668820825123</v>
      </c>
      <c r="G513" s="67" t="s">
        <v>3416</v>
      </c>
      <c r="H513" s="67">
        <v>4</v>
      </c>
      <c r="I513" s="67" t="s">
        <v>62</v>
      </c>
      <c r="J513" s="67">
        <v>2</v>
      </c>
    </row>
    <row r="514" spans="1:10" x14ac:dyDescent="0.3">
      <c r="A514" s="69">
        <v>513</v>
      </c>
      <c r="B514" t="s">
        <v>6</v>
      </c>
      <c r="C514" t="s">
        <v>22</v>
      </c>
      <c r="D514" s="67" t="s">
        <v>3400</v>
      </c>
      <c r="E514" s="67">
        <v>136</v>
      </c>
      <c r="F514" s="67" t="s">
        <v>62</v>
      </c>
      <c r="G514" s="67" t="s">
        <v>3384</v>
      </c>
      <c r="H514" s="67">
        <v>5</v>
      </c>
      <c r="I514" s="67" t="s">
        <v>62</v>
      </c>
      <c r="J514" s="67">
        <v>2</v>
      </c>
    </row>
    <row r="515" spans="1:10" x14ac:dyDescent="0.3">
      <c r="A515" s="69">
        <v>514</v>
      </c>
      <c r="B515" t="s">
        <v>6</v>
      </c>
      <c r="C515" t="s">
        <v>22</v>
      </c>
      <c r="D515" s="67" t="s">
        <v>8</v>
      </c>
      <c r="E515" s="67">
        <v>329</v>
      </c>
      <c r="F515" s="67" t="s">
        <v>62</v>
      </c>
      <c r="G515" s="67" t="s">
        <v>3384</v>
      </c>
      <c r="H515" s="67">
        <v>5</v>
      </c>
      <c r="I515" s="67" t="s">
        <v>62</v>
      </c>
      <c r="J515" s="67">
        <v>2</v>
      </c>
    </row>
    <row r="516" spans="1:10" x14ac:dyDescent="0.3">
      <c r="A516" s="69">
        <v>515</v>
      </c>
      <c r="B516" t="s">
        <v>6</v>
      </c>
      <c r="C516" t="s">
        <v>22</v>
      </c>
      <c r="D516" s="67">
        <v>2050</v>
      </c>
      <c r="E516" s="67">
        <v>595</v>
      </c>
      <c r="F516" s="67" t="s">
        <v>62</v>
      </c>
      <c r="G516" s="67" t="s">
        <v>3384</v>
      </c>
      <c r="H516" s="67">
        <v>5</v>
      </c>
      <c r="I516" s="67" t="s">
        <v>62</v>
      </c>
      <c r="J516" s="67">
        <v>2</v>
      </c>
    </row>
    <row r="517" spans="1:10" x14ac:dyDescent="0.3">
      <c r="A517" s="69">
        <v>516</v>
      </c>
      <c r="B517" t="s">
        <v>6</v>
      </c>
      <c r="C517" t="s">
        <v>22</v>
      </c>
      <c r="D517" s="67" t="s">
        <v>9</v>
      </c>
      <c r="E517" s="67" t="s">
        <v>62</v>
      </c>
      <c r="F517" s="67">
        <v>2.2000000000000002</v>
      </c>
      <c r="G517" s="67" t="s">
        <v>3392</v>
      </c>
      <c r="H517" s="67">
        <v>5</v>
      </c>
      <c r="I517" s="67" t="s">
        <v>62</v>
      </c>
      <c r="J517" s="67">
        <v>2</v>
      </c>
    </row>
    <row r="518" spans="1:10" x14ac:dyDescent="0.3">
      <c r="A518" s="69">
        <v>517</v>
      </c>
      <c r="B518" t="s">
        <v>6</v>
      </c>
      <c r="C518" t="s">
        <v>22</v>
      </c>
      <c r="D518" s="67" t="s">
        <v>3401</v>
      </c>
      <c r="E518" s="67" t="s">
        <v>62</v>
      </c>
      <c r="F518" s="67">
        <v>1.4</v>
      </c>
      <c r="G518" s="67" t="s">
        <v>3392</v>
      </c>
      <c r="H518" s="67">
        <v>5</v>
      </c>
      <c r="I518" s="67" t="s">
        <v>62</v>
      </c>
      <c r="J518" s="67">
        <v>2</v>
      </c>
    </row>
    <row r="519" spans="1:10" x14ac:dyDescent="0.3">
      <c r="A519" s="69">
        <v>518</v>
      </c>
      <c r="B519" t="s">
        <v>6</v>
      </c>
      <c r="C519" t="s">
        <v>22</v>
      </c>
      <c r="D519" s="67" t="s">
        <v>3418</v>
      </c>
      <c r="E519" s="67" t="s">
        <v>62</v>
      </c>
      <c r="F519" s="67">
        <v>0.98899999999999999</v>
      </c>
      <c r="G519" s="67" t="s">
        <v>3419</v>
      </c>
      <c r="H519" s="67">
        <v>5</v>
      </c>
      <c r="I519" s="67" t="s">
        <v>62</v>
      </c>
      <c r="J519" s="67">
        <v>2</v>
      </c>
    </row>
    <row r="520" spans="1:10" x14ac:dyDescent="0.3">
      <c r="A520" s="69">
        <v>519</v>
      </c>
      <c r="B520" t="s">
        <v>6</v>
      </c>
      <c r="C520" t="s">
        <v>22</v>
      </c>
      <c r="D520" s="67" t="s">
        <v>3403</v>
      </c>
      <c r="E520" s="67" t="s">
        <v>62</v>
      </c>
      <c r="F520" s="67">
        <v>0.56799999999999995</v>
      </c>
      <c r="G520" s="67" t="s">
        <v>3419</v>
      </c>
      <c r="H520" s="67">
        <v>5</v>
      </c>
      <c r="I520" s="67" t="s">
        <v>62</v>
      </c>
      <c r="J520" s="67">
        <v>2</v>
      </c>
    </row>
    <row r="521" spans="1:10" x14ac:dyDescent="0.3">
      <c r="A521" s="69">
        <v>520</v>
      </c>
      <c r="B521" t="s">
        <v>6</v>
      </c>
      <c r="C521" t="s">
        <v>22</v>
      </c>
      <c r="D521" s="67" t="s">
        <v>3402</v>
      </c>
      <c r="E521" s="67">
        <v>10</v>
      </c>
      <c r="F521" s="67" t="s">
        <v>62</v>
      </c>
      <c r="G521" s="67" t="s">
        <v>3417</v>
      </c>
      <c r="H521" s="67">
        <v>5</v>
      </c>
      <c r="I521" s="67" t="s">
        <v>62</v>
      </c>
      <c r="J521" s="67">
        <v>2</v>
      </c>
    </row>
    <row r="522" spans="1:10" x14ac:dyDescent="0.3">
      <c r="A522" s="69">
        <v>521</v>
      </c>
      <c r="B522" t="s">
        <v>6</v>
      </c>
      <c r="C522" t="s">
        <v>22</v>
      </c>
      <c r="D522" s="67" t="s">
        <v>8</v>
      </c>
      <c r="E522" s="67">
        <v>11</v>
      </c>
      <c r="F522" s="67" t="s">
        <v>62</v>
      </c>
      <c r="G522" s="67" t="s">
        <v>3417</v>
      </c>
      <c r="H522" s="67">
        <v>5</v>
      </c>
      <c r="I522" s="67" t="s">
        <v>62</v>
      </c>
      <c r="J522" s="67">
        <v>2</v>
      </c>
    </row>
    <row r="523" spans="1:10" x14ac:dyDescent="0.3">
      <c r="A523" s="69">
        <v>522</v>
      </c>
      <c r="B523" t="s">
        <v>6</v>
      </c>
      <c r="C523" t="s">
        <v>22</v>
      </c>
      <c r="D523" s="67">
        <v>2050</v>
      </c>
      <c r="E523" s="67">
        <v>18</v>
      </c>
      <c r="F523" s="67" t="s">
        <v>62</v>
      </c>
      <c r="G523" s="67" t="s">
        <v>3417</v>
      </c>
      <c r="H523" s="67">
        <v>5</v>
      </c>
      <c r="I523" s="67" t="s">
        <v>62</v>
      </c>
      <c r="J523" s="67">
        <v>2</v>
      </c>
    </row>
    <row r="524" spans="1:10" x14ac:dyDescent="0.3">
      <c r="A524" s="69">
        <v>523</v>
      </c>
      <c r="B524" t="s">
        <v>6</v>
      </c>
      <c r="C524" t="s">
        <v>22</v>
      </c>
      <c r="D524" s="67" t="s">
        <v>3418</v>
      </c>
      <c r="E524" s="67" t="s">
        <v>62</v>
      </c>
      <c r="F524" s="67">
        <v>9.7000000000000003E-2</v>
      </c>
      <c r="G524" s="67" t="s">
        <v>3420</v>
      </c>
      <c r="H524" s="67">
        <v>5</v>
      </c>
      <c r="I524" s="67" t="s">
        <v>62</v>
      </c>
      <c r="J524" s="67">
        <v>2</v>
      </c>
    </row>
    <row r="525" spans="1:10" x14ac:dyDescent="0.3">
      <c r="A525" s="69">
        <v>524</v>
      </c>
      <c r="B525" t="s">
        <v>6</v>
      </c>
      <c r="C525" t="s">
        <v>22</v>
      </c>
      <c r="D525" s="67" t="s">
        <v>3403</v>
      </c>
      <c r="E525" s="67" t="s">
        <v>62</v>
      </c>
      <c r="F525" s="67">
        <v>0.45400000000000001</v>
      </c>
      <c r="G525" s="67" t="s">
        <v>3420</v>
      </c>
      <c r="H525" s="67">
        <v>5</v>
      </c>
      <c r="I525" s="67" t="s">
        <v>62</v>
      </c>
      <c r="J525" s="67">
        <v>2</v>
      </c>
    </row>
    <row r="526" spans="1:10" x14ac:dyDescent="0.3">
      <c r="A526" s="69">
        <v>525</v>
      </c>
      <c r="B526" t="s">
        <v>6</v>
      </c>
      <c r="C526" t="s">
        <v>22</v>
      </c>
      <c r="D526" s="67" t="s">
        <v>3418</v>
      </c>
      <c r="E526" s="67" t="s">
        <v>62</v>
      </c>
      <c r="F526" s="68">
        <v>2.2243478291673742</v>
      </c>
      <c r="G526" s="67" t="s">
        <v>3416</v>
      </c>
      <c r="H526" s="67">
        <v>5</v>
      </c>
      <c r="I526" s="67" t="s">
        <v>62</v>
      </c>
      <c r="J526" s="67">
        <v>2</v>
      </c>
    </row>
    <row r="527" spans="1:10" x14ac:dyDescent="0.3">
      <c r="A527" s="69">
        <v>526</v>
      </c>
      <c r="B527" t="s">
        <v>6</v>
      </c>
      <c r="C527" t="s">
        <v>22</v>
      </c>
      <c r="D527" s="67" t="s">
        <v>3403</v>
      </c>
      <c r="E527" s="67" t="s">
        <v>62</v>
      </c>
      <c r="F527" s="68">
        <v>2.4658639542683001</v>
      </c>
      <c r="G527" s="67" t="s">
        <v>3416</v>
      </c>
      <c r="H527" s="67">
        <v>5</v>
      </c>
      <c r="I527" s="67" t="s">
        <v>62</v>
      </c>
      <c r="J527" s="67">
        <v>2</v>
      </c>
    </row>
    <row r="528" spans="1:10" x14ac:dyDescent="0.3">
      <c r="A528" s="69">
        <v>527</v>
      </c>
      <c r="B528" t="s">
        <v>6</v>
      </c>
      <c r="C528" t="s">
        <v>3408</v>
      </c>
      <c r="D528" s="67" t="s">
        <v>3400</v>
      </c>
      <c r="E528" s="67">
        <v>151</v>
      </c>
      <c r="F528" s="67" t="s">
        <v>62</v>
      </c>
      <c r="G528" s="67" t="s">
        <v>3384</v>
      </c>
      <c r="H528" s="67">
        <v>6</v>
      </c>
      <c r="I528" s="67" t="s">
        <v>62</v>
      </c>
      <c r="J528" s="67">
        <v>2</v>
      </c>
    </row>
    <row r="529" spans="1:10" x14ac:dyDescent="0.3">
      <c r="A529" s="69">
        <v>528</v>
      </c>
      <c r="B529" t="s">
        <v>6</v>
      </c>
      <c r="C529" t="s">
        <v>3408</v>
      </c>
      <c r="D529" s="67" t="s">
        <v>8</v>
      </c>
      <c r="E529" s="67">
        <v>456</v>
      </c>
      <c r="F529" s="67" t="s">
        <v>62</v>
      </c>
      <c r="G529" s="67" t="s">
        <v>3384</v>
      </c>
      <c r="H529" s="67">
        <v>6</v>
      </c>
      <c r="I529" s="67" t="s">
        <v>62</v>
      </c>
      <c r="J529" s="67">
        <v>2</v>
      </c>
    </row>
    <row r="530" spans="1:10" x14ac:dyDescent="0.3">
      <c r="A530" s="69">
        <v>529</v>
      </c>
      <c r="B530" t="s">
        <v>6</v>
      </c>
      <c r="C530" t="s">
        <v>3408</v>
      </c>
      <c r="D530" s="67">
        <v>2050</v>
      </c>
      <c r="E530" s="67">
        <v>855</v>
      </c>
      <c r="F530" s="67" t="s">
        <v>62</v>
      </c>
      <c r="G530" s="67" t="s">
        <v>3384</v>
      </c>
      <c r="H530" s="67">
        <v>6</v>
      </c>
      <c r="I530" s="67" t="s">
        <v>62</v>
      </c>
      <c r="J530" s="67">
        <v>2</v>
      </c>
    </row>
    <row r="531" spans="1:10" x14ac:dyDescent="0.3">
      <c r="A531" s="69">
        <v>530</v>
      </c>
      <c r="B531" t="s">
        <v>6</v>
      </c>
      <c r="C531" t="s">
        <v>3408</v>
      </c>
      <c r="D531" s="67" t="s">
        <v>9</v>
      </c>
      <c r="E531" s="67" t="s">
        <v>62</v>
      </c>
      <c r="F531" s="67">
        <v>2.5</v>
      </c>
      <c r="G531" s="67" t="s">
        <v>3392</v>
      </c>
      <c r="H531" s="67">
        <v>6</v>
      </c>
      <c r="I531" s="67" t="s">
        <v>62</v>
      </c>
      <c r="J531" s="67">
        <v>2</v>
      </c>
    </row>
    <row r="532" spans="1:10" x14ac:dyDescent="0.3">
      <c r="A532" s="69">
        <v>531</v>
      </c>
      <c r="B532" t="s">
        <v>6</v>
      </c>
      <c r="C532" t="s">
        <v>3408</v>
      </c>
      <c r="D532" s="67" t="s">
        <v>3401</v>
      </c>
      <c r="E532" s="67" t="s">
        <v>62</v>
      </c>
      <c r="F532" s="67">
        <v>1.4</v>
      </c>
      <c r="G532" s="67" t="s">
        <v>3392</v>
      </c>
      <c r="H532" s="67">
        <v>6</v>
      </c>
      <c r="I532" s="67" t="s">
        <v>62</v>
      </c>
      <c r="J532" s="67">
        <v>2</v>
      </c>
    </row>
    <row r="533" spans="1:10" x14ac:dyDescent="0.3">
      <c r="A533" s="69">
        <v>532</v>
      </c>
      <c r="B533" t="s">
        <v>6</v>
      </c>
      <c r="C533" t="s">
        <v>3408</v>
      </c>
      <c r="D533" s="67" t="s">
        <v>3418</v>
      </c>
      <c r="E533" s="67" t="s">
        <v>62</v>
      </c>
      <c r="F533" s="67">
        <v>0.92300000000000004</v>
      </c>
      <c r="G533" s="67" t="s">
        <v>3419</v>
      </c>
      <c r="H533" s="67">
        <v>6</v>
      </c>
      <c r="I533" s="67" t="s">
        <v>62</v>
      </c>
      <c r="J533" s="67">
        <v>2</v>
      </c>
    </row>
    <row r="534" spans="1:10" x14ac:dyDescent="0.3">
      <c r="A534" s="69">
        <v>533</v>
      </c>
      <c r="B534" t="s">
        <v>6</v>
      </c>
      <c r="C534" t="s">
        <v>3408</v>
      </c>
      <c r="D534" s="67" t="s">
        <v>3403</v>
      </c>
      <c r="E534" s="67" t="s">
        <v>62</v>
      </c>
      <c r="F534" s="67">
        <v>0.59599999999999997</v>
      </c>
      <c r="G534" s="67" t="s">
        <v>3419</v>
      </c>
      <c r="H534" s="67">
        <v>6</v>
      </c>
      <c r="I534" s="67" t="s">
        <v>62</v>
      </c>
      <c r="J534" s="67">
        <v>2</v>
      </c>
    </row>
    <row r="535" spans="1:10" x14ac:dyDescent="0.3">
      <c r="A535" s="69">
        <v>534</v>
      </c>
      <c r="B535" t="s">
        <v>6</v>
      </c>
      <c r="C535" t="s">
        <v>3408</v>
      </c>
      <c r="D535" s="67" t="s">
        <v>3402</v>
      </c>
      <c r="E535" s="67">
        <v>11</v>
      </c>
      <c r="F535" s="67" t="s">
        <v>62</v>
      </c>
      <c r="G535" s="67" t="s">
        <v>3417</v>
      </c>
      <c r="H535" s="67">
        <v>6</v>
      </c>
      <c r="I535" s="67" t="s">
        <v>62</v>
      </c>
      <c r="J535" s="67">
        <v>2</v>
      </c>
    </row>
    <row r="536" spans="1:10" x14ac:dyDescent="0.3">
      <c r="A536" s="69">
        <v>535</v>
      </c>
      <c r="B536" t="s">
        <v>6</v>
      </c>
      <c r="C536" t="s">
        <v>3408</v>
      </c>
      <c r="D536" s="67" t="s">
        <v>8</v>
      </c>
      <c r="E536" s="67">
        <v>12</v>
      </c>
      <c r="F536" s="67" t="s">
        <v>62</v>
      </c>
      <c r="G536" s="67" t="s">
        <v>3417</v>
      </c>
      <c r="H536" s="67">
        <v>6</v>
      </c>
      <c r="I536" s="67" t="s">
        <v>62</v>
      </c>
      <c r="J536" s="67">
        <v>2</v>
      </c>
    </row>
    <row r="537" spans="1:10" x14ac:dyDescent="0.3">
      <c r="A537" s="69">
        <v>536</v>
      </c>
      <c r="B537" t="s">
        <v>6</v>
      </c>
      <c r="C537" t="s">
        <v>3408</v>
      </c>
      <c r="D537" s="67">
        <v>2050</v>
      </c>
      <c r="E537" s="67">
        <v>18</v>
      </c>
      <c r="F537" s="67" t="s">
        <v>62</v>
      </c>
      <c r="G537" s="67" t="s">
        <v>3417</v>
      </c>
      <c r="H537" s="67">
        <v>6</v>
      </c>
      <c r="I537" s="67" t="s">
        <v>62</v>
      </c>
      <c r="J537" s="67">
        <v>2</v>
      </c>
    </row>
    <row r="538" spans="1:10" x14ac:dyDescent="0.3">
      <c r="A538" s="69">
        <v>537</v>
      </c>
      <c r="B538" t="s">
        <v>6</v>
      </c>
      <c r="C538" t="s">
        <v>3408</v>
      </c>
      <c r="D538" s="67" t="s">
        <v>3418</v>
      </c>
      <c r="E538" s="67" t="s">
        <v>62</v>
      </c>
      <c r="F538" s="67">
        <v>7.2999999999999995E-2</v>
      </c>
      <c r="G538" s="67" t="s">
        <v>3420</v>
      </c>
      <c r="H538" s="67">
        <v>6</v>
      </c>
      <c r="I538" s="67" t="s">
        <v>62</v>
      </c>
      <c r="J538" s="67">
        <v>2</v>
      </c>
    </row>
    <row r="539" spans="1:10" x14ac:dyDescent="0.3">
      <c r="A539" s="69">
        <v>538</v>
      </c>
      <c r="B539" t="s">
        <v>6</v>
      </c>
      <c r="C539" t="s">
        <v>3408</v>
      </c>
      <c r="D539" s="67" t="s">
        <v>3403</v>
      </c>
      <c r="E539" s="67" t="s">
        <v>62</v>
      </c>
      <c r="F539" s="67">
        <v>0.39200000000000002</v>
      </c>
      <c r="G539" s="67" t="s">
        <v>3420</v>
      </c>
      <c r="H539" s="67">
        <v>6</v>
      </c>
      <c r="I539" s="67" t="s">
        <v>62</v>
      </c>
      <c r="J539" s="67">
        <v>2</v>
      </c>
    </row>
    <row r="540" spans="1:10" x14ac:dyDescent="0.3">
      <c r="A540" s="69">
        <v>539</v>
      </c>
      <c r="B540" t="s">
        <v>6</v>
      </c>
      <c r="C540" t="s">
        <v>3408</v>
      </c>
      <c r="D540" s="67" t="s">
        <v>3418</v>
      </c>
      <c r="E540" s="67" t="s">
        <v>62</v>
      </c>
      <c r="F540" s="68">
        <v>2.7096007947479355</v>
      </c>
      <c r="G540" s="67" t="s">
        <v>3416</v>
      </c>
      <c r="H540" s="67">
        <v>6</v>
      </c>
      <c r="I540" s="67" t="s">
        <v>62</v>
      </c>
      <c r="J540" s="67">
        <v>2</v>
      </c>
    </row>
    <row r="541" spans="1:10" x14ac:dyDescent="0.3">
      <c r="A541" s="69">
        <v>540</v>
      </c>
      <c r="B541" t="s">
        <v>6</v>
      </c>
      <c r="C541" t="s">
        <v>3408</v>
      </c>
      <c r="D541" s="67" t="s">
        <v>3403</v>
      </c>
      <c r="E541" s="67" t="s">
        <v>62</v>
      </c>
      <c r="F541" s="68">
        <v>2.3501676534784965</v>
      </c>
      <c r="G541" s="67" t="s">
        <v>3416</v>
      </c>
      <c r="H541" s="67">
        <v>6</v>
      </c>
      <c r="I541" s="67" t="s">
        <v>62</v>
      </c>
      <c r="J541" s="67">
        <v>2</v>
      </c>
    </row>
    <row r="542" spans="1:10" x14ac:dyDescent="0.3">
      <c r="A542" s="69">
        <v>541</v>
      </c>
      <c r="B542" t="s">
        <v>6</v>
      </c>
      <c r="C542" t="s">
        <v>78</v>
      </c>
      <c r="D542" s="67" t="s">
        <v>3400</v>
      </c>
      <c r="E542" s="67">
        <v>154</v>
      </c>
      <c r="F542" s="67" t="s">
        <v>62</v>
      </c>
      <c r="G542" s="67" t="s">
        <v>3384</v>
      </c>
      <c r="H542" s="67">
        <v>7</v>
      </c>
      <c r="I542" s="67" t="s">
        <v>62</v>
      </c>
      <c r="J542" s="67">
        <v>2</v>
      </c>
    </row>
    <row r="543" spans="1:10" x14ac:dyDescent="0.3">
      <c r="A543" s="69">
        <v>542</v>
      </c>
      <c r="B543" t="s">
        <v>6</v>
      </c>
      <c r="C543" t="s">
        <v>78</v>
      </c>
      <c r="D543" s="67" t="s">
        <v>8</v>
      </c>
      <c r="E543" s="67">
        <v>117</v>
      </c>
      <c r="F543" s="67" t="s">
        <v>62</v>
      </c>
      <c r="G543" s="67" t="s">
        <v>3384</v>
      </c>
      <c r="H543" s="67">
        <v>7</v>
      </c>
      <c r="I543" s="67" t="s">
        <v>62</v>
      </c>
      <c r="J543" s="67">
        <v>2</v>
      </c>
    </row>
    <row r="544" spans="1:10" x14ac:dyDescent="0.3">
      <c r="A544" s="69">
        <v>543</v>
      </c>
      <c r="B544" t="s">
        <v>6</v>
      </c>
      <c r="C544" t="s">
        <v>78</v>
      </c>
      <c r="D544" s="67">
        <v>2050</v>
      </c>
      <c r="E544" s="67">
        <v>146</v>
      </c>
      <c r="F544" s="67" t="s">
        <v>62</v>
      </c>
      <c r="G544" s="67" t="s">
        <v>3384</v>
      </c>
      <c r="H544" s="67">
        <v>7</v>
      </c>
      <c r="I544" s="67" t="s">
        <v>62</v>
      </c>
      <c r="J544" s="67">
        <v>2</v>
      </c>
    </row>
    <row r="545" spans="1:10" x14ac:dyDescent="0.3">
      <c r="A545" s="69">
        <v>544</v>
      </c>
      <c r="B545" t="s">
        <v>6</v>
      </c>
      <c r="C545" t="s">
        <v>78</v>
      </c>
      <c r="D545" s="67" t="s">
        <v>9</v>
      </c>
      <c r="E545" s="67" t="s">
        <v>62</v>
      </c>
      <c r="F545" s="67">
        <v>-0.7</v>
      </c>
      <c r="G545" s="67" t="s">
        <v>3392</v>
      </c>
      <c r="H545" s="67">
        <v>7</v>
      </c>
      <c r="I545" s="67" t="s">
        <v>62</v>
      </c>
      <c r="J545" s="67">
        <v>2</v>
      </c>
    </row>
    <row r="546" spans="1:10" x14ac:dyDescent="0.3">
      <c r="A546" s="69">
        <v>545</v>
      </c>
      <c r="B546" t="s">
        <v>6</v>
      </c>
      <c r="C546" t="s">
        <v>78</v>
      </c>
      <c r="D546" s="67" t="s">
        <v>3401</v>
      </c>
      <c r="E546" s="67" t="s">
        <v>62</v>
      </c>
      <c r="F546" s="67">
        <v>0.5</v>
      </c>
      <c r="G546" s="67" t="s">
        <v>3392</v>
      </c>
      <c r="H546" s="67">
        <v>7</v>
      </c>
      <c r="I546" s="67" t="s">
        <v>62</v>
      </c>
      <c r="J546" s="67">
        <v>2</v>
      </c>
    </row>
    <row r="547" spans="1:10" x14ac:dyDescent="0.3">
      <c r="A547" s="69">
        <v>546</v>
      </c>
      <c r="B547" t="s">
        <v>6</v>
      </c>
      <c r="C547" t="s">
        <v>78</v>
      </c>
      <c r="D547" s="67" t="s">
        <v>3418</v>
      </c>
      <c r="E547" s="67" t="s">
        <v>62</v>
      </c>
      <c r="F547" s="67">
        <v>1.121</v>
      </c>
      <c r="G547" s="67" t="s">
        <v>3419</v>
      </c>
      <c r="H547" s="67">
        <v>7</v>
      </c>
      <c r="I547" s="67" t="s">
        <v>62</v>
      </c>
      <c r="J547" s="67">
        <v>2</v>
      </c>
    </row>
    <row r="548" spans="1:10" x14ac:dyDescent="0.3">
      <c r="A548" s="69">
        <v>547</v>
      </c>
      <c r="B548" t="s">
        <v>6</v>
      </c>
      <c r="C548" t="s">
        <v>78</v>
      </c>
      <c r="D548" s="67" t="s">
        <v>3403</v>
      </c>
      <c r="E548" s="67" t="s">
        <v>62</v>
      </c>
      <c r="F548" s="67">
        <v>0.62</v>
      </c>
      <c r="G548" s="67" t="s">
        <v>3419</v>
      </c>
      <c r="H548" s="67">
        <v>7</v>
      </c>
      <c r="I548" s="67" t="s">
        <v>62</v>
      </c>
      <c r="J548" s="67">
        <v>2</v>
      </c>
    </row>
    <row r="549" spans="1:10" x14ac:dyDescent="0.3">
      <c r="A549" s="69">
        <v>548</v>
      </c>
      <c r="B549" t="s">
        <v>6</v>
      </c>
      <c r="C549" t="s">
        <v>78</v>
      </c>
      <c r="D549" s="67" t="s">
        <v>3402</v>
      </c>
      <c r="E549" s="67">
        <v>14</v>
      </c>
      <c r="F549" s="67" t="s">
        <v>62</v>
      </c>
      <c r="G549" s="67" t="s">
        <v>3417</v>
      </c>
      <c r="H549" s="67">
        <v>7</v>
      </c>
      <c r="I549" s="67" t="s">
        <v>62</v>
      </c>
      <c r="J549" s="67">
        <v>2</v>
      </c>
    </row>
    <row r="550" spans="1:10" x14ac:dyDescent="0.3">
      <c r="A550" s="69">
        <v>549</v>
      </c>
      <c r="B550" t="s">
        <v>6</v>
      </c>
      <c r="C550" t="s">
        <v>78</v>
      </c>
      <c r="D550" s="67" t="s">
        <v>8</v>
      </c>
      <c r="E550" s="67">
        <v>14</v>
      </c>
      <c r="F550" s="67" t="s">
        <v>62</v>
      </c>
      <c r="G550" s="67" t="s">
        <v>3417</v>
      </c>
      <c r="H550" s="67">
        <v>7</v>
      </c>
      <c r="I550" s="67" t="s">
        <v>62</v>
      </c>
      <c r="J550" s="67">
        <v>2</v>
      </c>
    </row>
    <row r="551" spans="1:10" x14ac:dyDescent="0.3">
      <c r="A551" s="69">
        <v>550</v>
      </c>
      <c r="B551" t="s">
        <v>6</v>
      </c>
      <c r="C551" t="s">
        <v>78</v>
      </c>
      <c r="D551" s="67">
        <v>2050</v>
      </c>
      <c r="E551" s="67">
        <v>16</v>
      </c>
      <c r="F551" s="67" t="s">
        <v>62</v>
      </c>
      <c r="G551" s="67" t="s">
        <v>3417</v>
      </c>
      <c r="H551" s="67">
        <v>7</v>
      </c>
      <c r="I551" s="67" t="s">
        <v>62</v>
      </c>
      <c r="J551" s="67">
        <v>2</v>
      </c>
    </row>
    <row r="552" spans="1:10" x14ac:dyDescent="0.3">
      <c r="A552" s="69">
        <v>551</v>
      </c>
      <c r="B552" t="s">
        <v>6</v>
      </c>
      <c r="C552" t="s">
        <v>78</v>
      </c>
      <c r="D552" s="67" t="s">
        <v>3418</v>
      </c>
      <c r="E552" s="67" t="s">
        <v>62</v>
      </c>
      <c r="F552" s="67">
        <v>0</v>
      </c>
      <c r="G552" s="67" t="s">
        <v>3420</v>
      </c>
      <c r="H552" s="67">
        <v>7</v>
      </c>
      <c r="I552" s="67" t="s">
        <v>62</v>
      </c>
      <c r="J552" s="67">
        <v>2</v>
      </c>
    </row>
    <row r="553" spans="1:10" x14ac:dyDescent="0.3">
      <c r="A553" s="69">
        <v>552</v>
      </c>
      <c r="B553" t="s">
        <v>6</v>
      </c>
      <c r="C553" t="s">
        <v>78</v>
      </c>
      <c r="D553" s="67" t="s">
        <v>3403</v>
      </c>
      <c r="E553" s="67" t="s">
        <v>62</v>
      </c>
      <c r="F553" s="67">
        <v>0.376</v>
      </c>
      <c r="G553" s="67" t="s">
        <v>3420</v>
      </c>
      <c r="H553" s="67">
        <v>7</v>
      </c>
      <c r="I553" s="67" t="s">
        <v>62</v>
      </c>
      <c r="J553" s="67">
        <v>2</v>
      </c>
    </row>
    <row r="554" spans="1:10" x14ac:dyDescent="0.3">
      <c r="A554" s="69">
        <v>553</v>
      </c>
      <c r="B554" t="s">
        <v>6</v>
      </c>
      <c r="C554" t="s">
        <v>78</v>
      </c>
      <c r="D554" s="67" t="s">
        <v>3418</v>
      </c>
      <c r="E554" s="67" t="s">
        <v>62</v>
      </c>
      <c r="F554" s="68">
        <v>-0.62449697185425734</v>
      </c>
      <c r="G554" s="67" t="s">
        <v>3416</v>
      </c>
      <c r="H554" s="67">
        <v>7</v>
      </c>
      <c r="I554" s="67" t="s">
        <v>62</v>
      </c>
      <c r="J554" s="67">
        <v>2</v>
      </c>
    </row>
    <row r="555" spans="1:10" x14ac:dyDescent="0.3">
      <c r="A555" s="69">
        <v>554</v>
      </c>
      <c r="B555" t="s">
        <v>6</v>
      </c>
      <c r="C555" t="s">
        <v>78</v>
      </c>
      <c r="D555" s="67" t="s">
        <v>3403</v>
      </c>
      <c r="E555" s="67" t="s">
        <v>62</v>
      </c>
      <c r="F555" s="68">
        <v>0.80673654439796116</v>
      </c>
      <c r="G555" s="67" t="s">
        <v>3416</v>
      </c>
      <c r="H555" s="67">
        <v>7</v>
      </c>
      <c r="I555" s="67" t="s">
        <v>62</v>
      </c>
      <c r="J555" s="67">
        <v>2</v>
      </c>
    </row>
    <row r="556" spans="1:10" x14ac:dyDescent="0.3">
      <c r="A556" s="69">
        <v>555</v>
      </c>
      <c r="B556" t="s">
        <v>6</v>
      </c>
      <c r="C556" t="s">
        <v>77</v>
      </c>
      <c r="D556" s="67" t="s">
        <v>3400</v>
      </c>
      <c r="E556" s="67">
        <v>183</v>
      </c>
      <c r="F556" s="67" t="s">
        <v>62</v>
      </c>
      <c r="G556" s="67" t="s">
        <v>3384</v>
      </c>
      <c r="H556" s="67">
        <v>8</v>
      </c>
      <c r="I556" s="67" t="s">
        <v>62</v>
      </c>
      <c r="J556" s="67">
        <v>2</v>
      </c>
    </row>
    <row r="557" spans="1:10" x14ac:dyDescent="0.3">
      <c r="A557" s="69">
        <v>556</v>
      </c>
      <c r="B557" t="s">
        <v>6</v>
      </c>
      <c r="C557" t="s">
        <v>77</v>
      </c>
      <c r="D557" s="67" t="s">
        <v>8</v>
      </c>
      <c r="E557" s="67">
        <v>255</v>
      </c>
      <c r="F557" s="67" t="s">
        <v>62</v>
      </c>
      <c r="G557" s="67" t="s">
        <v>3384</v>
      </c>
      <c r="H557" s="67">
        <v>8</v>
      </c>
      <c r="I557" s="67" t="s">
        <v>62</v>
      </c>
      <c r="J557" s="67">
        <v>2</v>
      </c>
    </row>
    <row r="558" spans="1:10" x14ac:dyDescent="0.3">
      <c r="A558" s="69">
        <v>557</v>
      </c>
      <c r="B558" t="s">
        <v>6</v>
      </c>
      <c r="C558" t="s">
        <v>77</v>
      </c>
      <c r="D558" s="67">
        <v>2050</v>
      </c>
      <c r="E558" s="67">
        <v>419</v>
      </c>
      <c r="F558" s="67" t="s">
        <v>62</v>
      </c>
      <c r="G558" s="67" t="s">
        <v>3384</v>
      </c>
      <c r="H558" s="67">
        <v>8</v>
      </c>
      <c r="I558" s="67" t="s">
        <v>62</v>
      </c>
      <c r="J558" s="67">
        <v>2</v>
      </c>
    </row>
    <row r="559" spans="1:10" x14ac:dyDescent="0.3">
      <c r="A559" s="69">
        <v>558</v>
      </c>
      <c r="B559" t="s">
        <v>6</v>
      </c>
      <c r="C559" t="s">
        <v>77</v>
      </c>
      <c r="D559" s="67" t="s">
        <v>9</v>
      </c>
      <c r="E559" s="67" t="s">
        <v>62</v>
      </c>
      <c r="F559" s="67">
        <v>0.8</v>
      </c>
      <c r="G559" s="67" t="s">
        <v>3392</v>
      </c>
      <c r="H559" s="67">
        <v>8</v>
      </c>
      <c r="I559" s="67" t="s">
        <v>62</v>
      </c>
      <c r="J559" s="67">
        <v>2</v>
      </c>
    </row>
    <row r="560" spans="1:10" x14ac:dyDescent="0.3">
      <c r="A560" s="69">
        <v>559</v>
      </c>
      <c r="B560" t="s">
        <v>6</v>
      </c>
      <c r="C560" t="s">
        <v>77</v>
      </c>
      <c r="D560" s="67" t="s">
        <v>3401</v>
      </c>
      <c r="E560" s="67" t="s">
        <v>62</v>
      </c>
      <c r="F560" s="67">
        <v>1.1000000000000001</v>
      </c>
      <c r="G560" s="67" t="s">
        <v>3392</v>
      </c>
      <c r="H560" s="67">
        <v>8</v>
      </c>
      <c r="I560" s="67" t="s">
        <v>62</v>
      </c>
      <c r="J560" s="67">
        <v>2</v>
      </c>
    </row>
    <row r="561" spans="1:10" x14ac:dyDescent="0.3">
      <c r="A561" s="69">
        <v>560</v>
      </c>
      <c r="B561" t="s">
        <v>6</v>
      </c>
      <c r="C561" t="s">
        <v>77</v>
      </c>
      <c r="D561" s="67" t="s">
        <v>3418</v>
      </c>
      <c r="E561" s="67" t="s">
        <v>62</v>
      </c>
      <c r="F561" s="67">
        <v>0.75600000000000001</v>
      </c>
      <c r="G561" s="67" t="s">
        <v>3419</v>
      </c>
      <c r="H561" s="67">
        <v>8</v>
      </c>
      <c r="I561" s="67" t="s">
        <v>62</v>
      </c>
      <c r="J561" s="67">
        <v>2</v>
      </c>
    </row>
    <row r="562" spans="1:10" x14ac:dyDescent="0.3">
      <c r="A562" s="69">
        <v>561</v>
      </c>
      <c r="B562" t="s">
        <v>6</v>
      </c>
      <c r="C562" t="s">
        <v>77</v>
      </c>
      <c r="D562" s="67" t="s">
        <v>3403</v>
      </c>
      <c r="E562" s="67" t="s">
        <v>62</v>
      </c>
      <c r="F562" s="67">
        <v>0.72399999999999998</v>
      </c>
      <c r="G562" s="67" t="s">
        <v>3419</v>
      </c>
      <c r="H562" s="67">
        <v>8</v>
      </c>
      <c r="I562" s="67" t="s">
        <v>62</v>
      </c>
      <c r="J562" s="67">
        <v>2</v>
      </c>
    </row>
    <row r="563" spans="1:10" x14ac:dyDescent="0.3">
      <c r="A563" s="69">
        <v>562</v>
      </c>
      <c r="B563" t="s">
        <v>6</v>
      </c>
      <c r="C563" t="s">
        <v>77</v>
      </c>
      <c r="D563" s="67" t="s">
        <v>3402</v>
      </c>
      <c r="E563" s="67">
        <v>14</v>
      </c>
      <c r="F563" s="67" t="s">
        <v>62</v>
      </c>
      <c r="G563" s="67" t="s">
        <v>3417</v>
      </c>
      <c r="H563" s="67">
        <v>8</v>
      </c>
      <c r="I563" s="67" t="s">
        <v>62</v>
      </c>
      <c r="J563" s="67">
        <v>2</v>
      </c>
    </row>
    <row r="564" spans="1:10" x14ac:dyDescent="0.3">
      <c r="A564" s="69">
        <v>563</v>
      </c>
      <c r="B564" t="s">
        <v>6</v>
      </c>
      <c r="C564" t="s">
        <v>77</v>
      </c>
      <c r="D564" s="67" t="s">
        <v>8</v>
      </c>
      <c r="E564" s="67">
        <v>16</v>
      </c>
      <c r="F564" s="67" t="s">
        <v>62</v>
      </c>
      <c r="G564" s="67" t="s">
        <v>3417</v>
      </c>
      <c r="H564" s="67">
        <v>8</v>
      </c>
      <c r="I564" s="67" t="s">
        <v>62</v>
      </c>
      <c r="J564" s="67">
        <v>2</v>
      </c>
    </row>
    <row r="565" spans="1:10" x14ac:dyDescent="0.3">
      <c r="A565" s="69">
        <v>564</v>
      </c>
      <c r="B565" t="s">
        <v>6</v>
      </c>
      <c r="C565" t="s">
        <v>77</v>
      </c>
      <c r="D565" s="67">
        <v>2050</v>
      </c>
      <c r="E565" s="67">
        <v>19</v>
      </c>
      <c r="F565" s="67" t="s">
        <v>62</v>
      </c>
      <c r="G565" s="67" t="s">
        <v>3417</v>
      </c>
      <c r="H565" s="67">
        <v>8</v>
      </c>
      <c r="I565" s="67" t="s">
        <v>62</v>
      </c>
      <c r="J565" s="67">
        <v>2</v>
      </c>
    </row>
    <row r="566" spans="1:10" x14ac:dyDescent="0.3">
      <c r="A566" s="69">
        <v>565</v>
      </c>
      <c r="B566" t="s">
        <v>6</v>
      </c>
      <c r="C566" t="s">
        <v>77</v>
      </c>
      <c r="D566" s="67" t="s">
        <v>3418</v>
      </c>
      <c r="E566" s="67" t="s">
        <v>62</v>
      </c>
      <c r="F566" s="67">
        <v>0.28699999999999998</v>
      </c>
      <c r="G566" s="67" t="s">
        <v>3420</v>
      </c>
      <c r="H566" s="67">
        <v>8</v>
      </c>
      <c r="I566" s="67" t="s">
        <v>62</v>
      </c>
      <c r="J566" s="67">
        <v>2</v>
      </c>
    </row>
    <row r="567" spans="1:10" x14ac:dyDescent="0.3">
      <c r="A567" s="69">
        <v>566</v>
      </c>
      <c r="B567" t="s">
        <v>6</v>
      </c>
      <c r="C567" t="s">
        <v>77</v>
      </c>
      <c r="D567" s="67" t="s">
        <v>3403</v>
      </c>
      <c r="E567" s="67" t="s">
        <v>62</v>
      </c>
      <c r="F567" s="67">
        <v>0.25700000000000001</v>
      </c>
      <c r="G567" s="67" t="s">
        <v>3420</v>
      </c>
      <c r="H567" s="67">
        <v>8</v>
      </c>
      <c r="I567" s="67" t="s">
        <v>62</v>
      </c>
      <c r="J567" s="67">
        <v>2</v>
      </c>
    </row>
    <row r="568" spans="1:10" x14ac:dyDescent="0.3">
      <c r="A568" s="69">
        <v>567</v>
      </c>
      <c r="B568" t="s">
        <v>6</v>
      </c>
      <c r="C568" t="s">
        <v>77</v>
      </c>
      <c r="D568" s="67" t="s">
        <v>3418</v>
      </c>
      <c r="E568" s="67" t="s">
        <v>62</v>
      </c>
      <c r="F568" s="68">
        <v>1.0575199657761998</v>
      </c>
      <c r="G568" s="67" t="s">
        <v>3416</v>
      </c>
      <c r="H568" s="67">
        <v>8</v>
      </c>
      <c r="I568" s="67" t="s">
        <v>62</v>
      </c>
      <c r="J568" s="67">
        <v>2</v>
      </c>
    </row>
    <row r="569" spans="1:10" x14ac:dyDescent="0.3">
      <c r="A569" s="69">
        <v>568</v>
      </c>
      <c r="B569" t="s">
        <v>6</v>
      </c>
      <c r="C569" t="s">
        <v>77</v>
      </c>
      <c r="D569" s="67" t="s">
        <v>3403</v>
      </c>
      <c r="E569" s="67" t="s">
        <v>62</v>
      </c>
      <c r="F569" s="68">
        <v>1.519221890205388</v>
      </c>
      <c r="G569" s="67" t="s">
        <v>3416</v>
      </c>
      <c r="H569" s="67">
        <v>8</v>
      </c>
      <c r="I569" s="67" t="s">
        <v>62</v>
      </c>
      <c r="J569" s="67">
        <v>2</v>
      </c>
    </row>
  </sheetData>
  <sortState xmlns:xlrd2="http://schemas.microsoft.com/office/spreadsheetml/2017/richdata2" ref="A2:J569">
    <sortCondition ref="A2:A5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ToC</vt:lpstr>
      <vt:lpstr>AB_TAB_3.4</vt:lpstr>
      <vt:lpstr>AB_TAB_4.19</vt:lpstr>
      <vt:lpstr>AB_WEIGHT_GROWTH</vt:lpstr>
      <vt:lpstr>SSA_WDI</vt:lpstr>
      <vt:lpstr>SSA_CALCS</vt:lpstr>
      <vt:lpstr>AB_TAB_4.4</vt:lpstr>
      <vt:lpstr>FUTURE_NUMBERS</vt:lpstr>
      <vt:lpstr>FUTURE_R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</dc:creator>
  <cp:lastModifiedBy>J M</cp:lastModifiedBy>
  <dcterms:created xsi:type="dcterms:W3CDTF">2019-09-21T17:14:45Z</dcterms:created>
  <dcterms:modified xsi:type="dcterms:W3CDTF">2021-01-29T17:00:07Z</dcterms:modified>
</cp:coreProperties>
</file>