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 (KarlDemShk)\VPM2018 Simulation (V04_KarlDemShk)\Stored SimResults_VPM2018-V04-KarlDemSHK\1_BaseSim_NoASF\"/>
    </mc:Choice>
  </mc:AlternateContent>
  <bookViews>
    <workbookView xWindow="384" yWindow="228" windowWidth="15720" windowHeight="7764" tabRatio="858" activeTab="1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AC45" i="5" s="1"/>
  <c r="X116" i="6"/>
  <c r="E116" i="6"/>
  <c r="E46" i="2" s="1"/>
  <c r="I17" i="2"/>
  <c r="H17" i="2"/>
  <c r="K17" i="2"/>
  <c r="AA17" i="2"/>
  <c r="G17" i="2"/>
  <c r="L17" i="2"/>
  <c r="D17" i="2"/>
  <c r="F17" i="2"/>
  <c r="AW45" i="5"/>
  <c r="AU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M116" i="6"/>
  <c r="J116" i="6"/>
  <c r="J46" i="2" s="1"/>
  <c r="Y116" i="6"/>
  <c r="Q116" i="6"/>
  <c r="Z116" i="6"/>
  <c r="I58" i="5"/>
  <c r="M46" i="2" l="1"/>
  <c r="AQ45" i="5" s="1"/>
  <c r="AK45" i="5" s="1"/>
  <c r="Q17" i="2"/>
  <c r="X17" i="2"/>
  <c r="Z17" i="2"/>
  <c r="Y17" i="2"/>
  <c r="B17" i="2"/>
  <c r="E17" i="2"/>
  <c r="C17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M17" i="2" l="1"/>
  <c r="AG46" i="2"/>
  <c r="R17" i="2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l="1"/>
  <c r="CC9" i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H13" i="1" l="1"/>
  <c r="BH12" i="1"/>
  <c r="BC9" i="1"/>
  <c r="AY13" i="1"/>
  <c r="BC10" i="1"/>
  <c r="BH11" i="1"/>
  <c r="AY15" i="1"/>
  <c r="AY11" i="1"/>
  <c r="AY7" i="1"/>
  <c r="AY6" i="1"/>
  <c r="AY16" i="1"/>
  <c r="AV15" i="1"/>
  <c r="CF15" i="1" s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CB9" i="1" s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<sst xmlns="http://schemas.openxmlformats.org/spreadsheetml/2006/main" count="1624" uniqueCount="277">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</sst>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4272.2781756947679</c:v>
                </c:pt>
                <c:pt idx="28" formatCode="0">
                  <c:v>4414.6837990785725</c:v>
                </c:pt>
                <c:pt idx="29" formatCode="0">
                  <c:v>4591.064910382689</c:v>
                </c:pt>
                <c:pt idx="30" formatCode="0">
                  <c:v>4793.3621298982216</c:v>
                </c:pt>
                <c:pt idx="31" formatCode="0">
                  <c:v>5019.7190352201906</c:v>
                </c:pt>
                <c:pt idx="32" formatCode="0">
                  <c:v>5278.5248271048531</c:v>
                </c:pt>
                <c:pt idx="33" formatCode="0">
                  <c:v>5573.6790683270428</c:v>
                </c:pt>
                <c:pt idx="34" formatCode="0">
                  <c:v>5922.9045341084175</c:v>
                </c:pt>
                <c:pt idx="35" formatCode="0">
                  <c:v>6323.4164178039364</c:v>
                </c:pt>
                <c:pt idx="36" formatCode="0">
                  <c:v>6724.677554353967</c:v>
                </c:pt>
                <c:pt idx="37" formatCode="0">
                  <c:v>7251.779001323348</c:v>
                </c:pt>
                <c:pt idx="38" formatCode="0">
                  <c:v>7868.0961485161897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16632"/>
        <c:axId val="479811144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6125.8798757512459</c:v>
                </c:pt>
                <c:pt idx="28">
                  <c:v>6373.3341416102276</c:v>
                </c:pt>
                <c:pt idx="29">
                  <c:v>6656.7258305657915</c:v>
                </c:pt>
                <c:pt idx="30">
                  <c:v>6981.0934446499159</c:v>
                </c:pt>
                <c:pt idx="31">
                  <c:v>7352.0904433573187</c:v>
                </c:pt>
                <c:pt idx="32">
                  <c:v>7775.9477357977503</c:v>
                </c:pt>
                <c:pt idx="33">
                  <c:v>8260.514366990923</c:v>
                </c:pt>
                <c:pt idx="34">
                  <c:v>8674.9417057311457</c:v>
                </c:pt>
                <c:pt idx="35">
                  <c:v>9156.4622934750842</c:v>
                </c:pt>
                <c:pt idx="36">
                  <c:v>9737.895528661018</c:v>
                </c:pt>
                <c:pt idx="37">
                  <c:v>10436.152009240292</c:v>
                </c:pt>
                <c:pt idx="38">
                  <c:v>11275.075268250617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16632"/>
        <c:axId val="479811144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9361.7434188977968</c:v>
                </c:pt>
                <c:pt idx="28" formatCode="0">
                  <c:v>9943.2896065534696</c:v>
                </c:pt>
                <c:pt idx="29" formatCode="0">
                  <c:v>10522.063444214631</c:v>
                </c:pt>
                <c:pt idx="30" formatCode="0">
                  <c:v>11128.239865910962</c:v>
                </c:pt>
                <c:pt idx="31" formatCode="0">
                  <c:v>11777.381983779267</c:v>
                </c:pt>
                <c:pt idx="32" formatCode="0">
                  <c:v>12458.901952935945</c:v>
                </c:pt>
                <c:pt idx="33" formatCode="0">
                  <c:v>13177.458170430011</c:v>
                </c:pt>
                <c:pt idx="34" formatCode="0">
                  <c:v>13899.565684150584</c:v>
                </c:pt>
                <c:pt idx="35" formatCode="0">
                  <c:v>14723.054000612479</c:v>
                </c:pt>
                <c:pt idx="36" formatCode="0">
                  <c:v>15893.12765603869</c:v>
                </c:pt>
                <c:pt idx="37" formatCode="0">
                  <c:v>17220.972932806912</c:v>
                </c:pt>
                <c:pt idx="38" formatCode="0">
                  <c:v>18834.225807831343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16632"/>
        <c:axId val="479811144"/>
      </c:lineChart>
      <c:catAx>
        <c:axId val="4798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811144"/>
        <c:crosses val="autoZero"/>
        <c:auto val="1"/>
        <c:lblAlgn val="ctr"/>
        <c:lblOffset val="100"/>
        <c:noMultiLvlLbl val="0"/>
      </c:catAx>
      <c:valAx>
        <c:axId val="479811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8166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1977.8089696338939</c:v>
                </c:pt>
                <c:pt idx="28" formatCode="0">
                  <c:v>2054.9007244576978</c:v>
                </c:pt>
                <c:pt idx="29" formatCode="0">
                  <c:v>2142.0950724394679</c:v>
                </c:pt>
                <c:pt idx="30" formatCode="0">
                  <c:v>2240.80371174429</c:v>
                </c:pt>
                <c:pt idx="31" formatCode="0">
                  <c:v>2352.5933463255769</c:v>
                </c:pt>
                <c:pt idx="32" formatCode="0">
                  <c:v>2479.1666333627418</c:v>
                </c:pt>
                <c:pt idx="33" formatCode="0">
                  <c:v>2622.6794859245219</c:v>
                </c:pt>
                <c:pt idx="34" formatCode="0">
                  <c:v>2723.5333618486588</c:v>
                </c:pt>
                <c:pt idx="35" formatCode="0">
                  <c:v>2840.4449396026303</c:v>
                </c:pt>
                <c:pt idx="36" formatCode="0">
                  <c:v>2982.6946977774737</c:v>
                </c:pt>
                <c:pt idx="37" formatCode="0">
                  <c:v>3154.9455490994396</c:v>
                </c:pt>
                <c:pt idx="38" formatCode="0">
                  <c:v>3364.2855051926722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17024"/>
        <c:axId val="479811536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777.71486816328286</c:v>
                </c:pt>
                <c:pt idx="28" formatCode="0">
                  <c:v>801.81352268981232</c:v>
                </c:pt>
                <c:pt idx="29" formatCode="0">
                  <c:v>826.52329291544663</c:v>
                </c:pt>
                <c:pt idx="30" formatCode="0">
                  <c:v>851.92432090255147</c:v>
                </c:pt>
                <c:pt idx="31" formatCode="0">
                  <c:v>878.06322076537151</c:v>
                </c:pt>
                <c:pt idx="32" formatCode="0">
                  <c:v>904.93098656010693</c:v>
                </c:pt>
                <c:pt idx="33" formatCode="0">
                  <c:v>932.54743291140903</c:v>
                </c:pt>
                <c:pt idx="34" formatCode="0">
                  <c:v>897.64391804891397</c:v>
                </c:pt>
                <c:pt idx="35" formatCode="0">
                  <c:v>856.50785415385167</c:v>
                </c:pt>
                <c:pt idx="36" formatCode="0">
                  <c:v>810.6127660652005</c:v>
                </c:pt>
                <c:pt idx="37" formatCode="0">
                  <c:v>760.12160004139923</c:v>
                </c:pt>
                <c:pt idx="38" formatCode="0">
                  <c:v>706.51807184998404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17024"/>
        <c:axId val="479811536"/>
      </c:barChart>
      <c:catAx>
        <c:axId val="4798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811536"/>
        <c:crosses val="autoZero"/>
        <c:auto val="1"/>
        <c:lblAlgn val="ctr"/>
        <c:lblOffset val="100"/>
        <c:noMultiLvlLbl val="0"/>
      </c:catAx>
      <c:valAx>
        <c:axId val="4798115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81702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20.655774197776672</c:v>
                </c:pt>
                <c:pt idx="28">
                  <c:v>21.217726325167273</c:v>
                </c:pt>
                <c:pt idx="29">
                  <c:v>21.867417793484247</c:v>
                </c:pt>
                <c:pt idx="30">
                  <c:v>22.615877027324</c:v>
                </c:pt>
                <c:pt idx="31">
                  <c:v>23.47510985042959</c:v>
                </c:pt>
                <c:pt idx="32">
                  <c:v>24.457793001365769</c:v>
                </c:pt>
                <c:pt idx="33">
                  <c:v>25.580428589642139</c:v>
                </c:pt>
                <c:pt idx="34">
                  <c:v>26.26312524805412</c:v>
                </c:pt>
                <c:pt idx="35">
                  <c:v>27.079882967536602</c:v>
                </c:pt>
                <c:pt idx="36">
                  <c:v>28.047335371676656</c:v>
                </c:pt>
                <c:pt idx="37">
                  <c:v>29.204395513452859</c:v>
                </c:pt>
                <c:pt idx="38">
                  <c:v>30.616431464337431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22512"/>
        <c:axId val="479812320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2.3012473322696265</c:v>
                </c:pt>
                <c:pt idx="28" formatCode="0.0">
                  <c:v>2.3327987010676918</c:v>
                </c:pt>
                <c:pt idx="29" formatCode="0.0">
                  <c:v>2.3600310334092622</c:v>
                </c:pt>
                <c:pt idx="30" formatCode="0.0">
                  <c:v>2.3869335406847085</c:v>
                </c:pt>
                <c:pt idx="31" formatCode="0.0">
                  <c:v>2.4138981668791835</c:v>
                </c:pt>
                <c:pt idx="32" formatCode="0.0">
                  <c:v>2.4362576589700597</c:v>
                </c:pt>
                <c:pt idx="33" formatCode="0.0">
                  <c:v>2.4528671518828684</c:v>
                </c:pt>
                <c:pt idx="34" formatCode="0.0">
                  <c:v>2.5315624029649761</c:v>
                </c:pt>
                <c:pt idx="35" formatCode="0.0">
                  <c:v>2.621743254309191</c:v>
                </c:pt>
                <c:pt idx="36" formatCode="0.0">
                  <c:v>2.7546164659903183</c:v>
                </c:pt>
                <c:pt idx="37" formatCode="0.0">
                  <c:v>2.9056941889375074</c:v>
                </c:pt>
                <c:pt idx="38" formatCode="0.0">
                  <c:v>3.0826106673623337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19376"/>
        <c:axId val="479820160"/>
      </c:lineChart>
      <c:catAx>
        <c:axId val="479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820160"/>
        <c:crosses val="autoZero"/>
        <c:auto val="1"/>
        <c:lblAlgn val="ctr"/>
        <c:lblOffset val="100"/>
        <c:noMultiLvlLbl val="0"/>
      </c:catAx>
      <c:valAx>
        <c:axId val="479820160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9819376"/>
        <c:crosses val="autoZero"/>
        <c:crossBetween val="between"/>
      </c:valAx>
      <c:valAx>
        <c:axId val="479812320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79822512"/>
        <c:crosses val="max"/>
        <c:crossBetween val="between"/>
      </c:valAx>
      <c:catAx>
        <c:axId val="4798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81232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1977.8089696338939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2479.1666333627418</c:v>
                </c:pt>
                <c:pt idx="7">
                  <c:v>2622.6794859245219</c:v>
                </c:pt>
                <c:pt idx="8">
                  <c:v>2723.5333618486588</c:v>
                </c:pt>
                <c:pt idx="9">
                  <c:v>2840.4449396026303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813104"/>
        <c:axId val="479813496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23296"/>
        <c:axId val="479820552"/>
      </c:lineChart>
      <c:catAx>
        <c:axId val="4798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3496"/>
        <c:crosses val="autoZero"/>
        <c:auto val="1"/>
        <c:lblAlgn val="ctr"/>
        <c:lblOffset val="100"/>
        <c:noMultiLvlLbl val="0"/>
      </c:catAx>
      <c:valAx>
        <c:axId val="4798134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3104"/>
        <c:crosses val="autoZero"/>
        <c:crossBetween val="between"/>
      </c:valAx>
      <c:valAx>
        <c:axId val="479820552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3296"/>
        <c:crosses val="max"/>
        <c:crossBetween val="between"/>
      </c:valAx>
      <c:catAx>
        <c:axId val="47982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820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I131" sqref="I131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227.16586711123782</v>
      </c>
      <c r="F13" s="8">
        <v>81.71506204005243</v>
      </c>
      <c r="G13" s="8">
        <v>8.8673539286943264</v>
      </c>
      <c r="H13" s="9">
        <v>1564.6558393036232</v>
      </c>
      <c r="I13" s="6" t="s">
        <v>171</v>
      </c>
      <c r="J13" s="27" t="s">
        <v>0</v>
      </c>
      <c r="K13" s="7">
        <v>212.24388153432878</v>
      </c>
      <c r="L13" s="8">
        <v>80.167157736773305</v>
      </c>
      <c r="M13" s="8">
        <v>8.8609068109428062</v>
      </c>
      <c r="N13" s="8">
        <v>45.941902784977103</v>
      </c>
      <c r="O13" s="9">
        <v>1840.3694778905265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-321.65454137188033</v>
      </c>
      <c r="V13" s="7">
        <v>14.922985576909026</v>
      </c>
      <c r="W13" s="8">
        <v>1.5489043032791308</v>
      </c>
      <c r="X13" s="8">
        <v>7.447117751519002E-3</v>
      </c>
      <c r="Y13" s="9">
        <v>1E-3</v>
      </c>
      <c r="Z13" s="6" t="s">
        <v>171</v>
      </c>
      <c r="AA13" s="27" t="s">
        <v>0</v>
      </c>
      <c r="AB13" s="14">
        <v>81574.346765747265</v>
      </c>
      <c r="AC13" s="15">
        <v>83652.885863129806</v>
      </c>
      <c r="AD13" s="15">
        <v>85377.780370119319</v>
      </c>
      <c r="AE13" s="16">
        <v>7658.4792820513085</v>
      </c>
      <c r="AF13" s="143">
        <f t="shared" si="0"/>
        <v>301.27194608204491</v>
      </c>
      <c r="AG13" s="144">
        <f t="shared" si="1"/>
        <v>1886.3113806755036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98.412706913651974</v>
      </c>
      <c r="F14" s="12">
        <v>429.16927628235067</v>
      </c>
      <c r="G14" s="12">
        <v>34.964232801887327</v>
      </c>
      <c r="H14" s="13">
        <v>328.24830025103665</v>
      </c>
      <c r="I14" s="10" t="s">
        <v>171</v>
      </c>
      <c r="J14" s="28" t="s">
        <v>1</v>
      </c>
      <c r="K14" s="11">
        <v>97.569576646029617</v>
      </c>
      <c r="L14" s="12">
        <v>439.50050235692908</v>
      </c>
      <c r="M14" s="12">
        <v>36.068148383679926</v>
      </c>
      <c r="N14" s="12">
        <v>49.261187060383008</v>
      </c>
      <c r="O14" s="13">
        <v>4188.2853737471896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-3909.2972605565355</v>
      </c>
      <c r="V14" s="11">
        <v>0.84413026762242416</v>
      </c>
      <c r="W14" s="12">
        <v>-10.330226074578212</v>
      </c>
      <c r="X14" s="12">
        <v>-1.1029155817925984</v>
      </c>
      <c r="Y14" s="13">
        <v>1E-3</v>
      </c>
      <c r="Z14" s="10" t="s">
        <v>171</v>
      </c>
      <c r="AA14" s="28" t="s">
        <v>1</v>
      </c>
      <c r="AB14" s="17">
        <v>82856.0990809621</v>
      </c>
      <c r="AC14" s="18">
        <v>83561.656660409586</v>
      </c>
      <c r="AD14" s="18">
        <v>86533.180564509865</v>
      </c>
      <c r="AE14" s="19">
        <v>7294.3533974426537</v>
      </c>
      <c r="AF14" s="145">
        <f t="shared" si="0"/>
        <v>573.13822738663862</v>
      </c>
      <c r="AG14" s="146">
        <f t="shared" si="1"/>
        <v>4237.5465608075729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99.971623482384828</v>
      </c>
      <c r="F15" s="12">
        <v>85.787480744138222</v>
      </c>
      <c r="G15" s="12">
        <v>6.6452465036664945</v>
      </c>
      <c r="H15" s="13">
        <v>423.35093431195736</v>
      </c>
      <c r="I15" s="10" t="s">
        <v>171</v>
      </c>
      <c r="J15" s="28" t="s">
        <v>2</v>
      </c>
      <c r="K15" s="11">
        <v>106.19833178561781</v>
      </c>
      <c r="L15" s="12">
        <v>93.948269892851613</v>
      </c>
      <c r="M15" s="12">
        <v>7.2623574430081472</v>
      </c>
      <c r="N15" s="12">
        <v>32.087479370511744</v>
      </c>
      <c r="O15" s="13">
        <v>1234.0811219285545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-842.81666698710899</v>
      </c>
      <c r="V15" s="11">
        <v>-6.225708303232973</v>
      </c>
      <c r="W15" s="12">
        <v>-8.1597891487133971</v>
      </c>
      <c r="X15" s="12">
        <v>-0.61611093934165095</v>
      </c>
      <c r="Y15" s="13">
        <v>1E-3</v>
      </c>
      <c r="Z15" s="10" t="s">
        <v>171</v>
      </c>
      <c r="AA15" s="28" t="s">
        <v>2</v>
      </c>
      <c r="AB15" s="17">
        <v>84192.591399857221</v>
      </c>
      <c r="AC15" s="18">
        <v>84386.603194493306</v>
      </c>
      <c r="AD15" s="18">
        <v>87876.362311771445</v>
      </c>
      <c r="AE15" s="19">
        <v>7689.7313877481174</v>
      </c>
      <c r="AF15" s="145">
        <f t="shared" si="0"/>
        <v>207.40895912147758</v>
      </c>
      <c r="AG15" s="146">
        <f t="shared" si="1"/>
        <v>1266.1686012990663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60.67991199055853</v>
      </c>
      <c r="F16" s="12">
        <v>60.312019411321799</v>
      </c>
      <c r="G16" s="12">
        <v>5.3423393463490703</v>
      </c>
      <c r="H16" s="13">
        <v>317.43421997600706</v>
      </c>
      <c r="I16" s="10" t="s">
        <v>171</v>
      </c>
      <c r="J16" s="28" t="s">
        <v>3</v>
      </c>
      <c r="K16" s="11">
        <v>75.586467059160114</v>
      </c>
      <c r="L16" s="12">
        <v>79.268634146583366</v>
      </c>
      <c r="M16" s="12">
        <v>7.0287545638706579</v>
      </c>
      <c r="N16" s="12">
        <v>18.476295393634956</v>
      </c>
      <c r="O16" s="13">
        <v>824.01290052454817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-372.79341160851504</v>
      </c>
      <c r="V16" s="11">
        <v>-14.905555068601547</v>
      </c>
      <c r="W16" s="12">
        <v>-18.955614735261548</v>
      </c>
      <c r="X16" s="12">
        <v>-1.6854152175215873</v>
      </c>
      <c r="Y16" s="13">
        <v>-152.25956433366102</v>
      </c>
      <c r="Z16" s="10" t="s">
        <v>171</v>
      </c>
      <c r="AA16" s="28" t="s">
        <v>3</v>
      </c>
      <c r="AB16" s="17">
        <v>87117.324506564051</v>
      </c>
      <c r="AC16" s="18">
        <v>84731.372046870398</v>
      </c>
      <c r="AD16" s="18">
        <v>87114.674900424623</v>
      </c>
      <c r="AE16" s="19">
        <v>8031.6415327449904</v>
      </c>
      <c r="AF16" s="145">
        <f t="shared" si="0"/>
        <v>161.88385576961414</v>
      </c>
      <c r="AG16" s="146">
        <f t="shared" si="1"/>
        <v>842.4891959181831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46.447007594092916</v>
      </c>
      <c r="F17" s="12">
        <v>78.129992900502231</v>
      </c>
      <c r="G17" s="12">
        <v>7.2839451541823017</v>
      </c>
      <c r="H17" s="13">
        <v>1079.5427361833376</v>
      </c>
      <c r="I17" s="10" t="s">
        <v>171</v>
      </c>
      <c r="J17" s="28" t="s">
        <v>4</v>
      </c>
      <c r="K17" s="11">
        <v>34.129148822772471</v>
      </c>
      <c r="L17" s="12">
        <v>61.282322956271912</v>
      </c>
      <c r="M17" s="12">
        <v>5.7837727230815545</v>
      </c>
      <c r="N17" s="12">
        <v>16.594547567959765</v>
      </c>
      <c r="O17" s="13">
        <v>910.68762428171681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12.318858771320455</v>
      </c>
      <c r="W17" s="12">
        <v>16.848669944230316</v>
      </c>
      <c r="X17" s="12">
        <v>1.5011724311007451</v>
      </c>
      <c r="Y17" s="13">
        <v>152.26156433366103</v>
      </c>
      <c r="Z17" s="10" t="s">
        <v>171</v>
      </c>
      <c r="AA17" s="28" t="s">
        <v>4</v>
      </c>
      <c r="AB17" s="17">
        <v>85569.172197729436</v>
      </c>
      <c r="AC17" s="18">
        <v>80876.888094515307</v>
      </c>
      <c r="AD17" s="18">
        <v>85559.195259645247</v>
      </c>
      <c r="AE17" s="19">
        <v>7512.2371531473473</v>
      </c>
      <c r="AF17" s="145">
        <f t="shared" si="0"/>
        <v>101.19524450212593</v>
      </c>
      <c r="AG17" s="146">
        <f t="shared" si="1"/>
        <v>927.28217184967662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55.540732130449868</v>
      </c>
      <c r="F18" s="12">
        <v>262.68757786170181</v>
      </c>
      <c r="G18" s="12">
        <v>28.240045237632678</v>
      </c>
      <c r="H18" s="13">
        <v>390.77355145365954</v>
      </c>
      <c r="I18" s="10" t="s">
        <v>171</v>
      </c>
      <c r="J18" s="28" t="s">
        <v>5</v>
      </c>
      <c r="K18" s="11">
        <v>44.452589270675901</v>
      </c>
      <c r="L18" s="12">
        <v>227.80863648194904</v>
      </c>
      <c r="M18" s="12">
        <v>24.835076162562292</v>
      </c>
      <c r="N18" s="12">
        <v>28.762739173636263</v>
      </c>
      <c r="O18" s="13">
        <v>2594.3599494777827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-2232.3481371977591</v>
      </c>
      <c r="V18" s="11">
        <v>11.089142859773977</v>
      </c>
      <c r="W18" s="12">
        <v>34.879941379752786</v>
      </c>
      <c r="X18" s="12">
        <v>3.4059690750703919</v>
      </c>
      <c r="Y18" s="13">
        <v>1E-3</v>
      </c>
      <c r="Z18" s="10" t="s">
        <v>171</v>
      </c>
      <c r="AA18" s="28" t="s">
        <v>5</v>
      </c>
      <c r="AB18" s="17">
        <v>84536.615761526802</v>
      </c>
      <c r="AC18" s="18">
        <v>83164.685044300539</v>
      </c>
      <c r="AD18" s="18">
        <v>84465.96801587152</v>
      </c>
      <c r="AE18" s="19">
        <v>7173.7356502942621</v>
      </c>
      <c r="AF18" s="145">
        <f t="shared" si="0"/>
        <v>297.09630191518721</v>
      </c>
      <c r="AG18" s="146">
        <f t="shared" si="1"/>
        <v>2623.1226886514191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189.49701894090686</v>
      </c>
      <c r="F19" s="22">
        <v>101.19515771566068</v>
      </c>
      <c r="G19" s="22">
        <v>9.7543715424709205</v>
      </c>
      <c r="H19" s="23">
        <v>168.27259421514663</v>
      </c>
      <c r="I19" s="20" t="s">
        <v>171</v>
      </c>
      <c r="J19" s="29" t="s">
        <v>6</v>
      </c>
      <c r="K19" s="21">
        <v>207.53487304469817</v>
      </c>
      <c r="L19" s="22">
        <v>117.02104338436976</v>
      </c>
      <c r="M19" s="22">
        <v>11.258518427737743</v>
      </c>
      <c r="N19" s="22">
        <v>29.222351836312939</v>
      </c>
      <c r="O19" s="23">
        <v>1821.8856435548323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-1682.8344011759987</v>
      </c>
      <c r="V19" s="21">
        <v>-18.036854103791363</v>
      </c>
      <c r="W19" s="22">
        <v>-15.824885668709078</v>
      </c>
      <c r="X19" s="22">
        <v>-1.5031468852668197</v>
      </c>
      <c r="Y19" s="23">
        <v>1E-3</v>
      </c>
      <c r="Z19" s="20" t="s">
        <v>171</v>
      </c>
      <c r="AA19" s="29" t="s">
        <v>6</v>
      </c>
      <c r="AB19" s="24">
        <v>84938.679839924633</v>
      </c>
      <c r="AC19" s="25">
        <v>83186.690768500455</v>
      </c>
      <c r="AD19" s="25">
        <v>84885.181742869288</v>
      </c>
      <c r="AE19" s="26">
        <v>7163.7017939448615</v>
      </c>
      <c r="AF19" s="147">
        <f t="shared" si="0"/>
        <v>335.81443485680563</v>
      </c>
      <c r="AG19" s="148">
        <f t="shared" si="1"/>
        <v>1851.1079953911453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234.42444865589374</v>
      </c>
      <c r="F20" s="8">
        <v>85.286954137618977</v>
      </c>
      <c r="G20" s="8">
        <v>9.3348341116433247</v>
      </c>
      <c r="H20" s="9">
        <v>1614.0959841715203</v>
      </c>
      <c r="I20" s="6" t="s">
        <v>172</v>
      </c>
      <c r="J20" s="27" t="s">
        <v>0</v>
      </c>
      <c r="K20" s="7">
        <v>218.03345573649005</v>
      </c>
      <c r="L20" s="8">
        <v>83.522027549877691</v>
      </c>
      <c r="M20" s="8">
        <v>9.3071502598775933</v>
      </c>
      <c r="N20" s="8">
        <v>45.73601330975373</v>
      </c>
      <c r="O20" s="9">
        <v>1933.1585639185921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-364.79759305682546</v>
      </c>
      <c r="V20" s="7">
        <v>16.391992919403808</v>
      </c>
      <c r="W20" s="8">
        <v>1.7659265877412804</v>
      </c>
      <c r="X20" s="8">
        <v>2.8683851765730704E-2</v>
      </c>
      <c r="Y20" s="9">
        <v>1E-3</v>
      </c>
      <c r="Z20" s="6" t="s">
        <v>172</v>
      </c>
      <c r="AA20" s="27" t="s">
        <v>0</v>
      </c>
      <c r="AB20" s="14">
        <v>86421.325119742061</v>
      </c>
      <c r="AC20" s="15">
        <v>87289.669368489529</v>
      </c>
      <c r="AD20" s="15">
        <v>88524.544544713426</v>
      </c>
      <c r="AE20" s="16">
        <v>7876.9139154537415</v>
      </c>
      <c r="AF20" s="143">
        <f t="shared" si="0"/>
        <v>310.86263354624532</v>
      </c>
      <c r="AG20" s="144">
        <f t="shared" si="1"/>
        <v>1978.894577228346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101.50294818454206</v>
      </c>
      <c r="F21" s="12">
        <v>447.52033095717081</v>
      </c>
      <c r="G21" s="12">
        <v>36.83083125373944</v>
      </c>
      <c r="H21" s="13">
        <v>338.89774460986871</v>
      </c>
      <c r="I21" s="10" t="s">
        <v>172</v>
      </c>
      <c r="J21" s="28" t="s">
        <v>1</v>
      </c>
      <c r="K21" s="11">
        <v>100.08840704734689</v>
      </c>
      <c r="L21" s="12">
        <v>460.77090913578854</v>
      </c>
      <c r="M21" s="12">
        <v>38.296473721376366</v>
      </c>
      <c r="N21" s="12">
        <v>49.062446202119609</v>
      </c>
      <c r="O21" s="13">
        <v>4420.3105824022587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-4130.4742839945093</v>
      </c>
      <c r="V21" s="11">
        <v>1.4155411371951616</v>
      </c>
      <c r="W21" s="12">
        <v>-13.249578178617774</v>
      </c>
      <c r="X21" s="12">
        <v>-1.4646424676369536</v>
      </c>
      <c r="Y21" s="13">
        <v>1E-3</v>
      </c>
      <c r="Z21" s="10" t="s">
        <v>172</v>
      </c>
      <c r="AA21" s="28" t="s">
        <v>1</v>
      </c>
      <c r="AB21" s="17">
        <v>87711.23025311112</v>
      </c>
      <c r="AC21" s="18">
        <v>87105.210467032332</v>
      </c>
      <c r="AD21" s="18">
        <v>89800.022752680874</v>
      </c>
      <c r="AE21" s="19">
        <v>7512.8792003669378</v>
      </c>
      <c r="AF21" s="145">
        <f t="shared" si="0"/>
        <v>599.15578990451183</v>
      </c>
      <c r="AG21" s="146">
        <f t="shared" si="1"/>
        <v>4469.3730286043783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103.06563370760568</v>
      </c>
      <c r="F22" s="12">
        <v>89.415964925030508</v>
      </c>
      <c r="G22" s="12">
        <v>6.998075543879624</v>
      </c>
      <c r="H22" s="13">
        <v>436.63904887389339</v>
      </c>
      <c r="I22" s="10" t="s">
        <v>172</v>
      </c>
      <c r="J22" s="28" t="s">
        <v>2</v>
      </c>
      <c r="K22" s="11">
        <v>111.13997832055838</v>
      </c>
      <c r="L22" s="12">
        <v>100.2630676436724</v>
      </c>
      <c r="M22" s="12">
        <v>7.8048911697309258</v>
      </c>
      <c r="N22" s="12">
        <v>34.1290047347129</v>
      </c>
      <c r="O22" s="13">
        <v>1296.7195033572143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-894.20845921803391</v>
      </c>
      <c r="V22" s="11">
        <v>-8.0733446129527078</v>
      </c>
      <c r="W22" s="12">
        <v>-10.846102718641889</v>
      </c>
      <c r="X22" s="12">
        <v>-0.80581562585129918</v>
      </c>
      <c r="Y22" s="13">
        <v>1E-3</v>
      </c>
      <c r="Z22" s="10" t="s">
        <v>172</v>
      </c>
      <c r="AA22" s="28" t="s">
        <v>2</v>
      </c>
      <c r="AB22" s="17">
        <v>89040.791017550611</v>
      </c>
      <c r="AC22" s="18">
        <v>87856.211400131579</v>
      </c>
      <c r="AD22" s="18">
        <v>91142.435365899568</v>
      </c>
      <c r="AE22" s="19">
        <v>7908.200044968552</v>
      </c>
      <c r="AF22" s="145">
        <f t="shared" si="0"/>
        <v>219.20793713396171</v>
      </c>
      <c r="AG22" s="146">
        <f t="shared" si="1"/>
        <v>1330.8485080919272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62.480983265925929</v>
      </c>
      <c r="F23" s="12">
        <v>62.938742720826141</v>
      </c>
      <c r="G23" s="12">
        <v>5.6281573214302227</v>
      </c>
      <c r="H23" s="13">
        <v>328.18858248420247</v>
      </c>
      <c r="I23" s="10" t="s">
        <v>172</v>
      </c>
      <c r="J23" s="28" t="s">
        <v>3</v>
      </c>
      <c r="K23" s="11">
        <v>77.907521860843147</v>
      </c>
      <c r="L23" s="12">
        <v>82.677253636967123</v>
      </c>
      <c r="M23" s="12">
        <v>7.3908065180085556</v>
      </c>
      <c r="N23" s="12">
        <v>18.718255354289177</v>
      </c>
      <c r="O23" s="13">
        <v>867.06062360214992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-417.46990025521308</v>
      </c>
      <c r="V23" s="11">
        <v>-15.425538594917228</v>
      </c>
      <c r="W23" s="12">
        <v>-19.737510916140973</v>
      </c>
      <c r="X23" s="12">
        <v>-1.7616491965783221</v>
      </c>
      <c r="Y23" s="13">
        <v>-140.11839621702359</v>
      </c>
      <c r="Z23" s="10" t="s">
        <v>172</v>
      </c>
      <c r="AA23" s="28" t="s">
        <v>3</v>
      </c>
      <c r="AB23" s="17">
        <v>91963.313255863555</v>
      </c>
      <c r="AC23" s="18">
        <v>88363.076302846253</v>
      </c>
      <c r="AD23" s="18">
        <v>90380.769516236993</v>
      </c>
      <c r="AE23" s="19">
        <v>8250.0208246839065</v>
      </c>
      <c r="AF23" s="145">
        <f t="shared" si="0"/>
        <v>167.97558201581882</v>
      </c>
      <c r="AG23" s="146">
        <f t="shared" si="1"/>
        <v>885.77887895643914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47.847860371442835</v>
      </c>
      <c r="F24" s="12">
        <v>81.532778248848246</v>
      </c>
      <c r="G24" s="12">
        <v>7.6761679696991676</v>
      </c>
      <c r="H24" s="13">
        <v>1117.5381387582368</v>
      </c>
      <c r="I24" s="10" t="s">
        <v>172</v>
      </c>
      <c r="J24" s="28" t="s">
        <v>4</v>
      </c>
      <c r="K24" s="11">
        <v>34.764311292893765</v>
      </c>
      <c r="L24" s="12">
        <v>63.65720425769458</v>
      </c>
      <c r="M24" s="12">
        <v>6.1318878762717732</v>
      </c>
      <c r="N24" s="12">
        <v>17.932566700915363</v>
      </c>
      <c r="O24" s="13">
        <v>959.48617584029785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1E-3</v>
      </c>
      <c r="V24" s="11">
        <v>13.084549078549065</v>
      </c>
      <c r="W24" s="12">
        <v>17.876573991153645</v>
      </c>
      <c r="X24" s="12">
        <v>1.5452800934273936</v>
      </c>
      <c r="Y24" s="13">
        <v>140.1203962170236</v>
      </c>
      <c r="Z24" s="10" t="s">
        <v>172</v>
      </c>
      <c r="AA24" s="28" t="s">
        <v>4</v>
      </c>
      <c r="AB24" s="17">
        <v>90424.613085345802</v>
      </c>
      <c r="AC24" s="18">
        <v>84404.993763194681</v>
      </c>
      <c r="AD24" s="18">
        <v>88826.831892899878</v>
      </c>
      <c r="AE24" s="19">
        <v>7730.6743795544771</v>
      </c>
      <c r="AF24" s="145">
        <f t="shared" si="0"/>
        <v>104.55340342686011</v>
      </c>
      <c r="AG24" s="146">
        <f t="shared" si="1"/>
        <v>977.41874254121319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57.236778505093426</v>
      </c>
      <c r="F25" s="12">
        <v>274.24965752765763</v>
      </c>
      <c r="G25" s="12">
        <v>29.767894709800679</v>
      </c>
      <c r="H25" s="13">
        <v>404.96797193070847</v>
      </c>
      <c r="I25" s="10" t="s">
        <v>172</v>
      </c>
      <c r="J25" s="28" t="s">
        <v>5</v>
      </c>
      <c r="K25" s="11">
        <v>44.187284691603033</v>
      </c>
      <c r="L25" s="12">
        <v>233.63711517056601</v>
      </c>
      <c r="M25" s="12">
        <v>25.847896937155845</v>
      </c>
      <c r="N25" s="12">
        <v>30.250903686469535</v>
      </c>
      <c r="O25" s="13">
        <v>2742.4307293722491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-2367.7126611280096</v>
      </c>
      <c r="V25" s="11">
        <v>13.050493813490379</v>
      </c>
      <c r="W25" s="12">
        <v>40.613542357091539</v>
      </c>
      <c r="X25" s="12">
        <v>3.9209977726448439</v>
      </c>
      <c r="Y25" s="13">
        <v>1E-3</v>
      </c>
      <c r="Z25" s="10" t="s">
        <v>172</v>
      </c>
      <c r="AA25" s="28" t="s">
        <v>5</v>
      </c>
      <c r="AB25" s="17">
        <v>89398.241129695671</v>
      </c>
      <c r="AC25" s="18">
        <v>86877.393938280278</v>
      </c>
      <c r="AD25" s="18">
        <v>87733.789330778935</v>
      </c>
      <c r="AE25" s="19">
        <v>7391.5919600570633</v>
      </c>
      <c r="AF25" s="145">
        <f t="shared" si="0"/>
        <v>303.6722967993249</v>
      </c>
      <c r="AG25" s="146">
        <f t="shared" si="1"/>
        <v>2772.6816330587185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195.2548699993086</v>
      </c>
      <c r="F26" s="22">
        <v>105.62594977239476</v>
      </c>
      <c r="G26" s="22">
        <v>10.280862568146082</v>
      </c>
      <c r="H26" s="23">
        <v>174.35632825014218</v>
      </c>
      <c r="I26" s="20" t="s">
        <v>172</v>
      </c>
      <c r="J26" s="29" t="s">
        <v>6</v>
      </c>
      <c r="K26" s="21">
        <v>215.69256374007711</v>
      </c>
      <c r="L26" s="22">
        <v>122.04280089498059</v>
      </c>
      <c r="M26" s="22">
        <v>11.737716995917474</v>
      </c>
      <c r="N26" s="22">
        <v>30.098398452353813</v>
      </c>
      <c r="O26" s="23">
        <v>1912.8866386986663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-1768.6277089008779</v>
      </c>
      <c r="V26" s="21">
        <v>-20.436693740768476</v>
      </c>
      <c r="W26" s="22">
        <v>-16.415851122585835</v>
      </c>
      <c r="X26" s="22">
        <v>-1.4558544277713938</v>
      </c>
      <c r="Y26" s="23">
        <v>1E-3</v>
      </c>
      <c r="Z26" s="20" t="s">
        <v>172</v>
      </c>
      <c r="AA26" s="29" t="s">
        <v>6</v>
      </c>
      <c r="AB26" s="24">
        <v>89777.333201010886</v>
      </c>
      <c r="AC26" s="25">
        <v>86775.276276515113</v>
      </c>
      <c r="AD26" s="25">
        <v>88149.407597685495</v>
      </c>
      <c r="AE26" s="26">
        <v>7382.1545188975479</v>
      </c>
      <c r="AF26" s="147">
        <f t="shared" si="0"/>
        <v>349.47308163097517</v>
      </c>
      <c r="AG26" s="148">
        <f t="shared" si="1"/>
        <v>1942.9850371510202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241.85822676173055</v>
      </c>
      <c r="F27" s="8">
        <v>89.470387757082108</v>
      </c>
      <c r="G27" s="8">
        <v>9.913689380457205</v>
      </c>
      <c r="H27" s="9">
        <v>1675.4341702593185</v>
      </c>
      <c r="I27" s="6" t="s">
        <v>173</v>
      </c>
      <c r="J27" s="27" t="s">
        <v>0</v>
      </c>
      <c r="K27" s="7">
        <v>223.92869666091553</v>
      </c>
      <c r="L27" s="8">
        <v>87.461422267784116</v>
      </c>
      <c r="M27" s="8">
        <v>9.844720319102013</v>
      </c>
      <c r="N27" s="8">
        <v>45.40812869168235</v>
      </c>
      <c r="O27" s="9">
        <v>2026.1555678177085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-396.12852625007258</v>
      </c>
      <c r="V27" s="7">
        <v>17.930530100815051</v>
      </c>
      <c r="W27" s="8">
        <v>2.0099654892979699</v>
      </c>
      <c r="X27" s="8">
        <v>6.9969061355193457E-2</v>
      </c>
      <c r="Y27" s="9">
        <v>1E-3</v>
      </c>
      <c r="Z27" s="6" t="s">
        <v>173</v>
      </c>
      <c r="AA27" s="27" t="s">
        <v>0</v>
      </c>
      <c r="AB27" s="14">
        <v>91438.683838113284</v>
      </c>
      <c r="AC27" s="15">
        <v>90400.141247394538</v>
      </c>
      <c r="AD27" s="15">
        <v>91050.609144548624</v>
      </c>
      <c r="AE27" s="16">
        <v>8132.9326666331935</v>
      </c>
      <c r="AF27" s="143">
        <f t="shared" si="0"/>
        <v>321.23483924780163</v>
      </c>
      <c r="AG27" s="144">
        <f t="shared" si="1"/>
        <v>2071.5636965093909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104.66871608399367</v>
      </c>
      <c r="F28" s="12">
        <v>469.14638399307648</v>
      </c>
      <c r="G28" s="12">
        <v>39.100590226927345</v>
      </c>
      <c r="H28" s="13">
        <v>352.08109755930445</v>
      </c>
      <c r="I28" s="10" t="s">
        <v>173</v>
      </c>
      <c r="J28" s="28" t="s">
        <v>1</v>
      </c>
      <c r="K28" s="11">
        <v>102.64960175468391</v>
      </c>
      <c r="L28" s="12">
        <v>485.28563931133215</v>
      </c>
      <c r="M28" s="12">
        <v>40.942355400962214</v>
      </c>
      <c r="N28" s="12">
        <v>49.078395248676003</v>
      </c>
      <c r="O28" s="13">
        <v>4667.7187643520956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-4364.7150620414659</v>
      </c>
      <c r="V28" s="11">
        <v>2.020114329309616</v>
      </c>
      <c r="W28" s="12">
        <v>-16.138255318255784</v>
      </c>
      <c r="X28" s="12">
        <v>-1.8407651740348296</v>
      </c>
      <c r="Y28" s="13">
        <v>1E-3</v>
      </c>
      <c r="Z28" s="10" t="s">
        <v>173</v>
      </c>
      <c r="AA28" s="28" t="s">
        <v>1</v>
      </c>
      <c r="AB28" s="17">
        <v>92737.899135814296</v>
      </c>
      <c r="AC28" s="18">
        <v>90143.074290226126</v>
      </c>
      <c r="AD28" s="18">
        <v>92326.564478096829</v>
      </c>
      <c r="AE28" s="19">
        <v>7768.9874881283004</v>
      </c>
      <c r="AF28" s="145">
        <f t="shared" si="0"/>
        <v>628.87759646697828</v>
      </c>
      <c r="AG28" s="146">
        <f t="shared" si="1"/>
        <v>4716.7971596007719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106.23719312805115</v>
      </c>
      <c r="F29" s="12">
        <v>93.706439859092484</v>
      </c>
      <c r="G29" s="12">
        <v>7.4281765350350888</v>
      </c>
      <c r="H29" s="13">
        <v>453.14237053025442</v>
      </c>
      <c r="I29" s="10" t="s">
        <v>173</v>
      </c>
      <c r="J29" s="28" t="s">
        <v>2</v>
      </c>
      <c r="K29" s="11">
        <v>116.28090183885999</v>
      </c>
      <c r="L29" s="12">
        <v>107.56995151441575</v>
      </c>
      <c r="M29" s="12">
        <v>8.45547247725316</v>
      </c>
      <c r="N29" s="12">
        <v>35.921577070551884</v>
      </c>
      <c r="O29" s="13">
        <v>1361.0995510475486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-943.87775758784642</v>
      </c>
      <c r="V29" s="11">
        <v>-10.042708710808837</v>
      </c>
      <c r="W29" s="12">
        <v>-13.862511655323212</v>
      </c>
      <c r="X29" s="12">
        <v>-1.0262959422180702</v>
      </c>
      <c r="Y29" s="13">
        <v>1E-3</v>
      </c>
      <c r="Z29" s="10" t="s">
        <v>173</v>
      </c>
      <c r="AA29" s="28" t="s">
        <v>2</v>
      </c>
      <c r="AB29" s="17">
        <v>94059.485575698403</v>
      </c>
      <c r="AC29" s="18">
        <v>90822.783763951506</v>
      </c>
      <c r="AD29" s="18">
        <v>93667.974313664905</v>
      </c>
      <c r="AE29" s="19">
        <v>8164.2598009284438</v>
      </c>
      <c r="AF29" s="145">
        <f t="shared" si="0"/>
        <v>232.30632583052889</v>
      </c>
      <c r="AG29" s="146">
        <f t="shared" si="1"/>
        <v>1397.0211281181005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64.331784766176284</v>
      </c>
      <c r="F30" s="12">
        <v>66.02317580464431</v>
      </c>
      <c r="G30" s="12">
        <v>5.9759770642975516</v>
      </c>
      <c r="H30" s="13">
        <v>341.51866179418403</v>
      </c>
      <c r="I30" s="10" t="s">
        <v>173</v>
      </c>
      <c r="J30" s="28" t="s">
        <v>3</v>
      </c>
      <c r="K30" s="11">
        <v>80.271563870966986</v>
      </c>
      <c r="L30" s="12">
        <v>86.674035004908291</v>
      </c>
      <c r="M30" s="12">
        <v>7.8372212625441833</v>
      </c>
      <c r="N30" s="12">
        <v>18.885696989961605</v>
      </c>
      <c r="O30" s="13">
        <v>911.64624837302665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-454.16153065002754</v>
      </c>
      <c r="V30" s="11">
        <v>-15.938779104790759</v>
      </c>
      <c r="W30" s="12">
        <v>-20.649859200263968</v>
      </c>
      <c r="X30" s="12">
        <v>-1.8602441982466487</v>
      </c>
      <c r="Y30" s="13">
        <v>-134.84975291877672</v>
      </c>
      <c r="Z30" s="10" t="s">
        <v>173</v>
      </c>
      <c r="AA30" s="28" t="s">
        <v>3</v>
      </c>
      <c r="AB30" s="17">
        <v>96979.464939054335</v>
      </c>
      <c r="AC30" s="18">
        <v>91468.026388940751</v>
      </c>
      <c r="AD30" s="18">
        <v>92906.522540269827</v>
      </c>
      <c r="AE30" s="19">
        <v>8506.0011935779348</v>
      </c>
      <c r="AF30" s="145">
        <f t="shared" si="0"/>
        <v>174.78282013841945</v>
      </c>
      <c r="AG30" s="146">
        <f t="shared" si="1"/>
        <v>930.53194536298827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49.286418673414119</v>
      </c>
      <c r="F31" s="12">
        <v>85.526590386961686</v>
      </c>
      <c r="G31" s="12">
        <v>8.1520865942061711</v>
      </c>
      <c r="H31" s="13">
        <v>1164.5411946505151</v>
      </c>
      <c r="I31" s="10" t="s">
        <v>173</v>
      </c>
      <c r="J31" s="28" t="s">
        <v>4</v>
      </c>
      <c r="K31" s="11">
        <v>35.400925406853695</v>
      </c>
      <c r="L31" s="12">
        <v>66.494709174891597</v>
      </c>
      <c r="M31" s="12">
        <v>6.5573554247669481</v>
      </c>
      <c r="N31" s="12">
        <v>19.157835190309463</v>
      </c>
      <c r="O31" s="13">
        <v>1010.5326065414285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1E-3</v>
      </c>
      <c r="V31" s="11">
        <v>13.886493266560413</v>
      </c>
      <c r="W31" s="12">
        <v>19.032881212070091</v>
      </c>
      <c r="X31" s="12">
        <v>1.5957311694392253</v>
      </c>
      <c r="Y31" s="13">
        <v>134.85175291877673</v>
      </c>
      <c r="Z31" s="10" t="s">
        <v>173</v>
      </c>
      <c r="AA31" s="28" t="s">
        <v>4</v>
      </c>
      <c r="AB31" s="17">
        <v>95451.604174706954</v>
      </c>
      <c r="AC31" s="18">
        <v>87434.226798348536</v>
      </c>
      <c r="AD31" s="18">
        <v>91354.290631768497</v>
      </c>
      <c r="AE31" s="19">
        <v>7986.7012418105842</v>
      </c>
      <c r="AF31" s="145">
        <f t="shared" si="0"/>
        <v>108.45299000651225</v>
      </c>
      <c r="AG31" s="146">
        <f t="shared" si="1"/>
        <v>1029.690441731738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58.977137184295671</v>
      </c>
      <c r="F32" s="12">
        <v>287.7752704133357</v>
      </c>
      <c r="G32" s="12">
        <v>31.617856087093379</v>
      </c>
      <c r="H32" s="13">
        <v>422.4747935445393</v>
      </c>
      <c r="I32" s="10" t="s">
        <v>173</v>
      </c>
      <c r="J32" s="28" t="s">
        <v>5</v>
      </c>
      <c r="K32" s="11">
        <v>43.908206695641297</v>
      </c>
      <c r="L32" s="12">
        <v>240.97106457832967</v>
      </c>
      <c r="M32" s="12">
        <v>27.129476441099868</v>
      </c>
      <c r="N32" s="12">
        <v>31.799005446152869</v>
      </c>
      <c r="O32" s="13">
        <v>2899.9732744145354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-2509.2964863161487</v>
      </c>
      <c r="V32" s="11">
        <v>15.069930488654363</v>
      </c>
      <c r="W32" s="12">
        <v>46.805205835006085</v>
      </c>
      <c r="X32" s="12">
        <v>4.4893796459935249</v>
      </c>
      <c r="Y32" s="13">
        <v>1E-3</v>
      </c>
      <c r="Z32" s="10" t="s">
        <v>173</v>
      </c>
      <c r="AA32" s="28" t="s">
        <v>5</v>
      </c>
      <c r="AB32" s="17">
        <v>94432.544529793027</v>
      </c>
      <c r="AC32" s="18">
        <v>90064.787512230745</v>
      </c>
      <c r="AD32" s="18">
        <v>90261.629875423721</v>
      </c>
      <c r="AE32" s="19">
        <v>7647.1206620605262</v>
      </c>
      <c r="AF32" s="145">
        <f t="shared" si="0"/>
        <v>312.00874771507085</v>
      </c>
      <c r="AG32" s="146">
        <f t="shared" si="1"/>
        <v>2931.7722798606883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201.1638163177854</v>
      </c>
      <c r="F33" s="22">
        <v>110.81629245952539</v>
      </c>
      <c r="G33" s="22">
        <v>10.918862962286113</v>
      </c>
      <c r="H33" s="23">
        <v>181.87262204457284</v>
      </c>
      <c r="I33" s="20" t="s">
        <v>173</v>
      </c>
      <c r="J33" s="29" t="s">
        <v>6</v>
      </c>
      <c r="K33" s="21">
        <v>224.08339668752521</v>
      </c>
      <c r="L33" s="22">
        <v>128.00771882205657</v>
      </c>
      <c r="M33" s="22">
        <v>12.340637524574511</v>
      </c>
      <c r="N33" s="22">
        <v>30.933989342680359</v>
      </c>
      <c r="O33" s="23">
        <v>2004.8247140709618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-1853.885081369069</v>
      </c>
      <c r="V33" s="21">
        <v>-22.918580369739846</v>
      </c>
      <c r="W33" s="22">
        <v>-17.190426362531181</v>
      </c>
      <c r="X33" s="22">
        <v>-1.4207745622883954</v>
      </c>
      <c r="Y33" s="23">
        <v>1E-3</v>
      </c>
      <c r="Z33" s="20" t="s">
        <v>173</v>
      </c>
      <c r="AA33" s="29" t="s">
        <v>6</v>
      </c>
      <c r="AB33" s="24">
        <v>94785.35980302906</v>
      </c>
      <c r="AC33" s="25">
        <v>89830.511815686026</v>
      </c>
      <c r="AD33" s="25">
        <v>90672.890597701407</v>
      </c>
      <c r="AE33" s="26">
        <v>7638.1926375636303</v>
      </c>
      <c r="AF33" s="147">
        <f t="shared" si="0"/>
        <v>364.43175303415626</v>
      </c>
      <c r="AG33" s="148">
        <f t="shared" si="1"/>
        <v>2035.7587034136423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249.49184489129382</v>
      </c>
      <c r="F34" s="8">
        <v>94.351963850814315</v>
      </c>
      <c r="G34" s="8">
        <v>10.611815708404267</v>
      </c>
      <c r="H34" s="9">
        <v>1746.012334451372</v>
      </c>
      <c r="I34" s="6" t="s">
        <v>174</v>
      </c>
      <c r="J34" s="27" t="s">
        <v>0</v>
      </c>
      <c r="K34" s="7">
        <v>229.95307968254363</v>
      </c>
      <c r="L34" s="8">
        <v>92.057715958964891</v>
      </c>
      <c r="M34" s="8">
        <v>10.498920650537675</v>
      </c>
      <c r="N34" s="8">
        <v>45.04710828888502</v>
      </c>
      <c r="O34" s="9">
        <v>2121.5045141464952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-420.53828798400843</v>
      </c>
      <c r="V34" s="7">
        <v>19.539765208750133</v>
      </c>
      <c r="W34" s="8">
        <v>2.2952478918494252</v>
      </c>
      <c r="X34" s="8">
        <v>0.11389505786658859</v>
      </c>
      <c r="Y34" s="9">
        <v>1E-3</v>
      </c>
      <c r="Z34" s="6" t="s">
        <v>174</v>
      </c>
      <c r="AA34" s="27" t="s">
        <v>0</v>
      </c>
      <c r="AB34" s="14">
        <v>96612.690377883831</v>
      </c>
      <c r="AC34" s="15">
        <v>92901.268430985045</v>
      </c>
      <c r="AD34" s="15">
        <v>92760.884506633593</v>
      </c>
      <c r="AE34" s="16">
        <v>8396.69103114682</v>
      </c>
      <c r="AF34" s="143">
        <f t="shared" si="0"/>
        <v>332.50971629204622</v>
      </c>
      <c r="AG34" s="144">
        <f t="shared" si="1"/>
        <v>2166.5516224353801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107.92092894361039</v>
      </c>
      <c r="F35" s="12">
        <v>494.48943703079391</v>
      </c>
      <c r="G35" s="12">
        <v>41.843741713127145</v>
      </c>
      <c r="H35" s="13">
        <v>367.2154353657042</v>
      </c>
      <c r="I35" s="10" t="s">
        <v>174</v>
      </c>
      <c r="J35" s="28" t="s">
        <v>1</v>
      </c>
      <c r="K35" s="11">
        <v>105.2614636530583</v>
      </c>
      <c r="L35" s="12">
        <v>513.51205502689152</v>
      </c>
      <c r="M35" s="12">
        <v>44.074958199212979</v>
      </c>
      <c r="N35" s="12">
        <v>49.413791678775738</v>
      </c>
      <c r="O35" s="13">
        <v>4938.2704842871444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-4620.4678406002158</v>
      </c>
      <c r="V35" s="11">
        <v>2.6604652905520241</v>
      </c>
      <c r="W35" s="12">
        <v>-19.021617996097934</v>
      </c>
      <c r="X35" s="12">
        <v>-2.2302164860858631</v>
      </c>
      <c r="Y35" s="13">
        <v>1E-3</v>
      </c>
      <c r="Z35" s="10" t="s">
        <v>174</v>
      </c>
      <c r="AA35" s="28" t="s">
        <v>1</v>
      </c>
      <c r="AB35" s="17">
        <v>97922.543367544029</v>
      </c>
      <c r="AC35" s="18">
        <v>92595.680052009091</v>
      </c>
      <c r="AD35" s="18">
        <v>94037.338267939966</v>
      </c>
      <c r="AE35" s="19">
        <v>8032.8330396468937</v>
      </c>
      <c r="AF35" s="145">
        <f t="shared" si="0"/>
        <v>662.84847687916283</v>
      </c>
      <c r="AG35" s="146">
        <f t="shared" si="1"/>
        <v>4987.6842759659203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109.4965961624132</v>
      </c>
      <c r="F36" s="12">
        <v>98.746777704279026</v>
      </c>
      <c r="G36" s="12">
        <v>7.9488478011765435</v>
      </c>
      <c r="H36" s="13">
        <v>472.15517175287675</v>
      </c>
      <c r="I36" s="10" t="s">
        <v>174</v>
      </c>
      <c r="J36" s="28" t="s">
        <v>2</v>
      </c>
      <c r="K36" s="11">
        <v>121.63263616006107</v>
      </c>
      <c r="L36" s="12">
        <v>116.03522652415124</v>
      </c>
      <c r="M36" s="12">
        <v>9.2346055987604139</v>
      </c>
      <c r="N36" s="12">
        <v>37.530552820126346</v>
      </c>
      <c r="O36" s="13">
        <v>1429.0109793802546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-994.38536044750424</v>
      </c>
      <c r="V36" s="11">
        <v>-12.135039997647862</v>
      </c>
      <c r="W36" s="12">
        <v>-17.287448819872147</v>
      </c>
      <c r="X36" s="12">
        <v>-1.28475779758387</v>
      </c>
      <c r="Y36" s="13">
        <v>1E-3</v>
      </c>
      <c r="Z36" s="10" t="s">
        <v>174</v>
      </c>
      <c r="AA36" s="28" t="s">
        <v>2</v>
      </c>
      <c r="AB36" s="17">
        <v>99235.046756809839</v>
      </c>
      <c r="AC36" s="18">
        <v>93209.851015241977</v>
      </c>
      <c r="AD36" s="18">
        <v>95377.641831738889</v>
      </c>
      <c r="AE36" s="19">
        <v>8428.064617050939</v>
      </c>
      <c r="AF36" s="145">
        <f t="shared" si="0"/>
        <v>246.90246828297273</v>
      </c>
      <c r="AG36" s="146">
        <f t="shared" si="1"/>
        <v>1466.541532200381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66.238176110111837</v>
      </c>
      <c r="F37" s="12">
        <v>69.625905362714136</v>
      </c>
      <c r="G37" s="12">
        <v>6.3964661993617096</v>
      </c>
      <c r="H37" s="13">
        <v>356.80837193426163</v>
      </c>
      <c r="I37" s="10" t="s">
        <v>174</v>
      </c>
      <c r="J37" s="28" t="s">
        <v>3</v>
      </c>
      <c r="K37" s="11">
        <v>82.681967953035411</v>
      </c>
      <c r="L37" s="12">
        <v>91.341946379967425</v>
      </c>
      <c r="M37" s="12">
        <v>8.3816141718463406</v>
      </c>
      <c r="N37" s="12">
        <v>19.010618094162439</v>
      </c>
      <c r="O37" s="13">
        <v>958.96438932089563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-488.48717688126987</v>
      </c>
      <c r="V37" s="11">
        <v>-16.442791842923565</v>
      </c>
      <c r="W37" s="12">
        <v>-21.715041017253267</v>
      </c>
      <c r="X37" s="12">
        <v>-1.984147972484632</v>
      </c>
      <c r="Y37" s="13">
        <v>-132.67745859952666</v>
      </c>
      <c r="Z37" s="10" t="s">
        <v>174</v>
      </c>
      <c r="AA37" s="28" t="s">
        <v>3</v>
      </c>
      <c r="AB37" s="17">
        <v>102152.1460302827</v>
      </c>
      <c r="AC37" s="18">
        <v>93963.772756986247</v>
      </c>
      <c r="AD37" s="18">
        <v>94616.599786738734</v>
      </c>
      <c r="AE37" s="19">
        <v>8769.7367494984592</v>
      </c>
      <c r="AF37" s="145">
        <f t="shared" si="0"/>
        <v>182.40552850484917</v>
      </c>
      <c r="AG37" s="146">
        <f t="shared" si="1"/>
        <v>977.97500741505803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50.767590304377904</v>
      </c>
      <c r="F38" s="12">
        <v>90.192491289360419</v>
      </c>
      <c r="G38" s="12">
        <v>8.7263109862219501</v>
      </c>
      <c r="H38" s="13">
        <v>1218.2936168849133</v>
      </c>
      <c r="I38" s="10" t="s">
        <v>174</v>
      </c>
      <c r="J38" s="28" t="s">
        <v>4</v>
      </c>
      <c r="K38" s="11">
        <v>36.038576436687464</v>
      </c>
      <c r="L38" s="12">
        <v>69.852028498246341</v>
      </c>
      <c r="M38" s="12">
        <v>7.0735355469464674</v>
      </c>
      <c r="N38" s="12">
        <v>20.283255313368418</v>
      </c>
      <c r="O38" s="13">
        <v>1065.3319029720185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1E-3</v>
      </c>
      <c r="V38" s="11">
        <v>14.73001386769044</v>
      </c>
      <c r="W38" s="12">
        <v>20.341462791114086</v>
      </c>
      <c r="X38" s="12">
        <v>1.6537754392754809</v>
      </c>
      <c r="Y38" s="13">
        <v>132.67945859952667</v>
      </c>
      <c r="Z38" s="10" t="s">
        <v>174</v>
      </c>
      <c r="AA38" s="28" t="s">
        <v>4</v>
      </c>
      <c r="AB38" s="17">
        <v>100636.62000973288</v>
      </c>
      <c r="AC38" s="18">
        <v>89886.157684351856</v>
      </c>
      <c r="AD38" s="18">
        <v>93066.0155207387</v>
      </c>
      <c r="AE38" s="19">
        <v>8250.4721215820755</v>
      </c>
      <c r="AF38" s="145">
        <f t="shared" si="0"/>
        <v>112.96414048188028</v>
      </c>
      <c r="AG38" s="146">
        <f t="shared" si="1"/>
        <v>1085.615158285387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60.76714240692295</v>
      </c>
      <c r="F39" s="12">
        <v>303.53803572687661</v>
      </c>
      <c r="G39" s="12">
        <v>33.847602518815187</v>
      </c>
      <c r="H39" s="13">
        <v>442.42773809479485</v>
      </c>
      <c r="I39" s="10" t="s">
        <v>174</v>
      </c>
      <c r="J39" s="28" t="s">
        <v>5</v>
      </c>
      <c r="K39" s="11">
        <v>43.621616464263923</v>
      </c>
      <c r="L39" s="12">
        <v>249.9678613315715</v>
      </c>
      <c r="M39" s="12">
        <v>28.715171882367585</v>
      </c>
      <c r="N39" s="12">
        <v>33.404928747971269</v>
      </c>
      <c r="O39" s="13">
        <v>3071.7574877757625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-2662.7336784289396</v>
      </c>
      <c r="V39" s="11">
        <v>17.146525942659032</v>
      </c>
      <c r="W39" s="12">
        <v>53.571174395305057</v>
      </c>
      <c r="X39" s="12">
        <v>5.1334306364476001</v>
      </c>
      <c r="Y39" s="13">
        <v>1E-3</v>
      </c>
      <c r="Z39" s="10" t="s">
        <v>174</v>
      </c>
      <c r="AA39" s="28" t="s">
        <v>5</v>
      </c>
      <c r="AB39" s="17">
        <v>99623.26551699797</v>
      </c>
      <c r="AC39" s="18">
        <v>92640.455749744564</v>
      </c>
      <c r="AD39" s="18">
        <v>91973.841847133779</v>
      </c>
      <c r="AE39" s="19">
        <v>7910.474631424765</v>
      </c>
      <c r="AF39" s="145">
        <f t="shared" si="0"/>
        <v>322.30464967820302</v>
      </c>
      <c r="AG39" s="146">
        <f t="shared" si="1"/>
        <v>3105.1624165237336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207.24204208382159</v>
      </c>
      <c r="F40" s="22">
        <v>116.87169874614705</v>
      </c>
      <c r="G40" s="22">
        <v>11.688296203646052</v>
      </c>
      <c r="H40" s="23">
        <v>190.44946141429861</v>
      </c>
      <c r="I40" s="20" t="s">
        <v>174</v>
      </c>
      <c r="J40" s="29" t="s">
        <v>6</v>
      </c>
      <c r="K40" s="21">
        <v>232.73498055290179</v>
      </c>
      <c r="L40" s="22">
        <v>135.04947599119225</v>
      </c>
      <c r="M40" s="22">
        <v>13.084275081081355</v>
      </c>
      <c r="N40" s="22">
        <v>31.809507201292337</v>
      </c>
      <c r="O40" s="23">
        <v>2100.26947578203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-1941.6285215690239</v>
      </c>
      <c r="V40" s="21">
        <v>-25.4919384690802</v>
      </c>
      <c r="W40" s="22">
        <v>-18.176777245045219</v>
      </c>
      <c r="X40" s="22">
        <v>-1.3949788774353045</v>
      </c>
      <c r="Y40" s="23">
        <v>1E-3</v>
      </c>
      <c r="Z40" s="20" t="s">
        <v>174</v>
      </c>
      <c r="AA40" s="29" t="s">
        <v>6</v>
      </c>
      <c r="AB40" s="24">
        <v>99946.752163020821</v>
      </c>
      <c r="AC40" s="25">
        <v>92271.359152711899</v>
      </c>
      <c r="AD40" s="25">
        <v>92380.49958602259</v>
      </c>
      <c r="AE40" s="26">
        <v>7901.9708506157313</v>
      </c>
      <c r="AF40" s="147">
        <f t="shared" si="0"/>
        <v>380.86873162517537</v>
      </c>
      <c r="AG40" s="148">
        <f t="shared" si="1"/>
        <v>2132.0789829833225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257.35070506096872</v>
      </c>
      <c r="F41" s="8">
        <v>100.02084295125992</v>
      </c>
      <c r="G41" s="8">
        <v>11.448707513064218</v>
      </c>
      <c r="H41" s="9">
        <v>1825.294432382238</v>
      </c>
      <c r="I41" s="6" t="s">
        <v>175</v>
      </c>
      <c r="J41" s="27" t="s">
        <v>0</v>
      </c>
      <c r="K41" s="7">
        <v>236.10661953141641</v>
      </c>
      <c r="L41" s="8">
        <v>97.405121490175247</v>
      </c>
      <c r="M41" s="8">
        <v>11.290371851836555</v>
      </c>
      <c r="N41" s="8">
        <v>44.672903560943929</v>
      </c>
      <c r="O41" s="9">
        <v>2220.5886818862814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-439.96615306498734</v>
      </c>
      <c r="V41" s="7">
        <v>21.245085529552313</v>
      </c>
      <c r="W41" s="8">
        <v>2.6167214610846914</v>
      </c>
      <c r="X41" s="8">
        <v>0.15933566122765994</v>
      </c>
      <c r="Y41" s="9">
        <v>1E-3</v>
      </c>
      <c r="Z41" s="6" t="s">
        <v>175</v>
      </c>
      <c r="AA41" s="27" t="s">
        <v>0</v>
      </c>
      <c r="AB41" s="14">
        <v>101940.910665677</v>
      </c>
      <c r="AC41" s="15">
        <v>94729.373704062833</v>
      </c>
      <c r="AD41" s="15">
        <v>93599.60845397909</v>
      </c>
      <c r="AE41" s="16">
        <v>8655.324487969192</v>
      </c>
      <c r="AF41" s="143">
        <f t="shared" si="0"/>
        <v>344.8021128734282</v>
      </c>
      <c r="AG41" s="144">
        <f t="shared" si="1"/>
        <v>2265.2615854472251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111.27065177588044</v>
      </c>
      <c r="F42" s="12">
        <v>524.03344617225378</v>
      </c>
      <c r="G42" s="12">
        <v>45.137706848422987</v>
      </c>
      <c r="H42" s="13">
        <v>384.17828637563997</v>
      </c>
      <c r="I42" s="10" t="s">
        <v>175</v>
      </c>
      <c r="J42" s="28" t="s">
        <v>1</v>
      </c>
      <c r="K42" s="11">
        <v>107.92317248877406</v>
      </c>
      <c r="L42" s="12">
        <v>545.99036643660315</v>
      </c>
      <c r="M42" s="12">
        <v>47.784068731494131</v>
      </c>
      <c r="N42" s="12">
        <v>50.107550950580077</v>
      </c>
      <c r="O42" s="13">
        <v>5237.643755850725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-4903.572020425665</v>
      </c>
      <c r="V42" s="11">
        <v>3.3484792871065161</v>
      </c>
      <c r="W42" s="12">
        <v>-21.95592026434959</v>
      </c>
      <c r="X42" s="12">
        <v>-2.645361883071113</v>
      </c>
      <c r="Y42" s="13">
        <v>1E-3</v>
      </c>
      <c r="Z42" s="10" t="s">
        <v>175</v>
      </c>
      <c r="AA42" s="28" t="s">
        <v>1</v>
      </c>
      <c r="AB42" s="17">
        <v>103263.55030314856</v>
      </c>
      <c r="AC42" s="18">
        <v>94401.634611642541</v>
      </c>
      <c r="AD42" s="18">
        <v>94876.490565874992</v>
      </c>
      <c r="AE42" s="19">
        <v>8291.5504134225557</v>
      </c>
      <c r="AF42" s="145">
        <f t="shared" si="0"/>
        <v>701.69760765687136</v>
      </c>
      <c r="AG42" s="146">
        <f t="shared" si="1"/>
        <v>5287.751306801305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112.85461262799295</v>
      </c>
      <c r="F43" s="12">
        <v>104.63463748835966</v>
      </c>
      <c r="G43" s="12">
        <v>8.5748711975934668</v>
      </c>
      <c r="H43" s="13">
        <v>493.53312827539736</v>
      </c>
      <c r="I43" s="10" t="s">
        <v>175</v>
      </c>
      <c r="J43" s="28" t="s">
        <v>2</v>
      </c>
      <c r="K43" s="11">
        <v>127.19907080113435</v>
      </c>
      <c r="L43" s="12">
        <v>125.8573658055505</v>
      </c>
      <c r="M43" s="12">
        <v>10.169165962715358</v>
      </c>
      <c r="N43" s="12">
        <v>38.973206337914817</v>
      </c>
      <c r="O43" s="13">
        <v>1501.6225737604982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-1047.0616518230156</v>
      </c>
      <c r="V43" s="11">
        <v>-14.343458173141405</v>
      </c>
      <c r="W43" s="12">
        <v>-21.22172831719076</v>
      </c>
      <c r="X43" s="12">
        <v>-1.5932947651218903</v>
      </c>
      <c r="Y43" s="13">
        <v>1E-3</v>
      </c>
      <c r="Z43" s="10" t="s">
        <v>175</v>
      </c>
      <c r="AA43" s="28" t="s">
        <v>2</v>
      </c>
      <c r="AB43" s="17">
        <v>104565.17637869711</v>
      </c>
      <c r="AC43" s="18">
        <v>94959.139429838018</v>
      </c>
      <c r="AD43" s="18">
        <v>96215.745795452749</v>
      </c>
      <c r="AE43" s="19">
        <v>8686.7495533446272</v>
      </c>
      <c r="AF43" s="145">
        <f t="shared" si="0"/>
        <v>263.22560256940022</v>
      </c>
      <c r="AG43" s="146">
        <f t="shared" si="1"/>
        <v>1540.5957800984131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68.198369164414089</v>
      </c>
      <c r="F44" s="12">
        <v>73.822324302442723</v>
      </c>
      <c r="G44" s="12">
        <v>6.9028169139303364</v>
      </c>
      <c r="H44" s="13">
        <v>373.90209998444766</v>
      </c>
      <c r="I44" s="10" t="s">
        <v>175</v>
      </c>
      <c r="J44" s="28" t="s">
        <v>3</v>
      </c>
      <c r="K44" s="11">
        <v>85.147860943612386</v>
      </c>
      <c r="L44" s="12">
        <v>96.763312256320418</v>
      </c>
      <c r="M44" s="12">
        <v>9.0396997316242658</v>
      </c>
      <c r="N44" s="12">
        <v>19.106064615152071</v>
      </c>
      <c r="O44" s="13">
        <v>1009.57612716777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-522.56102803434214</v>
      </c>
      <c r="V44" s="11">
        <v>-16.948491779198282</v>
      </c>
      <c r="W44" s="12">
        <v>-22.939987953877718</v>
      </c>
      <c r="X44" s="12">
        <v>-2.1358828176939215</v>
      </c>
      <c r="Y44" s="13">
        <v>-132.21706376413218</v>
      </c>
      <c r="Z44" s="10" t="s">
        <v>175</v>
      </c>
      <c r="AA44" s="28" t="s">
        <v>3</v>
      </c>
      <c r="AB44" s="17">
        <v>107458.37542482567</v>
      </c>
      <c r="AC44" s="18">
        <v>95786.332757300203</v>
      </c>
      <c r="AD44" s="18">
        <v>95455.252144404571</v>
      </c>
      <c r="AE44" s="19">
        <v>9028.3626454133137</v>
      </c>
      <c r="AF44" s="145">
        <f t="shared" si="0"/>
        <v>190.95087293155709</v>
      </c>
      <c r="AG44" s="146">
        <f t="shared" si="1"/>
        <v>1028.682191782922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52.290163607983494</v>
      </c>
      <c r="F45" s="12">
        <v>95.627055417767821</v>
      </c>
      <c r="G45" s="12">
        <v>9.4167682717778369</v>
      </c>
      <c r="H45" s="13">
        <v>1278.2201397363076</v>
      </c>
      <c r="I45" s="10" t="s">
        <v>175</v>
      </c>
      <c r="J45" s="28" t="s">
        <v>4</v>
      </c>
      <c r="K45" s="11">
        <v>36.680499742137009</v>
      </c>
      <c r="L45" s="12">
        <v>73.791054259517438</v>
      </c>
      <c r="M45" s="12">
        <v>7.6961987886539625</v>
      </c>
      <c r="N45" s="12">
        <v>21.299961115923079</v>
      </c>
      <c r="O45" s="13">
        <v>1124.7021148562526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1E-3</v>
      </c>
      <c r="V45" s="11">
        <v>15.610663865846485</v>
      </c>
      <c r="W45" s="12">
        <v>21.837001158250391</v>
      </c>
      <c r="X45" s="12">
        <v>1.7215694831238733</v>
      </c>
      <c r="Y45" s="13">
        <v>132.21906376413219</v>
      </c>
      <c r="Z45" s="10" t="s">
        <v>175</v>
      </c>
      <c r="AA45" s="28" t="s">
        <v>4</v>
      </c>
      <c r="AB45" s="17">
        <v>105955.44095199124</v>
      </c>
      <c r="AC45" s="18">
        <v>91699.439744987467</v>
      </c>
      <c r="AD45" s="18">
        <v>93906.009405183708</v>
      </c>
      <c r="AE45" s="19">
        <v>8509.121575214398</v>
      </c>
      <c r="AF45" s="145">
        <f t="shared" si="0"/>
        <v>118.16775279030841</v>
      </c>
      <c r="AG45" s="146">
        <f t="shared" si="1"/>
        <v>1146.0020759721756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62.607339445206215</v>
      </c>
      <c r="F46" s="12">
        <v>321.85812055336925</v>
      </c>
      <c r="G46" s="12">
        <v>36.524830495651493</v>
      </c>
      <c r="H46" s="13">
        <v>464.59888420960942</v>
      </c>
      <c r="I46" s="10" t="s">
        <v>175</v>
      </c>
      <c r="J46" s="28" t="s">
        <v>5</v>
      </c>
      <c r="K46" s="11">
        <v>43.332569925657509</v>
      </c>
      <c r="L46" s="12">
        <v>260.78976029877845</v>
      </c>
      <c r="M46" s="12">
        <v>30.649038453789778</v>
      </c>
      <c r="N46" s="12">
        <v>34.99866617932954</v>
      </c>
      <c r="O46" s="13">
        <v>3260.6538874608032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-2831.0526694305231</v>
      </c>
      <c r="V46" s="11">
        <v>19.27576951954871</v>
      </c>
      <c r="W46" s="12">
        <v>61.069360254590883</v>
      </c>
      <c r="X46" s="12">
        <v>5.8767920418616901</v>
      </c>
      <c r="Y46" s="13">
        <v>1E-3</v>
      </c>
      <c r="Z46" s="10" t="s">
        <v>175</v>
      </c>
      <c r="AA46" s="28" t="s">
        <v>5</v>
      </c>
      <c r="AB46" s="17">
        <v>104950.85497438886</v>
      </c>
      <c r="AC46" s="18">
        <v>94536.64813616121</v>
      </c>
      <c r="AD46" s="18">
        <v>92814.345518492701</v>
      </c>
      <c r="AE46" s="19">
        <v>8168.7827830844035</v>
      </c>
      <c r="AF46" s="145">
        <f t="shared" si="0"/>
        <v>334.77136867822571</v>
      </c>
      <c r="AG46" s="146">
        <f t="shared" si="1"/>
        <v>3295.6525536401327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213.49137908292545</v>
      </c>
      <c r="F47" s="22">
        <v>123.91542368871268</v>
      </c>
      <c r="G47" s="22">
        <v>12.612573745599324</v>
      </c>
      <c r="H47" s="23">
        <v>199.99206425655069</v>
      </c>
      <c r="I47" s="20" t="s">
        <v>175</v>
      </c>
      <c r="J47" s="29" t="s">
        <v>6</v>
      </c>
      <c r="K47" s="21">
        <v>241.67342733263979</v>
      </c>
      <c r="L47" s="22">
        <v>143.31487002722062</v>
      </c>
      <c r="M47" s="22">
        <v>13.989731465925621</v>
      </c>
      <c r="N47" s="22">
        <v>32.754072881204195</v>
      </c>
      <c r="O47" s="23">
        <v>2200.4084523760812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-2033.1694610007346</v>
      </c>
      <c r="V47" s="21">
        <v>-28.181048249714333</v>
      </c>
      <c r="W47" s="22">
        <v>-19.398446338507892</v>
      </c>
      <c r="X47" s="22">
        <v>-1.3761577203262991</v>
      </c>
      <c r="Y47" s="23">
        <v>1E-3</v>
      </c>
      <c r="Z47" s="20" t="s">
        <v>175</v>
      </c>
      <c r="AA47" s="29" t="s">
        <v>6</v>
      </c>
      <c r="AB47" s="24">
        <v>105244.0808913342</v>
      </c>
      <c r="AC47" s="25">
        <v>94036.220578059554</v>
      </c>
      <c r="AD47" s="25">
        <v>93216.804981466863</v>
      </c>
      <c r="AE47" s="26">
        <v>8160.6241303717688</v>
      </c>
      <c r="AF47" s="147">
        <f t="shared" si="0"/>
        <v>398.97802882578605</v>
      </c>
      <c r="AG47" s="148">
        <f t="shared" si="1"/>
        <v>2233.1625252572853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265.44144459712402</v>
      </c>
      <c r="F48" s="8">
        <v>106.57810750140003</v>
      </c>
      <c r="G48" s="8">
        <v>12.447953508014667</v>
      </c>
      <c r="H48" s="9">
        <v>1916.1203657934129</v>
      </c>
      <c r="I48" s="6" t="s">
        <v>176</v>
      </c>
      <c r="J48" s="27" t="s">
        <v>0</v>
      </c>
      <c r="K48" s="7">
        <v>242.37154457516164</v>
      </c>
      <c r="L48" s="8">
        <v>103.60680739857428</v>
      </c>
      <c r="M48" s="8">
        <v>12.243777919270887</v>
      </c>
      <c r="N48" s="8">
        <v>44.204309541075048</v>
      </c>
      <c r="O48" s="9">
        <v>2322.6844338831752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-450.76737763083742</v>
      </c>
      <c r="V48" s="7">
        <v>23.070900021962366</v>
      </c>
      <c r="W48" s="8">
        <v>2.972300102825733</v>
      </c>
      <c r="X48" s="8">
        <v>0.20517558874377667</v>
      </c>
      <c r="Y48" s="9">
        <v>1E-3</v>
      </c>
      <c r="Z48" s="6" t="s">
        <v>176</v>
      </c>
      <c r="AA48" s="27" t="s">
        <v>0</v>
      </c>
      <c r="AB48" s="14">
        <v>107427.69003970182</v>
      </c>
      <c r="AC48" s="15">
        <v>95847.555046848807</v>
      </c>
      <c r="AD48" s="15">
        <v>93549.227470259386</v>
      </c>
      <c r="AE48" s="16">
        <v>8923.850505868817</v>
      </c>
      <c r="AF48" s="143">
        <f t="shared" si="0"/>
        <v>358.22212989300681</v>
      </c>
      <c r="AG48" s="144">
        <f t="shared" si="1"/>
        <v>2366.8887434242502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114.72020656362703</v>
      </c>
      <c r="F49" s="12">
        <v>558.32233013431039</v>
      </c>
      <c r="G49" s="12">
        <v>49.076001075250865</v>
      </c>
      <c r="H49" s="13">
        <v>403.5888842550803</v>
      </c>
      <c r="I49" s="10" t="s">
        <v>176</v>
      </c>
      <c r="J49" s="28" t="s">
        <v>1</v>
      </c>
      <c r="K49" s="11">
        <v>110.62808253869443</v>
      </c>
      <c r="L49" s="12">
        <v>583.30492572975072</v>
      </c>
      <c r="M49" s="12">
        <v>52.174144988877458</v>
      </c>
      <c r="N49" s="12">
        <v>51.1130763806934</v>
      </c>
      <c r="O49" s="13">
        <v>5566.6155006344306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-5214.1386927600433</v>
      </c>
      <c r="V49" s="11">
        <v>4.0931240249323073</v>
      </c>
      <c r="W49" s="12">
        <v>-24.981595595440115</v>
      </c>
      <c r="X49" s="12">
        <v>-3.0971439136265846</v>
      </c>
      <c r="Y49" s="13">
        <v>1E-3</v>
      </c>
      <c r="Z49" s="10" t="s">
        <v>176</v>
      </c>
      <c r="AA49" s="28" t="s">
        <v>1</v>
      </c>
      <c r="AB49" s="17">
        <v>108766.45549594141</v>
      </c>
      <c r="AC49" s="18">
        <v>95524.696164504028</v>
      </c>
      <c r="AD49" s="18">
        <v>94826.394065601562</v>
      </c>
      <c r="AE49" s="19">
        <v>8560.1562319026307</v>
      </c>
      <c r="AF49" s="145">
        <f t="shared" si="0"/>
        <v>746.10715325732258</v>
      </c>
      <c r="AG49" s="146">
        <f t="shared" si="1"/>
        <v>5617.7285770151238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116.31367727952505</v>
      </c>
      <c r="F50" s="12">
        <v>111.48060401770539</v>
      </c>
      <c r="G50" s="12">
        <v>9.3242204177882524</v>
      </c>
      <c r="H50" s="13">
        <v>518.04282984372105</v>
      </c>
      <c r="I50" s="10" t="s">
        <v>176</v>
      </c>
      <c r="J50" s="28" t="s">
        <v>2</v>
      </c>
      <c r="K50" s="11">
        <v>132.98174249486132</v>
      </c>
      <c r="L50" s="12">
        <v>137.26548106095146</v>
      </c>
      <c r="M50" s="12">
        <v>11.291620450370569</v>
      </c>
      <c r="N50" s="12">
        <v>40.174113006497826</v>
      </c>
      <c r="O50" s="13">
        <v>1578.7230624652943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-1100.8533456280713</v>
      </c>
      <c r="V50" s="11">
        <v>-16.667065215336304</v>
      </c>
      <c r="W50" s="12">
        <v>-25.783877043245987</v>
      </c>
      <c r="X50" s="12">
        <v>-1.966400032582319</v>
      </c>
      <c r="Y50" s="13">
        <v>1E-3</v>
      </c>
      <c r="Z50" s="10" t="s">
        <v>176</v>
      </c>
      <c r="AA50" s="28" t="s">
        <v>2</v>
      </c>
      <c r="AB50" s="17">
        <v>110054.37665487557</v>
      </c>
      <c r="AC50" s="18">
        <v>96037.092905076512</v>
      </c>
      <c r="AD50" s="18">
        <v>96164.836723554894</v>
      </c>
      <c r="AE50" s="19">
        <v>8955.332875273838</v>
      </c>
      <c r="AF50" s="145">
        <f t="shared" si="0"/>
        <v>281.5388440061833</v>
      </c>
      <c r="AG50" s="146">
        <f t="shared" si="1"/>
        <v>1618.8971754717923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70.209750967263687</v>
      </c>
      <c r="F51" s="12">
        <v>78.693625868909308</v>
      </c>
      <c r="G51" s="12">
        <v>7.5104126480157714</v>
      </c>
      <c r="H51" s="13">
        <v>393.44009775205433</v>
      </c>
      <c r="I51" s="10" t="s">
        <v>176</v>
      </c>
      <c r="J51" s="28" t="s">
        <v>3</v>
      </c>
      <c r="K51" s="11">
        <v>87.671710035294936</v>
      </c>
      <c r="L51" s="12">
        <v>103.03493510797345</v>
      </c>
      <c r="M51" s="12">
        <v>9.8311132586037555</v>
      </c>
      <c r="N51" s="12">
        <v>19.141870742644603</v>
      </c>
      <c r="O51" s="13">
        <v>1063.267310690861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-553.02030695038275</v>
      </c>
      <c r="V51" s="11">
        <v>-17.460959068031286</v>
      </c>
      <c r="W51" s="12">
        <v>-24.340309239064165</v>
      </c>
      <c r="X51" s="12">
        <v>-2.319700610587994</v>
      </c>
      <c r="Y51" s="13">
        <v>-135.94677673106847</v>
      </c>
      <c r="Z51" s="10" t="s">
        <v>176</v>
      </c>
      <c r="AA51" s="28" t="s">
        <v>3</v>
      </c>
      <c r="AB51" s="17">
        <v>112890.56730167262</v>
      </c>
      <c r="AC51" s="18">
        <v>96898.561924854192</v>
      </c>
      <c r="AD51" s="18">
        <v>95404.934123536848</v>
      </c>
      <c r="AE51" s="19">
        <v>9296.8953104576758</v>
      </c>
      <c r="AF51" s="145">
        <f t="shared" si="0"/>
        <v>200.53775840187214</v>
      </c>
      <c r="AG51" s="146">
        <f t="shared" si="1"/>
        <v>1082.4091814335056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53.852045382919364</v>
      </c>
      <c r="F52" s="12">
        <v>101.934959799865</v>
      </c>
      <c r="G52" s="12">
        <v>10.244187154634572</v>
      </c>
      <c r="H52" s="13">
        <v>1346.6197637513296</v>
      </c>
      <c r="I52" s="10" t="s">
        <v>176</v>
      </c>
      <c r="J52" s="28" t="s">
        <v>4</v>
      </c>
      <c r="K52" s="11">
        <v>37.328315080647968</v>
      </c>
      <c r="L52" s="12">
        <v>78.386734823142447</v>
      </c>
      <c r="M52" s="12">
        <v>8.445306329951956</v>
      </c>
      <c r="N52" s="12">
        <v>22.159779991961503</v>
      </c>
      <c r="O52" s="13">
        <v>1188.5122070282996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1E-3</v>
      </c>
      <c r="V52" s="11">
        <v>16.524730302271397</v>
      </c>
      <c r="W52" s="12">
        <v>23.549224976722545</v>
      </c>
      <c r="X52" s="12">
        <v>1.799880824682617</v>
      </c>
      <c r="Y52" s="13">
        <v>135.94877673106848</v>
      </c>
      <c r="Z52" s="10" t="s">
        <v>176</v>
      </c>
      <c r="AA52" s="28" t="s">
        <v>4</v>
      </c>
      <c r="AB52" s="17">
        <v>111399.00891898549</v>
      </c>
      <c r="AC52" s="18">
        <v>92837.494067598309</v>
      </c>
      <c r="AD52" s="18">
        <v>93856.487106823624</v>
      </c>
      <c r="AE52" s="19">
        <v>8777.6668375808767</v>
      </c>
      <c r="AF52" s="145">
        <f t="shared" si="0"/>
        <v>124.16035623374238</v>
      </c>
      <c r="AG52" s="146">
        <f t="shared" si="1"/>
        <v>1210.6719870202612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64.494189212215772</v>
      </c>
      <c r="F53" s="12">
        <v>343.08971279254143</v>
      </c>
      <c r="G53" s="12">
        <v>39.730037031496224</v>
      </c>
      <c r="H53" s="13">
        <v>489.84154327298273</v>
      </c>
      <c r="I53" s="10" t="s">
        <v>176</v>
      </c>
      <c r="J53" s="28" t="s">
        <v>5</v>
      </c>
      <c r="K53" s="11">
        <v>43.041923488773286</v>
      </c>
      <c r="L53" s="12">
        <v>273.61454007280793</v>
      </c>
      <c r="M53" s="12">
        <v>32.984031332889764</v>
      </c>
      <c r="N53" s="12">
        <v>36.436942736419837</v>
      </c>
      <c r="O53" s="13">
        <v>3466.4321987310122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-3013.0265981944494</v>
      </c>
      <c r="V53" s="11">
        <v>21.453265723442502</v>
      </c>
      <c r="W53" s="12">
        <v>69.476172719733668</v>
      </c>
      <c r="X53" s="12">
        <v>6.7470056986064435</v>
      </c>
      <c r="Y53" s="13">
        <v>1E-3</v>
      </c>
      <c r="Z53" s="10" t="s">
        <v>176</v>
      </c>
      <c r="AA53" s="28" t="s">
        <v>5</v>
      </c>
      <c r="AB53" s="17">
        <v>110402.5939513012</v>
      </c>
      <c r="AC53" s="18">
        <v>95712.666545006039</v>
      </c>
      <c r="AD53" s="18">
        <v>92765.274621412333</v>
      </c>
      <c r="AE53" s="19">
        <v>8437.0518435244521</v>
      </c>
      <c r="AF53" s="145">
        <f t="shared" si="0"/>
        <v>349.64049489447098</v>
      </c>
      <c r="AG53" s="146">
        <f t="shared" si="1"/>
        <v>3502.8691414674322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219.89967255743247</v>
      </c>
      <c r="F54" s="22">
        <v>132.08393809032901</v>
      </c>
      <c r="G54" s="22">
        <v>13.719556762373077</v>
      </c>
      <c r="H54" s="23">
        <v>210.87134243627258</v>
      </c>
      <c r="I54" s="20" t="s">
        <v>176</v>
      </c>
      <c r="J54" s="29" t="s">
        <v>6</v>
      </c>
      <c r="K54" s="21">
        <v>250.90766834667346</v>
      </c>
      <c r="L54" s="22">
        <v>152.96985401186066</v>
      </c>
      <c r="M54" s="22">
        <v>15.082374317609014</v>
      </c>
      <c r="N54" s="22">
        <v>33.721408827973782</v>
      </c>
      <c r="O54" s="23">
        <v>2304.2475653804586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-2127.0966317721595</v>
      </c>
      <c r="V54" s="21">
        <v>-31.006995789240975</v>
      </c>
      <c r="W54" s="22">
        <v>-20.884915921531665</v>
      </c>
      <c r="X54" s="22">
        <v>-1.3618175552359399</v>
      </c>
      <c r="Y54" s="23">
        <v>1E-3</v>
      </c>
      <c r="Z54" s="20" t="s">
        <v>176</v>
      </c>
      <c r="AA54" s="29" t="s">
        <v>6</v>
      </c>
      <c r="AB54" s="24">
        <v>110668.47047334115</v>
      </c>
      <c r="AC54" s="25">
        <v>95090.682094355652</v>
      </c>
      <c r="AD54" s="25">
        <v>93164.65878075028</v>
      </c>
      <c r="AE54" s="26">
        <v>8429.1696964378207</v>
      </c>
      <c r="AF54" s="147">
        <f t="shared" si="0"/>
        <v>418.95989667614316</v>
      </c>
      <c r="AG54" s="148">
        <f t="shared" si="1"/>
        <v>2337.9689742084324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273.75209782549268</v>
      </c>
      <c r="F55" s="8">
        <v>114.16328038802294</v>
      </c>
      <c r="G55" s="8">
        <v>13.641904908690117</v>
      </c>
      <c r="H55" s="9">
        <v>2019.8091184660541</v>
      </c>
      <c r="I55" s="6" t="s">
        <v>177</v>
      </c>
      <c r="J55" s="27" t="s">
        <v>0</v>
      </c>
      <c r="K55" s="7">
        <v>248.76854566621481</v>
      </c>
      <c r="L55" s="8">
        <v>110.77162794304826</v>
      </c>
      <c r="M55" s="8">
        <v>13.387218947056216</v>
      </c>
      <c r="N55" s="8">
        <v>43.56322419478257</v>
      </c>
      <c r="O55" s="9">
        <v>2427.7998747055994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-451.55298043432788</v>
      </c>
      <c r="V55" s="7">
        <v>24.984552159277943</v>
      </c>
      <c r="W55" s="8">
        <v>3.3926524449746664</v>
      </c>
      <c r="X55" s="8">
        <v>0.25568596163390095</v>
      </c>
      <c r="Y55" s="9">
        <v>1E-3</v>
      </c>
      <c r="Z55" s="6" t="s">
        <v>177</v>
      </c>
      <c r="AA55" s="27" t="s">
        <v>0</v>
      </c>
      <c r="AB55" s="14">
        <v>113053.60932105455</v>
      </c>
      <c r="AC55" s="15">
        <v>96231.491716167046</v>
      </c>
      <c r="AD55" s="15">
        <v>92613.595312636535</v>
      </c>
      <c r="AE55" s="16">
        <v>9202.6578353590685</v>
      </c>
      <c r="AF55" s="143">
        <f t="shared" si="0"/>
        <v>372.92739255631932</v>
      </c>
      <c r="AG55" s="144">
        <f t="shared" si="1"/>
        <v>2471.3630989003818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118.26426790467158</v>
      </c>
      <c r="F56" s="12">
        <v>598.08714854669961</v>
      </c>
      <c r="G56" s="12">
        <v>53.787315089446054</v>
      </c>
      <c r="H56" s="13">
        <v>425.72593792106261</v>
      </c>
      <c r="I56" s="10" t="s">
        <v>177</v>
      </c>
      <c r="J56" s="28" t="s">
        <v>1</v>
      </c>
      <c r="K56" s="11">
        <v>113.38481973326827</v>
      </c>
      <c r="L56" s="12">
        <v>626.11185619247954</v>
      </c>
      <c r="M56" s="12">
        <v>57.364718906115812</v>
      </c>
      <c r="N56" s="12">
        <v>52.45201666653324</v>
      </c>
      <c r="O56" s="13">
        <v>5928.2487555377975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-5554.9738342832679</v>
      </c>
      <c r="V56" s="11">
        <v>4.8804481714035317</v>
      </c>
      <c r="W56" s="12">
        <v>-28.023707645780252</v>
      </c>
      <c r="X56" s="12">
        <v>-3.576403816669687</v>
      </c>
      <c r="Y56" s="13">
        <v>1E-3</v>
      </c>
      <c r="Z56" s="10" t="s">
        <v>177</v>
      </c>
      <c r="AA56" s="28" t="s">
        <v>1</v>
      </c>
      <c r="AB56" s="17">
        <v>114411.10757825567</v>
      </c>
      <c r="AC56" s="18">
        <v>95939.822812488012</v>
      </c>
      <c r="AD56" s="18">
        <v>93890.86352871792</v>
      </c>
      <c r="AE56" s="19">
        <v>8839.038954276446</v>
      </c>
      <c r="AF56" s="145">
        <f t="shared" si="0"/>
        <v>796.86139483186366</v>
      </c>
      <c r="AG56" s="146">
        <f t="shared" si="1"/>
        <v>5980.7007722043309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119.86826428038241</v>
      </c>
      <c r="F57" s="12">
        <v>119.43133610058786</v>
      </c>
      <c r="G57" s="12">
        <v>10.221598417132387</v>
      </c>
      <c r="H57" s="13">
        <v>546.04282745844796</v>
      </c>
      <c r="I57" s="10" t="s">
        <v>177</v>
      </c>
      <c r="J57" s="28" t="s">
        <v>2</v>
      </c>
      <c r="K57" s="11">
        <v>138.99883364824925</v>
      </c>
      <c r="L57" s="12">
        <v>150.52733079959111</v>
      </c>
      <c r="M57" s="12">
        <v>12.640461416382779</v>
      </c>
      <c r="N57" s="12">
        <v>41.110942712674813</v>
      </c>
      <c r="O57" s="13">
        <v>1660.6985772333173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-1155.7656924875444</v>
      </c>
      <c r="V57" s="11">
        <v>-19.129569367866875</v>
      </c>
      <c r="W57" s="12">
        <v>-31.094994699003276</v>
      </c>
      <c r="X57" s="12">
        <v>-2.4178629992503899</v>
      </c>
      <c r="Y57" s="13">
        <v>1E-3</v>
      </c>
      <c r="Z57" s="10" t="s">
        <v>177</v>
      </c>
      <c r="AA57" s="28" t="s">
        <v>2</v>
      </c>
      <c r="AB57" s="17">
        <v>115683.14226472272</v>
      </c>
      <c r="AC57" s="18">
        <v>96420.771577412976</v>
      </c>
      <c r="AD57" s="18">
        <v>95228.910223286177</v>
      </c>
      <c r="AE57" s="19">
        <v>9234.2027762053731</v>
      </c>
      <c r="AF57" s="145">
        <f t="shared" si="0"/>
        <v>302.16662586422314</v>
      </c>
      <c r="AG57" s="146">
        <f t="shared" si="1"/>
        <v>1701.8095199459922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72.279433962501287</v>
      </c>
      <c r="F58" s="12">
        <v>84.332033104730073</v>
      </c>
      <c r="G58" s="12">
        <v>8.2375755743785444</v>
      </c>
      <c r="H58" s="13">
        <v>415.72900872944854</v>
      </c>
      <c r="I58" s="10" t="s">
        <v>177</v>
      </c>
      <c r="J58" s="28" t="s">
        <v>3</v>
      </c>
      <c r="K58" s="11">
        <v>90.246829990542579</v>
      </c>
      <c r="L58" s="12">
        <v>110.29142802730894</v>
      </c>
      <c r="M58" s="12">
        <v>10.783483323798277</v>
      </c>
      <c r="N58" s="12">
        <v>19.106777361759104</v>
      </c>
      <c r="O58" s="13">
        <v>1120.6456623670122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-579.82539537080436</v>
      </c>
      <c r="V58" s="11">
        <v>-17.966396028041281</v>
      </c>
      <c r="W58" s="12">
        <v>-25.958394922578901</v>
      </c>
      <c r="X58" s="12">
        <v>-2.5449077494197438</v>
      </c>
      <c r="Y58" s="13">
        <v>-144.19603562851816</v>
      </c>
      <c r="Z58" s="10" t="s">
        <v>177</v>
      </c>
      <c r="AA58" s="28" t="s">
        <v>3</v>
      </c>
      <c r="AB58" s="17">
        <v>118455.39835309441</v>
      </c>
      <c r="AC58" s="18">
        <v>97277.091205899429</v>
      </c>
      <c r="AD58" s="18">
        <v>94469.534141246608</v>
      </c>
      <c r="AE58" s="19">
        <v>9575.7213390871093</v>
      </c>
      <c r="AF58" s="145">
        <f t="shared" si="0"/>
        <v>211.32174134164978</v>
      </c>
      <c r="AG58" s="146">
        <f t="shared" si="1"/>
        <v>1139.7524397287714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55.458845730792866</v>
      </c>
      <c r="F59" s="12">
        <v>109.23945343060723</v>
      </c>
      <c r="G59" s="12">
        <v>11.233199255388685</v>
      </c>
      <c r="H59" s="13">
        <v>1424.5596689321028</v>
      </c>
      <c r="I59" s="10" t="s">
        <v>177</v>
      </c>
      <c r="J59" s="28" t="s">
        <v>4</v>
      </c>
      <c r="K59" s="11">
        <v>37.978444653958334</v>
      </c>
      <c r="L59" s="12">
        <v>83.738215538625894</v>
      </c>
      <c r="M59" s="12">
        <v>9.3484767264721533</v>
      </c>
      <c r="N59" s="12">
        <v>22.843134475574153</v>
      </c>
      <c r="O59" s="13">
        <v>1257.5194988280102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1E-3</v>
      </c>
      <c r="V59" s="11">
        <v>17.481401076834505</v>
      </c>
      <c r="W59" s="12">
        <v>25.502237891981338</v>
      </c>
      <c r="X59" s="12">
        <v>1.8857225289165382</v>
      </c>
      <c r="Y59" s="13">
        <v>144.19803562851817</v>
      </c>
      <c r="Z59" s="10" t="s">
        <v>177</v>
      </c>
      <c r="AA59" s="28" t="s">
        <v>4</v>
      </c>
      <c r="AB59" s="17">
        <v>116974.8775319736</v>
      </c>
      <c r="AC59" s="18">
        <v>93275.568580205349</v>
      </c>
      <c r="AD59" s="18">
        <v>92921.12485511032</v>
      </c>
      <c r="AE59" s="19">
        <v>9056.4962754004973</v>
      </c>
      <c r="AF59" s="145">
        <f t="shared" si="0"/>
        <v>131.06513691905639</v>
      </c>
      <c r="AG59" s="146">
        <f t="shared" si="1"/>
        <v>1280.3626333035843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66.434521951107428</v>
      </c>
      <c r="F60" s="12">
        <v>367.62692407671847</v>
      </c>
      <c r="G60" s="12">
        <v>43.557742288854342</v>
      </c>
      <c r="H60" s="13">
        <v>518.55526495210597</v>
      </c>
      <c r="I60" s="10" t="s">
        <v>177</v>
      </c>
      <c r="J60" s="28" t="s">
        <v>5</v>
      </c>
      <c r="K60" s="11">
        <v>42.745370049196922</v>
      </c>
      <c r="L60" s="12">
        <v>288.72461900801255</v>
      </c>
      <c r="M60" s="12">
        <v>35.797953272204715</v>
      </c>
      <c r="N60" s="12">
        <v>37.694241776083672</v>
      </c>
      <c r="O60" s="13">
        <v>3692.0228034106285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-3211.1607802346052</v>
      </c>
      <c r="V60" s="11">
        <v>23.6901519019105</v>
      </c>
      <c r="W60" s="12">
        <v>78.90330506870562</v>
      </c>
      <c r="X60" s="12">
        <v>7.7607890166496238</v>
      </c>
      <c r="Y60" s="13">
        <v>1E-3</v>
      </c>
      <c r="Z60" s="10" t="s">
        <v>177</v>
      </c>
      <c r="AA60" s="28" t="s">
        <v>5</v>
      </c>
      <c r="AB60" s="17">
        <v>115986.60062918013</v>
      </c>
      <c r="AC60" s="18">
        <v>96141.961491572263</v>
      </c>
      <c r="AD60" s="18">
        <v>91830.232631633466</v>
      </c>
      <c r="AE60" s="19">
        <v>8715.6566251796194</v>
      </c>
      <c r="AF60" s="145">
        <f t="shared" si="0"/>
        <v>367.26794232941421</v>
      </c>
      <c r="AG60" s="146">
        <f t="shared" si="1"/>
        <v>3729.7170451867123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226.4900012564606</v>
      </c>
      <c r="F61" s="22">
        <v>141.53053641042402</v>
      </c>
      <c r="G61" s="22">
        <v>15.042005421433188</v>
      </c>
      <c r="H61" s="23">
        <v>223.2572418678206</v>
      </c>
      <c r="I61" s="20" t="s">
        <v>177</v>
      </c>
      <c r="J61" s="29" t="s">
        <v>6</v>
      </c>
      <c r="K61" s="21">
        <v>260.4245891699789</v>
      </c>
      <c r="L61" s="22">
        <v>164.24563454872322</v>
      </c>
      <c r="M61" s="22">
        <v>16.399028363293432</v>
      </c>
      <c r="N61" s="22">
        <v>34.714282720256911</v>
      </c>
      <c r="O61" s="23">
        <v>2412.7244467670262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-2224.1804876194619</v>
      </c>
      <c r="V61" s="21">
        <v>-33.933587913518316</v>
      </c>
      <c r="W61" s="22">
        <v>-22.714098138299189</v>
      </c>
      <c r="X61" s="22">
        <v>-1.3560229418602416</v>
      </c>
      <c r="Y61" s="23">
        <v>1E-3</v>
      </c>
      <c r="Z61" s="20" t="s">
        <v>177</v>
      </c>
      <c r="AA61" s="29" t="s">
        <v>6</v>
      </c>
      <c r="AB61" s="24">
        <v>116226.01487942212</v>
      </c>
      <c r="AC61" s="25">
        <v>95414.18993184845</v>
      </c>
      <c r="AD61" s="25">
        <v>92228.408707450464</v>
      </c>
      <c r="AE61" s="26">
        <v>8707.9956031079419</v>
      </c>
      <c r="AF61" s="147">
        <f t="shared" si="0"/>
        <v>441.06925208199556</v>
      </c>
      <c r="AG61" s="148">
        <f t="shared" si="1"/>
        <v>2447.4387294872831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263.91745408168566</v>
      </c>
      <c r="F62" s="8">
        <v>123.01027405379361</v>
      </c>
      <c r="G62" s="8">
        <v>15.084554424612335</v>
      </c>
      <c r="H62" s="9">
        <v>2142.8414907698034</v>
      </c>
      <c r="I62" s="6" t="s">
        <v>185</v>
      </c>
      <c r="J62" s="27" t="s">
        <v>0</v>
      </c>
      <c r="K62" s="7">
        <v>239.84065332427346</v>
      </c>
      <c r="L62" s="8">
        <v>119.10343348948254</v>
      </c>
      <c r="M62" s="8">
        <v>14.770124942511213</v>
      </c>
      <c r="N62" s="8">
        <v>45.488217523620975</v>
      </c>
      <c r="O62" s="9">
        <v>2478.0657966037684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-380.71152335758637</v>
      </c>
      <c r="V62" s="7">
        <v>24.077800757412195</v>
      </c>
      <c r="W62" s="8">
        <v>3.9078405643110643</v>
      </c>
      <c r="X62" s="8">
        <v>0.31542948210112381</v>
      </c>
      <c r="Y62" s="9">
        <v>1E-3</v>
      </c>
      <c r="Z62" s="6" t="s">
        <v>185</v>
      </c>
      <c r="AA62" s="27" t="s">
        <v>0</v>
      </c>
      <c r="AB62" s="14">
        <v>129720.30761686928</v>
      </c>
      <c r="AC62" s="15">
        <v>96683.467999435321</v>
      </c>
      <c r="AD62" s="15">
        <v>91544.595219978597</v>
      </c>
      <c r="AE62" s="16">
        <v>9480.2130462343193</v>
      </c>
      <c r="AF62" s="143">
        <f t="shared" si="0"/>
        <v>373.71421175626722</v>
      </c>
      <c r="AG62" s="144">
        <f t="shared" si="1"/>
        <v>2523.5540141273896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113.91126366292406</v>
      </c>
      <c r="F63" s="12">
        <v>644.53946502152507</v>
      </c>
      <c r="G63" s="12">
        <v>59.484051642256453</v>
      </c>
      <c r="H63" s="13">
        <v>451.947726976181</v>
      </c>
      <c r="I63" s="10" t="s">
        <v>185</v>
      </c>
      <c r="J63" s="28" t="s">
        <v>1</v>
      </c>
      <c r="K63" s="11">
        <v>109.23890363723179</v>
      </c>
      <c r="L63" s="12">
        <v>675.57719737051411</v>
      </c>
      <c r="M63" s="12">
        <v>63.55510800826351</v>
      </c>
      <c r="N63" s="12">
        <v>52.376003165584244</v>
      </c>
      <c r="O63" s="13">
        <v>6383.6256520043116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-5984.0529281937143</v>
      </c>
      <c r="V63" s="11">
        <v>4.6733600256922392</v>
      </c>
      <c r="W63" s="12">
        <v>-31.036732348989254</v>
      </c>
      <c r="X63" s="12">
        <v>-4.0700563660071163</v>
      </c>
      <c r="Y63" s="13">
        <v>1E-3</v>
      </c>
      <c r="Z63" s="10" t="s">
        <v>185</v>
      </c>
      <c r="AA63" s="28" t="s">
        <v>1</v>
      </c>
      <c r="AB63" s="17">
        <v>131123.85573831078</v>
      </c>
      <c r="AC63" s="18">
        <v>96422.684123359271</v>
      </c>
      <c r="AD63" s="18">
        <v>92821.802431020697</v>
      </c>
      <c r="AE63" s="19">
        <v>9116.7048058287619</v>
      </c>
      <c r="AF63" s="145">
        <f t="shared" si="0"/>
        <v>848.3712090160094</v>
      </c>
      <c r="AG63" s="146">
        <f t="shared" si="1"/>
        <v>6436.0016551698955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115.35730365792493</v>
      </c>
      <c r="F64" s="12">
        <v>128.72660444676444</v>
      </c>
      <c r="G64" s="12">
        <v>11.307312347915357</v>
      </c>
      <c r="H64" s="13">
        <v>579.24653109357087</v>
      </c>
      <c r="I64" s="10" t="s">
        <v>185</v>
      </c>
      <c r="J64" s="28" t="s">
        <v>2</v>
      </c>
      <c r="K64" s="11">
        <v>135.15284276426354</v>
      </c>
      <c r="L64" s="12">
        <v>166.08303734756089</v>
      </c>
      <c r="M64" s="12">
        <v>14.277541094255755</v>
      </c>
      <c r="N64" s="12">
        <v>43.794614385467263</v>
      </c>
      <c r="O64" s="13">
        <v>1727.025688939656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-1191.5727722315526</v>
      </c>
      <c r="V64" s="11">
        <v>-19.794539106338608</v>
      </c>
      <c r="W64" s="12">
        <v>-37.355432900796359</v>
      </c>
      <c r="X64" s="12">
        <v>-2.9692287463403972</v>
      </c>
      <c r="Y64" s="13">
        <v>1E-3</v>
      </c>
      <c r="Z64" s="10" t="s">
        <v>185</v>
      </c>
      <c r="AA64" s="28" t="s">
        <v>2</v>
      </c>
      <c r="AB64" s="17">
        <v>132366.39849365177</v>
      </c>
      <c r="AC64" s="18">
        <v>96872.710917538192</v>
      </c>
      <c r="AD64" s="18">
        <v>94159.861383710682</v>
      </c>
      <c r="AE64" s="19">
        <v>9511.8052189137288</v>
      </c>
      <c r="AF64" s="145">
        <f t="shared" si="0"/>
        <v>315.51342120608018</v>
      </c>
      <c r="AG64" s="146">
        <f t="shared" si="1"/>
        <v>1770.8203033251232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69.419676158302224</v>
      </c>
      <c r="F65" s="12">
        <v>90.903105650647859</v>
      </c>
      <c r="G65" s="12">
        <v>9.1150365063034222</v>
      </c>
      <c r="H65" s="13">
        <v>442.08303594488973</v>
      </c>
      <c r="I65" s="10" t="s">
        <v>185</v>
      </c>
      <c r="J65" s="28" t="s">
        <v>3</v>
      </c>
      <c r="K65" s="11">
        <v>87.319850404590028</v>
      </c>
      <c r="L65" s="12">
        <v>118.75412121057111</v>
      </c>
      <c r="M65" s="12">
        <v>11.943381839629721</v>
      </c>
      <c r="N65" s="12">
        <v>19.454647898121532</v>
      </c>
      <c r="O65" s="13">
        <v>1173.2252834546343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-589.62435102263555</v>
      </c>
      <c r="V65" s="11">
        <v>-17.899174246287782</v>
      </c>
      <c r="W65" s="12">
        <v>-27.850015559923239</v>
      </c>
      <c r="X65" s="12">
        <v>-2.8273453333262957</v>
      </c>
      <c r="Y65" s="13">
        <v>-160.97054438523051</v>
      </c>
      <c r="Z65" s="10" t="s">
        <v>185</v>
      </c>
      <c r="AA65" s="28" t="s">
        <v>3</v>
      </c>
      <c r="AB65" s="17">
        <v>135080.02023612495</v>
      </c>
      <c r="AC65" s="18">
        <v>97725.114101049126</v>
      </c>
      <c r="AD65" s="18">
        <v>93400.888278761937</v>
      </c>
      <c r="AE65" s="19">
        <v>9853.2420611676753</v>
      </c>
      <c r="AF65" s="145">
        <f t="shared" si="0"/>
        <v>218.01735345479088</v>
      </c>
      <c r="AG65" s="146">
        <f t="shared" si="1"/>
        <v>1192.6799313527558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53.31498349292194</v>
      </c>
      <c r="F66" s="12">
        <v>117.77038583489332</v>
      </c>
      <c r="G66" s="12">
        <v>12.425757110912711</v>
      </c>
      <c r="H66" s="13">
        <v>1516.5063230532323</v>
      </c>
      <c r="I66" s="10" t="s">
        <v>185</v>
      </c>
      <c r="J66" s="28" t="s">
        <v>4</v>
      </c>
      <c r="K66" s="11">
        <v>36.091923630699974</v>
      </c>
      <c r="L66" s="12">
        <v>90.002087501218398</v>
      </c>
      <c r="M66" s="12">
        <v>10.450541485462129</v>
      </c>
      <c r="N66" s="12">
        <v>24.673616475391427</v>
      </c>
      <c r="O66" s="13">
        <v>1330.8611621926104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1E-3</v>
      </c>
      <c r="V66" s="11">
        <v>17.224059862221971</v>
      </c>
      <c r="W66" s="12">
        <v>27.7692983336749</v>
      </c>
      <c r="X66" s="12">
        <v>1.97621562545058</v>
      </c>
      <c r="Y66" s="13">
        <v>160.97254438523052</v>
      </c>
      <c r="Z66" s="10" t="s">
        <v>185</v>
      </c>
      <c r="AA66" s="28" t="s">
        <v>4</v>
      </c>
      <c r="AB66" s="17">
        <v>133638.09800436441</v>
      </c>
      <c r="AC66" s="18">
        <v>93783.359691802674</v>
      </c>
      <c r="AD66" s="18">
        <v>91851.881419274476</v>
      </c>
      <c r="AE66" s="19">
        <v>9334.0651237506518</v>
      </c>
      <c r="AF66" s="145">
        <f t="shared" si="0"/>
        <v>136.5445526173805</v>
      </c>
      <c r="AG66" s="146">
        <f t="shared" si="1"/>
        <v>1355.5347786680018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63.907800875594098</v>
      </c>
      <c r="F67" s="12">
        <v>396.18416562618182</v>
      </c>
      <c r="G67" s="12">
        <v>48.170816773204635</v>
      </c>
      <c r="H67" s="13">
        <v>552.4302354408253</v>
      </c>
      <c r="I67" s="10" t="s">
        <v>185</v>
      </c>
      <c r="J67" s="28" t="s">
        <v>5</v>
      </c>
      <c r="K67" s="11">
        <v>39.572053854247798</v>
      </c>
      <c r="L67" s="12">
        <v>306.62642324507379</v>
      </c>
      <c r="M67" s="12">
        <v>39.224580898987838</v>
      </c>
      <c r="N67" s="12">
        <v>40.93874278448402</v>
      </c>
      <c r="O67" s="13">
        <v>3983.7139434126293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-3472.2214507562867</v>
      </c>
      <c r="V67" s="11">
        <v>24.336747021346319</v>
      </c>
      <c r="W67" s="12">
        <v>89.558742381108345</v>
      </c>
      <c r="X67" s="12">
        <v>8.9472358742168279</v>
      </c>
      <c r="Y67" s="13">
        <v>1E-3</v>
      </c>
      <c r="Z67" s="10" t="s">
        <v>185</v>
      </c>
      <c r="AA67" s="28" t="s">
        <v>5</v>
      </c>
      <c r="AB67" s="17">
        <v>132674.33376644566</v>
      </c>
      <c r="AC67" s="18">
        <v>96637.323271998001</v>
      </c>
      <c r="AD67" s="18">
        <v>90761.150989485293</v>
      </c>
      <c r="AE67" s="19">
        <v>8992.8811067884162</v>
      </c>
      <c r="AF67" s="145">
        <f t="shared" si="0"/>
        <v>385.42305799830945</v>
      </c>
      <c r="AG67" s="146">
        <f t="shared" si="1"/>
        <v>4024.6526861971133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217.8154361195611</v>
      </c>
      <c r="F68" s="22">
        <v>152.53177160175102</v>
      </c>
      <c r="G68" s="22">
        <v>16.636142758982828</v>
      </c>
      <c r="H68" s="23">
        <v>237.84919082991485</v>
      </c>
      <c r="I68" s="20" t="s">
        <v>185</v>
      </c>
      <c r="J68" s="29" t="s">
        <v>6</v>
      </c>
      <c r="K68" s="21">
        <v>250.42769043360732</v>
      </c>
      <c r="L68" s="22">
        <v>177.51947207113648</v>
      </c>
      <c r="M68" s="22">
        <v>18.00239329507756</v>
      </c>
      <c r="N68" s="22">
        <v>35.801735767123958</v>
      </c>
      <c r="O68" s="23">
        <v>2483.432113651601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-2281.3836585888102</v>
      </c>
      <c r="V68" s="21">
        <v>-32.611254314046327</v>
      </c>
      <c r="W68" s="22">
        <v>-24.986700469385461</v>
      </c>
      <c r="X68" s="22">
        <v>-1.365250536094724</v>
      </c>
      <c r="Y68" s="23">
        <v>1E-3</v>
      </c>
      <c r="Z68" s="20" t="s">
        <v>185</v>
      </c>
      <c r="AA68" s="29" t="s">
        <v>6</v>
      </c>
      <c r="AB68" s="24">
        <v>132837.17789143912</v>
      </c>
      <c r="AC68" s="25">
        <v>95804.59386084479</v>
      </c>
      <c r="AD68" s="25">
        <v>91159.876359961563</v>
      </c>
      <c r="AE68" s="26">
        <v>8985.5805637327612</v>
      </c>
      <c r="AF68" s="147">
        <f t="shared" si="0"/>
        <v>445.94955579982138</v>
      </c>
      <c r="AG68" s="148">
        <f t="shared" si="1"/>
        <v>2519.2338494187247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252.15991490122741</v>
      </c>
      <c r="F69" s="8">
        <v>133.26967802611574</v>
      </c>
      <c r="G69" s="8">
        <v>16.8185916726414</v>
      </c>
      <c r="H69" s="9">
        <v>2284.0808946685793</v>
      </c>
      <c r="I69" s="6" t="s">
        <v>186</v>
      </c>
      <c r="J69" s="27" t="s">
        <v>0</v>
      </c>
      <c r="K69" s="7">
        <v>229.45019101258046</v>
      </c>
      <c r="L69" s="8">
        <v>128.71660515843149</v>
      </c>
      <c r="M69" s="8">
        <v>16.427497315317815</v>
      </c>
      <c r="N69" s="8">
        <v>47.90340975122686</v>
      </c>
      <c r="O69" s="9">
        <v>2529.4976824390997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-293.31919752174753</v>
      </c>
      <c r="V69" s="7">
        <v>22.710723888646964</v>
      </c>
      <c r="W69" s="8">
        <v>4.5540728676842699</v>
      </c>
      <c r="X69" s="8">
        <v>0.39209435732358394</v>
      </c>
      <c r="Y69" s="9">
        <v>1E-3</v>
      </c>
      <c r="Z69" s="6" t="s">
        <v>186</v>
      </c>
      <c r="AA69" s="27" t="s">
        <v>0</v>
      </c>
      <c r="AB69" s="14">
        <v>150312.04026115662</v>
      </c>
      <c r="AC69" s="15">
        <v>96506.669007245451</v>
      </c>
      <c r="AD69" s="15">
        <v>89734.013614389201</v>
      </c>
      <c r="AE69" s="16">
        <v>9767.9324104248426</v>
      </c>
      <c r="AF69" s="143">
        <f t="shared" si="0"/>
        <v>374.59429348632972</v>
      </c>
      <c r="AG69" s="144">
        <f t="shared" si="1"/>
        <v>2577.4010921903264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108.74371508433626</v>
      </c>
      <c r="F70" s="12">
        <v>698.4944606219874</v>
      </c>
      <c r="G70" s="12">
        <v>66.337814766738802</v>
      </c>
      <c r="H70" s="13">
        <v>482.00634498308398</v>
      </c>
      <c r="I70" s="10" t="s">
        <v>186</v>
      </c>
      <c r="J70" s="28" t="s">
        <v>1</v>
      </c>
      <c r="K70" s="11">
        <v>104.43213611067962</v>
      </c>
      <c r="L70" s="12">
        <v>732.40610422881605</v>
      </c>
      <c r="M70" s="12">
        <v>70.893963000230073</v>
      </c>
      <c r="N70" s="12">
        <v>52.351959362180708</v>
      </c>
      <c r="O70" s="13">
        <v>6909.2275361957591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-6479.5721505748552</v>
      </c>
      <c r="V70" s="11">
        <v>4.3125789736567866</v>
      </c>
      <c r="W70" s="12">
        <v>-33.910643606828593</v>
      </c>
      <c r="X70" s="12">
        <v>-4.5551482334912565</v>
      </c>
      <c r="Y70" s="13">
        <v>1E-3</v>
      </c>
      <c r="Z70" s="10" t="s">
        <v>186</v>
      </c>
      <c r="AA70" s="28" t="s">
        <v>1</v>
      </c>
      <c r="AB70" s="17">
        <v>151779.28107867017</v>
      </c>
      <c r="AC70" s="18">
        <v>96304.681011489069</v>
      </c>
      <c r="AD70" s="18">
        <v>91010.808539203921</v>
      </c>
      <c r="AE70" s="19">
        <v>9404.5388326685097</v>
      </c>
      <c r="AF70" s="145">
        <f t="shared" si="0"/>
        <v>907.73220333972574</v>
      </c>
      <c r="AG70" s="146">
        <f t="shared" si="1"/>
        <v>6961.5794955579395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110.03633709010921</v>
      </c>
      <c r="F71" s="12">
        <v>139.53328932231159</v>
      </c>
      <c r="G71" s="12">
        <v>12.614675986310775</v>
      </c>
      <c r="H71" s="13">
        <v>617.38583690940823</v>
      </c>
      <c r="I71" s="10" t="s">
        <v>186</v>
      </c>
      <c r="J71" s="28" t="s">
        <v>2</v>
      </c>
      <c r="K71" s="11">
        <v>130.20102553170742</v>
      </c>
      <c r="L71" s="12">
        <v>184.26788406764047</v>
      </c>
      <c r="M71" s="12">
        <v>16.255949287347637</v>
      </c>
      <c r="N71" s="12">
        <v>46.686151835139185</v>
      </c>
      <c r="O71" s="13">
        <v>1801.5693479039032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-1230.8686628296343</v>
      </c>
      <c r="V71" s="11">
        <v>-20.163688441598186</v>
      </c>
      <c r="W71" s="12">
        <v>-44.733594745328595</v>
      </c>
      <c r="X71" s="12">
        <v>-3.6402733010368613</v>
      </c>
      <c r="Y71" s="13">
        <v>1E-3</v>
      </c>
      <c r="Z71" s="10" t="s">
        <v>186</v>
      </c>
      <c r="AA71" s="28" t="s">
        <v>2</v>
      </c>
      <c r="AB71" s="17">
        <v>152983.91037642985</v>
      </c>
      <c r="AC71" s="18">
        <v>96741.94743204728</v>
      </c>
      <c r="AD71" s="18">
        <v>92350.75944770225</v>
      </c>
      <c r="AE71" s="19">
        <v>9799.5702227673592</v>
      </c>
      <c r="AF71" s="145">
        <f t="shared" ref="AF71:AF89" si="2">SUM(K71:M71)</f>
        <v>330.72485888669547</v>
      </c>
      <c r="AG71" s="146">
        <f t="shared" ref="AG71:AG89" si="3">SUM(N71:O71)</f>
        <v>1848.2554997390425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66.117847813595091</v>
      </c>
      <c r="F72" s="12">
        <v>98.510576029130902</v>
      </c>
      <c r="G72" s="12">
        <v>10.16728991341733</v>
      </c>
      <c r="H72" s="13">
        <v>472.28934857595618</v>
      </c>
      <c r="I72" s="10" t="s">
        <v>186</v>
      </c>
      <c r="J72" s="28" t="s">
        <v>3</v>
      </c>
      <c r="K72" s="11">
        <v>83.756220286676594</v>
      </c>
      <c r="L72" s="12">
        <v>128.56235532384386</v>
      </c>
      <c r="M72" s="12">
        <v>13.34657670608842</v>
      </c>
      <c r="N72" s="12">
        <v>19.830070069859097</v>
      </c>
      <c r="O72" s="13">
        <v>1233.0418991314393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-600.38558672125964</v>
      </c>
      <c r="V72" s="11">
        <v>-17.637372473081516</v>
      </c>
      <c r="W72" s="12">
        <v>-30.050779294712857</v>
      </c>
      <c r="X72" s="12">
        <v>-3.1782867926710829</v>
      </c>
      <c r="Y72" s="13">
        <v>-180.19503390408252</v>
      </c>
      <c r="Z72" s="10" t="s">
        <v>186</v>
      </c>
      <c r="AA72" s="28" t="s">
        <v>3</v>
      </c>
      <c r="AB72" s="17">
        <v>155667.37326853219</v>
      </c>
      <c r="AC72" s="18">
        <v>97546.880360230309</v>
      </c>
      <c r="AD72" s="18">
        <v>91584.919608428143</v>
      </c>
      <c r="AE72" s="19">
        <v>10140.930631612558</v>
      </c>
      <c r="AF72" s="145">
        <f t="shared" si="2"/>
        <v>225.66515231660887</v>
      </c>
      <c r="AG72" s="146">
        <f t="shared" si="3"/>
        <v>1252.8719692012985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50.824384594838818</v>
      </c>
      <c r="F73" s="12">
        <v>127.66569105740771</v>
      </c>
      <c r="G73" s="12">
        <v>13.854342940162368</v>
      </c>
      <c r="H73" s="13">
        <v>1621.8311449281143</v>
      </c>
      <c r="I73" s="10" t="s">
        <v>186</v>
      </c>
      <c r="J73" s="28" t="s">
        <v>4</v>
      </c>
      <c r="K73" s="11">
        <v>33.978592104229492</v>
      </c>
      <c r="L73" s="12">
        <v>97.283430878292123</v>
      </c>
      <c r="M73" s="12">
        <v>11.789274150358999</v>
      </c>
      <c r="N73" s="12">
        <v>26.63143798158697</v>
      </c>
      <c r="O73" s="13">
        <v>1415.0036730424447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1E-3</v>
      </c>
      <c r="V73" s="11">
        <v>16.846792490609339</v>
      </c>
      <c r="W73" s="12">
        <v>30.383260179115585</v>
      </c>
      <c r="X73" s="12">
        <v>2.0660687898033685</v>
      </c>
      <c r="Y73" s="13">
        <v>180.19703390408253</v>
      </c>
      <c r="Z73" s="10" t="s">
        <v>186</v>
      </c>
      <c r="AA73" s="28" t="s">
        <v>4</v>
      </c>
      <c r="AB73" s="17">
        <v>154287.2800168127</v>
      </c>
      <c r="AC73" s="18">
        <v>93699.807798520225</v>
      </c>
      <c r="AD73" s="18">
        <v>90033.831129266124</v>
      </c>
      <c r="AE73" s="19">
        <v>9621.7987598856325</v>
      </c>
      <c r="AF73" s="145">
        <f t="shared" si="2"/>
        <v>143.05129713288062</v>
      </c>
      <c r="AG73" s="146">
        <f t="shared" si="3"/>
        <v>1441.6351110240316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60.948926920978863</v>
      </c>
      <c r="F74" s="12">
        <v>429.17884996538476</v>
      </c>
      <c r="G74" s="12">
        <v>53.695437752948344</v>
      </c>
      <c r="H74" s="13">
        <v>591.23198434594917</v>
      </c>
      <c r="I74" s="10" t="s">
        <v>186</v>
      </c>
      <c r="J74" s="28" t="s">
        <v>5</v>
      </c>
      <c r="K74" s="11">
        <v>36.297294339271438</v>
      </c>
      <c r="L74" s="12">
        <v>327.60191960349141</v>
      </c>
      <c r="M74" s="12">
        <v>43.356866625475092</v>
      </c>
      <c r="N74" s="12">
        <v>44.657548505948697</v>
      </c>
      <c r="O74" s="13">
        <v>4321.2481856616323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2.889117282627468E-2</v>
      </c>
      <c r="U74" s="18">
        <v>-3774.6727498216314</v>
      </c>
      <c r="V74" s="11">
        <v>24.652632581707422</v>
      </c>
      <c r="W74" s="12">
        <v>101.57793036189314</v>
      </c>
      <c r="X74" s="12">
        <v>10.311679954646971</v>
      </c>
      <c r="Y74" s="13">
        <v>1E-3</v>
      </c>
      <c r="Z74" s="10" t="s">
        <v>186</v>
      </c>
      <c r="AA74" s="28" t="s">
        <v>5</v>
      </c>
      <c r="AB74" s="17">
        <v>153362.15971119277</v>
      </c>
      <c r="AC74" s="18">
        <v>96487.139664910152</v>
      </c>
      <c r="AD74" s="18">
        <v>88947.831892944916</v>
      </c>
      <c r="AE74" s="19">
        <v>9280.3175785819385</v>
      </c>
      <c r="AF74" s="145">
        <f t="shared" si="2"/>
        <v>407.25608056823796</v>
      </c>
      <c r="AG74" s="146">
        <f t="shared" si="3"/>
        <v>4365.9057341675807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207.67672774876581</v>
      </c>
      <c r="F75" s="22">
        <v>165.25054546176239</v>
      </c>
      <c r="G75" s="22">
        <v>18.545841932459336</v>
      </c>
      <c r="H75" s="23">
        <v>254.59086339284471</v>
      </c>
      <c r="I75" s="20" t="s">
        <v>186</v>
      </c>
      <c r="J75" s="29" t="s">
        <v>6</v>
      </c>
      <c r="K75" s="21">
        <v>238.39239476870671</v>
      </c>
      <c r="L75" s="22">
        <v>193.06479122358536</v>
      </c>
      <c r="M75" s="22">
        <v>19.935976707034058</v>
      </c>
      <c r="N75" s="22">
        <v>36.934858961525862</v>
      </c>
      <c r="O75" s="23">
        <v>2561.8936575746693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-2344.2366531433504</v>
      </c>
      <c r="V75" s="21">
        <v>-30.714667019940801</v>
      </c>
      <c r="W75" s="22">
        <v>-27.813245761822948</v>
      </c>
      <c r="X75" s="22">
        <v>-1.3891347745747216</v>
      </c>
      <c r="Y75" s="23">
        <v>1E-3</v>
      </c>
      <c r="Z75" s="20" t="s">
        <v>186</v>
      </c>
      <c r="AA75" s="29" t="s">
        <v>6</v>
      </c>
      <c r="AB75" s="24">
        <v>153405.43868788582</v>
      </c>
      <c r="AC75" s="25">
        <v>95576.140583142973</v>
      </c>
      <c r="AD75" s="25">
        <v>89355.42543654106</v>
      </c>
      <c r="AE75" s="26">
        <v>9273.3298075608363</v>
      </c>
      <c r="AF75" s="147">
        <f t="shared" si="2"/>
        <v>451.39316269932613</v>
      </c>
      <c r="AG75" s="148">
        <f t="shared" si="3"/>
        <v>2598.8285165361954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239.30175225261152</v>
      </c>
      <c r="F76" s="8">
        <v>145.3382525576379</v>
      </c>
      <c r="G76" s="8">
        <v>19.216582083762532</v>
      </c>
      <c r="H76" s="9">
        <v>2381.115424961833</v>
      </c>
      <c r="I76" s="6" t="s">
        <v>187</v>
      </c>
      <c r="J76" s="27" t="s">
        <v>0</v>
      </c>
      <c r="K76" s="7">
        <v>218.10152903725026</v>
      </c>
      <c r="L76" s="8">
        <v>139.92386662138347</v>
      </c>
      <c r="M76" s="8">
        <v>18.111600078763573</v>
      </c>
      <c r="N76" s="8">
        <v>53.360208326005761</v>
      </c>
      <c r="O76" s="9">
        <v>2638.3625102111023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-310.60629357527546</v>
      </c>
      <c r="V76" s="7">
        <v>21.201223215361242</v>
      </c>
      <c r="W76" s="8">
        <v>5.4153859362544123</v>
      </c>
      <c r="X76" s="8">
        <v>1.1059820049989522</v>
      </c>
      <c r="Y76" s="9">
        <v>1E-3</v>
      </c>
      <c r="Z76" s="6" t="s">
        <v>187</v>
      </c>
      <c r="AA76" s="27" t="s">
        <v>0</v>
      </c>
      <c r="AB76" s="14">
        <v>176148.41914128652</v>
      </c>
      <c r="AC76" s="15">
        <v>95876.683405377262</v>
      </c>
      <c r="AD76" s="15">
        <v>89074.838235216652</v>
      </c>
      <c r="AE76" s="16">
        <v>9708.1599744334344</v>
      </c>
      <c r="AF76" s="143">
        <f t="shared" si="2"/>
        <v>376.13699573739729</v>
      </c>
      <c r="AG76" s="144">
        <f t="shared" si="3"/>
        <v>2691.722718537108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102.88278652524303</v>
      </c>
      <c r="F77" s="12">
        <v>761.1976716090594</v>
      </c>
      <c r="G77" s="12">
        <v>75.796174167921052</v>
      </c>
      <c r="H77" s="13">
        <v>517.11638862173743</v>
      </c>
      <c r="I77" s="10" t="s">
        <v>187</v>
      </c>
      <c r="J77" s="28" t="s">
        <v>1</v>
      </c>
      <c r="K77" s="11">
        <v>99.097150532505381</v>
      </c>
      <c r="L77" s="12">
        <v>798.05382561347096</v>
      </c>
      <c r="M77" s="12">
        <v>78.498320967090947</v>
      </c>
      <c r="N77" s="12">
        <v>52.027148639616613</v>
      </c>
      <c r="O77" s="13">
        <v>7560.6459684551701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-7095.5557284730494</v>
      </c>
      <c r="V77" s="11">
        <v>3.7866359927374789</v>
      </c>
      <c r="W77" s="12">
        <v>-36.855154004411361</v>
      </c>
      <c r="X77" s="12">
        <v>-2.7011467991698925</v>
      </c>
      <c r="Y77" s="13">
        <v>1E-3</v>
      </c>
      <c r="Z77" s="10" t="s">
        <v>187</v>
      </c>
      <c r="AA77" s="28" t="s">
        <v>1</v>
      </c>
      <c r="AB77" s="17">
        <v>177713.79963834956</v>
      </c>
      <c r="AC77" s="18">
        <v>95747.260251571657</v>
      </c>
      <c r="AD77" s="18">
        <v>90351.12823521666</v>
      </c>
      <c r="AE77" s="19">
        <v>9702.9249197366516</v>
      </c>
      <c r="AF77" s="145">
        <f t="shared" si="2"/>
        <v>975.64929711306729</v>
      </c>
      <c r="AG77" s="146">
        <f t="shared" si="3"/>
        <v>7612.6731170947869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104.03035950001777</v>
      </c>
      <c r="F78" s="12">
        <v>152.10360721496579</v>
      </c>
      <c r="G78" s="12">
        <v>14.4162940207154</v>
      </c>
      <c r="H78" s="13">
        <v>661.95975069696874</v>
      </c>
      <c r="I78" s="10" t="s">
        <v>187</v>
      </c>
      <c r="J78" s="28" t="s">
        <v>2</v>
      </c>
      <c r="K78" s="11">
        <v>124.31900755751286</v>
      </c>
      <c r="L78" s="12">
        <v>205.66836969867279</v>
      </c>
      <c r="M78" s="12">
        <v>18.363900689419204</v>
      </c>
      <c r="N78" s="12">
        <v>50.242260912102779</v>
      </c>
      <c r="O78" s="13">
        <v>1896.5255894219881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-1284.8070996371221</v>
      </c>
      <c r="V78" s="11">
        <v>-20.287648057495101</v>
      </c>
      <c r="W78" s="12">
        <v>-53.563762483706888</v>
      </c>
      <c r="X78" s="12">
        <v>-3.9466066687038026</v>
      </c>
      <c r="Y78" s="13">
        <v>1E-3</v>
      </c>
      <c r="Z78" s="10" t="s">
        <v>187</v>
      </c>
      <c r="AA78" s="28" t="s">
        <v>2</v>
      </c>
      <c r="AB78" s="17">
        <v>178863.1791756443</v>
      </c>
      <c r="AC78" s="18">
        <v>96182.519149912594</v>
      </c>
      <c r="AD78" s="18">
        <v>91694.108235216641</v>
      </c>
      <c r="AE78" s="19">
        <v>10097.87371125376</v>
      </c>
      <c r="AF78" s="145">
        <f t="shared" si="2"/>
        <v>348.35127794560486</v>
      </c>
      <c r="AG78" s="146">
        <f t="shared" si="3"/>
        <v>1946.7678503340908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62.477426770904891</v>
      </c>
      <c r="F79" s="12">
        <v>107.37678774182558</v>
      </c>
      <c r="G79" s="12">
        <v>11.61518835537712</v>
      </c>
      <c r="H79" s="13">
        <v>507.27087445713101</v>
      </c>
      <c r="I79" s="10" t="s">
        <v>187</v>
      </c>
      <c r="J79" s="28" t="s">
        <v>3</v>
      </c>
      <c r="K79" s="11">
        <v>79.599246772680516</v>
      </c>
      <c r="L79" s="12">
        <v>139.89486151130779</v>
      </c>
      <c r="M79" s="12">
        <v>14.79133926495094</v>
      </c>
      <c r="N79" s="12">
        <v>20.219554341181912</v>
      </c>
      <c r="O79" s="13">
        <v>1307.5959905712784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-604.88389049581224</v>
      </c>
      <c r="V79" s="11">
        <v>-17.120820001775662</v>
      </c>
      <c r="W79" s="12">
        <v>-32.517073769482174</v>
      </c>
      <c r="X79" s="12">
        <v>-3.1751509095738184</v>
      </c>
      <c r="Y79" s="13">
        <v>-215.65877995951703</v>
      </c>
      <c r="Z79" s="10" t="s">
        <v>187</v>
      </c>
      <c r="AA79" s="28" t="s">
        <v>3</v>
      </c>
      <c r="AB79" s="17">
        <v>181499.67938828617</v>
      </c>
      <c r="AC79" s="18">
        <v>96921.180469047424</v>
      </c>
      <c r="AD79" s="18">
        <v>90886.503970359365</v>
      </c>
      <c r="AE79" s="19">
        <v>10439.159183067402</v>
      </c>
      <c r="AF79" s="145">
        <f t="shared" si="2"/>
        <v>234.28544754893926</v>
      </c>
      <c r="AG79" s="146">
        <f t="shared" si="3"/>
        <v>1327.8155449124604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48.065234085877925</v>
      </c>
      <c r="F80" s="12">
        <v>139.21771399921846</v>
      </c>
      <c r="G80" s="12">
        <v>15.816858450399303</v>
      </c>
      <c r="H80" s="13">
        <v>1746.5708495499571</v>
      </c>
      <c r="I80" s="10" t="s">
        <v>187</v>
      </c>
      <c r="J80" s="28" t="s">
        <v>4</v>
      </c>
      <c r="K80" s="11">
        <v>31.672165969552466</v>
      </c>
      <c r="L80" s="12">
        <v>105.69347746388573</v>
      </c>
      <c r="M80" s="12">
        <v>13.190108290694111</v>
      </c>
      <c r="N80" s="12">
        <v>28.791965356877633</v>
      </c>
      <c r="O80" s="13">
        <v>1517.0581947483188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-14.938090514756423</v>
      </c>
      <c r="V80" s="11">
        <v>16.394068116325467</v>
      </c>
      <c r="W80" s="12">
        <v>33.525236535332731</v>
      </c>
      <c r="X80" s="12">
        <v>2.6277501597051907</v>
      </c>
      <c r="Y80" s="13">
        <v>215.66077995951704</v>
      </c>
      <c r="Z80" s="10" t="s">
        <v>187</v>
      </c>
      <c r="AA80" s="28" t="s">
        <v>4</v>
      </c>
      <c r="AB80" s="17">
        <v>180215.13430795845</v>
      </c>
      <c r="AC80" s="18">
        <v>93183.812538848419</v>
      </c>
      <c r="AD80" s="18">
        <v>89339.893471994481</v>
      </c>
      <c r="AE80" s="19">
        <v>9933.9725721871182</v>
      </c>
      <c r="AF80" s="145">
        <f t="shared" si="2"/>
        <v>150.55575172413231</v>
      </c>
      <c r="AG80" s="146">
        <f t="shared" si="3"/>
        <v>1545.8501601051964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57.611325660552346</v>
      </c>
      <c r="F81" s="12">
        <v>467.4424049258032</v>
      </c>
      <c r="G81" s="12">
        <v>61.336461925121938</v>
      </c>
      <c r="H81" s="13">
        <v>636.51507025536455</v>
      </c>
      <c r="I81" s="10" t="s">
        <v>187</v>
      </c>
      <c r="J81" s="28" t="s">
        <v>5</v>
      </c>
      <c r="K81" s="11">
        <v>33.008847501640858</v>
      </c>
      <c r="L81" s="12">
        <v>352.15330066707952</v>
      </c>
      <c r="M81" s="12">
        <v>47.465258620863857</v>
      </c>
      <c r="N81" s="12">
        <v>49.476161504260361</v>
      </c>
      <c r="O81" s="13">
        <v>4741.1558397531162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7.0865745914047968</v>
      </c>
      <c r="U81" s="18">
        <v>-4154.1159310020121</v>
      </c>
      <c r="V81" s="11">
        <v>24.603478158911493</v>
      </c>
      <c r="W81" s="12">
        <v>115.29010425872377</v>
      </c>
      <c r="X81" s="12">
        <v>6.7866287128532958</v>
      </c>
      <c r="Y81" s="13">
        <v>1E-3</v>
      </c>
      <c r="Z81" s="10" t="s">
        <v>187</v>
      </c>
      <c r="AA81" s="28" t="s">
        <v>5</v>
      </c>
      <c r="AB81" s="17">
        <v>179346.67246150493</v>
      </c>
      <c r="AC81" s="18">
        <v>95873.707669136522</v>
      </c>
      <c r="AD81" s="18">
        <v>88284.367452216669</v>
      </c>
      <c r="AE81" s="19">
        <v>9578.3176988088399</v>
      </c>
      <c r="AF81" s="145">
        <f t="shared" si="2"/>
        <v>432.6274067895842</v>
      </c>
      <c r="AG81" s="146">
        <f t="shared" si="3"/>
        <v>4790.6320012573769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196.24388126999344</v>
      </c>
      <c r="F82" s="22">
        <v>180.01965657570295</v>
      </c>
      <c r="G82" s="22">
        <v>21.188278084761894</v>
      </c>
      <c r="H82" s="23">
        <v>274.12919581097572</v>
      </c>
      <c r="I82" s="20" t="s">
        <v>187</v>
      </c>
      <c r="J82" s="29" t="s">
        <v>6</v>
      </c>
      <c r="K82" s="21">
        <v>224.8148186940582</v>
      </c>
      <c r="L82" s="22">
        <v>211.30839304841345</v>
      </c>
      <c r="M82" s="22">
        <v>21.879734584871819</v>
      </c>
      <c r="N82" s="22">
        <v>38.126572876386199</v>
      </c>
      <c r="O82" s="23">
        <v>2664.2242452752521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-2428.2206223406624</v>
      </c>
      <c r="V82" s="21">
        <v>-28.569937424064911</v>
      </c>
      <c r="W82" s="22">
        <v>-31.287736472710488</v>
      </c>
      <c r="X82" s="22">
        <v>-0.69045650010992554</v>
      </c>
      <c r="Y82" s="23">
        <v>1E-3</v>
      </c>
      <c r="Z82" s="20" t="s">
        <v>187</v>
      </c>
      <c r="AA82" s="29" t="s">
        <v>6</v>
      </c>
      <c r="AB82" s="24">
        <v>179193.39805083265</v>
      </c>
      <c r="AC82" s="25">
        <v>94902.656023411342</v>
      </c>
      <c r="AD82" s="25">
        <v>88705.71129921668</v>
      </c>
      <c r="AE82" s="26">
        <v>9571.6243239164323</v>
      </c>
      <c r="AF82" s="147">
        <f t="shared" si="2"/>
        <v>458.00294632734347</v>
      </c>
      <c r="AG82" s="148">
        <f t="shared" si="3"/>
        <v>2702.3508181516381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224.73213376853155</v>
      </c>
      <c r="F83" s="8">
        <v>159.21835008899609</v>
      </c>
      <c r="G83" s="8">
        <v>22.364710125758855</v>
      </c>
      <c r="H83" s="9">
        <v>2559.8160914907539</v>
      </c>
      <c r="I83" s="6" t="s">
        <v>188</v>
      </c>
      <c r="J83" s="27" t="s">
        <v>0</v>
      </c>
      <c r="K83" s="7">
        <v>205.34136751499318</v>
      </c>
      <c r="L83" s="8">
        <v>152.83127719446745</v>
      </c>
      <c r="M83" s="8">
        <v>19.916692178977438</v>
      </c>
      <c r="N83" s="8">
        <v>58.656764289761682</v>
      </c>
      <c r="O83" s="9">
        <v>2723.8326288962621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-371.31495272213186</v>
      </c>
      <c r="V83" s="7">
        <v>19.391766253538396</v>
      </c>
      <c r="W83" s="8">
        <v>6.3880728945286567</v>
      </c>
      <c r="X83" s="8">
        <v>2.4490179467814133</v>
      </c>
      <c r="Y83" s="9">
        <v>148.64365102686193</v>
      </c>
      <c r="Z83" s="6" t="s">
        <v>188</v>
      </c>
      <c r="AA83" s="27" t="s">
        <v>0</v>
      </c>
      <c r="AB83" s="14">
        <v>208534.42983536993</v>
      </c>
      <c r="AC83" s="15">
        <v>94710.318558551924</v>
      </c>
      <c r="AD83" s="15">
        <v>88856.346357990376</v>
      </c>
      <c r="AE83" s="16">
        <v>10028.06204223675</v>
      </c>
      <c r="AF83" s="143">
        <f>SUM(K83:M83)</f>
        <v>378.08933688843808</v>
      </c>
      <c r="AG83" s="144">
        <f t="shared" si="3"/>
        <v>2782.4893931860238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96.534467053168626</v>
      </c>
      <c r="F84" s="12">
        <v>834.34689697714907</v>
      </c>
      <c r="G84" s="12">
        <v>88.213928996437232</v>
      </c>
      <c r="H84" s="13">
        <v>557.40136566539468</v>
      </c>
      <c r="I84" s="10" t="s">
        <v>188</v>
      </c>
      <c r="J84" s="28" t="s">
        <v>1</v>
      </c>
      <c r="K84" s="11">
        <v>93.22491106811259</v>
      </c>
      <c r="L84" s="12">
        <v>873.51504867410858</v>
      </c>
      <c r="M84" s="12">
        <v>86.735540549455948</v>
      </c>
      <c r="N84" s="12">
        <v>51.799329525237752</v>
      </c>
      <c r="O84" s="13">
        <v>8339.1880823518441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-7684.9423951848257</v>
      </c>
      <c r="V84" s="11">
        <v>3.3105559850560717</v>
      </c>
      <c r="W84" s="12">
        <v>-39.167151696959387</v>
      </c>
      <c r="X84" s="12">
        <v>1.4793884469812495</v>
      </c>
      <c r="Y84" s="13">
        <v>-148.64165102686192</v>
      </c>
      <c r="Z84" s="10" t="s">
        <v>188</v>
      </c>
      <c r="AA84" s="28" t="s">
        <v>1</v>
      </c>
      <c r="AB84" s="17">
        <v>210245.85299543076</v>
      </c>
      <c r="AC84" s="18">
        <v>94653.181115248401</v>
      </c>
      <c r="AD84" s="18">
        <v>90132.923039071655</v>
      </c>
      <c r="AE84" s="19">
        <v>10012.244055081095</v>
      </c>
      <c r="AF84" s="145">
        <f t="shared" si="2"/>
        <v>1053.475500291677</v>
      </c>
      <c r="AG84" s="146">
        <f t="shared" si="3"/>
        <v>8390.9874118770822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97.546552204600246</v>
      </c>
      <c r="F85" s="12">
        <v>166.78647092400595</v>
      </c>
      <c r="G85" s="12">
        <v>16.780419599048386</v>
      </c>
      <c r="H85" s="13">
        <v>712.98718457486189</v>
      </c>
      <c r="I85" s="10" t="s">
        <v>188</v>
      </c>
      <c r="J85" s="28" t="s">
        <v>2</v>
      </c>
      <c r="K85" s="11">
        <v>117.48190998602739</v>
      </c>
      <c r="L85" s="12">
        <v>230.74902392099446</v>
      </c>
      <c r="M85" s="12">
        <v>20.706825992811048</v>
      </c>
      <c r="N85" s="12">
        <v>53.907688878278933</v>
      </c>
      <c r="O85" s="13">
        <v>2010.2984784356422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-1351.2179827390592</v>
      </c>
      <c r="V85" s="11">
        <v>-19.934357781427153</v>
      </c>
      <c r="W85" s="12">
        <v>-63.96155299698853</v>
      </c>
      <c r="X85" s="12">
        <v>-3.9254063937626631</v>
      </c>
      <c r="Y85" s="13">
        <v>1E-3</v>
      </c>
      <c r="Z85" s="10" t="s">
        <v>188</v>
      </c>
      <c r="AA85" s="28" t="s">
        <v>2</v>
      </c>
      <c r="AB85" s="17">
        <v>211316.31727045527</v>
      </c>
      <c r="AC85" s="18">
        <v>95091.655439468363</v>
      </c>
      <c r="AD85" s="18">
        <v>91474.081756589061</v>
      </c>
      <c r="AE85" s="19">
        <v>10407.122566454113</v>
      </c>
      <c r="AF85" s="145">
        <f t="shared" si="2"/>
        <v>368.93775989983288</v>
      </c>
      <c r="AG85" s="146">
        <f t="shared" si="3"/>
        <v>2064.206167313921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58.473834100002477</v>
      </c>
      <c r="F86" s="12">
        <v>117.6954717580483</v>
      </c>
      <c r="G86" s="12">
        <v>13.35410001962429</v>
      </c>
      <c r="H86" s="13">
        <v>547.79969191008013</v>
      </c>
      <c r="I86" s="10" t="s">
        <v>188</v>
      </c>
      <c r="J86" s="28" t="s">
        <v>3</v>
      </c>
      <c r="K86" s="11">
        <v>75.126976516431441</v>
      </c>
      <c r="L86" s="12">
        <v>153.03999676895168</v>
      </c>
      <c r="M86" s="12">
        <v>16.568648850829227</v>
      </c>
      <c r="N86" s="12">
        <v>20.869507543493629</v>
      </c>
      <c r="O86" s="13">
        <v>1397.3887463753576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-616.47425140427299</v>
      </c>
      <c r="V86" s="11">
        <v>-16.652142416428998</v>
      </c>
      <c r="W86" s="12">
        <v>-35.343525010903392</v>
      </c>
      <c r="X86" s="12">
        <v>-3.2135488312049398</v>
      </c>
      <c r="Y86" s="13">
        <v>-253.98231060449831</v>
      </c>
      <c r="Z86" s="10" t="s">
        <v>188</v>
      </c>
      <c r="AA86" s="28" t="s">
        <v>3</v>
      </c>
      <c r="AB86" s="17">
        <v>213872.41905941645</v>
      </c>
      <c r="AC86" s="18">
        <v>95748.811767266481</v>
      </c>
      <c r="AD86" s="18">
        <v>89257.165034273305</v>
      </c>
      <c r="AE86" s="19">
        <v>10748.326802155649</v>
      </c>
      <c r="AF86" s="145">
        <f t="shared" si="2"/>
        <v>244.73562213621233</v>
      </c>
      <c r="AG86" s="146">
        <f t="shared" si="3"/>
        <v>1418.2582539188513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45.018367527760887</v>
      </c>
      <c r="F87" s="12">
        <v>152.60498350417777</v>
      </c>
      <c r="G87" s="12">
        <v>18.178013825508607</v>
      </c>
      <c r="H87" s="13">
        <v>1888.0523984238848</v>
      </c>
      <c r="I87" s="10" t="s">
        <v>188</v>
      </c>
      <c r="J87" s="28" t="s">
        <v>4</v>
      </c>
      <c r="K87" s="11">
        <v>29.305008274463418</v>
      </c>
      <c r="L87" s="12">
        <v>115.57364902272332</v>
      </c>
      <c r="M87" s="12">
        <v>14.91976208849403</v>
      </c>
      <c r="N87" s="12">
        <v>31.53667433156393</v>
      </c>
      <c r="O87" s="13">
        <v>1641.8393108922794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4.4702905809624639E-2</v>
      </c>
      <c r="U87" s="18">
        <v>-39.305897404456559</v>
      </c>
      <c r="V87" s="11">
        <v>15.714359253297459</v>
      </c>
      <c r="W87" s="12">
        <v>37.032334481454448</v>
      </c>
      <c r="X87" s="12">
        <v>3.2155488312049396</v>
      </c>
      <c r="Y87" s="13">
        <v>253.98431060449832</v>
      </c>
      <c r="Z87" s="10" t="s">
        <v>188</v>
      </c>
      <c r="AA87" s="28" t="s">
        <v>4</v>
      </c>
      <c r="AB87" s="17">
        <v>212730.37664077416</v>
      </c>
      <c r="AC87" s="18">
        <v>92121.298659395514</v>
      </c>
      <c r="AD87" s="18">
        <v>87701.207559380826</v>
      </c>
      <c r="AE87" s="19">
        <v>10242.760999860417</v>
      </c>
      <c r="AF87" s="145">
        <f t="shared" si="2"/>
        <v>159.79841938568077</v>
      </c>
      <c r="AG87" s="146">
        <f t="shared" si="3"/>
        <v>1673.3759852238434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53.979359201437838</v>
      </c>
      <c r="F88" s="12">
        <v>511.70414611551507</v>
      </c>
      <c r="G88" s="12">
        <v>71.752488534532091</v>
      </c>
      <c r="H88" s="13">
        <v>689.0300980849388</v>
      </c>
      <c r="I88" s="10" t="s">
        <v>188</v>
      </c>
      <c r="J88" s="28" t="s">
        <v>5</v>
      </c>
      <c r="K88" s="11">
        <v>29.74976929421149</v>
      </c>
      <c r="L88" s="12">
        <v>380.97527192828636</v>
      </c>
      <c r="M88" s="12">
        <v>51.500437466710551</v>
      </c>
      <c r="N88" s="12">
        <v>55.612752209228681</v>
      </c>
      <c r="O88" s="13">
        <v>5256.3846140021178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20.00172764686295</v>
      </c>
      <c r="U88" s="18">
        <v>-4622.9662681264081</v>
      </c>
      <c r="V88" s="11">
        <v>24.230589907226364</v>
      </c>
      <c r="W88" s="12">
        <v>130.72987418722872</v>
      </c>
      <c r="X88" s="12">
        <v>0.25232342095860416</v>
      </c>
      <c r="Y88" s="13">
        <v>1E-3</v>
      </c>
      <c r="Z88" s="10" t="s">
        <v>188</v>
      </c>
      <c r="AA88" s="28" t="s">
        <v>5</v>
      </c>
      <c r="AB88" s="17">
        <v>211952.06410906112</v>
      </c>
      <c r="AC88" s="18">
        <v>94714.011444950476</v>
      </c>
      <c r="AD88" s="18">
        <v>88657.255283200953</v>
      </c>
      <c r="AE88" s="19">
        <v>9887.2933515401</v>
      </c>
      <c r="AF88" s="145">
        <f t="shared" si="2"/>
        <v>462.22547868920839</v>
      </c>
      <c r="AG88" s="146">
        <f t="shared" si="3"/>
        <v>5311.9973662113462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183.83688618589761</v>
      </c>
      <c r="F89" s="22">
        <v>197.12842801215828</v>
      </c>
      <c r="G89" s="22">
        <v>24.695540577080333</v>
      </c>
      <c r="H89" s="23">
        <v>296.69217117343442</v>
      </c>
      <c r="I89" s="20" t="s">
        <v>188</v>
      </c>
      <c r="J89" s="29" t="s">
        <v>6</v>
      </c>
      <c r="K89" s="21">
        <v>209.89165738715974</v>
      </c>
      <c r="L89" s="22">
        <v>232.80047987051879</v>
      </c>
      <c r="M89" s="22">
        <v>23.919780527525276</v>
      </c>
      <c r="N89" s="22">
        <v>39.422386957198093</v>
      </c>
      <c r="O89" s="23">
        <v>2792.021969441992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1.028083470513663</v>
      </c>
      <c r="U89" s="25">
        <v>-2534.7511852257558</v>
      </c>
      <c r="V89" s="21">
        <v>-26.053771201262137</v>
      </c>
      <c r="W89" s="22">
        <v>-35.671051858360507</v>
      </c>
      <c r="X89" s="22">
        <v>-0.25032342095860416</v>
      </c>
      <c r="Y89" s="23">
        <v>1E-3</v>
      </c>
      <c r="Z89" s="20" t="s">
        <v>188</v>
      </c>
      <c r="AA89" s="29" t="s">
        <v>6</v>
      </c>
      <c r="AB89" s="24">
        <v>211538.70505988758</v>
      </c>
      <c r="AC89" s="25">
        <v>93693.91997154869</v>
      </c>
      <c r="AD89" s="25">
        <v>88670.450896311435</v>
      </c>
      <c r="AE89" s="26">
        <v>9880.8591450995664</v>
      </c>
      <c r="AF89" s="147">
        <f t="shared" si="2"/>
        <v>466.61191778520379</v>
      </c>
      <c r="AG89" s="148">
        <f t="shared" si="3"/>
        <v>2831.4443563991899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209.13210225133633</v>
      </c>
      <c r="F90" s="8">
        <v>175.38728321488497</v>
      </c>
      <c r="G90" s="8">
        <v>26.193554857062335</v>
      </c>
      <c r="H90" s="9">
        <v>2773.4602227426735</v>
      </c>
      <c r="I90" s="6" t="s">
        <v>207</v>
      </c>
      <c r="J90" s="27" t="s">
        <v>0</v>
      </c>
      <c r="K90" s="7">
        <v>191.79589083068399</v>
      </c>
      <c r="L90" s="8">
        <v>167.7488363891876</v>
      </c>
      <c r="M90" s="8">
        <v>22.12688057069024</v>
      </c>
      <c r="N90" s="8">
        <v>65.027530504624806</v>
      </c>
      <c r="O90" s="9">
        <v>2824.0585027359125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4.0676742863720916</v>
      </c>
      <c r="U90" s="15">
        <v>-444.77473505630695</v>
      </c>
      <c r="V90" s="7">
        <v>17.337211420652384</v>
      </c>
      <c r="W90" s="8">
        <v>7.6394468256973198</v>
      </c>
      <c r="X90" s="8">
        <v>1E-3</v>
      </c>
      <c r="Y90" s="9">
        <v>329.15092455844353</v>
      </c>
      <c r="Z90" s="6" t="s">
        <v>207</v>
      </c>
      <c r="AA90" s="27" t="s">
        <v>0</v>
      </c>
      <c r="AB90" s="14">
        <v>249423.35320993373</v>
      </c>
      <c r="AC90" s="15">
        <v>92987.438150519243</v>
      </c>
      <c r="AD90" s="15">
        <v>87704.773375962017</v>
      </c>
      <c r="AE90" s="16">
        <v>10394.667969564422</v>
      </c>
      <c r="AF90" s="143">
        <f>SUM(K90:M90)</f>
        <v>381.67160779056178</v>
      </c>
      <c r="AG90" s="144">
        <f t="shared" ref="AG90:AG96" si="4">SUM(N90:O90)</f>
        <v>2889.0860332405373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89.796061270709956</v>
      </c>
      <c r="F91" s="12">
        <v>919.87912586109428</v>
      </c>
      <c r="G91" s="12">
        <v>103.11009617466836</v>
      </c>
      <c r="H91" s="13">
        <v>603.55574520837092</v>
      </c>
      <c r="I91" s="10" t="s">
        <v>207</v>
      </c>
      <c r="J91" s="28" t="s">
        <v>1</v>
      </c>
      <c r="K91" s="11">
        <v>86.996232064140727</v>
      </c>
      <c r="L91" s="12">
        <v>960.3738015643687</v>
      </c>
      <c r="M91" s="12">
        <v>96.854788098896833</v>
      </c>
      <c r="N91" s="12">
        <v>51.631362078724948</v>
      </c>
      <c r="O91" s="13">
        <v>9256.8994596456942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2.2407754873552728</v>
      </c>
      <c r="U91" s="18">
        <v>-8375.824151957604</v>
      </c>
      <c r="V91" s="11">
        <v>2.8008292065693632</v>
      </c>
      <c r="W91" s="12">
        <v>-40.49367570327432</v>
      </c>
      <c r="X91" s="12">
        <v>4.0165325884162719</v>
      </c>
      <c r="Y91" s="13">
        <v>-329.14892455844358</v>
      </c>
      <c r="Z91" s="10" t="s">
        <v>207</v>
      </c>
      <c r="AA91" s="28" t="s">
        <v>1</v>
      </c>
      <c r="AB91" s="17">
        <v>251354.15174001476</v>
      </c>
      <c r="AC91" s="18">
        <v>93020.315858489426</v>
      </c>
      <c r="AD91" s="18">
        <v>88740.223375961985</v>
      </c>
      <c r="AE91" s="19">
        <v>10332.917390011236</v>
      </c>
      <c r="AF91" s="145">
        <f t="shared" ref="AF91:AF96" si="5">SUM(K91:M91)</f>
        <v>1144.2248217274062</v>
      </c>
      <c r="AG91" s="146">
        <f t="shared" si="4"/>
        <v>9308.5308217244183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90.68362860215386</v>
      </c>
      <c r="F92" s="12">
        <v>183.96644574059201</v>
      </c>
      <c r="G92" s="12">
        <v>19.619535277361486</v>
      </c>
      <c r="H92" s="13">
        <v>771.55666327210383</v>
      </c>
      <c r="I92" s="10" t="s">
        <v>207</v>
      </c>
      <c r="J92" s="28" t="s">
        <v>2</v>
      </c>
      <c r="K92" s="11">
        <v>109.9553125916908</v>
      </c>
      <c r="L92" s="12">
        <v>260.26609789921503</v>
      </c>
      <c r="M92" s="12">
        <v>23.635067865777756</v>
      </c>
      <c r="N92" s="12">
        <v>57.891099926727051</v>
      </c>
      <c r="O92" s="13">
        <v>2146.5630419476338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-1432.8964786022568</v>
      </c>
      <c r="V92" s="11">
        <v>-19.270683989536987</v>
      </c>
      <c r="W92" s="12">
        <v>-76.298652158622957</v>
      </c>
      <c r="X92" s="12">
        <v>-4.0145325884162713</v>
      </c>
      <c r="Y92" s="13">
        <v>1E-3</v>
      </c>
      <c r="Z92" s="10" t="s">
        <v>207</v>
      </c>
      <c r="AA92" s="28" t="s">
        <v>2</v>
      </c>
      <c r="AB92" s="17">
        <v>252311.48208678645</v>
      </c>
      <c r="AC92" s="18">
        <v>93479.032353016519</v>
      </c>
      <c r="AD92" s="18">
        <v>90083.20337596201</v>
      </c>
      <c r="AE92" s="19">
        <v>10727.719411631606</v>
      </c>
      <c r="AF92" s="145">
        <f t="shared" si="5"/>
        <v>393.85647835668362</v>
      </c>
      <c r="AG92" s="146">
        <f t="shared" si="4"/>
        <v>2204.4541418743606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54.253011461989395</v>
      </c>
      <c r="F93" s="12">
        <v>129.59877831246939</v>
      </c>
      <c r="G93" s="12">
        <v>15.826192826300925</v>
      </c>
      <c r="H93" s="13">
        <v>594.91938303844734</v>
      </c>
      <c r="I93" s="10" t="s">
        <v>207</v>
      </c>
      <c r="J93" s="28" t="s">
        <v>3</v>
      </c>
      <c r="K93" s="11">
        <v>70.322886118812377</v>
      </c>
      <c r="L93" s="12">
        <v>168.53527117849822</v>
      </c>
      <c r="M93" s="12">
        <v>18.27713803844301</v>
      </c>
      <c r="N93" s="12">
        <v>21.586387145906144</v>
      </c>
      <c r="O93" s="13">
        <v>1511.3266417397604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-642.73544186594972</v>
      </c>
      <c r="V93" s="11">
        <v>-16.068874656822985</v>
      </c>
      <c r="W93" s="12">
        <v>-38.935492866028945</v>
      </c>
      <c r="X93" s="12">
        <v>-2.4499452121420839</v>
      </c>
      <c r="Y93" s="13">
        <v>-295.25620398126927</v>
      </c>
      <c r="Z93" s="10" t="s">
        <v>207</v>
      </c>
      <c r="AA93" s="28" t="s">
        <v>3</v>
      </c>
      <c r="AB93" s="17">
        <v>254744.77361123794</v>
      </c>
      <c r="AC93" s="18">
        <v>94025.679818070756</v>
      </c>
      <c r="AD93" s="18">
        <v>89419.813375962025</v>
      </c>
      <c r="AE93" s="19">
        <v>11068.840522432054</v>
      </c>
      <c r="AF93" s="145">
        <f t="shared" si="5"/>
        <v>257.1352953357536</v>
      </c>
      <c r="AG93" s="146">
        <f t="shared" si="4"/>
        <v>1532.9130288856666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41.796322602564466</v>
      </c>
      <c r="F94" s="12">
        <v>168.10546748057567</v>
      </c>
      <c r="G94" s="12">
        <v>21.541413302629728</v>
      </c>
      <c r="H94" s="13">
        <v>2052.2535869579442</v>
      </c>
      <c r="I94" s="10" t="s">
        <v>207</v>
      </c>
      <c r="J94" s="28" t="s">
        <v>4</v>
      </c>
      <c r="K94" s="11">
        <v>26.876019324677518</v>
      </c>
      <c r="L94" s="12">
        <v>127.21786496769499</v>
      </c>
      <c r="M94" s="12">
        <v>16.618946557300838</v>
      </c>
      <c r="N94" s="12">
        <v>34.685055404935923</v>
      </c>
      <c r="O94" s="13">
        <v>1798.1979112093977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2.472521533186804</v>
      </c>
      <c r="U94" s="18">
        <v>-75.885583637658783</v>
      </c>
      <c r="V94" s="11">
        <v>14.921303277886949</v>
      </c>
      <c r="W94" s="12">
        <v>40.888602512880674</v>
      </c>
      <c r="X94" s="12">
        <v>2.4519452121420837</v>
      </c>
      <c r="Y94" s="13">
        <v>295.25820398126922</v>
      </c>
      <c r="Z94" s="10" t="s">
        <v>207</v>
      </c>
      <c r="AA94" s="28" t="s">
        <v>4</v>
      </c>
      <c r="AB94" s="17">
        <v>253816.8480118796</v>
      </c>
      <c r="AC94" s="18">
        <v>90528.926366309315</v>
      </c>
      <c r="AD94" s="18">
        <v>87862.723375962029</v>
      </c>
      <c r="AE94" s="19">
        <v>10562.92826035122</v>
      </c>
      <c r="AF94" s="145">
        <f t="shared" si="5"/>
        <v>170.71283084967334</v>
      </c>
      <c r="AG94" s="146">
        <f t="shared" si="4"/>
        <v>1832.8829666143336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50.137075580691494</v>
      </c>
      <c r="F95" s="12">
        <v>563.07992364938355</v>
      </c>
      <c r="G95" s="12">
        <v>85.178300278486304</v>
      </c>
      <c r="H95" s="13">
        <v>749.59905166323517</v>
      </c>
      <c r="I95" s="10" t="s">
        <v>207</v>
      </c>
      <c r="J95" s="28" t="s">
        <v>5</v>
      </c>
      <c r="K95" s="11">
        <v>26.569666153029608</v>
      </c>
      <c r="L95" s="12">
        <v>414.66670790307421</v>
      </c>
      <c r="M95" s="12">
        <v>55.946765254896654</v>
      </c>
      <c r="N95" s="12">
        <v>62.942544153006999</v>
      </c>
      <c r="O95" s="13">
        <v>5877.9925624495017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28.965438396487031</v>
      </c>
      <c r="U95" s="18">
        <v>-5191.3350549392726</v>
      </c>
      <c r="V95" s="11">
        <v>23.568409427661898</v>
      </c>
      <c r="W95" s="12">
        <v>148.41421574630942</v>
      </c>
      <c r="X95" s="12">
        <v>0.26809662710262666</v>
      </c>
      <c r="Y95" s="13">
        <v>1E-3</v>
      </c>
      <c r="Z95" s="10" t="s">
        <v>207</v>
      </c>
      <c r="AA95" s="28" t="s">
        <v>5</v>
      </c>
      <c r="AB95" s="17">
        <v>253169.9303687356</v>
      </c>
      <c r="AC95" s="18">
        <v>92981.48164169045</v>
      </c>
      <c r="AD95" s="18">
        <v>89031.553375962016</v>
      </c>
      <c r="AE95" s="19">
        <v>10207.661318431085</v>
      </c>
      <c r="AF95" s="145">
        <f t="shared" si="5"/>
        <v>497.1831393110005</v>
      </c>
      <c r="AG95" s="146">
        <f t="shared" si="4"/>
        <v>5940.9351066025083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170.7198700805383</v>
      </c>
      <c r="F96" s="22">
        <v>216.96508283688675</v>
      </c>
      <c r="G96" s="22">
        <v>29.316233530292259</v>
      </c>
      <c r="H96" s="23">
        <v>322.75149563341455</v>
      </c>
      <c r="I96" s="20" t="s">
        <v>207</v>
      </c>
      <c r="J96" s="29" t="s">
        <v>6</v>
      </c>
      <c r="K96" s="21">
        <v>194.00206476694893</v>
      </c>
      <c r="L96" s="22">
        <v>258.17352719384786</v>
      </c>
      <c r="M96" s="22">
        <v>26.092596230672672</v>
      </c>
      <c r="N96" s="22">
        <v>40.817033922380595</v>
      </c>
      <c r="O96" s="23">
        <v>2952.7098234833265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3.4917339267222154</v>
      </c>
      <c r="U96" s="25">
        <v>-2670.7743617722927</v>
      </c>
      <c r="V96" s="21">
        <v>-23.281194686410615</v>
      </c>
      <c r="W96" s="22">
        <v>-41.20744435696119</v>
      </c>
      <c r="X96" s="22">
        <v>-0.26609662710262666</v>
      </c>
      <c r="Y96" s="23">
        <v>1E-3</v>
      </c>
      <c r="Z96" s="20" t="s">
        <v>207</v>
      </c>
      <c r="AA96" s="29" t="s">
        <v>6</v>
      </c>
      <c r="AB96" s="24">
        <v>252378.32846939258</v>
      </c>
      <c r="AC96" s="25">
        <v>91944.709529241605</v>
      </c>
      <c r="AD96" s="25">
        <v>89045.414870502951</v>
      </c>
      <c r="AE96" s="26">
        <v>10201.44433875112</v>
      </c>
      <c r="AF96" s="147">
        <f t="shared" si="5"/>
        <v>478.26818819146945</v>
      </c>
      <c r="AG96" s="148">
        <f t="shared" si="4"/>
        <v>2993.5268574057072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777.71486816328286</v>
      </c>
      <c r="C105" s="131">
        <f t="shared" si="7"/>
        <v>1098.9965669557278</v>
      </c>
      <c r="D105" s="131">
        <f t="shared" si="8"/>
        <v>101.09753451488311</v>
      </c>
      <c r="E105" s="132">
        <f t="shared" ref="E105:E115" si="21">SUM(B105:D105)</f>
        <v>1977.8089696338939</v>
      </c>
      <c r="F105" s="131">
        <f t="shared" si="9"/>
        <v>4272.2781756947679</v>
      </c>
      <c r="G105" s="130">
        <f t="shared" si="10"/>
        <v>777.71486816328286</v>
      </c>
      <c r="H105" s="131">
        <f t="shared" si="11"/>
        <v>1098.9965669557282</v>
      </c>
      <c r="I105" s="131">
        <f t="shared" si="12"/>
        <v>101.09753451488312</v>
      </c>
      <c r="J105" s="132">
        <f t="shared" ref="J105:J115" si="22">SUM(G105:I105)</f>
        <v>1977.8089696338943</v>
      </c>
      <c r="K105" s="131">
        <f t="shared" si="13"/>
        <v>220.34650318741575</v>
      </c>
      <c r="L105" s="131">
        <f t="shared" si="14"/>
        <v>13413.68209140515</v>
      </c>
      <c r="M105" s="163">
        <f t="shared" ref="M105:M115" si="23">SUM(K105:L105)</f>
        <v>13634.028594592566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-9361.7434188977968</v>
      </c>
      <c r="S105" s="130">
        <f>SUMPRODUCT(AB13:AB19,K13:K19)/SUM(K13:K19)</f>
        <v>83873.806859452685</v>
      </c>
      <c r="T105" s="131">
        <f>SUMPRODUCT(AC13:AC19,L13:L19)/SUM(L13:L19)</f>
        <v>83451.279891348648</v>
      </c>
      <c r="U105" s="131">
        <f>SUMPRODUCT(AD13:AD19,M13:M19)/SUM(M13:M19)</f>
        <v>85821.761016041899</v>
      </c>
      <c r="V105" s="132">
        <f t="shared" si="19"/>
        <v>83738.595456875773</v>
      </c>
      <c r="W105" s="133">
        <f>SUMPRODUCT(AE13:AE19,AG13:AG19)/SUM(AG13:AG19)</f>
        <v>7400.8825586847297</v>
      </c>
      <c r="X105" s="153">
        <f t="shared" ref="X105:X115" si="25">B105-G105-N105</f>
        <v>-7.0000000000000001E-3</v>
      </c>
      <c r="Y105" s="154">
        <f t="shared" si="20"/>
        <v>-7.0000000004547475E-3</v>
      </c>
      <c r="Z105" s="154">
        <f t="shared" si="20"/>
        <v>-7.000000000014211E-3</v>
      </c>
      <c r="AA105" s="154">
        <f t="shared" si="20"/>
        <v>-2.1000000000454749E-2</v>
      </c>
      <c r="AB105" s="155">
        <f t="shared" ref="AB105:AB116" si="26">F105-M105-R105</f>
        <v>-7.0000000014260877E-3</v>
      </c>
    </row>
    <row r="106" spans="1:28" customFormat="1" x14ac:dyDescent="0.3">
      <c r="A106" s="160">
        <v>2020</v>
      </c>
      <c r="B106" s="130">
        <f t="shared" si="6"/>
        <v>801.81352268981232</v>
      </c>
      <c r="C106" s="131">
        <f t="shared" si="7"/>
        <v>1146.5703782895469</v>
      </c>
      <c r="D106" s="131">
        <f t="shared" si="8"/>
        <v>106.51682347833854</v>
      </c>
      <c r="E106" s="132">
        <f t="shared" si="21"/>
        <v>2054.9007244576978</v>
      </c>
      <c r="F106" s="131">
        <f t="shared" si="9"/>
        <v>4414.6837990785725</v>
      </c>
      <c r="G106" s="130">
        <f t="shared" si="10"/>
        <v>801.81352268981232</v>
      </c>
      <c r="H106" s="131">
        <f t="shared" si="11"/>
        <v>1146.5703782895471</v>
      </c>
      <c r="I106" s="131">
        <f t="shared" si="12"/>
        <v>106.51682347833852</v>
      </c>
      <c r="J106" s="132">
        <f t="shared" si="22"/>
        <v>2054.9007244576978</v>
      </c>
      <c r="K106" s="131">
        <f t="shared" si="13"/>
        <v>225.92758844061416</v>
      </c>
      <c r="L106" s="131">
        <f t="shared" si="14"/>
        <v>14132.052817191428</v>
      </c>
      <c r="M106" s="163">
        <f t="shared" si="23"/>
        <v>14357.980405632043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-9943.2896065534696</v>
      </c>
      <c r="S106" s="130">
        <f>SUMPRODUCT(AB20:AB26,K20:K26)/SUM(K20:K26)</f>
        <v>88724.321781678154</v>
      </c>
      <c r="T106" s="131">
        <f>SUMPRODUCT(AC20:AC26,L20:L26)/SUM(L20:L26)</f>
        <v>87043.565926646392</v>
      </c>
      <c r="U106" s="131">
        <f>SUMPRODUCT(AD20:AD26,M20:M26)/SUM(M20:M26)</f>
        <v>89087.917069543837</v>
      </c>
      <c r="V106" s="132">
        <f t="shared" si="19"/>
        <v>87805.359693171733</v>
      </c>
      <c r="W106" s="133">
        <f>SUMPRODUCT(AE20:AE26,AG20:AG26)/SUM(AG20:AG26)</f>
        <v>7618.8852684241492</v>
      </c>
      <c r="X106" s="153">
        <f t="shared" si="25"/>
        <v>-7.0000000000000001E-3</v>
      </c>
      <c r="Y106" s="154">
        <f t="shared" si="20"/>
        <v>-7.0000000002273738E-3</v>
      </c>
      <c r="Z106" s="154">
        <f t="shared" si="20"/>
        <v>-6.9999999999857893E-3</v>
      </c>
      <c r="AA106" s="154">
        <f t="shared" si="20"/>
        <v>-2.1000000000000001E-2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826.52329291544686</v>
      </c>
      <c r="C107" s="131">
        <f t="shared" si="7"/>
        <v>1202.4645406737181</v>
      </c>
      <c r="D107" s="131">
        <f t="shared" si="8"/>
        <v>113.10723885030285</v>
      </c>
      <c r="E107" s="132">
        <f t="shared" si="21"/>
        <v>2142.0950724394679</v>
      </c>
      <c r="F107" s="131">
        <f t="shared" si="9"/>
        <v>4591.064910382689</v>
      </c>
      <c r="G107" s="130">
        <f t="shared" si="10"/>
        <v>826.52329291544663</v>
      </c>
      <c r="H107" s="131">
        <f t="shared" si="11"/>
        <v>1202.4645406737181</v>
      </c>
      <c r="I107" s="131">
        <f t="shared" si="12"/>
        <v>113.10723885030291</v>
      </c>
      <c r="J107" s="132">
        <f t="shared" si="22"/>
        <v>2142.0950724394679</v>
      </c>
      <c r="K107" s="131">
        <f t="shared" si="13"/>
        <v>231.18462798001454</v>
      </c>
      <c r="L107" s="131">
        <f t="shared" si="14"/>
        <v>14881.950726617306</v>
      </c>
      <c r="M107" s="163">
        <f t="shared" si="23"/>
        <v>15113.13535459732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-10522.063444214631</v>
      </c>
      <c r="S107" s="130">
        <f>SUMPRODUCT(AB27:AB33,K27:K33)/SUM(K27:K33)</f>
        <v>93745.129365139175</v>
      </c>
      <c r="T107" s="131">
        <f>SUMPRODUCT(AC27:AC33,L27:L33)/SUM(L27:L33)</f>
        <v>90119.322585798829</v>
      </c>
      <c r="U107" s="131">
        <f>SUMPRODUCT(AD27:AD33,M27:M33)/SUM(M27:M33)</f>
        <v>91623.891153358898</v>
      </c>
      <c r="V107" s="132">
        <f t="shared" si="19"/>
        <v>91597.777672046024</v>
      </c>
      <c r="W107" s="133">
        <f>SUMPRODUCT(AE27:AE33,AG27:AG33)/SUM(AG27:AG33)</f>
        <v>7874.364657370711</v>
      </c>
      <c r="X107" s="153">
        <f t="shared" si="25"/>
        <v>-6.9999999997726265E-3</v>
      </c>
      <c r="Y107" s="154">
        <f t="shared" si="20"/>
        <v>-7.0000000000000001E-3</v>
      </c>
      <c r="Z107" s="154">
        <f t="shared" si="20"/>
        <v>-7.0000000000568436E-3</v>
      </c>
      <c r="AA107" s="154">
        <f t="shared" si="20"/>
        <v>-2.1000000000000001E-2</v>
      </c>
      <c r="AB107" s="155">
        <f t="shared" si="26"/>
        <v>-6.9999999996070983E-3</v>
      </c>
    </row>
    <row r="108" spans="1:28" customFormat="1" x14ac:dyDescent="0.3">
      <c r="A108" s="160">
        <v>2022</v>
      </c>
      <c r="B108" s="130">
        <f t="shared" si="6"/>
        <v>851.9243209025517</v>
      </c>
      <c r="C108" s="131">
        <f t="shared" si="7"/>
        <v>1267.8163097109855</v>
      </c>
      <c r="D108" s="131">
        <f t="shared" si="8"/>
        <v>121.06308113075283</v>
      </c>
      <c r="E108" s="132">
        <f t="shared" si="21"/>
        <v>2240.80371174429</v>
      </c>
      <c r="F108" s="131">
        <f t="shared" si="9"/>
        <v>4793.3621298982216</v>
      </c>
      <c r="G108" s="130">
        <f t="shared" si="10"/>
        <v>851.92432090255147</v>
      </c>
      <c r="H108" s="131">
        <f t="shared" si="11"/>
        <v>1267.816309710985</v>
      </c>
      <c r="I108" s="131">
        <f t="shared" si="12"/>
        <v>121.06308113075282</v>
      </c>
      <c r="J108" s="132">
        <f t="shared" si="22"/>
        <v>2240.8037117442891</v>
      </c>
      <c r="K108" s="131">
        <f t="shared" si="13"/>
        <v>236.49976214458161</v>
      </c>
      <c r="L108" s="131">
        <f t="shared" si="14"/>
        <v>15685.109233664602</v>
      </c>
      <c r="M108" s="163">
        <f t="shared" si="23"/>
        <v>15921.608995809183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-11128.239865910962</v>
      </c>
      <c r="S108" s="130">
        <f>SUMPRODUCT(AB34:AB40,K34:K40)/SUM(K34:K40)</f>
        <v>98921.756879496679</v>
      </c>
      <c r="T108" s="131">
        <f>SUMPRODUCT(AC34:AC40,L34:L40)/SUM(L34:L40)</f>
        <v>92597.643246341308</v>
      </c>
      <c r="U108" s="131">
        <f>SUMPRODUCT(AD34:AD40,M34:M40)/SUM(M34:M40)</f>
        <v>93343.716908881339</v>
      </c>
      <c r="V108" s="132">
        <f t="shared" si="19"/>
        <v>95042.296546344063</v>
      </c>
      <c r="W108" s="133">
        <f>SUMPRODUCT(AE34:AE40,AG34:AG40)/SUM(AG34:AG40)</f>
        <v>8137.4666284626792</v>
      </c>
      <c r="X108" s="153">
        <f t="shared" si="25"/>
        <v>-6.9999999997726265E-3</v>
      </c>
      <c r="Y108" s="154">
        <f t="shared" si="20"/>
        <v>-6.9999999995452528E-3</v>
      </c>
      <c r="Z108" s="154">
        <f t="shared" si="20"/>
        <v>-6.9999999999857893E-3</v>
      </c>
      <c r="AA108" s="154">
        <f t="shared" si="20"/>
        <v>-2.0999999999090507E-2</v>
      </c>
      <c r="AB108" s="155">
        <f t="shared" si="26"/>
        <v>-6.9999999996070983E-3</v>
      </c>
    </row>
    <row r="109" spans="1:28" customFormat="1" x14ac:dyDescent="0.3">
      <c r="A109" s="160">
        <v>2023</v>
      </c>
      <c r="B109" s="130">
        <f t="shared" si="6"/>
        <v>878.0632207653714</v>
      </c>
      <c r="C109" s="131">
        <f t="shared" si="7"/>
        <v>1343.911850574166</v>
      </c>
      <c r="D109" s="131">
        <f t="shared" si="8"/>
        <v>130.61827498603967</v>
      </c>
      <c r="E109" s="132">
        <f t="shared" si="21"/>
        <v>2352.5933463255769</v>
      </c>
      <c r="F109" s="131">
        <f t="shared" si="9"/>
        <v>5019.7190352201906</v>
      </c>
      <c r="G109" s="130">
        <f t="shared" si="10"/>
        <v>878.06322076537151</v>
      </c>
      <c r="H109" s="131">
        <f t="shared" si="11"/>
        <v>1343.911850574166</v>
      </c>
      <c r="I109" s="131">
        <f t="shared" si="12"/>
        <v>130.61827498603967</v>
      </c>
      <c r="J109" s="132">
        <f t="shared" si="22"/>
        <v>2352.5933463255769</v>
      </c>
      <c r="K109" s="131">
        <f t="shared" si="13"/>
        <v>241.91242564104769</v>
      </c>
      <c r="L109" s="131">
        <f t="shared" si="14"/>
        <v>16555.19559335841</v>
      </c>
      <c r="M109" s="163">
        <f t="shared" si="23"/>
        <v>16797.108018999457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-11777.381983779267</v>
      </c>
      <c r="S109" s="130">
        <f>SUMPRODUCT(AB41:AB47,K41:K47)/SUM(K41:K47)</f>
        <v>104244.07058522872</v>
      </c>
      <c r="T109" s="131">
        <f>SUMPRODUCT(AC41:AC47,L41:L47)/SUM(L41:L47)</f>
        <v>94416.159823946495</v>
      </c>
      <c r="U109" s="131">
        <f>SUMPRODUCT(AD41:AD47,M41:M47)/SUM(M41:M47)</f>
        <v>94191.625689859153</v>
      </c>
      <c r="V109" s="132">
        <f t="shared" si="19"/>
        <v>98071.784680919096</v>
      </c>
      <c r="W109" s="133">
        <f>SUMPRODUCT(AE41:AE47,AG41:AG47)/SUM(AG41:AG47)</f>
        <v>8395.3295320456018</v>
      </c>
      <c r="X109" s="153">
        <f t="shared" si="25"/>
        <v>-7.000000000113687E-3</v>
      </c>
      <c r="Y109" s="154">
        <f t="shared" si="20"/>
        <v>-7.0000000000000001E-3</v>
      </c>
      <c r="Z109" s="154">
        <f t="shared" si="20"/>
        <v>-7.0000000000000001E-3</v>
      </c>
      <c r="AA109" s="154">
        <f t="shared" si="20"/>
        <v>-2.1000000000000001E-2</v>
      </c>
      <c r="AB109" s="155">
        <f t="shared" si="26"/>
        <v>-6.9999999996070983E-3</v>
      </c>
    </row>
    <row r="110" spans="1:28" customFormat="1" x14ac:dyDescent="0.3">
      <c r="A110" s="160">
        <v>2024</v>
      </c>
      <c r="B110" s="130">
        <f t="shared" si="6"/>
        <v>904.9309865601075</v>
      </c>
      <c r="C110" s="131">
        <f t="shared" si="7"/>
        <v>1432.1832782050606</v>
      </c>
      <c r="D110" s="131">
        <f t="shared" si="8"/>
        <v>142.05236859757343</v>
      </c>
      <c r="E110" s="132">
        <f t="shared" si="21"/>
        <v>2479.1666333627418</v>
      </c>
      <c r="F110" s="131">
        <f t="shared" si="9"/>
        <v>5278.5248271048531</v>
      </c>
      <c r="G110" s="130">
        <f t="shared" si="10"/>
        <v>904.93098656010693</v>
      </c>
      <c r="H110" s="131">
        <f t="shared" si="11"/>
        <v>1432.1832782050608</v>
      </c>
      <c r="I110" s="131">
        <f t="shared" si="12"/>
        <v>142.05236859757341</v>
      </c>
      <c r="J110" s="132">
        <f t="shared" si="22"/>
        <v>2479.1666333627413</v>
      </c>
      <c r="K110" s="131">
        <f t="shared" si="13"/>
        <v>246.95150122726602</v>
      </c>
      <c r="L110" s="131">
        <f t="shared" si="14"/>
        <v>17490.482278813532</v>
      </c>
      <c r="M110" s="163">
        <f t="shared" si="23"/>
        <v>17737.433780040799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-12458.901952935945</v>
      </c>
      <c r="S110" s="130">
        <f>SUMPRODUCT(AB48:AB54,K48:K54)/SUM(K48:K54)</f>
        <v>109710.48412190929</v>
      </c>
      <c r="T110" s="131">
        <f>SUMPRODUCT(AC48:AC54,L48:L54)/SUM(L48:L54)</f>
        <v>95538.479522378868</v>
      </c>
      <c r="U110" s="131">
        <f>SUMPRODUCT(AD48:AD54,M48:M54)/SUM(M48:M54)</f>
        <v>94150.062026405765</v>
      </c>
      <c r="V110" s="132">
        <f t="shared" si="19"/>
        <v>100631.90807209851</v>
      </c>
      <c r="W110" s="133">
        <f>SUMPRODUCT(AE48:AE54,AG48:AG54)/SUM(AG48:AG54)</f>
        <v>8662.9839790514452</v>
      </c>
      <c r="X110" s="153">
        <f t="shared" si="25"/>
        <v>-6.999999999431566E-3</v>
      </c>
      <c r="Y110" s="154">
        <f t="shared" si="20"/>
        <v>-7.0000000002273738E-3</v>
      </c>
      <c r="Z110" s="154">
        <f t="shared" si="20"/>
        <v>-6.9999999999715784E-3</v>
      </c>
      <c r="AA110" s="154">
        <f t="shared" si="20"/>
        <v>-2.0999999999545254E-2</v>
      </c>
      <c r="AB110" s="155">
        <f t="shared" si="26"/>
        <v>-7.0000000014260877E-3</v>
      </c>
    </row>
    <row r="111" spans="1:28" customFormat="1" x14ac:dyDescent="0.3">
      <c r="A111" s="160">
        <v>2025</v>
      </c>
      <c r="B111" s="130">
        <f t="shared" si="6"/>
        <v>932.54743291140869</v>
      </c>
      <c r="C111" s="131">
        <f t="shared" si="7"/>
        <v>1534.4107120577901</v>
      </c>
      <c r="D111" s="131">
        <f t="shared" si="8"/>
        <v>155.72134095532334</v>
      </c>
      <c r="E111" s="132">
        <f t="shared" si="21"/>
        <v>2622.6794859245219</v>
      </c>
      <c r="F111" s="131">
        <f t="shared" si="9"/>
        <v>5573.6790683270428</v>
      </c>
      <c r="G111" s="130">
        <f t="shared" si="10"/>
        <v>932.54743291140903</v>
      </c>
      <c r="H111" s="131">
        <f t="shared" si="11"/>
        <v>1534.4107120577896</v>
      </c>
      <c r="I111" s="131">
        <f t="shared" si="12"/>
        <v>155.7213409553234</v>
      </c>
      <c r="J111" s="132">
        <f t="shared" si="22"/>
        <v>2622.6794859245219</v>
      </c>
      <c r="K111" s="131">
        <f t="shared" si="13"/>
        <v>251.48461990766447</v>
      </c>
      <c r="L111" s="131">
        <f t="shared" si="14"/>
        <v>18499.659618849393</v>
      </c>
      <c r="M111" s="163">
        <f t="shared" si="23"/>
        <v>18751.144238757057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-13177.458170430011</v>
      </c>
      <c r="S111" s="130">
        <f>SUMPRODUCT(AB55:AB61,K55:K61)/SUM(K55:K61)</f>
        <v>115313.4235140845</v>
      </c>
      <c r="T111" s="131">
        <f>SUMPRODUCT(AC55:AC61,L55:L61)/SUM(L55:L61)</f>
        <v>95940.554967057309</v>
      </c>
      <c r="U111" s="131">
        <f>SUMPRODUCT(AD55:AD61,M55:M61)/SUM(M55:M61)</f>
        <v>93222.746699893571</v>
      </c>
      <c r="V111" s="132">
        <f t="shared" si="19"/>
        <v>102667.60574795702</v>
      </c>
      <c r="W111" s="133">
        <f>SUMPRODUCT(AE55:AE61,AG55:AG61)/SUM(AG55:AG61)</f>
        <v>8940.8079897800762</v>
      </c>
      <c r="X111" s="153">
        <f t="shared" si="25"/>
        <v>-7.0000000003410607E-3</v>
      </c>
      <c r="Y111" s="154">
        <f t="shared" si="20"/>
        <v>-6.9999999995452528E-3</v>
      </c>
      <c r="Z111" s="154">
        <f t="shared" si="20"/>
        <v>-7.0000000000568436E-3</v>
      </c>
      <c r="AA111" s="154">
        <f t="shared" si="20"/>
        <v>-2.1000000000000001E-2</v>
      </c>
      <c r="AB111" s="155">
        <f t="shared" si="26"/>
        <v>-7.0000000032450771E-3</v>
      </c>
    </row>
    <row r="112" spans="1:28" customFormat="1" x14ac:dyDescent="0.3">
      <c r="A112" s="160">
        <v>2026</v>
      </c>
      <c r="B112" s="130">
        <f t="shared" si="6"/>
        <v>897.64391804891409</v>
      </c>
      <c r="C112" s="131">
        <f t="shared" si="7"/>
        <v>1653.6657722355569</v>
      </c>
      <c r="D112" s="131">
        <f t="shared" si="8"/>
        <v>172.22367156418775</v>
      </c>
      <c r="E112" s="132">
        <f t="shared" si="21"/>
        <v>2723.5333618486588</v>
      </c>
      <c r="F112" s="131">
        <f t="shared" si="9"/>
        <v>5922.9045341084175</v>
      </c>
      <c r="G112" s="130">
        <f t="shared" si="10"/>
        <v>897.64391804891397</v>
      </c>
      <c r="H112" s="131">
        <f t="shared" si="11"/>
        <v>1653.6657722355574</v>
      </c>
      <c r="I112" s="131">
        <f t="shared" si="12"/>
        <v>172.2236715641877</v>
      </c>
      <c r="J112" s="132">
        <f t="shared" si="22"/>
        <v>2723.5333618486588</v>
      </c>
      <c r="K112" s="131">
        <f t="shared" si="13"/>
        <v>262.52757799979338</v>
      </c>
      <c r="L112" s="131">
        <f t="shared" si="14"/>
        <v>19559.949640259212</v>
      </c>
      <c r="M112" s="163">
        <f t="shared" si="23"/>
        <v>19822.477218259006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-13899.565684150584</v>
      </c>
      <c r="S112" s="130">
        <f>SUMPRODUCT(AB62:AB68,K62:K68)/SUM(K62:K68)</f>
        <v>131968.19915084753</v>
      </c>
      <c r="T112" s="131">
        <f>SUMPRODUCT(AC62:AC68,L62:L68)/SUM(L62:L68)</f>
        <v>96409.995506287698</v>
      </c>
      <c r="U112" s="131">
        <f>SUMPRODUCT(AD62:AD68,M62:M68)/SUM(M62:M68)</f>
        <v>92161.457022789997</v>
      </c>
      <c r="V112" s="132">
        <f t="shared" si="19"/>
        <v>107860.89483388227</v>
      </c>
      <c r="W112" s="133">
        <f>SUMPRODUCT(AE62:AE68,AG62:AG68)/SUM(AG62:AG68)</f>
        <v>9215.6529419495473</v>
      </c>
      <c r="X112" s="153">
        <f t="shared" si="25"/>
        <v>-6.9999999998863133E-3</v>
      </c>
      <c r="Y112" s="154">
        <f t="shared" si="20"/>
        <v>-7.0000000004547475E-3</v>
      </c>
      <c r="Z112" s="154">
        <f t="shared" si="20"/>
        <v>-6.9999999999431567E-3</v>
      </c>
      <c r="AA112" s="154">
        <f t="shared" si="20"/>
        <v>-2.1000000000000001E-2</v>
      </c>
      <c r="AB112" s="155">
        <f t="shared" si="26"/>
        <v>-7.0000000050640665E-3</v>
      </c>
    </row>
    <row r="113" spans="1:28" customFormat="1" x14ac:dyDescent="0.3">
      <c r="A113" s="160">
        <v>2027</v>
      </c>
      <c r="B113" s="130">
        <f t="shared" si="6"/>
        <v>856.50785415385167</v>
      </c>
      <c r="C113" s="131">
        <f t="shared" si="7"/>
        <v>1791.9030904841004</v>
      </c>
      <c r="D113" s="131">
        <f t="shared" si="8"/>
        <v>192.03399496467836</v>
      </c>
      <c r="E113" s="132">
        <f t="shared" si="21"/>
        <v>2840.4449396026303</v>
      </c>
      <c r="F113" s="131">
        <f t="shared" si="9"/>
        <v>6323.4164178039364</v>
      </c>
      <c r="G113" s="130">
        <f t="shared" si="10"/>
        <v>856.50785415385167</v>
      </c>
      <c r="H113" s="131">
        <f t="shared" si="11"/>
        <v>1791.9030904841006</v>
      </c>
      <c r="I113" s="131">
        <f t="shared" si="12"/>
        <v>192.00610379185207</v>
      </c>
      <c r="J113" s="132">
        <f t="shared" si="22"/>
        <v>2840.4170484298047</v>
      </c>
      <c r="K113" s="131">
        <f t="shared" si="13"/>
        <v>274.99543646746736</v>
      </c>
      <c r="L113" s="131">
        <f t="shared" si="14"/>
        <v>20771.481981948949</v>
      </c>
      <c r="M113" s="163">
        <f t="shared" si="23"/>
        <v>21046.477418416416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3.4891172826274679E-2</v>
      </c>
      <c r="Q113" s="139">
        <f t="shared" si="24"/>
        <v>4.8891172826274677E-2</v>
      </c>
      <c r="R113" s="131">
        <f t="shared" si="18"/>
        <v>-14723.054000612479</v>
      </c>
      <c r="S113" s="130">
        <f>SUMPRODUCT(AB69:AB75,K69:K75)/SUM(K69:K75)</f>
        <v>152568.73476325802</v>
      </c>
      <c r="T113" s="131">
        <f>SUMPRODUCT(AC69:AC75,L69:L75)/SUM(L69:L75)</f>
        <v>96266.721780955457</v>
      </c>
      <c r="U113" s="131">
        <f>SUMPRODUCT(AD69:AD75,M69:M75)/SUM(M69:M75)</f>
        <v>90357.216345593057</v>
      </c>
      <c r="V113" s="132">
        <f t="shared" si="19"/>
        <v>112844.729308429</v>
      </c>
      <c r="W113" s="133">
        <f>SUMPRODUCT(AE69:AE75,AG69:AG75)/SUM(AG69:AG75)</f>
        <v>9500.4796423500211</v>
      </c>
      <c r="X113" s="153">
        <f t="shared" si="25"/>
        <v>-7.0000000000000001E-3</v>
      </c>
      <c r="Y113" s="154">
        <f t="shared" si="20"/>
        <v>-7.0000000002273738E-3</v>
      </c>
      <c r="Z113" s="154">
        <f t="shared" si="20"/>
        <v>-6.9999999999877313E-3</v>
      </c>
      <c r="AA113" s="154">
        <f t="shared" si="20"/>
        <v>-2.1000000000726694E-2</v>
      </c>
      <c r="AB113" s="155">
        <f t="shared" si="26"/>
        <v>-7.0000000014260877E-3</v>
      </c>
    </row>
    <row r="114" spans="1:28" customFormat="1" x14ac:dyDescent="0.3">
      <c r="A114" s="160">
        <v>2028</v>
      </c>
      <c r="B114" s="130">
        <f t="shared" si="6"/>
        <v>810.61276606520096</v>
      </c>
      <c r="C114" s="131">
        <f t="shared" si="7"/>
        <v>1952.6960946242134</v>
      </c>
      <c r="D114" s="131">
        <f t="shared" si="8"/>
        <v>219.38583708805922</v>
      </c>
      <c r="E114" s="132">
        <f t="shared" si="21"/>
        <v>2982.6946977774737</v>
      </c>
      <c r="F114" s="131">
        <f t="shared" si="9"/>
        <v>6724.677554353967</v>
      </c>
      <c r="G114" s="130">
        <f t="shared" si="10"/>
        <v>810.6127660652005</v>
      </c>
      <c r="H114" s="131">
        <f t="shared" si="11"/>
        <v>1952.6960946242134</v>
      </c>
      <c r="I114" s="131">
        <f t="shared" si="12"/>
        <v>212.30026249665445</v>
      </c>
      <c r="J114" s="132">
        <f t="shared" si="22"/>
        <v>2975.6091231860682</v>
      </c>
      <c r="K114" s="131">
        <f t="shared" si="13"/>
        <v>292.24387195643124</v>
      </c>
      <c r="L114" s="131">
        <f t="shared" si="14"/>
        <v>22325.568338436224</v>
      </c>
      <c r="M114" s="163">
        <f t="shared" si="23"/>
        <v>22617.812210392654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7.0925745914047971</v>
      </c>
      <c r="Q114" s="139">
        <f t="shared" si="24"/>
        <v>7.1065745914047973</v>
      </c>
      <c r="R114" s="131">
        <f t="shared" si="18"/>
        <v>-15893.12765603869</v>
      </c>
      <c r="S114" s="130">
        <f>SUMPRODUCT(AB76:AB82,K76:K82)/SUM(K76:K82)</f>
        <v>178415.23024661461</v>
      </c>
      <c r="T114" s="131">
        <f>SUMPRODUCT(AC76:AC82,L76:L82)/SUM(L76:L82)</f>
        <v>95679.134439367495</v>
      </c>
      <c r="U114" s="131">
        <f>SUMPRODUCT(AD76:AD82,M76:M82)/SUM(M76:M82)</f>
        <v>89701.231273671423</v>
      </c>
      <c r="V114" s="132">
        <f t="shared" si="19"/>
        <v>117791.52297581597</v>
      </c>
      <c r="W114" s="133">
        <f>SUMPRODUCT(AE76:AE82,AG76:AG82)/SUM(AG76:AG82)</f>
        <v>9754.4748067038508</v>
      </c>
      <c r="X114" s="153">
        <f t="shared" si="25"/>
        <v>-6.9999999995452528E-3</v>
      </c>
      <c r="Y114" s="154">
        <f t="shared" si="20"/>
        <v>-7.0000000000000001E-3</v>
      </c>
      <c r="Z114" s="154">
        <f t="shared" si="20"/>
        <v>-7.0000000000325358E-3</v>
      </c>
      <c r="AA114" s="154">
        <f t="shared" si="20"/>
        <v>-2.0999999999322227E-2</v>
      </c>
      <c r="AB114" s="155">
        <f t="shared" si="26"/>
        <v>-6.9999999977881089E-3</v>
      </c>
    </row>
    <row r="115" spans="1:28" s="288" customFormat="1" x14ac:dyDescent="0.3">
      <c r="A115" s="160">
        <v>2029</v>
      </c>
      <c r="B115" s="130">
        <f t="shared" si="6"/>
        <v>760.12160004139923</v>
      </c>
      <c r="C115" s="131">
        <f t="shared" si="7"/>
        <v>2139.4847473800505</v>
      </c>
      <c r="D115" s="131">
        <f t="shared" si="8"/>
        <v>255.33920167798976</v>
      </c>
      <c r="E115" s="132">
        <f t="shared" si="21"/>
        <v>3154.9455490994396</v>
      </c>
      <c r="F115" s="131">
        <f t="shared" si="9"/>
        <v>7251.779001323348</v>
      </c>
      <c r="G115" s="130">
        <f t="shared" si="10"/>
        <v>760.12160004139923</v>
      </c>
      <c r="H115" s="131">
        <f t="shared" si="11"/>
        <v>2139.4847473800505</v>
      </c>
      <c r="I115" s="131">
        <f t="shared" si="12"/>
        <v>234.26768765480352</v>
      </c>
      <c r="J115" s="132">
        <f t="shared" si="22"/>
        <v>3133.8740350762532</v>
      </c>
      <c r="K115" s="131">
        <f t="shared" si="13"/>
        <v>311.80510373476272</v>
      </c>
      <c r="L115" s="131">
        <f t="shared" si="14"/>
        <v>24160.953830395498</v>
      </c>
      <c r="M115" s="163">
        <f t="shared" si="23"/>
        <v>24472.758934130259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21.078514023186237</v>
      </c>
      <c r="Q115" s="139">
        <f t="shared" si="24"/>
        <v>21.092514023186236</v>
      </c>
      <c r="R115" s="131">
        <f t="shared" si="18"/>
        <v>-17220.972932806912</v>
      </c>
      <c r="S115" s="130">
        <f t="shared" ref="S115:U116" si="27">SUMPRODUCT(AB83:AB89,K83:K89)/SUM(K83:K89)</f>
        <v>210826.96316854795</v>
      </c>
      <c r="T115" s="131">
        <f t="shared" si="27"/>
        <v>94552.607705903429</v>
      </c>
      <c r="U115" s="131">
        <f t="shared" si="27"/>
        <v>89452.40095276713</v>
      </c>
      <c r="V115" s="132">
        <f t="shared" si="19"/>
        <v>122373.71171313825</v>
      </c>
      <c r="W115" s="133">
        <f>SUMPRODUCT(AE83:AE89,AG83:AG89)/SUM(AG83:AG89)</f>
        <v>10063.446868975441</v>
      </c>
      <c r="X115" s="153">
        <f t="shared" si="25"/>
        <v>-7.0000000000000001E-3</v>
      </c>
      <c r="Y115" s="154">
        <f t="shared" si="20"/>
        <v>-7.0000000000000001E-3</v>
      </c>
      <c r="Z115" s="154">
        <f t="shared" si="20"/>
        <v>-6.9999999999978968E-3</v>
      </c>
      <c r="AA115" s="154">
        <f t="shared" si="20"/>
        <v>-2.0999999999826713E-2</v>
      </c>
      <c r="AB115" s="155">
        <f t="shared" si="26"/>
        <v>-7.0000000014260877E-3</v>
      </c>
    </row>
    <row r="116" spans="1:28" s="288" customFormat="1" ht="16.2" thickBot="1" x14ac:dyDescent="0.35">
      <c r="A116" s="161">
        <v>2030</v>
      </c>
      <c r="B116" s="134">
        <f t="shared" si="6"/>
        <v>706.51807184998381</v>
      </c>
      <c r="C116" s="135">
        <f t="shared" si="7"/>
        <v>2356.9821070958869</v>
      </c>
      <c r="D116" s="135">
        <f>SUMIFS(G$6:G$96,$B$6:$B$96,$A116)</f>
        <v>300.78532624680139</v>
      </c>
      <c r="E116" s="136">
        <f>SUM(B116:D116)</f>
        <v>3364.2855051926722</v>
      </c>
      <c r="F116" s="135">
        <f t="shared" si="9"/>
        <v>7868.0961485161897</v>
      </c>
      <c r="G116" s="134">
        <f>SUMIFS(K$6:K$96,$B$6:$B$96,$A116)</f>
        <v>706.51807184998404</v>
      </c>
      <c r="H116" s="135">
        <f t="shared" si="11"/>
        <v>2356.9821070958869</v>
      </c>
      <c r="I116" s="135">
        <f t="shared" si="12"/>
        <v>259.55218261667801</v>
      </c>
      <c r="J116" s="136">
        <f t="shared" ref="J116" si="28">SUM(G116:I116)</f>
        <v>3323.0523615625489</v>
      </c>
      <c r="K116" s="135">
        <f t="shared" si="13"/>
        <v>334.58101313630647</v>
      </c>
      <c r="L116" s="135">
        <f t="shared" si="14"/>
        <v>26367.747943211223</v>
      </c>
      <c r="M116" s="164">
        <f t="shared" ref="M116" si="29">SUM(K116:L116)</f>
        <v>26702.32895634753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41.240143630123413</v>
      </c>
      <c r="Q116" s="140">
        <f t="shared" ref="Q116" si="30">SUM(N116:P116)</f>
        <v>41.254143630123416</v>
      </c>
      <c r="R116" s="135">
        <f t="shared" si="18"/>
        <v>-18834.225807831343</v>
      </c>
      <c r="S116" s="134">
        <f t="shared" si="27"/>
        <v>221372.94862699095</v>
      </c>
      <c r="T116" s="135">
        <f t="shared" si="27"/>
        <v>94419.550606108125</v>
      </c>
      <c r="U116" s="135">
        <f t="shared" si="27"/>
        <v>89339.079101116557</v>
      </c>
      <c r="V116" s="136">
        <f t="shared" ref="V116" si="31">SUMPRODUCT(S116:U116,G116:I116)/J116</f>
        <v>121014.44376485437</v>
      </c>
      <c r="W116" s="137">
        <f>SUMPRODUCT(AE84:AE90,AG84:AG90)/SUM(AG84:AG90)</f>
        <v>10106.384697736697</v>
      </c>
      <c r="X116" s="156">
        <f>B116-G116-N116</f>
        <v>-7.0000000002273738E-3</v>
      </c>
      <c r="Y116" s="157">
        <f t="shared" si="20"/>
        <v>-7.0000000000000001E-3</v>
      </c>
      <c r="Z116" s="157">
        <f t="shared" si="20"/>
        <v>-7.0000000000334239E-3</v>
      </c>
      <c r="AA116" s="157">
        <f t="shared" si="20"/>
        <v>-2.1000000000093166E-2</v>
      </c>
      <c r="AB116" s="158">
        <f t="shared" si="26"/>
        <v>-6.9999999977881089E-3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tabSelected="1" zoomScale="80" zoomScaleNormal="80" workbookViewId="0">
      <pane xSplit="1" ySplit="4" topLeftCell="F23" activePane="bottomRight" state="frozen"/>
      <selection pane="topRight" activeCell="B1" sqref="B1"/>
      <selection pane="bottomLeft" activeCell="A5" sqref="A5"/>
      <selection pane="bottomRight" activeCell="S26" sqref="S26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3.0722496065552036</v>
      </c>
      <c r="C12" s="648">
        <f t="shared" ref="C12:N12" si="4">(C41/C$35)^(1/6)*100-100</f>
        <v>5.7200957167347894</v>
      </c>
      <c r="D12" s="648">
        <f t="shared" si="4"/>
        <v>7.4652190832348708</v>
      </c>
      <c r="E12" s="661">
        <f>(E41/E$35)^(1/6)*100-100</f>
        <v>4.8158143484772182</v>
      </c>
      <c r="F12" s="651">
        <f t="shared" si="4"/>
        <v>4.5314735688323822</v>
      </c>
      <c r="G12" s="646">
        <f t="shared" si="4"/>
        <v>3.0722496065552036</v>
      </c>
      <c r="H12" s="648">
        <f t="shared" si="4"/>
        <v>5.7200957167347752</v>
      </c>
      <c r="I12" s="648">
        <f t="shared" si="4"/>
        <v>7.4652190832348708</v>
      </c>
      <c r="J12" s="648">
        <f t="shared" si="4"/>
        <v>4.815814348477204</v>
      </c>
      <c r="K12" s="648">
        <f t="shared" si="4"/>
        <v>2.2274539548796497</v>
      </c>
      <c r="L12" s="648">
        <f t="shared" si="4"/>
        <v>5.5040880939580745</v>
      </c>
      <c r="M12" s="648">
        <f t="shared" si="4"/>
        <v>5.1089672861196505</v>
      </c>
      <c r="N12" s="651">
        <f t="shared" si="4"/>
        <v>5.4550209589340142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5.8633952832892788</v>
      </c>
      <c r="Y12" s="646">
        <f t="shared" si="5"/>
        <v>5.4489480959563679</v>
      </c>
      <c r="Z12" s="648">
        <f t="shared" si="5"/>
        <v>2.3516552969034592</v>
      </c>
      <c r="AA12" s="648">
        <f t="shared" si="5"/>
        <v>1.388199838659915</v>
      </c>
      <c r="AB12" s="648">
        <f t="shared" si="5"/>
        <v>3.4549544107749028</v>
      </c>
      <c r="AC12" s="651">
        <f t="shared" si="5"/>
        <v>3.200596912753582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-5.4001454145246726</v>
      </c>
      <c r="C13" s="649">
        <f t="shared" ref="C13:N13" si="6">(C46/C$41)^(1/5)*100-100</f>
        <v>8.9639737146436858</v>
      </c>
      <c r="D13" s="649">
        <f t="shared" si="6"/>
        <v>14.072695030815183</v>
      </c>
      <c r="E13" s="696">
        <f>(E46/E$41)^(1/5)*100-100</f>
        <v>5.1064880245942419</v>
      </c>
      <c r="F13" s="652">
        <f t="shared" si="6"/>
        <v>7.1384946393874031</v>
      </c>
      <c r="G13" s="647">
        <f t="shared" si="6"/>
        <v>-5.4001454145246726</v>
      </c>
      <c r="H13" s="649">
        <f t="shared" si="6"/>
        <v>8.9639737146436858</v>
      </c>
      <c r="I13" s="649">
        <f t="shared" si="6"/>
        <v>10.758052321789307</v>
      </c>
      <c r="J13" s="649">
        <f t="shared" si="6"/>
        <v>4.8475756873181126</v>
      </c>
      <c r="K13" s="649">
        <f t="shared" si="6"/>
        <v>5.8761090007079702</v>
      </c>
      <c r="L13" s="649">
        <f t="shared" si="6"/>
        <v>7.3450098411270659</v>
      </c>
      <c r="M13" s="649">
        <f t="shared" si="6"/>
        <v>6.4198081784478092</v>
      </c>
      <c r="N13" s="652">
        <f t="shared" si="6"/>
        <v>7.3258343734986795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7.4046849015613248</v>
      </c>
      <c r="Y13" s="647">
        <f t="shared" si="7"/>
        <v>13.932843567559843</v>
      </c>
      <c r="Z13" s="649">
        <f t="shared" si="7"/>
        <v>-0.31910228282069397</v>
      </c>
      <c r="AA13" s="649">
        <f t="shared" si="7"/>
        <v>-0.84744372209370056</v>
      </c>
      <c r="AB13" s="649">
        <f t="shared" si="7"/>
        <v>3.3429262771415864</v>
      </c>
      <c r="AC13" s="652">
        <f t="shared" si="7"/>
        <v>2.481107817718069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0</v>
      </c>
      <c r="C15" s="569">
        <f t="shared" si="8"/>
        <v>0</v>
      </c>
      <c r="D15" s="569">
        <f t="shared" si="8"/>
        <v>0</v>
      </c>
      <c r="E15" s="711">
        <f>E35/E5*100-100</f>
        <v>0</v>
      </c>
      <c r="F15" s="571">
        <f t="shared" si="8"/>
        <v>0</v>
      </c>
      <c r="G15" s="569">
        <f t="shared" si="8"/>
        <v>0</v>
      </c>
      <c r="H15" s="569">
        <f t="shared" si="8"/>
        <v>0</v>
      </c>
      <c r="I15" s="569">
        <f t="shared" si="8"/>
        <v>0</v>
      </c>
      <c r="J15" s="711">
        <f t="shared" si="8"/>
        <v>0</v>
      </c>
      <c r="K15" s="569">
        <f t="shared" si="8"/>
        <v>0</v>
      </c>
      <c r="L15" s="569">
        <f t="shared" si="8"/>
        <v>0</v>
      </c>
      <c r="M15" s="569">
        <f t="shared" si="8"/>
        <v>0</v>
      </c>
      <c r="N15" s="569">
        <f t="shared" si="8"/>
        <v>0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0</v>
      </c>
      <c r="Y15" s="570">
        <f t="shared" si="9"/>
        <v>0</v>
      </c>
      <c r="Z15" s="569">
        <f t="shared" si="9"/>
        <v>0</v>
      </c>
      <c r="AA15" s="569">
        <f t="shared" si="9"/>
        <v>0</v>
      </c>
      <c r="AB15" s="711">
        <f>AB35/AB5*100-100</f>
        <v>0</v>
      </c>
      <c r="AC15" s="571">
        <f t="shared" si="9"/>
        <v>0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0</v>
      </c>
      <c r="C16" s="569">
        <f t="shared" si="10"/>
        <v>0</v>
      </c>
      <c r="D16" s="569">
        <f t="shared" si="10"/>
        <v>0</v>
      </c>
      <c r="E16" s="569">
        <f t="shared" si="10"/>
        <v>0</v>
      </c>
      <c r="F16" s="571">
        <f t="shared" si="10"/>
        <v>0</v>
      </c>
      <c r="G16" s="570">
        <f t="shared" si="10"/>
        <v>0</v>
      </c>
      <c r="H16" s="569">
        <f t="shared" si="10"/>
        <v>0</v>
      </c>
      <c r="I16" s="569">
        <f t="shared" si="10"/>
        <v>0</v>
      </c>
      <c r="J16" s="569">
        <f t="shared" si="10"/>
        <v>0</v>
      </c>
      <c r="K16" s="569">
        <f t="shared" si="10"/>
        <v>0</v>
      </c>
      <c r="L16" s="569">
        <f t="shared" si="10"/>
        <v>0</v>
      </c>
      <c r="M16" s="569">
        <f t="shared" si="10"/>
        <v>0</v>
      </c>
      <c r="N16" s="569">
        <f t="shared" si="10"/>
        <v>0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0</v>
      </c>
      <c r="Y16" s="570">
        <f>Y41/Y6*100-100</f>
        <v>0</v>
      </c>
      <c r="Z16" s="569">
        <f t="shared" si="11"/>
        <v>0</v>
      </c>
      <c r="AA16" s="569">
        <f t="shared" si="11"/>
        <v>0</v>
      </c>
      <c r="AB16" s="569">
        <f t="shared" si="11"/>
        <v>0</v>
      </c>
      <c r="AC16" s="571">
        <f t="shared" si="11"/>
        <v>0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0</v>
      </c>
      <c r="C17" s="569">
        <f t="shared" si="12"/>
        <v>0</v>
      </c>
      <c r="D17" s="569">
        <f t="shared" si="12"/>
        <v>0</v>
      </c>
      <c r="E17" s="569">
        <f t="shared" si="12"/>
        <v>0</v>
      </c>
      <c r="F17" s="571">
        <f t="shared" si="12"/>
        <v>0</v>
      </c>
      <c r="G17" s="569">
        <f t="shared" si="12"/>
        <v>0</v>
      </c>
      <c r="H17" s="569">
        <f t="shared" si="12"/>
        <v>0</v>
      </c>
      <c r="I17" s="569">
        <f t="shared" si="12"/>
        <v>0</v>
      </c>
      <c r="J17" s="569">
        <f t="shared" si="12"/>
        <v>0</v>
      </c>
      <c r="K17" s="569">
        <f t="shared" si="12"/>
        <v>0</v>
      </c>
      <c r="L17" s="569">
        <f t="shared" si="12"/>
        <v>0</v>
      </c>
      <c r="M17" s="569">
        <f t="shared" si="12"/>
        <v>0</v>
      </c>
      <c r="N17" s="569">
        <f t="shared" si="12"/>
        <v>0</v>
      </c>
      <c r="O17" s="575" t="s">
        <v>75</v>
      </c>
      <c r="P17" s="568" t="s">
        <v>75</v>
      </c>
      <c r="Q17" s="697">
        <f>Q46/Q7*100-100</f>
        <v>0</v>
      </c>
      <c r="R17" s="697">
        <f>R46/R7*100-100</f>
        <v>0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0</v>
      </c>
      <c r="Y17" s="570">
        <f t="shared" si="13"/>
        <v>0</v>
      </c>
      <c r="Z17" s="569">
        <f t="shared" si="13"/>
        <v>0</v>
      </c>
      <c r="AA17" s="569">
        <f t="shared" si="13"/>
        <v>0</v>
      </c>
      <c r="AB17" s="569">
        <f t="shared" si="13"/>
        <v>0</v>
      </c>
      <c r="AC17" s="571">
        <f t="shared" si="13"/>
        <v>0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0</v>
      </c>
      <c r="C18" s="569">
        <f t="shared" si="14"/>
        <v>0</v>
      </c>
      <c r="D18" s="569">
        <f>AVERAGE(D35:D41)/D8*100-100</f>
        <v>0</v>
      </c>
      <c r="E18" s="569">
        <f>AVERAGE(E35:E41)/E8*100-100</f>
        <v>0</v>
      </c>
      <c r="F18" s="571">
        <f t="shared" si="14"/>
        <v>0</v>
      </c>
      <c r="G18" s="569">
        <f t="shared" si="14"/>
        <v>0</v>
      </c>
      <c r="H18" s="569">
        <f t="shared" si="14"/>
        <v>0</v>
      </c>
      <c r="I18" s="569">
        <f t="shared" si="14"/>
        <v>0</v>
      </c>
      <c r="J18" s="569">
        <f t="shared" si="14"/>
        <v>0</v>
      </c>
      <c r="K18" s="569">
        <f t="shared" si="14"/>
        <v>0</v>
      </c>
      <c r="L18" s="569">
        <f t="shared" si="14"/>
        <v>0</v>
      </c>
      <c r="M18" s="569">
        <f t="shared" si="14"/>
        <v>0</v>
      </c>
      <c r="N18" s="569">
        <f t="shared" si="14"/>
        <v>0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0</v>
      </c>
      <c r="Y18" s="570">
        <f t="shared" si="15"/>
        <v>0</v>
      </c>
      <c r="Z18" s="569">
        <f t="shared" si="15"/>
        <v>0</v>
      </c>
      <c r="AA18" s="569">
        <f t="shared" si="15"/>
        <v>0</v>
      </c>
      <c r="AB18" s="569">
        <f t="shared" si="15"/>
        <v>0</v>
      </c>
      <c r="AC18" s="571">
        <f t="shared" si="15"/>
        <v>0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0</v>
      </c>
      <c r="C19" s="569">
        <f t="shared" si="16"/>
        <v>0</v>
      </c>
      <c r="D19" s="569">
        <f t="shared" si="16"/>
        <v>0</v>
      </c>
      <c r="E19" s="569">
        <f t="shared" si="16"/>
        <v>0</v>
      </c>
      <c r="F19" s="571">
        <f t="shared" si="16"/>
        <v>0</v>
      </c>
      <c r="G19" s="569">
        <f t="shared" si="16"/>
        <v>0</v>
      </c>
      <c r="H19" s="569">
        <f t="shared" si="16"/>
        <v>0</v>
      </c>
      <c r="I19" s="569">
        <f t="shared" si="16"/>
        <v>0</v>
      </c>
      <c r="J19" s="569">
        <f t="shared" si="16"/>
        <v>0</v>
      </c>
      <c r="K19" s="569">
        <f t="shared" si="16"/>
        <v>0</v>
      </c>
      <c r="L19" s="569">
        <f t="shared" si="16"/>
        <v>0</v>
      </c>
      <c r="M19" s="569">
        <f t="shared" si="16"/>
        <v>0</v>
      </c>
      <c r="N19" s="569">
        <f t="shared" si="16"/>
        <v>0</v>
      </c>
      <c r="O19" s="575" t="s">
        <v>75</v>
      </c>
      <c r="P19" s="568" t="s">
        <v>75</v>
      </c>
      <c r="Q19" s="697">
        <f>AVERAGE(Q41:Q46)/Q9*100-100</f>
        <v>0</v>
      </c>
      <c r="R19" s="697">
        <f>AVERAGE(R41:R46)/R9*100-100</f>
        <v>0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0</v>
      </c>
      <c r="Y19" s="570">
        <f t="shared" si="17"/>
        <v>0</v>
      </c>
      <c r="Z19" s="569">
        <f t="shared" si="17"/>
        <v>0</v>
      </c>
      <c r="AA19" s="569">
        <f t="shared" si="17"/>
        <v>0</v>
      </c>
      <c r="AB19" s="569">
        <f t="shared" si="17"/>
        <v>0</v>
      </c>
      <c r="AC19" s="571">
        <f t="shared" si="17"/>
        <v>0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0</v>
      </c>
      <c r="C20" s="569">
        <f t="shared" ref="C20:N20" si="18">C12-C10</f>
        <v>0</v>
      </c>
      <c r="D20" s="569">
        <f t="shared" si="18"/>
        <v>0</v>
      </c>
      <c r="E20" s="569">
        <f t="shared" si="18"/>
        <v>0</v>
      </c>
      <c r="F20" s="571">
        <f t="shared" si="18"/>
        <v>0</v>
      </c>
      <c r="G20" s="569">
        <f t="shared" si="18"/>
        <v>0</v>
      </c>
      <c r="H20" s="569">
        <f t="shared" si="18"/>
        <v>0</v>
      </c>
      <c r="I20" s="569">
        <f t="shared" si="18"/>
        <v>0</v>
      </c>
      <c r="J20" s="569">
        <f t="shared" si="18"/>
        <v>0</v>
      </c>
      <c r="K20" s="569">
        <f t="shared" si="18"/>
        <v>0</v>
      </c>
      <c r="L20" s="569">
        <f t="shared" si="18"/>
        <v>0</v>
      </c>
      <c r="M20" s="569">
        <f t="shared" si="18"/>
        <v>0</v>
      </c>
      <c r="N20" s="569">
        <f t="shared" si="18"/>
        <v>0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0</v>
      </c>
      <c r="Y20" s="570">
        <f t="shared" si="19"/>
        <v>0</v>
      </c>
      <c r="Z20" s="569">
        <f t="shared" si="19"/>
        <v>0</v>
      </c>
      <c r="AA20" s="569">
        <f t="shared" si="19"/>
        <v>0</v>
      </c>
      <c r="AB20" s="569">
        <f t="shared" si="19"/>
        <v>0</v>
      </c>
      <c r="AC20" s="571">
        <f t="shared" si="19"/>
        <v>0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0</v>
      </c>
      <c r="C21" s="573">
        <f t="shared" ref="C21:N21" si="20">C13-C11</f>
        <v>0</v>
      </c>
      <c r="D21" s="573">
        <f t="shared" si="20"/>
        <v>0</v>
      </c>
      <c r="E21" s="573">
        <f t="shared" si="20"/>
        <v>0</v>
      </c>
      <c r="F21" s="574">
        <f t="shared" si="20"/>
        <v>0</v>
      </c>
      <c r="G21" s="569">
        <f t="shared" si="20"/>
        <v>0</v>
      </c>
      <c r="H21" s="569">
        <f t="shared" si="20"/>
        <v>0</v>
      </c>
      <c r="I21" s="569">
        <f t="shared" si="20"/>
        <v>0</v>
      </c>
      <c r="J21" s="569">
        <f t="shared" si="20"/>
        <v>0</v>
      </c>
      <c r="K21" s="569">
        <f t="shared" si="20"/>
        <v>0</v>
      </c>
      <c r="L21" s="569">
        <f t="shared" si="20"/>
        <v>0</v>
      </c>
      <c r="M21" s="569">
        <f t="shared" si="20"/>
        <v>0</v>
      </c>
      <c r="N21" s="569">
        <f t="shared" si="20"/>
        <v>0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0</v>
      </c>
      <c r="Y21" s="572">
        <f t="shared" si="21"/>
        <v>0</v>
      </c>
      <c r="Z21" s="573">
        <f t="shared" si="21"/>
        <v>0</v>
      </c>
      <c r="AA21" s="573">
        <f t="shared" si="21"/>
        <v>0</v>
      </c>
      <c r="AB21" s="573">
        <f t="shared" si="21"/>
        <v>0</v>
      </c>
      <c r="AC21" s="574">
        <f t="shared" si="21"/>
        <v>0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39.322041719086918</v>
      </c>
      <c r="C27" s="12">
        <f>C35/$E35*100</f>
        <v>55.566365803223128</v>
      </c>
      <c r="D27" s="643">
        <f>D35/$E35*100</f>
        <v>5.1115924776899444</v>
      </c>
      <c r="E27" s="382">
        <f>SUM(B27:D27)</f>
        <v>99.999999999999986</v>
      </c>
      <c r="F27" s="411"/>
      <c r="G27" s="11">
        <f>G35/$E35*100</f>
        <v>39.322041719086918</v>
      </c>
      <c r="H27" s="12">
        <f>H35/$E35*100</f>
        <v>55.56636580322315</v>
      </c>
      <c r="I27" s="643">
        <f>I35/$E35*100</f>
        <v>5.1115924776899444</v>
      </c>
      <c r="J27" s="382">
        <f>SUM(G27:I27)</f>
        <v>100.00000000000001</v>
      </c>
      <c r="K27" s="72">
        <f>K35/$N35*100</f>
        <v>1.6161511005984546</v>
      </c>
      <c r="L27" s="72">
        <f>L35/$N35*100</f>
        <v>98.383848899401542</v>
      </c>
      <c r="M27" s="537">
        <f>M35/$N35*100</f>
        <v>44.930812879333772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35.557049113939897</v>
      </c>
      <c r="C28" s="12">
        <f>C41/$E41*100</f>
        <v>58.505460552565168</v>
      </c>
      <c r="D28" s="643">
        <f>D41/$E41*100</f>
        <v>5.9374903334949423</v>
      </c>
      <c r="E28" s="382">
        <f>SUM(B28:D28)</f>
        <v>100</v>
      </c>
      <c r="F28" s="411"/>
      <c r="G28" s="11">
        <f>G41/$J41*100</f>
        <v>35.557049113939911</v>
      </c>
      <c r="H28" s="12">
        <f>H41/$J41*100</f>
        <v>58.505460552565147</v>
      </c>
      <c r="I28" s="643">
        <f>I41/$J41*100</f>
        <v>5.9374903334949449</v>
      </c>
      <c r="J28" s="382">
        <f>SUM(G28:I28)</f>
        <v>100.00000000000001</v>
      </c>
      <c r="K28" s="72">
        <f>K41/$N41*100</f>
        <v>1.341169459876836</v>
      </c>
      <c r="L28" s="72">
        <f>L41/$N41*100</f>
        <v>98.658830540123162</v>
      </c>
      <c r="M28" s="537">
        <f>M41/$N41*100</f>
        <v>44.053388218928667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21.000538472715668</v>
      </c>
      <c r="C29" s="22">
        <f>C46/$E46*100</f>
        <v>70.058920488702782</v>
      </c>
      <c r="D29" s="644">
        <f>D46/$E46*100</f>
        <v>8.9405410385815465</v>
      </c>
      <c r="E29" s="365">
        <f>SUM(B29:D29)</f>
        <v>99.999999999999986</v>
      </c>
      <c r="F29" s="50"/>
      <c r="G29" s="21">
        <f>G46/$J46*100</f>
        <v>21.26111764058297</v>
      </c>
      <c r="H29" s="22">
        <f>H46/$J46*100</f>
        <v>70.928226541323554</v>
      </c>
      <c r="I29" s="644">
        <f>I46/$J46*100</f>
        <v>7.8106558180934798</v>
      </c>
      <c r="J29" s="365">
        <f>SUM(G29:I29)</f>
        <v>100</v>
      </c>
      <c r="K29" s="76">
        <f>K46/$N46*100</f>
        <v>1.2530031132612938</v>
      </c>
      <c r="L29" s="76">
        <f>L46/$N46*100</f>
        <v>98.7469968867387</v>
      </c>
      <c r="M29" s="538">
        <f>M46/$N46*100</f>
        <v>42.225063164650919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777.71486816328286</v>
      </c>
      <c r="C35" s="74">
        <f>SIM_BASE!C105</f>
        <v>1098.9965669557278</v>
      </c>
      <c r="D35" s="74">
        <f>SIM_BASE!D105</f>
        <v>101.09753451488311</v>
      </c>
      <c r="E35" s="173">
        <f>SIM_BASE!E105</f>
        <v>1977.8089696338939</v>
      </c>
      <c r="F35" s="75">
        <f>SIM_BASE!F105</f>
        <v>4272.2781756947679</v>
      </c>
      <c r="G35" s="167">
        <f>SIM_BASE!G105</f>
        <v>777.71486816328286</v>
      </c>
      <c r="H35" s="74">
        <f>SIM_BASE!H105</f>
        <v>1098.9965669557282</v>
      </c>
      <c r="I35" s="74">
        <f>SIM_BASE!I105</f>
        <v>101.09753451488312</v>
      </c>
      <c r="J35" s="173">
        <f>SIM_BASE!J105</f>
        <v>1977.8089696338943</v>
      </c>
      <c r="K35" s="74">
        <f>SIM_BASE!K105</f>
        <v>220.34650318741575</v>
      </c>
      <c r="L35" s="74">
        <f>SIM_BASE!L105</f>
        <v>13413.68209140515</v>
      </c>
      <c r="M35" s="74">
        <f t="shared" ref="M35:M46" si="27">2*(B35*$B$62*$C$62+C35*$B$63*$C$63+D35*$B$64*$C$64)</f>
        <v>6125.8798757512459</v>
      </c>
      <c r="N35" s="510">
        <f>SIM_BASE!M105</f>
        <v>13634.028594592566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9361.7434188977968</v>
      </c>
      <c r="Y35" s="74">
        <f>SIM_BASE!S105</f>
        <v>83873.806859452685</v>
      </c>
      <c r="Z35" s="74">
        <f>SIM_BASE!T105</f>
        <v>83451.279891348648</v>
      </c>
      <c r="AA35" s="74">
        <f>SIM_BASE!U105</f>
        <v>85821.761016041899</v>
      </c>
      <c r="AB35" s="95">
        <f>SIM_BASE!V105</f>
        <v>83738.595456875773</v>
      </c>
      <c r="AC35" s="75">
        <f>SIM_BASE!W105</f>
        <v>7400.8825586847297</v>
      </c>
      <c r="AD35" s="17">
        <v>95750.9</v>
      </c>
      <c r="AE35" s="11">
        <f t="shared" si="25"/>
        <v>20.655774197776672</v>
      </c>
      <c r="AF35" s="13">
        <f t="shared" si="26"/>
        <v>2.3012473322696265</v>
      </c>
      <c r="AG35" s="587">
        <f t="shared" ref="AG35:AG46" si="28">M35-(F35-K35)</f>
        <v>2073.9482032438937</v>
      </c>
      <c r="AH35" s="375"/>
      <c r="AI35" s="700">
        <f t="shared" ref="AI35:AI46" si="29">B35/B34*100-100</f>
        <v>3.0659276006356606</v>
      </c>
      <c r="AJ35" s="701">
        <f t="shared" ref="AJ35:AJ46" si="30">C35/C34*100-100</f>
        <v>3.7340391099935744</v>
      </c>
      <c r="AK35" s="701">
        <f t="shared" ref="AK35:AK46" si="31">D35/D34*100-100</f>
        <v>3.4276835499468916</v>
      </c>
      <c r="AL35" s="704">
        <f t="shared" ref="AL35:AL46" si="32">E35/E34*100-100</f>
        <v>3.4546693870011183</v>
      </c>
      <c r="AM35" s="504"/>
      <c r="AN35" s="701"/>
    </row>
    <row r="36" spans="1:43" x14ac:dyDescent="0.3">
      <c r="A36" s="513">
        <v>2020</v>
      </c>
      <c r="B36" s="167">
        <f>SIM_BASE!B106</f>
        <v>801.81352268981232</v>
      </c>
      <c r="C36" s="74">
        <f>SIM_BASE!C106</f>
        <v>1146.5703782895469</v>
      </c>
      <c r="D36" s="74">
        <f>SIM_BASE!D106</f>
        <v>106.51682347833854</v>
      </c>
      <c r="E36" s="173">
        <f>SIM_BASE!E106</f>
        <v>2054.9007244576978</v>
      </c>
      <c r="F36" s="75">
        <f>SIM_BASE!F106</f>
        <v>4414.6837990785725</v>
      </c>
      <c r="G36" s="167">
        <f>SIM_BASE!G106</f>
        <v>801.81352268981232</v>
      </c>
      <c r="H36" s="74">
        <f>SIM_BASE!H106</f>
        <v>1146.5703782895471</v>
      </c>
      <c r="I36" s="74">
        <f>SIM_BASE!I106</f>
        <v>106.51682347833852</v>
      </c>
      <c r="J36" s="173">
        <f>SIM_BASE!J106</f>
        <v>2054.9007244576978</v>
      </c>
      <c r="K36" s="74">
        <f>SIM_BASE!K106</f>
        <v>225.92758844061416</v>
      </c>
      <c r="L36" s="74">
        <f>SIM_BASE!L106</f>
        <v>14132.052817191428</v>
      </c>
      <c r="M36" s="74">
        <f t="shared" si="27"/>
        <v>6373.3341416102276</v>
      </c>
      <c r="N36" s="510">
        <f>SIM_BASE!M106</f>
        <v>14357.980405632043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9943.2896065534696</v>
      </c>
      <c r="Y36" s="74">
        <f>SIM_BASE!S106</f>
        <v>88724.321781678154</v>
      </c>
      <c r="Z36" s="74">
        <f>SIM_BASE!T106</f>
        <v>87043.565926646392</v>
      </c>
      <c r="AA36" s="74">
        <f>SIM_BASE!U106</f>
        <v>89087.917069543837</v>
      </c>
      <c r="AB36" s="95">
        <f>SIM_BASE!V106</f>
        <v>87805.359693171733</v>
      </c>
      <c r="AC36" s="75">
        <f>SIM_BASE!W106</f>
        <v>7618.8852684241492</v>
      </c>
      <c r="AD36" s="17">
        <v>96848.3</v>
      </c>
      <c r="AE36" s="11">
        <f t="shared" si="25"/>
        <v>21.217726325167273</v>
      </c>
      <c r="AF36" s="13">
        <f t="shared" si="26"/>
        <v>2.3327987010676918</v>
      </c>
      <c r="AG36" s="587">
        <f t="shared" si="28"/>
        <v>2184.5779309722693</v>
      </c>
      <c r="AH36" s="375"/>
      <c r="AI36" s="700">
        <f t="shared" si="29"/>
        <v>3.09864906960604</v>
      </c>
      <c r="AJ36" s="701">
        <f t="shared" si="30"/>
        <v>4.3288407593119871</v>
      </c>
      <c r="AK36" s="701">
        <f t="shared" si="31"/>
        <v>5.3604561075202355</v>
      </c>
      <c r="AL36" s="704">
        <f t="shared" si="32"/>
        <v>3.897836242398796</v>
      </c>
      <c r="AM36" s="504"/>
    </row>
    <row r="37" spans="1:43" x14ac:dyDescent="0.3">
      <c r="A37" s="513">
        <v>2021</v>
      </c>
      <c r="B37" s="167">
        <f>SIM_BASE!B107</f>
        <v>826.52329291544686</v>
      </c>
      <c r="C37" s="74">
        <f>SIM_BASE!C107</f>
        <v>1202.4645406737181</v>
      </c>
      <c r="D37" s="74">
        <f>SIM_BASE!D107</f>
        <v>113.10723885030285</v>
      </c>
      <c r="E37" s="173">
        <f>SIM_BASE!E107</f>
        <v>2142.0950724394679</v>
      </c>
      <c r="F37" s="75">
        <f>SIM_BASE!F107</f>
        <v>4591.064910382689</v>
      </c>
      <c r="G37" s="167">
        <f>SIM_BASE!G107</f>
        <v>826.52329291544663</v>
      </c>
      <c r="H37" s="74">
        <f>SIM_BASE!H107</f>
        <v>1202.4645406737181</v>
      </c>
      <c r="I37" s="74">
        <f>SIM_BASE!I107</f>
        <v>113.10723885030291</v>
      </c>
      <c r="J37" s="173">
        <f>SIM_BASE!J107</f>
        <v>2142.0950724394679</v>
      </c>
      <c r="K37" s="74">
        <f>SIM_BASE!K107</f>
        <v>231.18462798001454</v>
      </c>
      <c r="L37" s="74">
        <f>SIM_BASE!L107</f>
        <v>14881.950726617306</v>
      </c>
      <c r="M37" s="74">
        <f t="shared" si="27"/>
        <v>6656.7258305657915</v>
      </c>
      <c r="N37" s="510">
        <f>SIM_BASE!M107</f>
        <v>15113.13535459732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10522.063444214631</v>
      </c>
      <c r="Y37" s="74">
        <f>SIM_BASE!S107</f>
        <v>93745.129365139175</v>
      </c>
      <c r="Z37" s="74">
        <f>SIM_BASE!T107</f>
        <v>90119.322585798829</v>
      </c>
      <c r="AA37" s="74">
        <f>SIM_BASE!U107</f>
        <v>91623.891153358898</v>
      </c>
      <c r="AB37" s="95">
        <f>SIM_BASE!V107</f>
        <v>91597.777672046024</v>
      </c>
      <c r="AC37" s="75">
        <f>SIM_BASE!W107</f>
        <v>7874.364657370711</v>
      </c>
      <c r="AD37" s="17">
        <v>97958.3</v>
      </c>
      <c r="AE37" s="11">
        <f t="shared" si="25"/>
        <v>21.867417793484247</v>
      </c>
      <c r="AF37" s="13">
        <f t="shared" si="26"/>
        <v>2.3600310334092622</v>
      </c>
      <c r="AG37" s="587">
        <f t="shared" si="28"/>
        <v>2296.8455481631172</v>
      </c>
      <c r="AH37" s="375"/>
      <c r="AI37" s="700">
        <f t="shared" si="29"/>
        <v>3.0817352821316462</v>
      </c>
      <c r="AJ37" s="701">
        <f t="shared" si="30"/>
        <v>4.8749002627779419</v>
      </c>
      <c r="AK37" s="701">
        <f t="shared" si="31"/>
        <v>6.1872060738879782</v>
      </c>
      <c r="AL37" s="704">
        <f t="shared" si="32"/>
        <v>4.2432389528102874</v>
      </c>
      <c r="AM37" s="504"/>
    </row>
    <row r="38" spans="1:43" x14ac:dyDescent="0.3">
      <c r="A38" s="513">
        <v>2022</v>
      </c>
      <c r="B38" s="167">
        <f>SIM_BASE!B108</f>
        <v>851.9243209025517</v>
      </c>
      <c r="C38" s="74">
        <f>SIM_BASE!C108</f>
        <v>1267.8163097109855</v>
      </c>
      <c r="D38" s="74">
        <f>SIM_BASE!D108</f>
        <v>121.06308113075283</v>
      </c>
      <c r="E38" s="173">
        <f>SIM_BASE!E108</f>
        <v>2240.80371174429</v>
      </c>
      <c r="F38" s="75">
        <f>SIM_BASE!F108</f>
        <v>4793.3621298982216</v>
      </c>
      <c r="G38" s="167">
        <f>SIM_BASE!G108</f>
        <v>851.92432090255147</v>
      </c>
      <c r="H38" s="74">
        <f>SIM_BASE!H108</f>
        <v>1267.816309710985</v>
      </c>
      <c r="I38" s="74">
        <f>SIM_BASE!I108</f>
        <v>121.06308113075282</v>
      </c>
      <c r="J38" s="173">
        <f>SIM_BASE!J108</f>
        <v>2240.8037117442891</v>
      </c>
      <c r="K38" s="74">
        <f>SIM_BASE!K108</f>
        <v>236.49976214458161</v>
      </c>
      <c r="L38" s="74">
        <f>SIM_BASE!L108</f>
        <v>15685.109233664602</v>
      </c>
      <c r="M38" s="74">
        <f t="shared" si="27"/>
        <v>6981.0934446499159</v>
      </c>
      <c r="N38" s="510">
        <f>SIM_BASE!M108</f>
        <v>15921.608995809183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11128.239865910962</v>
      </c>
      <c r="Y38" s="74">
        <f>SIM_BASE!S108</f>
        <v>98921.756879496679</v>
      </c>
      <c r="Z38" s="74">
        <f>SIM_BASE!T108</f>
        <v>92597.643246341308</v>
      </c>
      <c r="AA38" s="74">
        <f>SIM_BASE!U108</f>
        <v>93343.716908881339</v>
      </c>
      <c r="AB38" s="95">
        <f>SIM_BASE!V108</f>
        <v>95042.296546344063</v>
      </c>
      <c r="AC38" s="75">
        <f>SIM_BASE!W108</f>
        <v>8137.4666284626792</v>
      </c>
      <c r="AD38" s="17">
        <v>99081</v>
      </c>
      <c r="AE38" s="11">
        <f t="shared" si="25"/>
        <v>22.615877027324</v>
      </c>
      <c r="AF38" s="13">
        <f t="shared" si="26"/>
        <v>2.3869335406847085</v>
      </c>
      <c r="AG38" s="587">
        <f t="shared" si="28"/>
        <v>2424.2310768962761</v>
      </c>
      <c r="AH38" s="375"/>
      <c r="AI38" s="700">
        <f t="shared" si="29"/>
        <v>3.0732380085147071</v>
      </c>
      <c r="AJ38" s="701">
        <f t="shared" si="30"/>
        <v>5.4348188097631578</v>
      </c>
      <c r="AK38" s="701">
        <f t="shared" si="31"/>
        <v>7.0338931100418165</v>
      </c>
      <c r="AL38" s="704">
        <f t="shared" si="32"/>
        <v>4.6080419386993015</v>
      </c>
      <c r="AM38" s="504"/>
    </row>
    <row r="39" spans="1:43" x14ac:dyDescent="0.3">
      <c r="A39" s="513">
        <v>2023</v>
      </c>
      <c r="B39" s="167">
        <f>SIM_BASE!B109</f>
        <v>878.0632207653714</v>
      </c>
      <c r="C39" s="74">
        <f>SIM_BASE!C109</f>
        <v>1343.911850574166</v>
      </c>
      <c r="D39" s="74">
        <f>SIM_BASE!D109</f>
        <v>130.61827498603967</v>
      </c>
      <c r="E39" s="173">
        <f>SIM_BASE!E109</f>
        <v>2352.5933463255769</v>
      </c>
      <c r="F39" s="75">
        <f>SIM_BASE!F109</f>
        <v>5019.7190352201906</v>
      </c>
      <c r="G39" s="167">
        <f>SIM_BASE!G109</f>
        <v>878.06322076537151</v>
      </c>
      <c r="H39" s="74">
        <f>SIM_BASE!H109</f>
        <v>1343.911850574166</v>
      </c>
      <c r="I39" s="74">
        <f>SIM_BASE!I109</f>
        <v>130.61827498603967</v>
      </c>
      <c r="J39" s="173">
        <f>SIM_BASE!J109</f>
        <v>2352.5933463255769</v>
      </c>
      <c r="K39" s="74">
        <f>SIM_BASE!K109</f>
        <v>241.91242564104769</v>
      </c>
      <c r="L39" s="74">
        <f>SIM_BASE!L109</f>
        <v>16555.19559335841</v>
      </c>
      <c r="M39" s="74">
        <f t="shared" si="27"/>
        <v>7352.0904433573187</v>
      </c>
      <c r="N39" s="510">
        <f>SIM_BASE!M109</f>
        <v>16797.108018999457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11777.381983779267</v>
      </c>
      <c r="Y39" s="74">
        <f>SIM_BASE!S109</f>
        <v>104244.07058522872</v>
      </c>
      <c r="Z39" s="74">
        <f>SIM_BASE!T109</f>
        <v>94416.159823946495</v>
      </c>
      <c r="AA39" s="74">
        <f>SIM_BASE!U109</f>
        <v>94191.625689859153</v>
      </c>
      <c r="AB39" s="95">
        <f>SIM_BASE!V109</f>
        <v>98071.784680919096</v>
      </c>
      <c r="AC39" s="75">
        <f>SIM_BASE!W109</f>
        <v>8395.3295320456018</v>
      </c>
      <c r="AD39" s="17">
        <v>100216.5</v>
      </c>
      <c r="AE39" s="11">
        <f t="shared" si="25"/>
        <v>23.47510985042959</v>
      </c>
      <c r="AF39" s="13">
        <f t="shared" si="26"/>
        <v>2.4138981668791835</v>
      </c>
      <c r="AG39" s="587">
        <f t="shared" si="28"/>
        <v>2574.2838337781759</v>
      </c>
      <c r="AH39" s="375"/>
      <c r="AI39" s="700">
        <f t="shared" si="29"/>
        <v>3.0682185285105419</v>
      </c>
      <c r="AJ39" s="701">
        <f t="shared" si="30"/>
        <v>6.0020951205878958</v>
      </c>
      <c r="AK39" s="701">
        <f t="shared" si="31"/>
        <v>7.8927396907789245</v>
      </c>
      <c r="AL39" s="704">
        <f t="shared" si="32"/>
        <v>4.9888186990848737</v>
      </c>
      <c r="AM39" s="504"/>
    </row>
    <row r="40" spans="1:43" x14ac:dyDescent="0.3">
      <c r="A40" s="513">
        <v>2024</v>
      </c>
      <c r="B40" s="167">
        <f>SIM_BASE!B110</f>
        <v>904.9309865601075</v>
      </c>
      <c r="C40" s="74">
        <f>SIM_BASE!C110</f>
        <v>1432.1832782050606</v>
      </c>
      <c r="D40" s="74">
        <f>SIM_BASE!D110</f>
        <v>142.05236859757343</v>
      </c>
      <c r="E40" s="173">
        <f>SIM_BASE!E110</f>
        <v>2479.1666333627418</v>
      </c>
      <c r="F40" s="75">
        <f>SIM_BASE!F110</f>
        <v>5278.5248271048531</v>
      </c>
      <c r="G40" s="167">
        <f>SIM_BASE!G110</f>
        <v>904.93098656010693</v>
      </c>
      <c r="H40" s="74">
        <f>SIM_BASE!H110</f>
        <v>1432.1832782050608</v>
      </c>
      <c r="I40" s="74">
        <f>SIM_BASE!I110</f>
        <v>142.05236859757341</v>
      </c>
      <c r="J40" s="173">
        <f>SIM_BASE!J110</f>
        <v>2479.1666333627413</v>
      </c>
      <c r="K40" s="74">
        <f>SIM_BASE!K110</f>
        <v>246.95150122726602</v>
      </c>
      <c r="L40" s="74">
        <f>SIM_BASE!L110</f>
        <v>17490.482278813532</v>
      </c>
      <c r="M40" s="74">
        <f t="shared" si="27"/>
        <v>7775.9477357977503</v>
      </c>
      <c r="N40" s="510">
        <f>SIM_BASE!M110</f>
        <v>17737.433780040799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12458.901952935945</v>
      </c>
      <c r="Y40" s="74">
        <f>SIM_BASE!S110</f>
        <v>109710.48412190929</v>
      </c>
      <c r="Z40" s="74">
        <f>SIM_BASE!T110</f>
        <v>95538.479522378868</v>
      </c>
      <c r="AA40" s="74">
        <f>SIM_BASE!U110</f>
        <v>94150.062026405765</v>
      </c>
      <c r="AB40" s="95">
        <f>SIM_BASE!V110</f>
        <v>100631.90807209851</v>
      </c>
      <c r="AC40" s="75">
        <f>SIM_BASE!W110</f>
        <v>8662.9839790514452</v>
      </c>
      <c r="AD40" s="17">
        <v>101365.1</v>
      </c>
      <c r="AE40" s="11">
        <f t="shared" si="25"/>
        <v>24.457793001365769</v>
      </c>
      <c r="AF40" s="13">
        <f t="shared" si="26"/>
        <v>2.4362576589700597</v>
      </c>
      <c r="AG40" s="587">
        <f t="shared" si="28"/>
        <v>2744.3744099201631</v>
      </c>
      <c r="AH40" s="375"/>
      <c r="AI40" s="700">
        <f t="shared" si="29"/>
        <v>3.0598896707365384</v>
      </c>
      <c r="AJ40" s="701">
        <f t="shared" si="30"/>
        <v>6.5682453498108373</v>
      </c>
      <c r="AK40" s="701">
        <f t="shared" si="31"/>
        <v>8.7538237760036424</v>
      </c>
      <c r="AL40" s="704">
        <f t="shared" si="32"/>
        <v>5.3801600363639039</v>
      </c>
      <c r="AM40" s="504"/>
    </row>
    <row r="41" spans="1:43" x14ac:dyDescent="0.3">
      <c r="A41" s="550">
        <v>2025</v>
      </c>
      <c r="B41" s="130">
        <f>SIM_BASE!B111</f>
        <v>932.54743291140869</v>
      </c>
      <c r="C41" s="131">
        <f>SIM_BASE!C111</f>
        <v>1534.4107120577901</v>
      </c>
      <c r="D41" s="131">
        <f>SIM_BASE!D111</f>
        <v>155.72134095532334</v>
      </c>
      <c r="E41" s="551">
        <f>SIM_BASE!E111</f>
        <v>2622.6794859245219</v>
      </c>
      <c r="F41" s="133">
        <f>SIM_BASE!F111</f>
        <v>5573.6790683270428</v>
      </c>
      <c r="G41" s="130">
        <f>SIM_BASE!G111</f>
        <v>932.54743291140903</v>
      </c>
      <c r="H41" s="131">
        <f>SIM_BASE!H111</f>
        <v>1534.4107120577896</v>
      </c>
      <c r="I41" s="131">
        <f>SIM_BASE!I111</f>
        <v>155.7213409553234</v>
      </c>
      <c r="J41" s="551">
        <f>SIM_BASE!J111</f>
        <v>2622.6794859245219</v>
      </c>
      <c r="K41" s="131">
        <f>SIM_BASE!K111</f>
        <v>251.48461990766447</v>
      </c>
      <c r="L41" s="131">
        <f>SIM_BASE!L111</f>
        <v>18499.659618849393</v>
      </c>
      <c r="M41" s="131">
        <f t="shared" si="27"/>
        <v>8260.514366990923</v>
      </c>
      <c r="N41" s="552">
        <f>SIM_BASE!M111</f>
        <v>18751.144238757057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13177.458170430011</v>
      </c>
      <c r="Y41" s="131">
        <f>SIM_BASE!S111</f>
        <v>115313.4235140845</v>
      </c>
      <c r="Z41" s="131">
        <f>SIM_BASE!T111</f>
        <v>95940.554967057309</v>
      </c>
      <c r="AA41" s="131">
        <f>SIM_BASE!U111</f>
        <v>93222.746699893571</v>
      </c>
      <c r="AB41" s="132">
        <f>SIM_BASE!V111</f>
        <v>102667.60574795702</v>
      </c>
      <c r="AC41" s="133">
        <f>SIM_BASE!W111</f>
        <v>8940.8079897800762</v>
      </c>
      <c r="AD41" s="553">
        <v>102526.8</v>
      </c>
      <c r="AE41" s="554">
        <f t="shared" si="25"/>
        <v>25.580428589642139</v>
      </c>
      <c r="AF41" s="555">
        <f t="shared" si="26"/>
        <v>2.4528671518828684</v>
      </c>
      <c r="AG41" s="588">
        <f t="shared" si="28"/>
        <v>2938.3199185715448</v>
      </c>
      <c r="AH41" s="375"/>
      <c r="AI41" s="700">
        <f t="shared" si="29"/>
        <v>3.0517737552870017</v>
      </c>
      <c r="AJ41" s="701">
        <f t="shared" si="30"/>
        <v>7.1378737210819878</v>
      </c>
      <c r="AK41" s="701">
        <f t="shared" si="31"/>
        <v>9.6224881659477006</v>
      </c>
      <c r="AL41" s="704">
        <f t="shared" si="32"/>
        <v>5.7887537945410088</v>
      </c>
      <c r="AM41" s="504"/>
    </row>
    <row r="42" spans="1:43" x14ac:dyDescent="0.3">
      <c r="A42" s="513">
        <v>2026</v>
      </c>
      <c r="B42" s="167">
        <f>SIM_BASE!B112</f>
        <v>897.64391804891409</v>
      </c>
      <c r="C42" s="74">
        <f>SIM_BASE!C112</f>
        <v>1653.6657722355569</v>
      </c>
      <c r="D42" s="74">
        <f>SIM_BASE!D112</f>
        <v>172.22367156418775</v>
      </c>
      <c r="E42" s="173">
        <f>SIM_BASE!E112</f>
        <v>2723.5333618486588</v>
      </c>
      <c r="F42" s="75">
        <f>SIM_BASE!F112</f>
        <v>5922.9045341084175</v>
      </c>
      <c r="G42" s="167">
        <f>SIM_BASE!G112</f>
        <v>897.64391804891397</v>
      </c>
      <c r="H42" s="74">
        <f>SIM_BASE!H112</f>
        <v>1653.6657722355574</v>
      </c>
      <c r="I42" s="74">
        <f>SIM_BASE!I112</f>
        <v>172.2236715641877</v>
      </c>
      <c r="J42" s="173">
        <f>SIM_BASE!J112</f>
        <v>2723.5333618486588</v>
      </c>
      <c r="K42" s="74">
        <f>SIM_BASE!K112</f>
        <v>262.52757799979338</v>
      </c>
      <c r="L42" s="74">
        <f>SIM_BASE!L112</f>
        <v>19559.949640259212</v>
      </c>
      <c r="M42" s="74">
        <f t="shared" si="27"/>
        <v>8674.9417057311457</v>
      </c>
      <c r="N42" s="510">
        <f>SIM_BASE!M112</f>
        <v>19822.477218259006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13899.565684150584</v>
      </c>
      <c r="Y42" s="74">
        <f>SIM_BASE!S112</f>
        <v>131968.19915084753</v>
      </c>
      <c r="Z42" s="74">
        <f>SIM_BASE!T112</f>
        <v>96409.995506287698</v>
      </c>
      <c r="AA42" s="74">
        <f>SIM_BASE!U112</f>
        <v>92161.457022789997</v>
      </c>
      <c r="AB42" s="95">
        <f>SIM_BASE!V112</f>
        <v>107860.89483388227</v>
      </c>
      <c r="AC42" s="75">
        <f>SIM_BASE!W112</f>
        <v>9215.6529419495473</v>
      </c>
      <c r="AD42" s="17">
        <v>103701.8</v>
      </c>
      <c r="AE42" s="11">
        <f t="shared" si="25"/>
        <v>26.26312524805412</v>
      </c>
      <c r="AF42" s="13">
        <f t="shared" si="26"/>
        <v>2.5315624029649761</v>
      </c>
      <c r="AG42" s="587">
        <f t="shared" si="28"/>
        <v>3014.564749622522</v>
      </c>
      <c r="AH42" s="375"/>
      <c r="AI42" s="700">
        <f t="shared" si="29"/>
        <v>-3.7428138913562776</v>
      </c>
      <c r="AJ42" s="701">
        <f t="shared" si="30"/>
        <v>7.7720429895744587</v>
      </c>
      <c r="AK42" s="701">
        <f t="shared" si="31"/>
        <v>10.597346842523621</v>
      </c>
      <c r="AL42" s="704">
        <f t="shared" si="32"/>
        <v>3.8454518161827451</v>
      </c>
      <c r="AM42" s="504"/>
    </row>
    <row r="43" spans="1:43" x14ac:dyDescent="0.3">
      <c r="A43" s="513">
        <v>2027</v>
      </c>
      <c r="B43" s="167">
        <f>SIM_BASE!B113</f>
        <v>856.50785415385167</v>
      </c>
      <c r="C43" s="74">
        <f>SIM_BASE!C113</f>
        <v>1791.9030904841004</v>
      </c>
      <c r="D43" s="74">
        <f>SIM_BASE!D113</f>
        <v>192.03399496467836</v>
      </c>
      <c r="E43" s="173">
        <f>SIM_BASE!E113</f>
        <v>2840.4449396026303</v>
      </c>
      <c r="F43" s="75">
        <f>SIM_BASE!F113</f>
        <v>6323.4164178039364</v>
      </c>
      <c r="G43" s="167">
        <f>SIM_BASE!G113</f>
        <v>856.50785415385167</v>
      </c>
      <c r="H43" s="74">
        <f>SIM_BASE!H113</f>
        <v>1791.9030904841006</v>
      </c>
      <c r="I43" s="74">
        <f>SIM_BASE!I113</f>
        <v>192.00610379185207</v>
      </c>
      <c r="J43" s="173">
        <f>SIM_BASE!J113</f>
        <v>2840.4170484298047</v>
      </c>
      <c r="K43" s="74">
        <f>SIM_BASE!K113</f>
        <v>274.99543646746736</v>
      </c>
      <c r="L43" s="74">
        <f>SIM_BASE!L113</f>
        <v>20771.481981948949</v>
      </c>
      <c r="M43" s="74">
        <f t="shared" si="27"/>
        <v>9156.4622934750842</v>
      </c>
      <c r="N43" s="510">
        <f>SIM_BASE!M113</f>
        <v>21046.477418416416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3.4891172826274679E-2</v>
      </c>
      <c r="R43" s="88">
        <f>IF(SIM_BASE!Q113&gt;0,SIM_BASE!Q113,0)</f>
        <v>4.8891172826274677E-2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14723.054000612479</v>
      </c>
      <c r="Y43" s="74">
        <f>SIM_BASE!S113</f>
        <v>152568.73476325802</v>
      </c>
      <c r="Z43" s="74">
        <f>SIM_BASE!T113</f>
        <v>96266.721780955457</v>
      </c>
      <c r="AA43" s="74">
        <f>SIM_BASE!U113</f>
        <v>90357.216345593057</v>
      </c>
      <c r="AB43" s="95">
        <f>SIM_BASE!V113</f>
        <v>112844.729308429</v>
      </c>
      <c r="AC43" s="75">
        <f>SIM_BASE!W113</f>
        <v>9500.4796423500211</v>
      </c>
      <c r="AD43" s="17">
        <v>104890.3</v>
      </c>
      <c r="AE43" s="11">
        <f t="shared" si="25"/>
        <v>27.079882967536602</v>
      </c>
      <c r="AF43" s="13">
        <f t="shared" si="26"/>
        <v>2.621743254309191</v>
      </c>
      <c r="AG43" s="587">
        <f t="shared" si="28"/>
        <v>3108.0413121386155</v>
      </c>
      <c r="AH43" s="375"/>
      <c r="AI43" s="700">
        <f t="shared" si="29"/>
        <v>-4.5826705966519796</v>
      </c>
      <c r="AJ43" s="701">
        <f t="shared" si="30"/>
        <v>8.3594472697867701</v>
      </c>
      <c r="AK43" s="701">
        <f t="shared" si="31"/>
        <v>11.502671624967249</v>
      </c>
      <c r="AL43" s="704">
        <f t="shared" si="32"/>
        <v>4.292643497291877</v>
      </c>
      <c r="AM43" s="504"/>
    </row>
    <row r="44" spans="1:43" x14ac:dyDescent="0.3">
      <c r="A44" s="513">
        <v>2028</v>
      </c>
      <c r="B44" s="167">
        <f>SIM_BASE!B114</f>
        <v>810.61276606520096</v>
      </c>
      <c r="C44" s="74">
        <f>SIM_BASE!C114</f>
        <v>1952.6960946242134</v>
      </c>
      <c r="D44" s="74">
        <f>SIM_BASE!D114</f>
        <v>219.38583708805922</v>
      </c>
      <c r="E44" s="173">
        <f>SIM_BASE!E114</f>
        <v>2982.6946977774737</v>
      </c>
      <c r="F44" s="75">
        <f>SIM_BASE!F114</f>
        <v>6724.677554353967</v>
      </c>
      <c r="G44" s="167">
        <f>SIM_BASE!G114</f>
        <v>810.6127660652005</v>
      </c>
      <c r="H44" s="74">
        <f>SIM_BASE!H114</f>
        <v>1952.6960946242134</v>
      </c>
      <c r="I44" s="74">
        <f>SIM_BASE!I114</f>
        <v>212.30026249665445</v>
      </c>
      <c r="J44" s="173">
        <f>SIM_BASE!J114</f>
        <v>2975.6091231860682</v>
      </c>
      <c r="K44" s="74">
        <f>SIM_BASE!K114</f>
        <v>292.24387195643124</v>
      </c>
      <c r="L44" s="74">
        <f>SIM_BASE!L114</f>
        <v>22325.568338436224</v>
      </c>
      <c r="M44" s="74">
        <f t="shared" si="27"/>
        <v>9737.895528661018</v>
      </c>
      <c r="N44" s="510">
        <f>SIM_BASE!M114</f>
        <v>22617.812210392654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7.0925745914047971</v>
      </c>
      <c r="R44" s="88">
        <f>IF(SIM_BASE!Q114&gt;0,SIM_BASE!Q114,0)</f>
        <v>7.1065745914047973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15893.12765603869</v>
      </c>
      <c r="Y44" s="74">
        <f>SIM_BASE!S114</f>
        <v>178415.23024661461</v>
      </c>
      <c r="Z44" s="74">
        <f>SIM_BASE!T114</f>
        <v>95679.134439367495</v>
      </c>
      <c r="AA44" s="74">
        <f>SIM_BASE!U114</f>
        <v>89701.231273671423</v>
      </c>
      <c r="AB44" s="95">
        <f>SIM_BASE!V114</f>
        <v>117791.52297581597</v>
      </c>
      <c r="AC44" s="75">
        <f>SIM_BASE!W114</f>
        <v>9754.4748067038508</v>
      </c>
      <c r="AD44" s="17">
        <v>106092.4</v>
      </c>
      <c r="AE44" s="11">
        <f t="shared" si="25"/>
        <v>28.047335371676656</v>
      </c>
      <c r="AF44" s="13">
        <f t="shared" si="26"/>
        <v>2.7546164659903183</v>
      </c>
      <c r="AG44" s="587">
        <f t="shared" si="28"/>
        <v>3305.4618462634826</v>
      </c>
      <c r="AH44" s="375"/>
      <c r="AI44" s="700">
        <f t="shared" si="29"/>
        <v>-5.3583966412065962</v>
      </c>
      <c r="AJ44" s="701">
        <f t="shared" si="30"/>
        <v>8.9733091590724996</v>
      </c>
      <c r="AK44" s="701">
        <f t="shared" si="31"/>
        <v>14.243229240953823</v>
      </c>
      <c r="AL44" s="704">
        <f t="shared" si="32"/>
        <v>5.0080097026891792</v>
      </c>
      <c r="AM44" s="504"/>
    </row>
    <row r="45" spans="1:43" x14ac:dyDescent="0.3">
      <c r="A45" s="513">
        <v>2029</v>
      </c>
      <c r="B45" s="167">
        <f>SIM_BASE!B115</f>
        <v>760.12160004139923</v>
      </c>
      <c r="C45" s="74">
        <f>SIM_BASE!C115</f>
        <v>2139.4847473800505</v>
      </c>
      <c r="D45" s="74">
        <f>SIM_BASE!D115</f>
        <v>255.33920167798976</v>
      </c>
      <c r="E45" s="173">
        <f>SIM_BASE!E115</f>
        <v>3154.9455490994396</v>
      </c>
      <c r="F45" s="75">
        <f>SIM_BASE!F115</f>
        <v>7251.779001323348</v>
      </c>
      <c r="G45" s="167">
        <f>SIM_BASE!G115</f>
        <v>760.12160004139923</v>
      </c>
      <c r="H45" s="74">
        <f>SIM_BASE!H115</f>
        <v>2139.4847473800505</v>
      </c>
      <c r="I45" s="74">
        <f>SIM_BASE!I115</f>
        <v>234.26768765480352</v>
      </c>
      <c r="J45" s="173">
        <f>SIM_BASE!J115</f>
        <v>3133.8740350762532</v>
      </c>
      <c r="K45" s="74">
        <f>SIM_BASE!K115</f>
        <v>311.80510373476272</v>
      </c>
      <c r="L45" s="74">
        <f>SIM_BASE!L115</f>
        <v>24160.953830395498</v>
      </c>
      <c r="M45" s="74">
        <f t="shared" si="27"/>
        <v>10436.152009240292</v>
      </c>
      <c r="N45" s="510">
        <f>SIM_BASE!M115</f>
        <v>24472.758934130259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21.078514023186237</v>
      </c>
      <c r="R45" s="88">
        <f>IF(SIM_BASE!Q115&gt;0,SIM_BASE!Q115,0)</f>
        <v>21.092514023186236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17220.972932806912</v>
      </c>
      <c r="Y45" s="74">
        <f>SIM_BASE!S115</f>
        <v>210826.96316854795</v>
      </c>
      <c r="Z45" s="74">
        <f>SIM_BASE!T115</f>
        <v>94552.607705903429</v>
      </c>
      <c r="AA45" s="74">
        <f>SIM_BASE!U115</f>
        <v>89452.40095276713</v>
      </c>
      <c r="AB45" s="95">
        <f>SIM_BASE!V115</f>
        <v>122373.71171313825</v>
      </c>
      <c r="AC45" s="75">
        <f>SIM_BASE!W115</f>
        <v>10063.446868975441</v>
      </c>
      <c r="AD45" s="17">
        <v>107308.3</v>
      </c>
      <c r="AE45" s="11">
        <f t="shared" si="25"/>
        <v>29.204395513452859</v>
      </c>
      <c r="AF45" s="13">
        <f t="shared" si="26"/>
        <v>2.9056941889375074</v>
      </c>
      <c r="AG45" s="587">
        <f t="shared" si="28"/>
        <v>3496.1781116517068</v>
      </c>
      <c r="AH45" s="375"/>
      <c r="AI45" s="700">
        <f t="shared" si="29"/>
        <v>-6.2287652178106043</v>
      </c>
      <c r="AJ45" s="701">
        <f t="shared" si="30"/>
        <v>9.56567964006625</v>
      </c>
      <c r="AK45" s="701">
        <f t="shared" si="31"/>
        <v>16.388188529918281</v>
      </c>
      <c r="AL45" s="704">
        <f t="shared" si="32"/>
        <v>5.7750077958135222</v>
      </c>
      <c r="AM45" s="504"/>
    </row>
    <row r="46" spans="1:43" ht="16.2" thickBot="1" x14ac:dyDescent="0.35">
      <c r="A46" s="562">
        <v>2030</v>
      </c>
      <c r="B46" s="134">
        <f>SIM_BASE!B116</f>
        <v>706.51807184998381</v>
      </c>
      <c r="C46" s="135">
        <f>SIM_BASE!C116</f>
        <v>2356.9821070958869</v>
      </c>
      <c r="D46" s="135">
        <f>SIM_BASE!D116</f>
        <v>300.78532624680139</v>
      </c>
      <c r="E46" s="563">
        <f>SIM_BASE!E116</f>
        <v>3364.2855051926722</v>
      </c>
      <c r="F46" s="137">
        <f>SIM_BASE!F116</f>
        <v>7868.0961485161897</v>
      </c>
      <c r="G46" s="134">
        <f>SIM_BASE!G116</f>
        <v>706.51807184998404</v>
      </c>
      <c r="H46" s="135">
        <f>SIM_BASE!H116</f>
        <v>2356.9821070958869</v>
      </c>
      <c r="I46" s="135">
        <f>SIM_BASE!I116</f>
        <v>259.55218261667801</v>
      </c>
      <c r="J46" s="563">
        <f>SIM_BASE!J116</f>
        <v>3323.0523615625489</v>
      </c>
      <c r="K46" s="135">
        <f>SIM_BASE!K116</f>
        <v>334.58101313630647</v>
      </c>
      <c r="L46" s="135">
        <f>SIM_BASE!L116</f>
        <v>26367.747943211223</v>
      </c>
      <c r="M46" s="135">
        <f t="shared" si="27"/>
        <v>11275.075268250617</v>
      </c>
      <c r="N46" s="564">
        <f>SIM_BASE!M116</f>
        <v>26702.32895634753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41.240143630123413</v>
      </c>
      <c r="R46" s="666">
        <f>IF(SIM_BASE!Q116&gt;0,SIM_BASE!Q116,0)</f>
        <v>41.254143630123416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66">
        <f>IF(SIM_BASE!Q116&lt;0,-SIM_BASE!Q116,0)</f>
        <v>0</v>
      </c>
      <c r="X46" s="137">
        <f>IF(SIM_BASE!R116&lt;0,-SIM_BASE!R116,0)</f>
        <v>18834.225807831343</v>
      </c>
      <c r="Y46" s="135">
        <f>SIM_BASE!S116</f>
        <v>221372.94862699095</v>
      </c>
      <c r="Z46" s="135">
        <f>SIM_BASE!T116</f>
        <v>94419.550606108125</v>
      </c>
      <c r="AA46" s="135">
        <f>SIM_BASE!U116</f>
        <v>89339.079101116557</v>
      </c>
      <c r="AB46" s="136">
        <f>SIM_BASE!V116</f>
        <v>121014.44376485437</v>
      </c>
      <c r="AC46" s="137">
        <f>SIM_BASE!W116</f>
        <v>10106.384697736697</v>
      </c>
      <c r="AD46" s="565">
        <v>108538.2</v>
      </c>
      <c r="AE46" s="566">
        <f t="shared" si="25"/>
        <v>30.616431464337431</v>
      </c>
      <c r="AF46" s="567">
        <f t="shared" si="26"/>
        <v>3.0826106673623337</v>
      </c>
      <c r="AG46" s="589">
        <f t="shared" si="28"/>
        <v>3741.5601328707344</v>
      </c>
      <c r="AH46" s="375"/>
      <c r="AI46" s="702">
        <f t="shared" si="29"/>
        <v>-7.0519674994758645</v>
      </c>
      <c r="AJ46" s="703">
        <f t="shared" si="30"/>
        <v>10.165875684889897</v>
      </c>
      <c r="AK46" s="703">
        <f t="shared" si="31"/>
        <v>17.798334243295727</v>
      </c>
      <c r="AL46" s="705">
        <f t="shared" si="32"/>
        <v>6.6352953746852279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7" zoomScale="80" zoomScaleNormal="80" workbookViewId="0">
      <selection activeCell="O21" sqref="O21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87"/>
      <c r="B3" s="746" t="s">
        <v>101</v>
      </c>
      <c r="C3" s="746" t="s">
        <v>102</v>
      </c>
      <c r="D3" s="781" t="s">
        <v>178</v>
      </c>
      <c r="E3" s="782"/>
      <c r="F3" s="769" t="s">
        <v>103</v>
      </c>
      <c r="G3" s="774"/>
      <c r="H3" s="774"/>
      <c r="I3" s="770"/>
      <c r="J3" s="781" t="s">
        <v>179</v>
      </c>
      <c r="K3" s="782"/>
      <c r="L3" s="781" t="s">
        <v>104</v>
      </c>
      <c r="M3" s="782"/>
      <c r="N3" s="781" t="s">
        <v>105</v>
      </c>
      <c r="O3" s="782"/>
      <c r="P3" s="781" t="s">
        <v>106</v>
      </c>
      <c r="Q3" s="791"/>
      <c r="R3" s="791"/>
      <c r="S3" s="782"/>
      <c r="T3" s="781" t="s">
        <v>220</v>
      </c>
      <c r="U3" s="791"/>
      <c r="V3" s="791"/>
      <c r="W3" s="782"/>
      <c r="X3" s="754" t="s">
        <v>107</v>
      </c>
      <c r="Y3" s="755"/>
      <c r="Z3" s="755"/>
      <c r="AA3" s="755"/>
      <c r="AB3" s="755"/>
      <c r="AC3" s="756"/>
      <c r="AD3" s="754" t="s">
        <v>108</v>
      </c>
      <c r="AE3" s="755"/>
      <c r="AF3" s="755"/>
      <c r="AG3" s="756"/>
      <c r="AH3" s="754" t="s">
        <v>109</v>
      </c>
      <c r="AI3" s="755"/>
      <c r="AJ3" s="755"/>
      <c r="AK3" s="755"/>
      <c r="AL3" s="755"/>
      <c r="AM3" s="756"/>
      <c r="AN3" s="754" t="s">
        <v>64</v>
      </c>
      <c r="AO3" s="755"/>
      <c r="AP3" s="755"/>
      <c r="AQ3" s="755"/>
      <c r="AR3" s="755"/>
      <c r="AS3" s="755"/>
      <c r="AT3" s="755"/>
      <c r="AU3" s="755"/>
      <c r="AV3" s="755"/>
      <c r="AW3" s="756"/>
      <c r="AX3" s="760" t="s">
        <v>206</v>
      </c>
      <c r="AY3" s="761"/>
      <c r="AZ3" s="762"/>
      <c r="BA3" s="778" t="s">
        <v>197</v>
      </c>
      <c r="BB3" s="779"/>
      <c r="BC3" s="779"/>
      <c r="BD3" s="780"/>
      <c r="BE3" s="775" t="s">
        <v>203</v>
      </c>
      <c r="BF3" s="776"/>
      <c r="BG3" s="776"/>
      <c r="BH3" s="777"/>
    </row>
    <row r="4" spans="1:61" ht="16.2" customHeight="1" thickBot="1" x14ac:dyDescent="0.35">
      <c r="A4" s="788"/>
      <c r="B4" s="790"/>
      <c r="C4" s="790"/>
      <c r="D4" s="783"/>
      <c r="E4" s="784"/>
      <c r="F4" s="746" t="s">
        <v>110</v>
      </c>
      <c r="G4" s="746" t="s">
        <v>111</v>
      </c>
      <c r="H4" s="750" t="s">
        <v>112</v>
      </c>
      <c r="I4" s="751"/>
      <c r="J4" s="783"/>
      <c r="K4" s="784"/>
      <c r="L4" s="783"/>
      <c r="M4" s="784"/>
      <c r="N4" s="783"/>
      <c r="O4" s="784"/>
      <c r="P4" s="785"/>
      <c r="Q4" s="792"/>
      <c r="R4" s="792"/>
      <c r="S4" s="786"/>
      <c r="T4" s="785"/>
      <c r="U4" s="792"/>
      <c r="V4" s="792"/>
      <c r="W4" s="786"/>
      <c r="X4" s="750" t="s">
        <v>39</v>
      </c>
      <c r="Y4" s="751"/>
      <c r="Z4" s="750" t="s">
        <v>70</v>
      </c>
      <c r="AA4" s="751"/>
      <c r="AB4" s="781" t="s">
        <v>193</v>
      </c>
      <c r="AC4" s="782"/>
      <c r="AD4" s="750" t="s">
        <v>39</v>
      </c>
      <c r="AE4" s="751"/>
      <c r="AF4" s="750" t="s">
        <v>70</v>
      </c>
      <c r="AG4" s="751"/>
      <c r="AH4" s="750" t="s">
        <v>39</v>
      </c>
      <c r="AI4" s="751"/>
      <c r="AJ4" s="750" t="s">
        <v>214</v>
      </c>
      <c r="AK4" s="751"/>
      <c r="AL4" s="750" t="s">
        <v>70</v>
      </c>
      <c r="AM4" s="751"/>
      <c r="AN4" s="769" t="s">
        <v>39</v>
      </c>
      <c r="AO4" s="774"/>
      <c r="AP4" s="774"/>
      <c r="AQ4" s="774"/>
      <c r="AR4" s="769" t="s">
        <v>70</v>
      </c>
      <c r="AS4" s="774"/>
      <c r="AT4" s="774"/>
      <c r="AU4" s="774"/>
      <c r="AV4" s="774"/>
      <c r="AW4" s="770"/>
      <c r="AX4" s="763"/>
      <c r="AY4" s="764"/>
      <c r="AZ4" s="765"/>
      <c r="BA4" s="757" t="s">
        <v>204</v>
      </c>
      <c r="BB4" s="758" t="s">
        <v>202</v>
      </c>
      <c r="BC4" s="758" t="s">
        <v>201</v>
      </c>
      <c r="BD4" s="757" t="s">
        <v>200</v>
      </c>
      <c r="BE4" s="757" t="s">
        <v>204</v>
      </c>
      <c r="BF4" s="757" t="s">
        <v>202</v>
      </c>
      <c r="BG4" s="757" t="s">
        <v>201</v>
      </c>
      <c r="BH4" s="757" t="s">
        <v>200</v>
      </c>
    </row>
    <row r="5" spans="1:61" ht="16.2" thickBot="1" x14ac:dyDescent="0.35">
      <c r="A5" s="788"/>
      <c r="B5" s="790"/>
      <c r="C5" s="790"/>
      <c r="D5" s="785"/>
      <c r="E5" s="786"/>
      <c r="F5" s="747"/>
      <c r="G5" s="747"/>
      <c r="H5" s="752"/>
      <c r="I5" s="753"/>
      <c r="J5" s="785"/>
      <c r="K5" s="786"/>
      <c r="L5" s="785"/>
      <c r="M5" s="786"/>
      <c r="N5" s="785"/>
      <c r="O5" s="786"/>
      <c r="P5" s="769" t="s">
        <v>39</v>
      </c>
      <c r="Q5" s="770"/>
      <c r="R5" s="769" t="s">
        <v>113</v>
      </c>
      <c r="S5" s="774"/>
      <c r="T5" s="769" t="s">
        <v>39</v>
      </c>
      <c r="U5" s="770"/>
      <c r="V5" s="769" t="s">
        <v>113</v>
      </c>
      <c r="W5" s="770"/>
      <c r="X5" s="752"/>
      <c r="Y5" s="753"/>
      <c r="Z5" s="752"/>
      <c r="AA5" s="753"/>
      <c r="AB5" s="785"/>
      <c r="AC5" s="786"/>
      <c r="AD5" s="752"/>
      <c r="AE5" s="753"/>
      <c r="AF5" s="752"/>
      <c r="AG5" s="753"/>
      <c r="AH5" s="752"/>
      <c r="AI5" s="753"/>
      <c r="AJ5" s="752"/>
      <c r="AK5" s="753"/>
      <c r="AL5" s="752"/>
      <c r="AM5" s="753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71" t="s">
        <v>117</v>
      </c>
      <c r="AU5" s="751"/>
      <c r="AV5" s="772" t="s">
        <v>118</v>
      </c>
      <c r="AW5" s="773"/>
      <c r="AX5" s="766"/>
      <c r="AY5" s="767"/>
      <c r="AZ5" s="768"/>
      <c r="BA5" s="758"/>
      <c r="BB5" s="758"/>
      <c r="BC5" s="758"/>
      <c r="BD5" s="758"/>
      <c r="BE5" s="758"/>
      <c r="BF5" s="758"/>
      <c r="BG5" s="758"/>
      <c r="BH5" s="758"/>
    </row>
    <row r="6" spans="1:61" ht="16.5" customHeight="1" thickBot="1" x14ac:dyDescent="0.35">
      <c r="A6" s="789"/>
      <c r="B6" s="790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58"/>
      <c r="BB6" s="758"/>
      <c r="BC6" s="758"/>
      <c r="BD6" s="758"/>
      <c r="BE6" s="759"/>
      <c r="BF6" s="759"/>
      <c r="BG6" s="759"/>
      <c r="BH6" s="759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3955.6179392677877</v>
      </c>
      <c r="N34" s="451"/>
      <c r="O34" s="604">
        <f>'TABLE OUTPUTS'!F35/0.9</f>
        <v>4746.9757507719642</v>
      </c>
      <c r="P34" s="451"/>
      <c r="Q34" s="605"/>
      <c r="R34" s="605"/>
      <c r="S34" s="605"/>
      <c r="T34" s="451"/>
      <c r="U34" s="606">
        <f>'TABLE OUTPUTS'!AF35</f>
        <v>2.3012473322696265</v>
      </c>
      <c r="V34" s="451"/>
      <c r="W34" s="607">
        <f>'TABLE OUTPUTS'!AE35</f>
        <v>20.655774197776672</v>
      </c>
      <c r="X34" s="608"/>
      <c r="Y34" s="604">
        <f>'TABLE OUTPUTS'!F35</f>
        <v>4272.2781756947679</v>
      </c>
      <c r="Z34" s="609"/>
      <c r="AA34" s="604">
        <f>'TABLE OUTPUTS'!E35</f>
        <v>1977.8089696338939</v>
      </c>
      <c r="AB34" s="451"/>
      <c r="AC34" s="604">
        <f>'TABLE OUTPUTS'!B35</f>
        <v>777.71486816328286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9361.7434188977968</v>
      </c>
      <c r="AJ34" s="609"/>
      <c r="AK34" s="604">
        <f>AQ34-(Y34-AO34)</f>
        <v>2073.9482032438937</v>
      </c>
      <c r="AL34" s="610"/>
      <c r="AM34" s="610"/>
      <c r="AN34" s="611"/>
      <c r="AO34" s="612">
        <f>'TABLE OUTPUTS'!K35</f>
        <v>220.34650318741575</v>
      </c>
      <c r="AP34" s="640"/>
      <c r="AQ34" s="600">
        <f>'TABLE OUTPUTS'!M35</f>
        <v>6125.8798757512459</v>
      </c>
      <c r="AR34" s="597"/>
      <c r="AS34" s="600">
        <f>'TABLE OUTPUTS'!J35</f>
        <v>1977.8089696338943</v>
      </c>
      <c r="AT34" s="610"/>
      <c r="AU34" s="612">
        <f>'TABLE OUTPUTS'!G35</f>
        <v>777.71486816328286</v>
      </c>
      <c r="AV34" s="613"/>
      <c r="AW34" s="604">
        <f>'TABLE OUTPUTS'!I35</f>
        <v>101.09753451488312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4109.8014489153957</v>
      </c>
      <c r="N35" s="451"/>
      <c r="O35" s="604">
        <f>'TABLE OUTPUTS'!F36/0.9</f>
        <v>4905.2042211984135</v>
      </c>
      <c r="P35" s="451"/>
      <c r="Q35" s="605"/>
      <c r="R35" s="605"/>
      <c r="S35" s="605"/>
      <c r="T35" s="451"/>
      <c r="U35" s="606">
        <f>'TABLE OUTPUTS'!AF36</f>
        <v>2.3327987010676918</v>
      </c>
      <c r="V35" s="451"/>
      <c r="W35" s="607">
        <f>'TABLE OUTPUTS'!AE36</f>
        <v>21.217726325167273</v>
      </c>
      <c r="X35" s="608"/>
      <c r="Y35" s="604">
        <f>'TABLE OUTPUTS'!F36</f>
        <v>4414.6837990785725</v>
      </c>
      <c r="Z35" s="609"/>
      <c r="AA35" s="604">
        <f>'TABLE OUTPUTS'!E36</f>
        <v>2054.9007244576978</v>
      </c>
      <c r="AB35" s="451"/>
      <c r="AC35" s="604">
        <f>'TABLE OUTPUTS'!B36</f>
        <v>801.81352268981232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9943.2896065534696</v>
      </c>
      <c r="AJ35" s="609"/>
      <c r="AK35" s="604">
        <f t="shared" ref="AK35:AK45" si="41">AQ35-(Y35-AO35)</f>
        <v>2184.5779309722693</v>
      </c>
      <c r="AL35" s="610"/>
      <c r="AM35" s="610"/>
      <c r="AN35" s="611"/>
      <c r="AO35" s="612">
        <f>'TABLE OUTPUTS'!K36</f>
        <v>225.92758844061416</v>
      </c>
      <c r="AP35" s="640"/>
      <c r="AQ35" s="600">
        <f>'TABLE OUTPUTS'!M36</f>
        <v>6373.3341416102276</v>
      </c>
      <c r="AR35" s="597"/>
      <c r="AS35" s="600">
        <f>'TABLE OUTPUTS'!J36</f>
        <v>2054.9007244576978</v>
      </c>
      <c r="AT35" s="610"/>
      <c r="AU35" s="612">
        <f>'TABLE OUTPUTS'!G36</f>
        <v>801.81352268981232</v>
      </c>
      <c r="AV35" s="613"/>
      <c r="AW35" s="604">
        <f>'TABLE OUTPUTS'!I36</f>
        <v>106.51682347833852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4284.1901448789358</v>
      </c>
      <c r="N36" s="253"/>
      <c r="O36" s="529">
        <f>'TABLE OUTPUTS'!F37/0.9</f>
        <v>5101.1832337585429</v>
      </c>
      <c r="P36" s="253"/>
      <c r="Q36" s="254"/>
      <c r="R36" s="254"/>
      <c r="S36" s="254"/>
      <c r="T36" s="253"/>
      <c r="U36" s="530">
        <f>'TABLE OUTPUTS'!AF37</f>
        <v>2.3600310334092622</v>
      </c>
      <c r="V36" s="253"/>
      <c r="W36" s="531">
        <f>'TABLE OUTPUTS'!AE37</f>
        <v>21.867417793484247</v>
      </c>
      <c r="X36" s="208"/>
      <c r="Y36" s="529">
        <f>'TABLE OUTPUTS'!F37</f>
        <v>4591.064910382689</v>
      </c>
      <c r="Z36" s="256"/>
      <c r="AA36" s="529">
        <f>'TABLE OUTPUTS'!E37</f>
        <v>2142.0950724394679</v>
      </c>
      <c r="AB36" s="253"/>
      <c r="AC36" s="529">
        <f>'TABLE OUTPUTS'!B37</f>
        <v>826.52329291544686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10522.063444214631</v>
      </c>
      <c r="AJ36" s="256"/>
      <c r="AK36" s="529">
        <f t="shared" si="41"/>
        <v>2296.8455481631172</v>
      </c>
      <c r="AL36" s="255"/>
      <c r="AM36" s="255"/>
      <c r="AN36" s="250"/>
      <c r="AO36" s="532">
        <f>'TABLE OUTPUTS'!K37</f>
        <v>231.18462798001454</v>
      </c>
      <c r="AP36" s="17"/>
      <c r="AQ36" s="460">
        <f>'TABLE OUTPUTS'!M37</f>
        <v>6656.7258305657915</v>
      </c>
      <c r="AR36" s="391"/>
      <c r="AS36" s="460">
        <f>'TABLE OUTPUTS'!J37</f>
        <v>2142.0950724394679</v>
      </c>
      <c r="AT36" s="257"/>
      <c r="AU36" s="443">
        <f>'TABLE OUTPUTS'!G37</f>
        <v>826.52329291544663</v>
      </c>
      <c r="AV36" s="175"/>
      <c r="AW36" s="534">
        <f>'TABLE OUTPUTS'!I37</f>
        <v>113.10723885030291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4481.60742348858</v>
      </c>
      <c r="N37" s="253"/>
      <c r="O37" s="529">
        <f>'TABLE OUTPUTS'!F38/0.9</f>
        <v>5325.9579221091353</v>
      </c>
      <c r="P37" s="253"/>
      <c r="Q37" s="254"/>
      <c r="R37" s="254"/>
      <c r="S37" s="254"/>
      <c r="T37" s="253"/>
      <c r="U37" s="530">
        <f>'TABLE OUTPUTS'!AF38</f>
        <v>2.3869335406847085</v>
      </c>
      <c r="V37" s="253"/>
      <c r="W37" s="531">
        <f>'TABLE OUTPUTS'!AE38</f>
        <v>22.615877027324</v>
      </c>
      <c r="X37" s="208"/>
      <c r="Y37" s="529">
        <f>'TABLE OUTPUTS'!F38</f>
        <v>4793.3621298982216</v>
      </c>
      <c r="Z37" s="256"/>
      <c r="AA37" s="529">
        <f>'TABLE OUTPUTS'!E38</f>
        <v>2240.80371174429</v>
      </c>
      <c r="AB37" s="253"/>
      <c r="AC37" s="529">
        <f>'TABLE OUTPUTS'!B38</f>
        <v>851.9243209025517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11128.239865910962</v>
      </c>
      <c r="AJ37" s="256"/>
      <c r="AK37" s="529">
        <f t="shared" si="41"/>
        <v>2424.2310768962761</v>
      </c>
      <c r="AL37" s="255"/>
      <c r="AM37" s="255"/>
      <c r="AN37" s="250"/>
      <c r="AO37" s="532">
        <f>'TABLE OUTPUTS'!K38</f>
        <v>236.49976214458161</v>
      </c>
      <c r="AP37" s="17"/>
      <c r="AQ37" s="460">
        <f>'TABLE OUTPUTS'!M38</f>
        <v>6981.0934446499159</v>
      </c>
      <c r="AR37" s="391"/>
      <c r="AS37" s="460">
        <f>'TABLE OUTPUTS'!J38</f>
        <v>2240.8037117442891</v>
      </c>
      <c r="AT37" s="257"/>
      <c r="AU37" s="443">
        <f>'TABLE OUTPUTS'!G38</f>
        <v>851.92432090255147</v>
      </c>
      <c r="AV37" s="175"/>
      <c r="AW37" s="534">
        <f>'TABLE OUTPUTS'!I38</f>
        <v>121.06308113075282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4705.1866926511539</v>
      </c>
      <c r="N38" s="253"/>
      <c r="O38" s="529">
        <f>'TABLE OUTPUTS'!F39/0.9</f>
        <v>5577.4655946891007</v>
      </c>
      <c r="P38" s="253"/>
      <c r="Q38" s="254"/>
      <c r="R38" s="254"/>
      <c r="S38" s="254"/>
      <c r="T38" s="253"/>
      <c r="U38" s="530">
        <f>'TABLE OUTPUTS'!AF39</f>
        <v>2.4138981668791835</v>
      </c>
      <c r="V38" s="253"/>
      <c r="W38" s="531">
        <f>'TABLE OUTPUTS'!AE39</f>
        <v>23.47510985042959</v>
      </c>
      <c r="X38" s="208"/>
      <c r="Y38" s="529">
        <f>'TABLE OUTPUTS'!F39</f>
        <v>5019.7190352201906</v>
      </c>
      <c r="Z38" s="256"/>
      <c r="AA38" s="529">
        <f>'TABLE OUTPUTS'!E39</f>
        <v>2352.5933463255769</v>
      </c>
      <c r="AB38" s="253"/>
      <c r="AC38" s="529">
        <f>'TABLE OUTPUTS'!B39</f>
        <v>878.0632207653714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11777.381983779267</v>
      </c>
      <c r="AJ38" s="256"/>
      <c r="AK38" s="529">
        <f t="shared" si="41"/>
        <v>2574.2838337781759</v>
      </c>
      <c r="AL38" s="255"/>
      <c r="AM38" s="255"/>
      <c r="AN38" s="250"/>
      <c r="AO38" s="532">
        <f>'TABLE OUTPUTS'!K39</f>
        <v>241.91242564104769</v>
      </c>
      <c r="AP38" s="17"/>
      <c r="AQ38" s="460">
        <f>'TABLE OUTPUTS'!M39</f>
        <v>7352.0904433573187</v>
      </c>
      <c r="AR38" s="391"/>
      <c r="AS38" s="460">
        <f>'TABLE OUTPUTS'!J39</f>
        <v>2352.5933463255769</v>
      </c>
      <c r="AT38" s="257"/>
      <c r="AU38" s="443">
        <f>'TABLE OUTPUTS'!G39</f>
        <v>878.06322076537151</v>
      </c>
      <c r="AV38" s="175"/>
      <c r="AW38" s="534">
        <f>'TABLE OUTPUTS'!I39</f>
        <v>130.61827498603967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4958.3332667254836</v>
      </c>
      <c r="N39" s="253"/>
      <c r="O39" s="529">
        <f>'TABLE OUTPUTS'!F40/0.9</f>
        <v>5865.0275856720591</v>
      </c>
      <c r="P39" s="253"/>
      <c r="Q39" s="254"/>
      <c r="R39" s="254"/>
      <c r="S39" s="254"/>
      <c r="T39" s="253"/>
      <c r="U39" s="530">
        <f>'TABLE OUTPUTS'!AF40</f>
        <v>2.4362576589700597</v>
      </c>
      <c r="V39" s="253"/>
      <c r="W39" s="531">
        <f>'TABLE OUTPUTS'!AE40</f>
        <v>24.457793001365769</v>
      </c>
      <c r="X39" s="208"/>
      <c r="Y39" s="529">
        <f>'TABLE OUTPUTS'!F40</f>
        <v>5278.5248271048531</v>
      </c>
      <c r="Z39" s="256"/>
      <c r="AA39" s="529">
        <f>'TABLE OUTPUTS'!E40</f>
        <v>2479.1666333627418</v>
      </c>
      <c r="AB39" s="253"/>
      <c r="AC39" s="529">
        <f>'TABLE OUTPUTS'!B40</f>
        <v>904.9309865601075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12458.901952935945</v>
      </c>
      <c r="AJ39" s="256"/>
      <c r="AK39" s="529">
        <f t="shared" si="41"/>
        <v>2744.3744099201631</v>
      </c>
      <c r="AL39" s="255"/>
      <c r="AM39" s="255"/>
      <c r="AN39" s="250"/>
      <c r="AO39" s="532">
        <f>'TABLE OUTPUTS'!K40</f>
        <v>246.95150122726602</v>
      </c>
      <c r="AP39" s="17"/>
      <c r="AQ39" s="460">
        <f>'TABLE OUTPUTS'!M40</f>
        <v>7775.9477357977503</v>
      </c>
      <c r="AR39" s="391"/>
      <c r="AS39" s="460">
        <f>'TABLE OUTPUTS'!J40</f>
        <v>2479.1666333627413</v>
      </c>
      <c r="AT39" s="257"/>
      <c r="AU39" s="443">
        <f>'TABLE OUTPUTS'!G40</f>
        <v>904.93098656010693</v>
      </c>
      <c r="AV39" s="175"/>
      <c r="AW39" s="534">
        <f>'TABLE OUTPUTS'!I40</f>
        <v>142.05236859757341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5245.3589718490439</v>
      </c>
      <c r="N40" s="451"/>
      <c r="O40" s="604">
        <f>'TABLE OUTPUTS'!F41/0.9</f>
        <v>6192.9767425856026</v>
      </c>
      <c r="P40" s="451"/>
      <c r="Q40" s="605"/>
      <c r="R40" s="605"/>
      <c r="S40" s="605"/>
      <c r="T40" s="451"/>
      <c r="U40" s="606">
        <f>'TABLE OUTPUTS'!AF41</f>
        <v>2.4528671518828684</v>
      </c>
      <c r="V40" s="451"/>
      <c r="W40" s="607">
        <f>'TABLE OUTPUTS'!AE41</f>
        <v>25.580428589642139</v>
      </c>
      <c r="X40" s="608"/>
      <c r="Y40" s="604">
        <f>'TABLE OUTPUTS'!F41</f>
        <v>5573.6790683270428</v>
      </c>
      <c r="Z40" s="609"/>
      <c r="AA40" s="604">
        <f>'TABLE OUTPUTS'!E41</f>
        <v>2622.6794859245219</v>
      </c>
      <c r="AB40" s="451"/>
      <c r="AC40" s="604">
        <f>'TABLE OUTPUTS'!B41</f>
        <v>932.54743291140869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13177.458170430011</v>
      </c>
      <c r="AJ40" s="609"/>
      <c r="AK40" s="604">
        <f t="shared" si="41"/>
        <v>2938.3199185715448</v>
      </c>
      <c r="AL40" s="610"/>
      <c r="AM40" s="610"/>
      <c r="AN40" s="611"/>
      <c r="AO40" s="612">
        <f>'TABLE OUTPUTS'!K41</f>
        <v>251.48461990766447</v>
      </c>
      <c r="AP40" s="603"/>
      <c r="AQ40" s="600">
        <f>'TABLE OUTPUTS'!M41</f>
        <v>8260.514366990923</v>
      </c>
      <c r="AR40" s="597"/>
      <c r="AS40" s="600">
        <f>'TABLE OUTPUTS'!J41</f>
        <v>2622.6794859245219</v>
      </c>
      <c r="AT40" s="610"/>
      <c r="AU40" s="612">
        <f>'TABLE OUTPUTS'!G41</f>
        <v>932.54743291140903</v>
      </c>
      <c r="AV40" s="613"/>
      <c r="AW40" s="604">
        <f>'TABLE OUTPUTS'!I41</f>
        <v>155.7213409553234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5447.0667236973177</v>
      </c>
      <c r="N41" s="253"/>
      <c r="O41" s="529">
        <f>'TABLE OUTPUTS'!F42/0.9</f>
        <v>6581.0050378982414</v>
      </c>
      <c r="P41" s="253"/>
      <c r="Q41" s="254"/>
      <c r="R41" s="254"/>
      <c r="S41" s="254"/>
      <c r="T41" s="253"/>
      <c r="U41" s="530">
        <f>'TABLE OUTPUTS'!AF42</f>
        <v>2.5315624029649761</v>
      </c>
      <c r="V41" s="253"/>
      <c r="W41" s="531">
        <f>'TABLE OUTPUTS'!AE42</f>
        <v>26.26312524805412</v>
      </c>
      <c r="X41" s="208"/>
      <c r="Y41" s="529">
        <f>'TABLE OUTPUTS'!F42</f>
        <v>5922.9045341084175</v>
      </c>
      <c r="Z41" s="256"/>
      <c r="AA41" s="529">
        <f>'TABLE OUTPUTS'!E42</f>
        <v>2723.5333618486588</v>
      </c>
      <c r="AB41" s="253"/>
      <c r="AC41" s="529">
        <f>'TABLE OUTPUTS'!B42</f>
        <v>897.64391804891409</v>
      </c>
      <c r="AD41" s="256"/>
      <c r="AE41" s="529">
        <f>'TABLE OUTPUTS'!S42</f>
        <v>0</v>
      </c>
      <c r="AF41" s="256"/>
      <c r="AG41" s="530">
        <f>'TABLE OUTPUTS'!R42</f>
        <v>2.1000000000000001E-2</v>
      </c>
      <c r="AH41" s="256"/>
      <c r="AI41" s="529">
        <f>'TABLE OUTPUTS'!X42</f>
        <v>13899.565684150584</v>
      </c>
      <c r="AJ41" s="256"/>
      <c r="AK41" s="529">
        <f t="shared" si="41"/>
        <v>3014.564749622522</v>
      </c>
      <c r="AL41" s="255"/>
      <c r="AM41" s="255"/>
      <c r="AN41" s="250"/>
      <c r="AO41" s="532">
        <f>'TABLE OUTPUTS'!K42</f>
        <v>262.52757799979338</v>
      </c>
      <c r="AP41" s="17"/>
      <c r="AQ41" s="460">
        <f>'TABLE OUTPUTS'!M42</f>
        <v>8674.9417057311457</v>
      </c>
      <c r="AR41" s="391"/>
      <c r="AS41" s="460">
        <f>'TABLE OUTPUTS'!J42</f>
        <v>2723.5333618486588</v>
      </c>
      <c r="AT41" s="257"/>
      <c r="AU41" s="443">
        <f>'TABLE OUTPUTS'!G42</f>
        <v>897.64391804891397</v>
      </c>
      <c r="AV41" s="175"/>
      <c r="AW41" s="534">
        <f>'TABLE OUTPUTS'!I42</f>
        <v>172.2236715641877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5680.8898792052605</v>
      </c>
      <c r="N42" s="253"/>
      <c r="O42" s="529">
        <f>'TABLE OUTPUTS'!F43/0.9</f>
        <v>7026.0182420043739</v>
      </c>
      <c r="P42" s="253"/>
      <c r="Q42" s="254"/>
      <c r="R42" s="254"/>
      <c r="S42" s="254"/>
      <c r="T42" s="253"/>
      <c r="U42" s="530">
        <f>'TABLE OUTPUTS'!AF43</f>
        <v>2.621743254309191</v>
      </c>
      <c r="V42" s="253"/>
      <c r="W42" s="531">
        <f>'TABLE OUTPUTS'!AE43</f>
        <v>27.079882967536602</v>
      </c>
      <c r="X42" s="208"/>
      <c r="Y42" s="529">
        <f>'TABLE OUTPUTS'!F43</f>
        <v>6323.4164178039364</v>
      </c>
      <c r="Z42" s="256"/>
      <c r="AA42" s="529">
        <f>'TABLE OUTPUTS'!E43</f>
        <v>2840.4449396026303</v>
      </c>
      <c r="AB42" s="253"/>
      <c r="AC42" s="529">
        <f>'TABLE OUTPUTS'!B43</f>
        <v>856.50785415385167</v>
      </c>
      <c r="AD42" s="256"/>
      <c r="AE42" s="529">
        <f>'TABLE OUTPUTS'!S43</f>
        <v>0</v>
      </c>
      <c r="AF42" s="256"/>
      <c r="AG42" s="530">
        <f>'TABLE OUTPUTS'!R43</f>
        <v>4.8891172826274677E-2</v>
      </c>
      <c r="AH42" s="256"/>
      <c r="AI42" s="529">
        <f>'TABLE OUTPUTS'!X43</f>
        <v>14723.054000612479</v>
      </c>
      <c r="AJ42" s="256"/>
      <c r="AK42" s="529">
        <f t="shared" si="41"/>
        <v>3108.0413121386155</v>
      </c>
      <c r="AL42" s="255"/>
      <c r="AM42" s="255"/>
      <c r="AN42" s="250"/>
      <c r="AO42" s="532">
        <f>'TABLE OUTPUTS'!K43</f>
        <v>274.99543646746736</v>
      </c>
      <c r="AP42" s="17"/>
      <c r="AQ42" s="460">
        <f>'TABLE OUTPUTS'!M43</f>
        <v>9156.4622934750842</v>
      </c>
      <c r="AR42" s="391"/>
      <c r="AS42" s="460">
        <f>'TABLE OUTPUTS'!J43</f>
        <v>2840.4170484298047</v>
      </c>
      <c r="AT42" s="257"/>
      <c r="AU42" s="443">
        <f>'TABLE OUTPUTS'!G43</f>
        <v>856.50785415385167</v>
      </c>
      <c r="AV42" s="175"/>
      <c r="AW42" s="534">
        <f>'TABLE OUTPUTS'!I43</f>
        <v>192.00610379185207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5965.3893955549474</v>
      </c>
      <c r="N43" s="253"/>
      <c r="O43" s="529">
        <f>'TABLE OUTPUTS'!F44/0.9</f>
        <v>7471.8639492821858</v>
      </c>
      <c r="P43" s="253"/>
      <c r="Q43" s="254"/>
      <c r="R43" s="254"/>
      <c r="S43" s="254"/>
      <c r="T43" s="253"/>
      <c r="U43" s="530">
        <f>'TABLE OUTPUTS'!AF44</f>
        <v>2.7546164659903183</v>
      </c>
      <c r="V43" s="253"/>
      <c r="W43" s="531">
        <f>'TABLE OUTPUTS'!AE44</f>
        <v>28.047335371676656</v>
      </c>
      <c r="X43" s="208"/>
      <c r="Y43" s="529">
        <f>'TABLE OUTPUTS'!F44</f>
        <v>6724.677554353967</v>
      </c>
      <c r="Z43" s="256"/>
      <c r="AA43" s="529">
        <f>'TABLE OUTPUTS'!E44</f>
        <v>2982.6946977774737</v>
      </c>
      <c r="AB43" s="253"/>
      <c r="AC43" s="529">
        <f>'TABLE OUTPUTS'!B44</f>
        <v>810.61276606520096</v>
      </c>
      <c r="AD43" s="256"/>
      <c r="AE43" s="529">
        <f>'TABLE OUTPUTS'!S44</f>
        <v>0</v>
      </c>
      <c r="AF43" s="256"/>
      <c r="AG43" s="530">
        <f>'TABLE OUTPUTS'!R44</f>
        <v>7.1065745914047973</v>
      </c>
      <c r="AH43" s="256"/>
      <c r="AI43" s="529">
        <f>'TABLE OUTPUTS'!X44</f>
        <v>15893.12765603869</v>
      </c>
      <c r="AJ43" s="256"/>
      <c r="AK43" s="529">
        <f t="shared" si="41"/>
        <v>3305.4618462634826</v>
      </c>
      <c r="AL43" s="255"/>
      <c r="AM43" s="255"/>
      <c r="AN43" s="250"/>
      <c r="AO43" s="532">
        <f>'TABLE OUTPUTS'!K44</f>
        <v>292.24387195643124</v>
      </c>
      <c r="AP43" s="17"/>
      <c r="AQ43" s="460">
        <f>'TABLE OUTPUTS'!M44</f>
        <v>9737.895528661018</v>
      </c>
      <c r="AR43" s="391"/>
      <c r="AS43" s="460">
        <f>'TABLE OUTPUTS'!J44</f>
        <v>2975.6091231860682</v>
      </c>
      <c r="AT43" s="257"/>
      <c r="AU43" s="443">
        <f>'TABLE OUTPUTS'!G44</f>
        <v>810.6127660652005</v>
      </c>
      <c r="AV43" s="175"/>
      <c r="AW43" s="534">
        <f>'TABLE OUTPUTS'!I44</f>
        <v>212.30026249665445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6309.8910981988793</v>
      </c>
      <c r="N44" s="253"/>
      <c r="O44" s="529">
        <f>'TABLE OUTPUTS'!F45/0.9</f>
        <v>8057.5322236926086</v>
      </c>
      <c r="P44" s="253"/>
      <c r="Q44" s="254"/>
      <c r="R44" s="254"/>
      <c r="S44" s="254"/>
      <c r="T44" s="253"/>
      <c r="U44" s="530">
        <f>'TABLE OUTPUTS'!AF45</f>
        <v>2.9056941889375074</v>
      </c>
      <c r="V44" s="253"/>
      <c r="W44" s="531">
        <f>'TABLE OUTPUTS'!AE45</f>
        <v>29.204395513452859</v>
      </c>
      <c r="X44" s="208"/>
      <c r="Y44" s="529">
        <f>'TABLE OUTPUTS'!F45</f>
        <v>7251.779001323348</v>
      </c>
      <c r="Z44" s="256"/>
      <c r="AA44" s="529">
        <f>'TABLE OUTPUTS'!E45</f>
        <v>3154.9455490994396</v>
      </c>
      <c r="AB44" s="253"/>
      <c r="AC44" s="529">
        <f>'TABLE OUTPUTS'!B45</f>
        <v>760.12160004139923</v>
      </c>
      <c r="AD44" s="256"/>
      <c r="AE44" s="529">
        <f>'TABLE OUTPUTS'!S45</f>
        <v>0</v>
      </c>
      <c r="AF44" s="256"/>
      <c r="AG44" s="530">
        <f>'TABLE OUTPUTS'!R45</f>
        <v>21.092514023186236</v>
      </c>
      <c r="AH44" s="256"/>
      <c r="AI44" s="529">
        <f>'TABLE OUTPUTS'!X45</f>
        <v>17220.972932806912</v>
      </c>
      <c r="AJ44" s="256"/>
      <c r="AK44" s="529">
        <f t="shared" si="41"/>
        <v>3496.1781116517068</v>
      </c>
      <c r="AL44" s="255"/>
      <c r="AM44" s="255"/>
      <c r="AN44" s="250"/>
      <c r="AO44" s="532">
        <f>'TABLE OUTPUTS'!K45</f>
        <v>311.80510373476272</v>
      </c>
      <c r="AP44" s="17"/>
      <c r="AQ44" s="460">
        <f>'TABLE OUTPUTS'!M45</f>
        <v>10436.152009240292</v>
      </c>
      <c r="AR44" s="391"/>
      <c r="AS44" s="460">
        <f>'TABLE OUTPUTS'!J45</f>
        <v>3133.8740350762532</v>
      </c>
      <c r="AT44" s="257"/>
      <c r="AU44" s="443">
        <f>'TABLE OUTPUTS'!G45</f>
        <v>760.12160004139923</v>
      </c>
      <c r="AV44" s="175"/>
      <c r="AW44" s="534">
        <f>'TABLE OUTPUTS'!I45</f>
        <v>234.26768765480352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6728.5710103853444</v>
      </c>
      <c r="N45" s="619"/>
      <c r="O45" s="624">
        <f>'TABLE OUTPUTS'!F46/0.9</f>
        <v>8742.3290539068767</v>
      </c>
      <c r="P45" s="619"/>
      <c r="Q45" s="618"/>
      <c r="R45" s="618"/>
      <c r="S45" s="618"/>
      <c r="T45" s="619"/>
      <c r="U45" s="625">
        <f>'TABLE OUTPUTS'!AF46</f>
        <v>3.0826106673623337</v>
      </c>
      <c r="V45" s="619"/>
      <c r="W45" s="626">
        <f>'TABLE OUTPUTS'!AE46</f>
        <v>30.616431464337431</v>
      </c>
      <c r="X45" s="617"/>
      <c r="Y45" s="624">
        <f>'TABLE OUTPUTS'!F46</f>
        <v>7868.0961485161897</v>
      </c>
      <c r="Z45" s="627"/>
      <c r="AA45" s="624">
        <f>'TABLE OUTPUTS'!E46</f>
        <v>3364.2855051926722</v>
      </c>
      <c r="AB45" s="619"/>
      <c r="AC45" s="624">
        <f>'TABLE OUTPUTS'!B46</f>
        <v>706.51807184998381</v>
      </c>
      <c r="AD45" s="627"/>
      <c r="AE45" s="624">
        <f>'TABLE OUTPUTS'!S46</f>
        <v>0</v>
      </c>
      <c r="AF45" s="627"/>
      <c r="AG45" s="625">
        <f>'TABLE OUTPUTS'!R46</f>
        <v>41.254143630123416</v>
      </c>
      <c r="AH45" s="627"/>
      <c r="AI45" s="624">
        <f>'TABLE OUTPUTS'!X46</f>
        <v>18834.225807831343</v>
      </c>
      <c r="AJ45" s="627"/>
      <c r="AK45" s="624">
        <f t="shared" si="41"/>
        <v>3741.5601328707344</v>
      </c>
      <c r="AL45" s="628"/>
      <c r="AM45" s="628"/>
      <c r="AN45" s="615"/>
      <c r="AO45" s="629">
        <f>'TABLE OUTPUTS'!K46</f>
        <v>334.58101313630647</v>
      </c>
      <c r="AP45" s="630"/>
      <c r="AQ45" s="631">
        <f>'TABLE OUTPUTS'!M46</f>
        <v>11275.075268250617</v>
      </c>
      <c r="AR45" s="632"/>
      <c r="AS45" s="631">
        <f>'TABLE OUTPUTS'!J46</f>
        <v>3323.0523615625489</v>
      </c>
      <c r="AT45" s="628"/>
      <c r="AU45" s="629">
        <f>'TABLE OUTPUTS'!G46</f>
        <v>706.51807184998404</v>
      </c>
      <c r="AV45" s="633"/>
      <c r="AW45" s="624">
        <f>'TABLE OUTPUTS'!I46</f>
        <v>259.55218261667801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93" t="s">
        <v>127</v>
      </c>
      <c r="D52" s="794"/>
      <c r="E52" s="748" t="s">
        <v>128</v>
      </c>
      <c r="F52" s="749"/>
      <c r="G52" s="746" t="s">
        <v>112</v>
      </c>
      <c r="H52" s="795" t="s">
        <v>129</v>
      </c>
      <c r="I52" s="795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96"/>
      <c r="I53" s="796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C52:D52"/>
    <mergeCell ref="E52:F52"/>
    <mergeCell ref="G52:G53"/>
    <mergeCell ref="H52:H53"/>
    <mergeCell ref="I52:I53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BH4:BH6"/>
    <mergeCell ref="BE3:BH3"/>
    <mergeCell ref="BB4:BB6"/>
    <mergeCell ref="BC4:BC6"/>
    <mergeCell ref="BA4:BA6"/>
    <mergeCell ref="BD4:BD6"/>
    <mergeCell ref="BA3:BD3"/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87"/>
      <c r="B3" s="798" t="s">
        <v>88</v>
      </c>
      <c r="C3" s="772"/>
      <c r="D3" s="772"/>
      <c r="E3" s="773"/>
      <c r="F3" s="754" t="s">
        <v>89</v>
      </c>
      <c r="G3" s="755"/>
      <c r="H3" s="756"/>
      <c r="I3" s="754" t="s">
        <v>270</v>
      </c>
      <c r="J3" s="756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54" t="s">
        <v>221</v>
      </c>
      <c r="P4" s="755"/>
      <c r="Q4" s="756"/>
      <c r="R4" s="754" t="s">
        <v>192</v>
      </c>
      <c r="S4" s="755"/>
      <c r="T4" s="756"/>
      <c r="U4" s="754" t="s">
        <v>222</v>
      </c>
      <c r="V4" s="755"/>
      <c r="W4" s="756"/>
      <c r="X4" s="754" t="s">
        <v>223</v>
      </c>
      <c r="Y4" s="755"/>
      <c r="Z4" s="756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777.71486816328286</v>
      </c>
      <c r="AO7" s="74">
        <f t="shared" si="12"/>
        <v>1098.9965669557278</v>
      </c>
      <c r="AP7" s="74">
        <f t="shared" si="12"/>
        <v>101.09753451488311</v>
      </c>
      <c r="AQ7" s="173">
        <f t="shared" ref="AQ7:AQ17" si="27">SUM(AN7:AP7)</f>
        <v>1977.8089696338939</v>
      </c>
      <c r="AR7" s="75">
        <f t="shared" si="12"/>
        <v>4272.2781756947679</v>
      </c>
      <c r="AS7" s="167">
        <f t="shared" si="12"/>
        <v>777.71486816328286</v>
      </c>
      <c r="AT7" s="74">
        <f t="shared" si="12"/>
        <v>1098.9965669557282</v>
      </c>
      <c r="AU7" s="74">
        <f t="shared" si="12"/>
        <v>101.09753451488312</v>
      </c>
      <c r="AV7" s="173">
        <f t="shared" ref="AV7:AV17" si="28">SUM(AS7:AU7)</f>
        <v>1977.8089696338943</v>
      </c>
      <c r="AW7" s="74">
        <f t="shared" si="12"/>
        <v>220.34650318741575</v>
      </c>
      <c r="AX7" s="74">
        <f t="shared" si="13"/>
        <v>13413.68209140515</v>
      </c>
      <c r="AY7" s="510">
        <f t="shared" si="14"/>
        <v>13634.028594592566</v>
      </c>
      <c r="AZ7" s="168">
        <f t="shared" si="13"/>
        <v>6.9999999999978968E-3</v>
      </c>
      <c r="BA7" s="72">
        <f t="shared" si="13"/>
        <v>6.9999999999996732E-3</v>
      </c>
      <c r="BB7" s="72">
        <f t="shared" si="13"/>
        <v>6.9999999999996732E-3</v>
      </c>
      <c r="BC7" s="731">
        <f t="shared" si="15"/>
        <v>2.0999999999997243E-2</v>
      </c>
      <c r="BD7" s="73">
        <f t="shared" si="13"/>
        <v>6.9999999999954526E-3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-9361.7434188977968</v>
      </c>
      <c r="BJ7" s="168">
        <f t="shared" si="17"/>
        <v>-1.3999999999997896E-2</v>
      </c>
      <c r="BK7" s="72">
        <f t="shared" si="18"/>
        <v>-1.400000000045442E-2</v>
      </c>
      <c r="BL7" s="72">
        <f t="shared" si="19"/>
        <v>-1.4000000000013883E-2</v>
      </c>
      <c r="BM7" s="731">
        <f t="shared" si="20"/>
        <v>-4.2000000000466199E-2</v>
      </c>
      <c r="BN7" s="73">
        <f t="shared" si="21"/>
        <v>-1.4000000001033186E-2</v>
      </c>
      <c r="BO7" s="167">
        <f t="shared" si="22"/>
        <v>83873.806859452685</v>
      </c>
      <c r="BP7" s="74">
        <f t="shared" si="23"/>
        <v>83451.279891348648</v>
      </c>
      <c r="BQ7" s="74">
        <f t="shared" si="24"/>
        <v>85821.761016041899</v>
      </c>
      <c r="BR7" s="173">
        <f t="shared" si="25"/>
        <v>83738.595456875788</v>
      </c>
      <c r="BS7" s="75">
        <f t="shared" si="26"/>
        <v>7400.8825586847297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1977.8089696338939</v>
      </c>
      <c r="CC7" s="684">
        <f t="shared" ref="CC7:CC18" si="37">AN7</f>
        <v>777.71486816328286</v>
      </c>
      <c r="CD7" s="684">
        <f t="shared" ref="CD7:CD18" si="38">AO7</f>
        <v>1098.9965669557278</v>
      </c>
      <c r="CE7" s="685">
        <f>AP7</f>
        <v>101.09753451488311</v>
      </c>
      <c r="CF7" s="674">
        <f t="shared" ref="CF7:CF18" si="39">AV7</f>
        <v>1977.8089696338943</v>
      </c>
      <c r="CG7" s="675">
        <f t="shared" ref="CG7:CG18" si="40">BR7</f>
        <v>83738.595456875788</v>
      </c>
      <c r="CH7" s="660">
        <f>CG7/CA7*100-100</f>
        <v>0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801.81352268981232</v>
      </c>
      <c r="AO8" s="74">
        <f t="shared" si="12"/>
        <v>1146.5703782895469</v>
      </c>
      <c r="AP8" s="74">
        <f t="shared" si="12"/>
        <v>106.51682347833854</v>
      </c>
      <c r="AQ8" s="173">
        <f t="shared" si="27"/>
        <v>2054.9007244576978</v>
      </c>
      <c r="AR8" s="75">
        <f t="shared" si="12"/>
        <v>4414.6837990785725</v>
      </c>
      <c r="AS8" s="167">
        <f t="shared" si="12"/>
        <v>801.81352268981232</v>
      </c>
      <c r="AT8" s="74">
        <f t="shared" si="12"/>
        <v>1146.5703782895471</v>
      </c>
      <c r="AU8" s="74">
        <f t="shared" si="12"/>
        <v>106.51682347833852</v>
      </c>
      <c r="AV8" s="173">
        <f t="shared" si="28"/>
        <v>2054.9007244576978</v>
      </c>
      <c r="AW8" s="74">
        <f t="shared" si="12"/>
        <v>225.92758844061416</v>
      </c>
      <c r="AX8" s="74">
        <f t="shared" si="13"/>
        <v>14132.052817191428</v>
      </c>
      <c r="AY8" s="510">
        <f t="shared" si="14"/>
        <v>14357.980405632043</v>
      </c>
      <c r="AZ8" s="168">
        <f t="shared" si="13"/>
        <v>7.0000000000050022E-3</v>
      </c>
      <c r="BA8" s="72">
        <f t="shared" si="13"/>
        <v>6.9999999999943441E-3</v>
      </c>
      <c r="BB8" s="72">
        <f t="shared" si="13"/>
        <v>6.9999999999996732E-3</v>
      </c>
      <c r="BC8" s="731">
        <f t="shared" si="15"/>
        <v>2.0999999999999019E-2</v>
      </c>
      <c r="BD8" s="73">
        <f t="shared" si="13"/>
        <v>6.9999999999954526E-3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-9943.2896065534696</v>
      </c>
      <c r="BJ8" s="168">
        <f t="shared" si="17"/>
        <v>-1.4000000000005001E-2</v>
      </c>
      <c r="BK8" s="72">
        <f t="shared" si="18"/>
        <v>-1.4000000000221717E-2</v>
      </c>
      <c r="BL8" s="72">
        <f t="shared" si="19"/>
        <v>-1.3999999999985462E-2</v>
      </c>
      <c r="BM8" s="731">
        <f t="shared" si="20"/>
        <v>-4.200000000021218E-2</v>
      </c>
      <c r="BN8" s="73">
        <f t="shared" si="21"/>
        <v>-1.4000000001033186E-2</v>
      </c>
      <c r="BO8" s="167">
        <f t="shared" si="22"/>
        <v>88724.321781678154</v>
      </c>
      <c r="BP8" s="74">
        <f t="shared" si="23"/>
        <v>87043.565926646392</v>
      </c>
      <c r="BQ8" s="74">
        <f t="shared" si="24"/>
        <v>89087.917069543837</v>
      </c>
      <c r="BR8" s="173">
        <f t="shared" si="25"/>
        <v>87805.359693171747</v>
      </c>
      <c r="BS8" s="75">
        <f t="shared" si="26"/>
        <v>7618.8852684241492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2054.9007244576978</v>
      </c>
      <c r="CC8" s="686">
        <f t="shared" si="37"/>
        <v>801.81352268981232</v>
      </c>
      <c r="CD8" s="686">
        <f t="shared" si="38"/>
        <v>1146.5703782895469</v>
      </c>
      <c r="CE8" s="687">
        <f t="shared" ref="CE8:CE18" si="41">AP8</f>
        <v>106.51682347833854</v>
      </c>
      <c r="CF8" s="676">
        <f t="shared" si="39"/>
        <v>2054.9007244576978</v>
      </c>
      <c r="CG8" s="677">
        <f t="shared" si="40"/>
        <v>87805.359693171747</v>
      </c>
      <c r="CH8" s="660">
        <f t="shared" ref="CH8:CH17" si="42">CG8/CA8*100-100</f>
        <v>0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826.52329291544686</v>
      </c>
      <c r="AO9" s="74">
        <f t="shared" si="12"/>
        <v>1202.4645406737181</v>
      </c>
      <c r="AP9" s="74">
        <f t="shared" si="12"/>
        <v>113.10723885030285</v>
      </c>
      <c r="AQ9" s="173">
        <f t="shared" si="27"/>
        <v>2142.0950724394679</v>
      </c>
      <c r="AR9" s="75">
        <f t="shared" si="12"/>
        <v>4591.064910382689</v>
      </c>
      <c r="AS9" s="167">
        <f t="shared" si="12"/>
        <v>826.52329291544663</v>
      </c>
      <c r="AT9" s="74">
        <f t="shared" si="12"/>
        <v>1202.4645406737181</v>
      </c>
      <c r="AU9" s="74">
        <f t="shared" si="12"/>
        <v>113.10723885030291</v>
      </c>
      <c r="AV9" s="173">
        <f t="shared" si="28"/>
        <v>2142.0950724394679</v>
      </c>
      <c r="AW9" s="74">
        <f t="shared" si="12"/>
        <v>231.18462798001454</v>
      </c>
      <c r="AX9" s="74">
        <f t="shared" si="13"/>
        <v>14881.950726617306</v>
      </c>
      <c r="AY9" s="510">
        <f t="shared" si="14"/>
        <v>15113.13535459732</v>
      </c>
      <c r="AZ9" s="168">
        <f t="shared" si="13"/>
        <v>7.0000000000014495E-3</v>
      </c>
      <c r="BA9" s="72">
        <f t="shared" si="13"/>
        <v>6.9999999999978968E-3</v>
      </c>
      <c r="BB9" s="72">
        <f t="shared" si="13"/>
        <v>7.0000000000003393E-3</v>
      </c>
      <c r="BC9" s="731">
        <f t="shared" si="15"/>
        <v>2.0999999999999686E-2</v>
      </c>
      <c r="BD9" s="73">
        <f t="shared" si="13"/>
        <v>6.9999999999954526E-3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-10522.063444214631</v>
      </c>
      <c r="BJ9" s="168">
        <f t="shared" si="17"/>
        <v>-1.3999999999774075E-2</v>
      </c>
      <c r="BK9" s="72">
        <f t="shared" si="18"/>
        <v>-1.3999999999997896E-2</v>
      </c>
      <c r="BL9" s="72">
        <f t="shared" si="19"/>
        <v>-1.4000000000057182E-2</v>
      </c>
      <c r="BM9" s="731">
        <f t="shared" si="20"/>
        <v>-4.1999999999829153E-2</v>
      </c>
      <c r="BN9" s="73">
        <f t="shared" si="21"/>
        <v>-1.3999999999214197E-2</v>
      </c>
      <c r="BO9" s="167">
        <f t="shared" si="22"/>
        <v>93745.129365139175</v>
      </c>
      <c r="BP9" s="74">
        <f t="shared" si="23"/>
        <v>90119.322585798829</v>
      </c>
      <c r="BQ9" s="74">
        <f t="shared" si="24"/>
        <v>91623.891153358898</v>
      </c>
      <c r="BR9" s="173">
        <f t="shared" si="25"/>
        <v>91597.777672046024</v>
      </c>
      <c r="BS9" s="75">
        <f t="shared" si="26"/>
        <v>7874.364657370711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2142.0950724394679</v>
      </c>
      <c r="CC9" s="686">
        <f t="shared" si="37"/>
        <v>826.52329291544686</v>
      </c>
      <c r="CD9" s="686">
        <f t="shared" si="38"/>
        <v>1202.4645406737181</v>
      </c>
      <c r="CE9" s="687">
        <f t="shared" si="41"/>
        <v>113.10723885030285</v>
      </c>
      <c r="CF9" s="676">
        <f t="shared" si="39"/>
        <v>2142.0950724394679</v>
      </c>
      <c r="CG9" s="677">
        <f t="shared" si="40"/>
        <v>91597.777672046024</v>
      </c>
      <c r="CH9" s="660">
        <f t="shared" si="42"/>
        <v>0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851.9243209025517</v>
      </c>
      <c r="AO10" s="74">
        <f t="shared" si="12"/>
        <v>1267.8163097109855</v>
      </c>
      <c r="AP10" s="74">
        <f t="shared" si="12"/>
        <v>121.06308113075283</v>
      </c>
      <c r="AQ10" s="173">
        <f t="shared" si="27"/>
        <v>2240.80371174429</v>
      </c>
      <c r="AR10" s="75">
        <f t="shared" si="12"/>
        <v>4793.3621298982216</v>
      </c>
      <c r="AS10" s="167">
        <f t="shared" si="12"/>
        <v>851.92432090255147</v>
      </c>
      <c r="AT10" s="74">
        <f t="shared" si="12"/>
        <v>1267.816309710985</v>
      </c>
      <c r="AU10" s="74">
        <f t="shared" si="12"/>
        <v>121.06308113075282</v>
      </c>
      <c r="AV10" s="173">
        <f t="shared" si="28"/>
        <v>2240.8037117442891</v>
      </c>
      <c r="AW10" s="74">
        <f t="shared" si="12"/>
        <v>236.49976214458161</v>
      </c>
      <c r="AX10" s="74">
        <f t="shared" si="13"/>
        <v>15685.109233664602</v>
      </c>
      <c r="AY10" s="510">
        <f t="shared" si="14"/>
        <v>15921.608995809183</v>
      </c>
      <c r="AZ10" s="168">
        <f t="shared" si="13"/>
        <v>7.0000000000014495E-3</v>
      </c>
      <c r="BA10" s="72">
        <f t="shared" si="13"/>
        <v>6.9999999999943441E-3</v>
      </c>
      <c r="BB10" s="72">
        <f t="shared" si="13"/>
        <v>7.0000000000005613E-3</v>
      </c>
      <c r="BC10" s="731">
        <f t="shared" si="15"/>
        <v>2.0999999999996355E-2</v>
      </c>
      <c r="BD10" s="73">
        <f t="shared" si="13"/>
        <v>6.9999999999954526E-3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-11128.239865910962</v>
      </c>
      <c r="BJ10" s="168">
        <f t="shared" si="17"/>
        <v>-1.3999999999774075E-2</v>
      </c>
      <c r="BK10" s="72">
        <f t="shared" si="18"/>
        <v>-1.3999999999539596E-2</v>
      </c>
      <c r="BL10" s="72">
        <f t="shared" si="19"/>
        <v>-1.399999999998635E-2</v>
      </c>
      <c r="BM10" s="731">
        <f t="shared" si="20"/>
        <v>-4.1999999999300021E-2</v>
      </c>
      <c r="BN10" s="73">
        <f t="shared" si="21"/>
        <v>-1.3999999999214197E-2</v>
      </c>
      <c r="BO10" s="167">
        <f t="shared" si="22"/>
        <v>98921.756879496679</v>
      </c>
      <c r="BP10" s="74">
        <f t="shared" si="23"/>
        <v>92597.643246341308</v>
      </c>
      <c r="BQ10" s="74">
        <f t="shared" si="24"/>
        <v>93343.716908881339</v>
      </c>
      <c r="BR10" s="173">
        <f t="shared" si="25"/>
        <v>95042.296546344034</v>
      </c>
      <c r="BS10" s="75">
        <f t="shared" si="26"/>
        <v>8137.4666284626792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2240.80371174429</v>
      </c>
      <c r="CC10" s="686">
        <f t="shared" si="37"/>
        <v>851.9243209025517</v>
      </c>
      <c r="CD10" s="686">
        <f t="shared" si="38"/>
        <v>1267.8163097109855</v>
      </c>
      <c r="CE10" s="687">
        <f t="shared" si="41"/>
        <v>121.06308113075283</v>
      </c>
      <c r="CF10" s="676">
        <f t="shared" si="39"/>
        <v>2240.8037117442891</v>
      </c>
      <c r="CG10" s="677">
        <f t="shared" si="40"/>
        <v>95042.296546344034</v>
      </c>
      <c r="CH10" s="660">
        <f t="shared" si="42"/>
        <v>0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878.0632207653714</v>
      </c>
      <c r="AO11" s="74">
        <f t="shared" si="12"/>
        <v>1343.911850574166</v>
      </c>
      <c r="AP11" s="74">
        <f t="shared" si="12"/>
        <v>130.61827498603967</v>
      </c>
      <c r="AQ11" s="173">
        <f t="shared" si="27"/>
        <v>2352.5933463255769</v>
      </c>
      <c r="AR11" s="75">
        <f t="shared" si="12"/>
        <v>5019.7190352201906</v>
      </c>
      <c r="AS11" s="167">
        <f t="shared" si="12"/>
        <v>878.06322076537151</v>
      </c>
      <c r="AT11" s="74">
        <f t="shared" si="12"/>
        <v>1343.911850574166</v>
      </c>
      <c r="AU11" s="74">
        <f t="shared" si="12"/>
        <v>130.61827498603967</v>
      </c>
      <c r="AV11" s="173">
        <f t="shared" si="28"/>
        <v>2352.5933463255769</v>
      </c>
      <c r="AW11" s="74">
        <f t="shared" si="12"/>
        <v>241.91242564104769</v>
      </c>
      <c r="AX11" s="74">
        <f t="shared" si="13"/>
        <v>16555.19559335841</v>
      </c>
      <c r="AY11" s="510">
        <f t="shared" si="14"/>
        <v>16797.108018999457</v>
      </c>
      <c r="AZ11" s="168">
        <f t="shared" si="13"/>
        <v>7.0000000000050022E-3</v>
      </c>
      <c r="BA11" s="72">
        <f t="shared" si="13"/>
        <v>7.0000000000014495E-3</v>
      </c>
      <c r="BB11" s="72">
        <f t="shared" si="13"/>
        <v>6.9999999999996732E-3</v>
      </c>
      <c r="BC11" s="731">
        <f t="shared" si="15"/>
        <v>2.1000000000006125E-2</v>
      </c>
      <c r="BD11" s="73">
        <f t="shared" si="13"/>
        <v>6.9999999999954526E-3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-11777.381983779267</v>
      </c>
      <c r="BJ11" s="168">
        <f t="shared" si="17"/>
        <v>-1.4000000000118688E-2</v>
      </c>
      <c r="BK11" s="72">
        <f t="shared" si="18"/>
        <v>-1.4000000000001449E-2</v>
      </c>
      <c r="BL11" s="72">
        <f t="shared" si="19"/>
        <v>-1.3999999999999672E-2</v>
      </c>
      <c r="BM11" s="731">
        <f t="shared" si="20"/>
        <v>-4.200000000011981E-2</v>
      </c>
      <c r="BN11" s="73">
        <f t="shared" si="21"/>
        <v>-1.3999999999214197E-2</v>
      </c>
      <c r="BO11" s="167">
        <f t="shared" si="22"/>
        <v>104244.07058522872</v>
      </c>
      <c r="BP11" s="74">
        <f t="shared" si="23"/>
        <v>94416.159823946495</v>
      </c>
      <c r="BQ11" s="74">
        <f t="shared" si="24"/>
        <v>94191.625689859153</v>
      </c>
      <c r="BR11" s="173">
        <f t="shared" si="25"/>
        <v>98071.784680919096</v>
      </c>
      <c r="BS11" s="75">
        <f t="shared" si="26"/>
        <v>8395.3295320456018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2352.5933463255769</v>
      </c>
      <c r="CC11" s="686">
        <f t="shared" si="37"/>
        <v>878.0632207653714</v>
      </c>
      <c r="CD11" s="686">
        <f t="shared" si="38"/>
        <v>1343.911850574166</v>
      </c>
      <c r="CE11" s="687">
        <f t="shared" si="41"/>
        <v>130.61827498603967</v>
      </c>
      <c r="CF11" s="676">
        <f t="shared" si="39"/>
        <v>2352.5933463255769</v>
      </c>
      <c r="CG11" s="677">
        <f t="shared" si="40"/>
        <v>98071.784680919096</v>
      </c>
      <c r="CH11" s="660">
        <f t="shared" si="42"/>
        <v>0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904.9309865601075</v>
      </c>
      <c r="AO12" s="74">
        <f t="shared" si="12"/>
        <v>1432.1832782050606</v>
      </c>
      <c r="AP12" s="74">
        <f t="shared" si="12"/>
        <v>142.05236859757343</v>
      </c>
      <c r="AQ12" s="173">
        <f t="shared" si="27"/>
        <v>2479.1666333627418</v>
      </c>
      <c r="AR12" s="75">
        <f t="shared" si="12"/>
        <v>5278.5248271048531</v>
      </c>
      <c r="AS12" s="167">
        <f t="shared" si="12"/>
        <v>904.93098656010693</v>
      </c>
      <c r="AT12" s="74">
        <f t="shared" si="12"/>
        <v>1432.1832782050608</v>
      </c>
      <c r="AU12" s="74">
        <f t="shared" si="12"/>
        <v>142.05236859757341</v>
      </c>
      <c r="AV12" s="173">
        <f t="shared" si="28"/>
        <v>2479.1666333627413</v>
      </c>
      <c r="AW12" s="74">
        <f t="shared" si="12"/>
        <v>246.95150122726602</v>
      </c>
      <c r="AX12" s="74">
        <f t="shared" si="13"/>
        <v>17490.482278813532</v>
      </c>
      <c r="AY12" s="510">
        <f t="shared" si="14"/>
        <v>17737.433780040799</v>
      </c>
      <c r="AZ12" s="168">
        <f t="shared" si="13"/>
        <v>7.0000000000085549E-3</v>
      </c>
      <c r="BA12" s="72">
        <f t="shared" si="13"/>
        <v>7.0000000000121076E-3</v>
      </c>
      <c r="BB12" s="72">
        <f t="shared" si="13"/>
        <v>6.999999999999007E-3</v>
      </c>
      <c r="BC12" s="731">
        <f t="shared" si="15"/>
        <v>2.100000000001967E-2</v>
      </c>
      <c r="BD12" s="73">
        <f t="shared" si="13"/>
        <v>6.9999999999954526E-3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-12458.901952935945</v>
      </c>
      <c r="BJ12" s="168">
        <f t="shared" si="17"/>
        <v>-1.399999999944012E-2</v>
      </c>
      <c r="BK12" s="72">
        <f t="shared" si="18"/>
        <v>-1.4000000000239481E-2</v>
      </c>
      <c r="BL12" s="72">
        <f t="shared" si="19"/>
        <v>-1.3999999999970585E-2</v>
      </c>
      <c r="BM12" s="731">
        <f t="shared" si="20"/>
        <v>-4.1999999999650185E-2</v>
      </c>
      <c r="BN12" s="73">
        <f t="shared" si="21"/>
        <v>-1.3999999999214197E-2</v>
      </c>
      <c r="BO12" s="167">
        <f t="shared" si="22"/>
        <v>109710.48412190929</v>
      </c>
      <c r="BP12" s="74">
        <f t="shared" si="23"/>
        <v>95538.479522378868</v>
      </c>
      <c r="BQ12" s="74">
        <f t="shared" si="24"/>
        <v>94150.062026405765</v>
      </c>
      <c r="BR12" s="173">
        <f t="shared" si="25"/>
        <v>100631.90807209849</v>
      </c>
      <c r="BS12" s="75">
        <f t="shared" si="26"/>
        <v>8662.9839790514452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2479.1666333627418</v>
      </c>
      <c r="CC12" s="686">
        <f t="shared" si="37"/>
        <v>904.9309865601075</v>
      </c>
      <c r="CD12" s="686">
        <f t="shared" si="38"/>
        <v>1432.1832782050606</v>
      </c>
      <c r="CE12" s="687">
        <f t="shared" si="41"/>
        <v>142.05236859757343</v>
      </c>
      <c r="CF12" s="676">
        <f t="shared" si="39"/>
        <v>2479.1666333627413</v>
      </c>
      <c r="CG12" s="677">
        <f t="shared" si="40"/>
        <v>100631.90807209849</v>
      </c>
      <c r="CH12" s="660">
        <f t="shared" si="42"/>
        <v>0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932.54743291140869</v>
      </c>
      <c r="AO13" s="74">
        <f t="shared" si="12"/>
        <v>1534.4107120577901</v>
      </c>
      <c r="AP13" s="74">
        <f t="shared" si="12"/>
        <v>155.72134095532334</v>
      </c>
      <c r="AQ13" s="173">
        <f t="shared" si="27"/>
        <v>2622.6794859245219</v>
      </c>
      <c r="AR13" s="75">
        <f t="shared" si="12"/>
        <v>5573.6790683270428</v>
      </c>
      <c r="AS13" s="167">
        <f t="shared" si="12"/>
        <v>932.54743291140903</v>
      </c>
      <c r="AT13" s="74">
        <f t="shared" si="12"/>
        <v>1534.4107120577896</v>
      </c>
      <c r="AU13" s="74">
        <f t="shared" si="12"/>
        <v>155.7213409553234</v>
      </c>
      <c r="AV13" s="173">
        <f t="shared" si="28"/>
        <v>2622.6794859245219</v>
      </c>
      <c r="AW13" s="74">
        <f t="shared" si="12"/>
        <v>251.48461990766447</v>
      </c>
      <c r="AX13" s="74">
        <f t="shared" si="13"/>
        <v>18499.659618849393</v>
      </c>
      <c r="AY13" s="510">
        <f t="shared" si="14"/>
        <v>18751.144238757057</v>
      </c>
      <c r="AZ13" s="168">
        <f t="shared" si="13"/>
        <v>7.0000000000121076E-3</v>
      </c>
      <c r="BA13" s="72">
        <f t="shared" si="13"/>
        <v>7.0000000000085549E-3</v>
      </c>
      <c r="BB13" s="72">
        <f t="shared" si="13"/>
        <v>7.0000000000014495E-3</v>
      </c>
      <c r="BC13" s="731">
        <f t="shared" si="15"/>
        <v>2.1000000000022112E-2</v>
      </c>
      <c r="BD13" s="73">
        <f t="shared" si="13"/>
        <v>6.9999999999954526E-3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-13177.458170430011</v>
      </c>
      <c r="BJ13" s="168">
        <f t="shared" si="17"/>
        <v>-1.4000000000353167E-2</v>
      </c>
      <c r="BK13" s="72">
        <f t="shared" si="18"/>
        <v>-1.3999999999553807E-2</v>
      </c>
      <c r="BL13" s="72">
        <f t="shared" si="19"/>
        <v>-1.4000000000058292E-2</v>
      </c>
      <c r="BM13" s="731">
        <f t="shared" si="20"/>
        <v>-4.1999999999965267E-2</v>
      </c>
      <c r="BN13" s="73">
        <f t="shared" si="21"/>
        <v>-1.4000000004671165E-2</v>
      </c>
      <c r="BO13" s="167">
        <f t="shared" si="22"/>
        <v>115313.4235140845</v>
      </c>
      <c r="BP13" s="74">
        <f t="shared" si="23"/>
        <v>95940.554967057309</v>
      </c>
      <c r="BQ13" s="74">
        <f t="shared" si="24"/>
        <v>93222.746699893571</v>
      </c>
      <c r="BR13" s="173">
        <f t="shared" si="25"/>
        <v>102667.605747957</v>
      </c>
      <c r="BS13" s="75">
        <f t="shared" si="26"/>
        <v>8940.8079897800762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2622.6794859245219</v>
      </c>
      <c r="CC13" s="686">
        <f t="shared" si="37"/>
        <v>932.54743291140869</v>
      </c>
      <c r="CD13" s="686">
        <f t="shared" si="38"/>
        <v>1534.4107120577901</v>
      </c>
      <c r="CE13" s="687">
        <f t="shared" si="41"/>
        <v>155.72134095532334</v>
      </c>
      <c r="CF13" s="676">
        <f t="shared" si="39"/>
        <v>2622.6794859245219</v>
      </c>
      <c r="CG13" s="677">
        <f t="shared" si="40"/>
        <v>102667.605747957</v>
      </c>
      <c r="CH13" s="660">
        <f t="shared" si="42"/>
        <v>0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897.64391804891409</v>
      </c>
      <c r="AO14" s="74">
        <f t="shared" si="12"/>
        <v>1653.6657722355569</v>
      </c>
      <c r="AP14" s="74">
        <f t="shared" si="12"/>
        <v>172.22367156418775</v>
      </c>
      <c r="AQ14" s="173">
        <f t="shared" si="27"/>
        <v>2723.5333618486588</v>
      </c>
      <c r="AR14" s="75">
        <f t="shared" si="12"/>
        <v>5922.9045341084175</v>
      </c>
      <c r="AS14" s="167">
        <f t="shared" si="12"/>
        <v>897.64391804891397</v>
      </c>
      <c r="AT14" s="74">
        <f t="shared" si="12"/>
        <v>1653.6657722355574</v>
      </c>
      <c r="AU14" s="74">
        <f t="shared" si="12"/>
        <v>172.2236715641877</v>
      </c>
      <c r="AV14" s="173">
        <f t="shared" si="28"/>
        <v>2723.5333618486588</v>
      </c>
      <c r="AW14" s="74">
        <f t="shared" si="12"/>
        <v>262.52757799979338</v>
      </c>
      <c r="AX14" s="74">
        <f t="shared" si="13"/>
        <v>19559.949640259212</v>
      </c>
      <c r="AY14" s="510">
        <f t="shared" si="14"/>
        <v>19822.477218259006</v>
      </c>
      <c r="AZ14" s="168">
        <f t="shared" si="13"/>
        <v>7.0000000000121076E-3</v>
      </c>
      <c r="BA14" s="72">
        <f t="shared" si="13"/>
        <v>6.9999999999978968E-3</v>
      </c>
      <c r="BB14" s="72">
        <f t="shared" si="13"/>
        <v>6.9999999999976747E-3</v>
      </c>
      <c r="BC14" s="731">
        <f t="shared" si="15"/>
        <v>2.1000000000007679E-2</v>
      </c>
      <c r="BD14" s="73">
        <f t="shared" si="13"/>
        <v>6.9999999999954526E-3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731">
        <f t="shared" si="16"/>
        <v>2.1000000000000001E-2</v>
      </c>
      <c r="BI14" s="75">
        <f t="shared" si="13"/>
        <v>-13899.565684150584</v>
      </c>
      <c r="BJ14" s="168">
        <f t="shared" si="17"/>
        <v>-1.399999999989842E-2</v>
      </c>
      <c r="BK14" s="72">
        <f t="shared" si="18"/>
        <v>-1.4000000000452643E-2</v>
      </c>
      <c r="BL14" s="72">
        <f t="shared" si="19"/>
        <v>-1.3999999999940831E-2</v>
      </c>
      <c r="BM14" s="731">
        <f t="shared" si="20"/>
        <v>-4.2000000000291894E-2</v>
      </c>
      <c r="BN14" s="73">
        <f t="shared" si="21"/>
        <v>-1.4000000004671165E-2</v>
      </c>
      <c r="BO14" s="167">
        <f t="shared" si="22"/>
        <v>131968.19915084753</v>
      </c>
      <c r="BP14" s="74">
        <f t="shared" si="23"/>
        <v>96409.995506287698</v>
      </c>
      <c r="BQ14" s="74">
        <f t="shared" si="24"/>
        <v>92161.457022789997</v>
      </c>
      <c r="BR14" s="173">
        <f t="shared" si="25"/>
        <v>107860.89483388227</v>
      </c>
      <c r="BS14" s="75">
        <f t="shared" si="26"/>
        <v>9215.6529419495473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2723.5333618486588</v>
      </c>
      <c r="CC14" s="686">
        <f t="shared" si="37"/>
        <v>897.64391804891409</v>
      </c>
      <c r="CD14" s="686">
        <f t="shared" si="38"/>
        <v>1653.6657722355569</v>
      </c>
      <c r="CE14" s="687">
        <f t="shared" si="41"/>
        <v>172.22367156418775</v>
      </c>
      <c r="CF14" s="676">
        <f t="shared" si="39"/>
        <v>2723.5333618486588</v>
      </c>
      <c r="CG14" s="677">
        <f t="shared" si="40"/>
        <v>107860.89483388227</v>
      </c>
      <c r="CH14" s="660">
        <f t="shared" si="42"/>
        <v>0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856.50785415385167</v>
      </c>
      <c r="AO15" s="74">
        <f t="shared" si="12"/>
        <v>1791.9030904841004</v>
      </c>
      <c r="AP15" s="74">
        <f t="shared" si="12"/>
        <v>192.03399496467836</v>
      </c>
      <c r="AQ15" s="173">
        <f t="shared" si="27"/>
        <v>2840.4449396026303</v>
      </c>
      <c r="AR15" s="75">
        <f t="shared" si="12"/>
        <v>6323.4164178039364</v>
      </c>
      <c r="AS15" s="167">
        <f t="shared" si="12"/>
        <v>856.50785415385167</v>
      </c>
      <c r="AT15" s="74">
        <f t="shared" si="12"/>
        <v>1791.9030904841006</v>
      </c>
      <c r="AU15" s="74">
        <f t="shared" si="12"/>
        <v>192.00610379185207</v>
      </c>
      <c r="AV15" s="173">
        <f t="shared" si="28"/>
        <v>2840.4170484298047</v>
      </c>
      <c r="AW15" s="74">
        <f t="shared" si="12"/>
        <v>274.99543646746736</v>
      </c>
      <c r="AX15" s="74">
        <f t="shared" si="13"/>
        <v>20771.481981948949</v>
      </c>
      <c r="AY15" s="510">
        <f t="shared" si="14"/>
        <v>21046.477418416416</v>
      </c>
      <c r="AZ15" s="168">
        <f t="shared" si="13"/>
        <v>7.0000000000085549E-3</v>
      </c>
      <c r="BA15" s="72">
        <f t="shared" si="13"/>
        <v>6.9999999999978968E-3</v>
      </c>
      <c r="BB15" s="72">
        <f t="shared" si="13"/>
        <v>7.0000000000027818E-3</v>
      </c>
      <c r="BC15" s="731">
        <f t="shared" si="15"/>
        <v>2.1000000000009234E-2</v>
      </c>
      <c r="BD15" s="73">
        <f t="shared" si="13"/>
        <v>6.9999999999954526E-3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3.4891172826274679E-2</v>
      </c>
      <c r="BH15" s="731">
        <f t="shared" si="16"/>
        <v>4.8891172826274677E-2</v>
      </c>
      <c r="BI15" s="75">
        <f t="shared" si="13"/>
        <v>-14723.054000612479</v>
      </c>
      <c r="BJ15" s="168">
        <f t="shared" si="17"/>
        <v>-1.4000000000008554E-2</v>
      </c>
      <c r="BK15" s="72">
        <f t="shared" si="18"/>
        <v>-1.400000000022527E-2</v>
      </c>
      <c r="BL15" s="72">
        <f t="shared" si="19"/>
        <v>-1.3999999999990513E-2</v>
      </c>
      <c r="BM15" s="731">
        <f t="shared" si="20"/>
        <v>-4.2000000000224337E-2</v>
      </c>
      <c r="BN15" s="73">
        <f t="shared" si="21"/>
        <v>-1.4000000001033186E-2</v>
      </c>
      <c r="BO15" s="167">
        <f t="shared" si="22"/>
        <v>152568.73476325802</v>
      </c>
      <c r="BP15" s="74">
        <f t="shared" si="23"/>
        <v>96266.721780955457</v>
      </c>
      <c r="BQ15" s="74">
        <f t="shared" si="24"/>
        <v>90357.216345593057</v>
      </c>
      <c r="BR15" s="173">
        <f t="shared" si="25"/>
        <v>112844.72930842903</v>
      </c>
      <c r="BS15" s="75">
        <f t="shared" si="26"/>
        <v>9500.4796423500211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2840.4449396026303</v>
      </c>
      <c r="CC15" s="686">
        <f t="shared" si="37"/>
        <v>856.50785415385167</v>
      </c>
      <c r="CD15" s="686">
        <f t="shared" si="38"/>
        <v>1791.9030904841004</v>
      </c>
      <c r="CE15" s="687">
        <f t="shared" si="41"/>
        <v>192.03399496467836</v>
      </c>
      <c r="CF15" s="676">
        <f t="shared" si="39"/>
        <v>2840.4170484298047</v>
      </c>
      <c r="CG15" s="677">
        <f t="shared" si="40"/>
        <v>112844.72930842903</v>
      </c>
      <c r="CH15" s="660">
        <f t="shared" si="42"/>
        <v>0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810.61276606520096</v>
      </c>
      <c r="AO16" s="74">
        <f t="shared" si="12"/>
        <v>1952.6960946242134</v>
      </c>
      <c r="AP16" s="74">
        <f t="shared" si="12"/>
        <v>219.38583708805922</v>
      </c>
      <c r="AQ16" s="173">
        <f t="shared" si="27"/>
        <v>2982.6946977774737</v>
      </c>
      <c r="AR16" s="75">
        <f t="shared" si="12"/>
        <v>6724.677554353967</v>
      </c>
      <c r="AS16" s="167">
        <f t="shared" si="12"/>
        <v>810.6127660652005</v>
      </c>
      <c r="AT16" s="74">
        <f t="shared" si="12"/>
        <v>1952.6960946242134</v>
      </c>
      <c r="AU16" s="74">
        <f t="shared" si="12"/>
        <v>212.30026249665445</v>
      </c>
      <c r="AV16" s="173">
        <f t="shared" si="28"/>
        <v>2975.6091231860682</v>
      </c>
      <c r="AW16" s="74">
        <f t="shared" si="12"/>
        <v>292.24387195643124</v>
      </c>
      <c r="AX16" s="74">
        <f t="shared" si="13"/>
        <v>22325.568338436224</v>
      </c>
      <c r="AY16" s="510">
        <f t="shared" si="14"/>
        <v>22617.812210392654</v>
      </c>
      <c r="AZ16" s="168">
        <f t="shared" si="13"/>
        <v>7.0000000000085549E-3</v>
      </c>
      <c r="BA16" s="72">
        <f t="shared" si="13"/>
        <v>7.0000000000085549E-3</v>
      </c>
      <c r="BB16" s="72">
        <f t="shared" si="13"/>
        <v>6.9999999999993401E-3</v>
      </c>
      <c r="BC16" s="731">
        <f t="shared" si="15"/>
        <v>2.100000000001645E-2</v>
      </c>
      <c r="BD16" s="73">
        <f t="shared" si="13"/>
        <v>6.9999999999954526E-3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7.0925745914047971</v>
      </c>
      <c r="BH16" s="731">
        <f t="shared" si="16"/>
        <v>7.1065745914047973</v>
      </c>
      <c r="BI16" s="75">
        <f t="shared" si="13"/>
        <v>-15893.12765603869</v>
      </c>
      <c r="BJ16" s="168">
        <f t="shared" si="17"/>
        <v>-1.3999999999553807E-2</v>
      </c>
      <c r="BK16" s="72">
        <f t="shared" si="18"/>
        <v>-1.4000000000008554E-2</v>
      </c>
      <c r="BL16" s="72">
        <f t="shared" si="19"/>
        <v>-1.4000000000032209E-2</v>
      </c>
      <c r="BM16" s="731">
        <f t="shared" si="20"/>
        <v>-4.199999999959457E-2</v>
      </c>
      <c r="BN16" s="73">
        <f t="shared" si="21"/>
        <v>-1.3999999997395207E-2</v>
      </c>
      <c r="BO16" s="167">
        <f t="shared" si="22"/>
        <v>178415.23024661461</v>
      </c>
      <c r="BP16" s="74">
        <f t="shared" si="23"/>
        <v>95679.134439367495</v>
      </c>
      <c r="BQ16" s="74">
        <f t="shared" si="24"/>
        <v>89701.231273671423</v>
      </c>
      <c r="BR16" s="173">
        <f t="shared" si="25"/>
        <v>117791.52297581598</v>
      </c>
      <c r="BS16" s="75">
        <f t="shared" si="26"/>
        <v>9754.4748067038508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2982.6946977774737</v>
      </c>
      <c r="CC16" s="686">
        <f t="shared" si="37"/>
        <v>810.61276606520096</v>
      </c>
      <c r="CD16" s="686">
        <f t="shared" si="38"/>
        <v>1952.6960946242134</v>
      </c>
      <c r="CE16" s="687">
        <f t="shared" si="41"/>
        <v>219.38583708805922</v>
      </c>
      <c r="CF16" s="676">
        <f t="shared" si="39"/>
        <v>2975.6091231860682</v>
      </c>
      <c r="CG16" s="677">
        <f t="shared" si="40"/>
        <v>117791.52297581598</v>
      </c>
      <c r="CH16" s="660">
        <f t="shared" si="42"/>
        <v>0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760.12160004139923</v>
      </c>
      <c r="AO17" s="74">
        <f t="shared" si="12"/>
        <v>2139.4847473800505</v>
      </c>
      <c r="AP17" s="74">
        <f t="shared" si="12"/>
        <v>255.33920167798976</v>
      </c>
      <c r="AQ17" s="173">
        <f t="shared" si="27"/>
        <v>3154.9455490994396</v>
      </c>
      <c r="AR17" s="75">
        <f t="shared" si="12"/>
        <v>7251.779001323348</v>
      </c>
      <c r="AS17" s="167">
        <f t="shared" si="12"/>
        <v>760.12160004139923</v>
      </c>
      <c r="AT17" s="74">
        <f t="shared" si="12"/>
        <v>2139.4847473800505</v>
      </c>
      <c r="AU17" s="74">
        <f t="shared" si="12"/>
        <v>234.26768765480352</v>
      </c>
      <c r="AV17" s="173">
        <f t="shared" si="28"/>
        <v>3133.8740350762532</v>
      </c>
      <c r="AW17" s="74">
        <f t="shared" si="12"/>
        <v>311.80510373476272</v>
      </c>
      <c r="AX17" s="74">
        <f t="shared" si="13"/>
        <v>24160.953830395498</v>
      </c>
      <c r="AY17" s="510">
        <f t="shared" si="14"/>
        <v>24472.758934130259</v>
      </c>
      <c r="AZ17" s="168">
        <f t="shared" si="13"/>
        <v>7.0000000000050022E-3</v>
      </c>
      <c r="BA17" s="72">
        <f t="shared" si="13"/>
        <v>6.9999999999978968E-3</v>
      </c>
      <c r="BB17" s="72">
        <f t="shared" si="13"/>
        <v>6.9999999999994511E-3</v>
      </c>
      <c r="BC17" s="731">
        <f t="shared" si="15"/>
        <v>2.100000000000235E-2</v>
      </c>
      <c r="BD17" s="73">
        <f t="shared" si="13"/>
        <v>7.0000000000238743E-3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21.078514023186237</v>
      </c>
      <c r="BH17" s="731">
        <f t="shared" si="16"/>
        <v>21.092514023186236</v>
      </c>
      <c r="BI17" s="75">
        <f t="shared" si="13"/>
        <v>-17220.972932806912</v>
      </c>
      <c r="BJ17" s="168">
        <f t="shared" si="17"/>
        <v>-1.4000000000005001E-2</v>
      </c>
      <c r="BK17" s="72">
        <f t="shared" si="18"/>
        <v>-1.3999999999997896E-2</v>
      </c>
      <c r="BL17" s="72">
        <f t="shared" si="19"/>
        <v>-1.3999999999995794E-2</v>
      </c>
      <c r="BM17" s="731">
        <f t="shared" si="20"/>
        <v>-4.1999999999998691E-2</v>
      </c>
      <c r="BN17" s="73">
        <f t="shared" si="21"/>
        <v>-1.4000000002852175E-2</v>
      </c>
      <c r="BO17" s="167">
        <f t="shared" si="22"/>
        <v>210826.96316854795</v>
      </c>
      <c r="BP17" s="74">
        <f t="shared" si="23"/>
        <v>94552.607705903429</v>
      </c>
      <c r="BQ17" s="74">
        <f t="shared" si="24"/>
        <v>89452.40095276713</v>
      </c>
      <c r="BR17" s="173">
        <f t="shared" si="25"/>
        <v>122373.71171313825</v>
      </c>
      <c r="BS17" s="75">
        <f t="shared" si="26"/>
        <v>10063.446868975441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3154.9455490994396</v>
      </c>
      <c r="CC17" s="686">
        <f t="shared" si="37"/>
        <v>760.12160004139923</v>
      </c>
      <c r="CD17" s="686">
        <f t="shared" si="38"/>
        <v>2139.4847473800505</v>
      </c>
      <c r="CE17" s="687">
        <f t="shared" si="41"/>
        <v>255.33920167798976</v>
      </c>
      <c r="CF17" s="676">
        <f t="shared" si="39"/>
        <v>3133.8740350762532</v>
      </c>
      <c r="CG17" s="677">
        <f t="shared" si="40"/>
        <v>122373.71171313825</v>
      </c>
      <c r="CH17" s="660">
        <f t="shared" si="42"/>
        <v>0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706.51807184998381</v>
      </c>
      <c r="AO18" s="74">
        <f t="shared" si="12"/>
        <v>2356.9821070958869</v>
      </c>
      <c r="AP18" s="74">
        <f t="shared" si="12"/>
        <v>300.78532624680139</v>
      </c>
      <c r="AQ18" s="173">
        <f>SUM(AN18:AP18)</f>
        <v>3364.2855051926722</v>
      </c>
      <c r="AR18" s="75">
        <f t="shared" si="12"/>
        <v>7868.0961485161897</v>
      </c>
      <c r="AS18" s="167">
        <f t="shared" si="12"/>
        <v>706.51807184998404</v>
      </c>
      <c r="AT18" s="74">
        <f t="shared" si="12"/>
        <v>2356.9821070958869</v>
      </c>
      <c r="AU18" s="74">
        <f t="shared" si="12"/>
        <v>259.55218261667801</v>
      </c>
      <c r="AV18" s="173">
        <f>SUM(AS18:AU18)</f>
        <v>3323.0523615625489</v>
      </c>
      <c r="AW18" s="74">
        <f t="shared" si="12"/>
        <v>334.58101313630647</v>
      </c>
      <c r="AX18" s="74">
        <f t="shared" si="13"/>
        <v>26367.747943211223</v>
      </c>
      <c r="AY18" s="510">
        <f t="shared" si="14"/>
        <v>26702.32895634753</v>
      </c>
      <c r="AZ18" s="168">
        <f>SUMIFS(AZ$19:AZ$109,$AL$19:$AL$109,$AL18)</f>
        <v>7.0000000000085549E-3</v>
      </c>
      <c r="BA18" s="72">
        <f t="shared" si="13"/>
        <v>7.0000000000050022E-3</v>
      </c>
      <c r="BB18" s="72">
        <f t="shared" si="13"/>
        <v>7.0000000000007834E-3</v>
      </c>
      <c r="BC18" s="731">
        <f t="shared" si="15"/>
        <v>2.1000000000014341E-2</v>
      </c>
      <c r="BD18" s="73">
        <f t="shared" si="13"/>
        <v>6.9999999998817657E-3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41.240143630123413</v>
      </c>
      <c r="BH18" s="731">
        <f t="shared" si="16"/>
        <v>41.254143630123416</v>
      </c>
      <c r="BI18" s="75">
        <f t="shared" si="13"/>
        <v>-18834.225807831343</v>
      </c>
      <c r="BJ18" s="168">
        <f t="shared" ref="BJ18" si="48">AN18-AS18-AZ18-BE18</f>
        <v>-1.4000000000235928E-2</v>
      </c>
      <c r="BK18" s="72">
        <f t="shared" ref="BK18" si="49">AO18-AT18-BA18-BF18</f>
        <v>-1.4000000000005001E-2</v>
      </c>
      <c r="BL18" s="72">
        <f t="shared" ref="BL18" si="50">AP18-AU18-BB18-BG18</f>
        <v>-1.4000000000031321E-2</v>
      </c>
      <c r="BM18" s="731">
        <f t="shared" si="20"/>
        <v>-4.200000000027225E-2</v>
      </c>
      <c r="BN18" s="73">
        <f t="shared" ref="BN18" si="51">AR18-AW18-AX18-BD18-BI18</f>
        <v>-1.3999999999214197E-2</v>
      </c>
      <c r="BO18" s="167">
        <f t="shared" si="22"/>
        <v>251759.67166276072</v>
      </c>
      <c r="BP18" s="74">
        <f t="shared" si="23"/>
        <v>92881.395352745327</v>
      </c>
      <c r="BQ18" s="74">
        <f t="shared" si="24"/>
        <v>88859.390893032964</v>
      </c>
      <c r="BR18" s="173">
        <f t="shared" si="25"/>
        <v>126346.54765901165</v>
      </c>
      <c r="BS18" s="75">
        <f t="shared" si="26"/>
        <v>10387.620803803027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3364.2855051926722</v>
      </c>
      <c r="CC18" s="688">
        <f t="shared" si="37"/>
        <v>706.51807184998381</v>
      </c>
      <c r="CD18" s="688">
        <f t="shared" si="38"/>
        <v>2356.9821070958869</v>
      </c>
      <c r="CE18" s="689">
        <f t="shared" si="41"/>
        <v>300.78532624680139</v>
      </c>
      <c r="CF18" s="678">
        <f t="shared" si="39"/>
        <v>3323.0523615625489</v>
      </c>
      <c r="CG18" s="679">
        <f t="shared" si="40"/>
        <v>126346.54765901165</v>
      </c>
      <c r="CH18" s="660">
        <f>CG18/CA18*100-100</f>
        <v>0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227.16586711123782</v>
      </c>
      <c r="AO20" s="74">
        <f>SIM_BASE!F13</f>
        <v>81.71506204005243</v>
      </c>
      <c r="AP20" s="74">
        <f>SIM_BASE!G13</f>
        <v>8.8673539286943264</v>
      </c>
      <c r="AQ20" s="95">
        <f t="shared" ref="AQ20:AQ52" si="57">SUM(AN20:AP20)</f>
        <v>317.74828307998462</v>
      </c>
      <c r="AR20" s="75">
        <f>SIM_BASE!H13</f>
        <v>1564.6558393036232</v>
      </c>
      <c r="AS20" s="74">
        <f>SIM_BASE!K13</f>
        <v>212.24388153432878</v>
      </c>
      <c r="AT20" s="74">
        <f>SIM_BASE!L13</f>
        <v>80.167157736773305</v>
      </c>
      <c r="AU20" s="74">
        <f>SIM_BASE!M13</f>
        <v>8.8609068109428062</v>
      </c>
      <c r="AV20" s="95">
        <f t="shared" si="52"/>
        <v>301.27194608204491</v>
      </c>
      <c r="AW20" s="74">
        <f>SIM_BASE!N13</f>
        <v>45.941902784977103</v>
      </c>
      <c r="AX20" s="74">
        <f>SIM_BASE!O13</f>
        <v>1840.3694778905265</v>
      </c>
      <c r="AY20" s="98">
        <f t="shared" si="53"/>
        <v>1886.3113806755036</v>
      </c>
      <c r="AZ20" s="72">
        <f>SIM_BASE!V13</f>
        <v>14.922985576909026</v>
      </c>
      <c r="BA20" s="72">
        <f>SIM_BASE!W13</f>
        <v>1.5489043032791308</v>
      </c>
      <c r="BB20" s="72">
        <f>SIM_BASE!X13</f>
        <v>7.447117751519002E-3</v>
      </c>
      <c r="BC20" s="88">
        <f t="shared" si="54"/>
        <v>16.479336997939676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-321.65454137188033</v>
      </c>
      <c r="BJ20" s="72">
        <f t="shared" si="17"/>
        <v>-1.9999999999887877E-3</v>
      </c>
      <c r="BK20" s="72">
        <f t="shared" si="18"/>
        <v>-2.000000000005441E-3</v>
      </c>
      <c r="BL20" s="72">
        <f t="shared" si="19"/>
        <v>-1.9999999999988204E-3</v>
      </c>
      <c r="BM20" s="88">
        <f t="shared" si="56"/>
        <v>-5.9999999999930491E-3</v>
      </c>
      <c r="BN20" s="73">
        <f t="shared" si="21"/>
        <v>-2.0000000000663931E-3</v>
      </c>
      <c r="BO20" s="74">
        <f>SIM_BASE!AB13</f>
        <v>81574.346765747265</v>
      </c>
      <c r="BP20" s="74">
        <f>SIM_BASE!AC13</f>
        <v>83652.885863129806</v>
      </c>
      <c r="BQ20" s="74">
        <f>SIM_BASE!AD13</f>
        <v>85377.780370119319</v>
      </c>
      <c r="BR20" s="95">
        <f t="shared" ref="BR20:BR52" si="58">SUMPRODUCT(BO20:BQ20,AS20:AU20)/AV20</f>
        <v>82239.302281908414</v>
      </c>
      <c r="BS20" s="75">
        <f>SIM_BASE!AE13</f>
        <v>7658.4792820513085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234.42444865589374</v>
      </c>
      <c r="AO21" s="74">
        <f>SIM_BASE!F20</f>
        <v>85.286954137618977</v>
      </c>
      <c r="AP21" s="74">
        <f>SIM_BASE!G20</f>
        <v>9.3348341116433247</v>
      </c>
      <c r="AQ21" s="95">
        <f t="shared" si="57"/>
        <v>329.04623690515604</v>
      </c>
      <c r="AR21" s="75">
        <f>SIM_BASE!H20</f>
        <v>1614.0959841715203</v>
      </c>
      <c r="AS21" s="74">
        <f>SIM_BASE!K20</f>
        <v>218.03345573649005</v>
      </c>
      <c r="AT21" s="74">
        <f>SIM_BASE!L20</f>
        <v>83.522027549877691</v>
      </c>
      <c r="AU21" s="74">
        <f>SIM_BASE!M20</f>
        <v>9.3071502598775933</v>
      </c>
      <c r="AV21" s="95">
        <f t="shared" si="52"/>
        <v>310.86263354624532</v>
      </c>
      <c r="AW21" s="74">
        <f>SIM_BASE!N20</f>
        <v>45.73601330975373</v>
      </c>
      <c r="AX21" s="74">
        <f>SIM_BASE!O20</f>
        <v>1933.1585639185921</v>
      </c>
      <c r="AY21" s="98">
        <f t="shared" si="53"/>
        <v>1978.894577228346</v>
      </c>
      <c r="AZ21" s="72">
        <f>SIM_BASE!V20</f>
        <v>16.391992919403808</v>
      </c>
      <c r="BA21" s="72">
        <f>SIM_BASE!W20</f>
        <v>1.7659265877412804</v>
      </c>
      <c r="BB21" s="72">
        <f>SIM_BASE!X20</f>
        <v>2.8683851765730704E-2</v>
      </c>
      <c r="BC21" s="88">
        <f t="shared" si="54"/>
        <v>18.186603358910819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-364.79759305682546</v>
      </c>
      <c r="BJ21" s="72">
        <f t="shared" si="17"/>
        <v>-2.0000000001220144E-3</v>
      </c>
      <c r="BK21" s="72">
        <f t="shared" si="18"/>
        <v>-1.9999999999945608E-3</v>
      </c>
      <c r="BL21" s="72">
        <f t="shared" si="19"/>
        <v>-1.9999999999993001E-3</v>
      </c>
      <c r="BM21" s="88">
        <f t="shared" si="56"/>
        <v>-6.0000000001158753E-3</v>
      </c>
      <c r="BN21" s="73">
        <f t="shared" si="21"/>
        <v>-1.9999999999527063E-3</v>
      </c>
      <c r="BO21" s="74">
        <f>SIM_BASE!AB20</f>
        <v>86421.325119742061</v>
      </c>
      <c r="BP21" s="74">
        <f>SIM_BASE!AC20</f>
        <v>87289.669368489529</v>
      </c>
      <c r="BQ21" s="74">
        <f>SIM_BASE!AD20</f>
        <v>88524.544544713426</v>
      </c>
      <c r="BR21" s="95">
        <f t="shared" si="58"/>
        <v>86717.600199296343</v>
      </c>
      <c r="BS21" s="75">
        <f>SIM_BASE!AE20</f>
        <v>7876.9139154537415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241.85822676173055</v>
      </c>
      <c r="AO22" s="74">
        <f>SIM_BASE!F27</f>
        <v>89.470387757082108</v>
      </c>
      <c r="AP22" s="74">
        <f>SIM_BASE!G27</f>
        <v>9.913689380457205</v>
      </c>
      <c r="AQ22" s="95">
        <f t="shared" si="57"/>
        <v>341.24230389926981</v>
      </c>
      <c r="AR22" s="75">
        <f>SIM_BASE!H27</f>
        <v>1675.4341702593185</v>
      </c>
      <c r="AS22" s="74">
        <f>SIM_BASE!K27</f>
        <v>223.92869666091553</v>
      </c>
      <c r="AT22" s="74">
        <f>SIM_BASE!L27</f>
        <v>87.461422267784116</v>
      </c>
      <c r="AU22" s="74">
        <f>SIM_BASE!M27</f>
        <v>9.844720319102013</v>
      </c>
      <c r="AV22" s="95">
        <f t="shared" si="52"/>
        <v>321.23483924780163</v>
      </c>
      <c r="AW22" s="74">
        <f>SIM_BASE!N27</f>
        <v>45.40812869168235</v>
      </c>
      <c r="AX22" s="74">
        <f>SIM_BASE!O27</f>
        <v>2026.1555678177085</v>
      </c>
      <c r="AY22" s="98">
        <f t="shared" si="53"/>
        <v>2071.5636965093909</v>
      </c>
      <c r="AZ22" s="72">
        <f>SIM_BASE!V27</f>
        <v>17.930530100815051</v>
      </c>
      <c r="BA22" s="72">
        <f>SIM_BASE!W27</f>
        <v>2.0099654892979699</v>
      </c>
      <c r="BB22" s="72">
        <f>SIM_BASE!X27</f>
        <v>6.9969061355193457E-2</v>
      </c>
      <c r="BC22" s="88">
        <f t="shared" si="54"/>
        <v>20.010464651468215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-396.12852625007258</v>
      </c>
      <c r="BJ22" s="72">
        <f t="shared" si="17"/>
        <v>-2.0000000000367493E-3</v>
      </c>
      <c r="BK22" s="72">
        <f t="shared" si="18"/>
        <v>-1.9999999999776854E-3</v>
      </c>
      <c r="BL22" s="72">
        <f t="shared" si="19"/>
        <v>-2.0000000000013609E-3</v>
      </c>
      <c r="BM22" s="88">
        <f t="shared" si="56"/>
        <v>-6.0000000000157956E-3</v>
      </c>
      <c r="BN22" s="73">
        <f t="shared" si="21"/>
        <v>-1.9999999997253326E-3</v>
      </c>
      <c r="BO22" s="74">
        <f>SIM_BASE!AB27</f>
        <v>91438.683838113284</v>
      </c>
      <c r="BP22" s="74">
        <f>SIM_BASE!AC27</f>
        <v>90400.141247394538</v>
      </c>
      <c r="BQ22" s="74">
        <f>SIM_BASE!AD27</f>
        <v>91050.609144548624</v>
      </c>
      <c r="BR22" s="95">
        <f t="shared" si="58"/>
        <v>91144.030558560451</v>
      </c>
      <c r="BS22" s="75">
        <f>SIM_BASE!AE27</f>
        <v>8132.9326666331935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249.49184489129382</v>
      </c>
      <c r="AO23" s="74">
        <f>SIM_BASE!F34</f>
        <v>94.351963850814315</v>
      </c>
      <c r="AP23" s="74">
        <f>SIM_BASE!G34</f>
        <v>10.611815708404267</v>
      </c>
      <c r="AQ23" s="95">
        <f t="shared" si="57"/>
        <v>354.4556244505124</v>
      </c>
      <c r="AR23" s="75">
        <f>SIM_BASE!H34</f>
        <v>1746.012334451372</v>
      </c>
      <c r="AS23" s="74">
        <f>SIM_BASE!K34</f>
        <v>229.95307968254363</v>
      </c>
      <c r="AT23" s="74">
        <f>SIM_BASE!L34</f>
        <v>92.057715958964891</v>
      </c>
      <c r="AU23" s="74">
        <f>SIM_BASE!M34</f>
        <v>10.498920650537675</v>
      </c>
      <c r="AV23" s="95">
        <f t="shared" si="52"/>
        <v>332.50971629204622</v>
      </c>
      <c r="AW23" s="74">
        <f>SIM_BASE!N34</f>
        <v>45.04710828888502</v>
      </c>
      <c r="AX23" s="74">
        <f>SIM_BASE!O34</f>
        <v>2121.5045141464952</v>
      </c>
      <c r="AY23" s="98">
        <f t="shared" si="53"/>
        <v>2166.5516224353801</v>
      </c>
      <c r="AZ23" s="72">
        <f>SIM_BASE!V34</f>
        <v>19.539765208750133</v>
      </c>
      <c r="BA23" s="72">
        <f>SIM_BASE!W34</f>
        <v>2.2952478918494252</v>
      </c>
      <c r="BB23" s="72">
        <f>SIM_BASE!X34</f>
        <v>0.11389505786658859</v>
      </c>
      <c r="BC23" s="88">
        <f t="shared" si="54"/>
        <v>21.948908158466146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-420.53828798400843</v>
      </c>
      <c r="BJ23" s="72">
        <f t="shared" si="17"/>
        <v>-1.999999999940826E-3</v>
      </c>
      <c r="BK23" s="72">
        <f t="shared" si="18"/>
        <v>-2.0000000000021103E-3</v>
      </c>
      <c r="BL23" s="72">
        <f t="shared" si="19"/>
        <v>-1.9999999999971005E-3</v>
      </c>
      <c r="BM23" s="88">
        <f t="shared" si="56"/>
        <v>-5.9999999999400368E-3</v>
      </c>
      <c r="BN23" s="73">
        <f t="shared" si="21"/>
        <v>-1.9999999998390194E-3</v>
      </c>
      <c r="BO23" s="74">
        <f>SIM_BASE!AB34</f>
        <v>96612.690377883831</v>
      </c>
      <c r="BP23" s="74">
        <f>SIM_BASE!AC34</f>
        <v>92901.268430985045</v>
      </c>
      <c r="BQ23" s="74">
        <f>SIM_BASE!AD34</f>
        <v>92760.884506633593</v>
      </c>
      <c r="BR23" s="95">
        <f t="shared" si="58"/>
        <v>95463.53649493563</v>
      </c>
      <c r="BS23" s="75">
        <f>SIM_BASE!AE34</f>
        <v>8396.69103114682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257.35070506096872</v>
      </c>
      <c r="AO24" s="74">
        <f>SIM_BASE!F41</f>
        <v>100.02084295125992</v>
      </c>
      <c r="AP24" s="74">
        <f>SIM_BASE!G41</f>
        <v>11.448707513064218</v>
      </c>
      <c r="AQ24" s="95">
        <f t="shared" si="57"/>
        <v>368.82025552529285</v>
      </c>
      <c r="AR24" s="75">
        <f>SIM_BASE!H41</f>
        <v>1825.294432382238</v>
      </c>
      <c r="AS24" s="74">
        <f>SIM_BASE!K41</f>
        <v>236.10661953141641</v>
      </c>
      <c r="AT24" s="74">
        <f>SIM_BASE!L41</f>
        <v>97.405121490175247</v>
      </c>
      <c r="AU24" s="74">
        <f>SIM_BASE!M41</f>
        <v>11.290371851836555</v>
      </c>
      <c r="AV24" s="95">
        <f t="shared" si="52"/>
        <v>344.8021128734282</v>
      </c>
      <c r="AW24" s="74">
        <f>SIM_BASE!N41</f>
        <v>44.672903560943929</v>
      </c>
      <c r="AX24" s="74">
        <f>SIM_BASE!O41</f>
        <v>2220.5886818862814</v>
      </c>
      <c r="AY24" s="98">
        <f t="shared" si="53"/>
        <v>2265.2615854472251</v>
      </c>
      <c r="AZ24" s="72">
        <f>SIM_BASE!V41</f>
        <v>21.245085529552313</v>
      </c>
      <c r="BA24" s="72">
        <f>SIM_BASE!W41</f>
        <v>2.6167214610846914</v>
      </c>
      <c r="BB24" s="72">
        <f>SIM_BASE!X41</f>
        <v>0.15933566122765994</v>
      </c>
      <c r="BC24" s="88">
        <f t="shared" si="54"/>
        <v>24.021142651864665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-439.96615306498734</v>
      </c>
      <c r="BJ24" s="72">
        <f t="shared" si="17"/>
        <v>-2.0000000000047749E-3</v>
      </c>
      <c r="BK24" s="72">
        <f t="shared" si="18"/>
        <v>-2.0000000000163212E-3</v>
      </c>
      <c r="BL24" s="72">
        <f t="shared" si="19"/>
        <v>-1.9999999999978637E-3</v>
      </c>
      <c r="BM24" s="88">
        <f t="shared" si="56"/>
        <v>-6.0000000000189598E-3</v>
      </c>
      <c r="BN24" s="73">
        <f t="shared" si="21"/>
        <v>-1.9999999999527063E-3</v>
      </c>
      <c r="BO24" s="74">
        <f>SIM_BASE!AB41</f>
        <v>101940.910665677</v>
      </c>
      <c r="BP24" s="74">
        <f>SIM_BASE!AC41</f>
        <v>94729.373704062833</v>
      </c>
      <c r="BQ24" s="74">
        <f>SIM_BASE!AD41</f>
        <v>93599.60845397909</v>
      </c>
      <c r="BR24" s="95">
        <f t="shared" si="58"/>
        <v>99630.550584246885</v>
      </c>
      <c r="BS24" s="75">
        <f>SIM_BASE!AE41</f>
        <v>8655.324487969192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265.44144459712402</v>
      </c>
      <c r="AO25" s="74">
        <f>SIM_BASE!F48</f>
        <v>106.57810750140003</v>
      </c>
      <c r="AP25" s="74">
        <f>SIM_BASE!G48</f>
        <v>12.447953508014667</v>
      </c>
      <c r="AQ25" s="95">
        <f t="shared" si="57"/>
        <v>384.46750560653874</v>
      </c>
      <c r="AR25" s="75">
        <f>SIM_BASE!H48</f>
        <v>1916.1203657934129</v>
      </c>
      <c r="AS25" s="74">
        <f>SIM_BASE!K48</f>
        <v>242.37154457516164</v>
      </c>
      <c r="AT25" s="74">
        <f>SIM_BASE!L48</f>
        <v>103.60680739857428</v>
      </c>
      <c r="AU25" s="74">
        <f>SIM_BASE!M48</f>
        <v>12.243777919270887</v>
      </c>
      <c r="AV25" s="95">
        <f t="shared" si="52"/>
        <v>358.22212989300681</v>
      </c>
      <c r="AW25" s="74">
        <f>SIM_BASE!N48</f>
        <v>44.204309541075048</v>
      </c>
      <c r="AX25" s="74">
        <f>SIM_BASE!O48</f>
        <v>2322.6844338831752</v>
      </c>
      <c r="AY25" s="98">
        <f t="shared" si="53"/>
        <v>2366.8887434242502</v>
      </c>
      <c r="AZ25" s="72">
        <f>SIM_BASE!V48</f>
        <v>23.070900021962366</v>
      </c>
      <c r="BA25" s="72">
        <f>SIM_BASE!W48</f>
        <v>2.972300102825733</v>
      </c>
      <c r="BB25" s="72">
        <f>SIM_BASE!X48</f>
        <v>0.20517558874377667</v>
      </c>
      <c r="BC25" s="88">
        <f t="shared" si="54"/>
        <v>26.248375713531878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-450.76737763083742</v>
      </c>
      <c r="BJ25" s="72">
        <f t="shared" si="17"/>
        <v>-1.9999999999834586E-3</v>
      </c>
      <c r="BK25" s="72">
        <f t="shared" si="18"/>
        <v>-1.9999999999821263E-3</v>
      </c>
      <c r="BL25" s="72">
        <f t="shared" si="19"/>
        <v>-1.9999999999965037E-3</v>
      </c>
      <c r="BM25" s="88">
        <f t="shared" si="56"/>
        <v>-5.9999999999620886E-3</v>
      </c>
      <c r="BN25" s="73">
        <f t="shared" si="21"/>
        <v>-1.999999999782176E-3</v>
      </c>
      <c r="BO25" s="74">
        <f>SIM_BASE!AB48</f>
        <v>107427.69003970182</v>
      </c>
      <c r="BP25" s="74">
        <f>SIM_BASE!AC48</f>
        <v>95847.555046848807</v>
      </c>
      <c r="BQ25" s="74">
        <f>SIM_BASE!AD48</f>
        <v>93549.227470259386</v>
      </c>
      <c r="BR25" s="95">
        <f t="shared" si="58"/>
        <v>103604.06912095992</v>
      </c>
      <c r="BS25" s="75">
        <f>SIM_BASE!AE48</f>
        <v>8923.850505868817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273.75209782549268</v>
      </c>
      <c r="AO26" s="74">
        <f>SIM_BASE!F55</f>
        <v>114.16328038802294</v>
      </c>
      <c r="AP26" s="74">
        <f>SIM_BASE!G55</f>
        <v>13.641904908690117</v>
      </c>
      <c r="AQ26" s="95">
        <f t="shared" si="57"/>
        <v>401.55728312220572</v>
      </c>
      <c r="AR26" s="75">
        <f>SIM_BASE!H55</f>
        <v>2019.8091184660541</v>
      </c>
      <c r="AS26" s="74">
        <f>SIM_BASE!K55</f>
        <v>248.76854566621481</v>
      </c>
      <c r="AT26" s="74">
        <f>SIM_BASE!L55</f>
        <v>110.77162794304826</v>
      </c>
      <c r="AU26" s="74">
        <f>SIM_BASE!M55</f>
        <v>13.387218947056216</v>
      </c>
      <c r="AV26" s="95">
        <f t="shared" si="52"/>
        <v>372.92739255631932</v>
      </c>
      <c r="AW26" s="74">
        <f>SIM_BASE!N55</f>
        <v>43.56322419478257</v>
      </c>
      <c r="AX26" s="74">
        <f>SIM_BASE!O55</f>
        <v>2427.7998747055994</v>
      </c>
      <c r="AY26" s="98">
        <f t="shared" si="53"/>
        <v>2471.3630989003818</v>
      </c>
      <c r="AZ26" s="72">
        <f>SIM_BASE!V55</f>
        <v>24.984552159277943</v>
      </c>
      <c r="BA26" s="72">
        <f>SIM_BASE!W55</f>
        <v>3.3926524449746664</v>
      </c>
      <c r="BB26" s="72">
        <f>SIM_BASE!X55</f>
        <v>0.25568596163390095</v>
      </c>
      <c r="BC26" s="88">
        <f t="shared" si="54"/>
        <v>28.632890565886509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-451.55298043432788</v>
      </c>
      <c r="BJ26" s="72">
        <f t="shared" si="17"/>
        <v>-2.000000000065171E-3</v>
      </c>
      <c r="BK26" s="72">
        <f t="shared" si="18"/>
        <v>-1.9999999999847909E-3</v>
      </c>
      <c r="BL26" s="72">
        <f t="shared" si="19"/>
        <v>-1.9999999999992793E-3</v>
      </c>
      <c r="BM26" s="88">
        <f t="shared" si="56"/>
        <v>-6.0000000000492411E-3</v>
      </c>
      <c r="BN26" s="73">
        <f t="shared" si="21"/>
        <v>-2.0000000000663931E-3</v>
      </c>
      <c r="BO26" s="74">
        <f>SIM_BASE!AB55</f>
        <v>113053.60932105455</v>
      </c>
      <c r="BP26" s="74">
        <f>SIM_BASE!AC55</f>
        <v>96231.491716167046</v>
      </c>
      <c r="BQ26" s="74">
        <f>SIM_BASE!AD55</f>
        <v>92613.595312636535</v>
      </c>
      <c r="BR26" s="95">
        <f t="shared" si="58"/>
        <v>107323.141841298</v>
      </c>
      <c r="BS26" s="75">
        <f>SIM_BASE!AE55</f>
        <v>9202.6578353590685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263.91745408168566</v>
      </c>
      <c r="AO27" s="74">
        <f>SIM_BASE!F62</f>
        <v>123.01027405379361</v>
      </c>
      <c r="AP27" s="74">
        <f>SIM_BASE!G62</f>
        <v>15.084554424612335</v>
      </c>
      <c r="AQ27" s="95">
        <f t="shared" si="57"/>
        <v>402.01228256009159</v>
      </c>
      <c r="AR27" s="75">
        <f>SIM_BASE!H62</f>
        <v>2142.8414907698034</v>
      </c>
      <c r="AS27" s="74">
        <f>SIM_BASE!K62</f>
        <v>239.84065332427346</v>
      </c>
      <c r="AT27" s="74">
        <f>SIM_BASE!L62</f>
        <v>119.10343348948254</v>
      </c>
      <c r="AU27" s="74">
        <f>SIM_BASE!M62</f>
        <v>14.770124942511213</v>
      </c>
      <c r="AV27" s="95">
        <f t="shared" si="52"/>
        <v>373.71421175626722</v>
      </c>
      <c r="AW27" s="74">
        <f>SIM_BASE!N62</f>
        <v>45.488217523620975</v>
      </c>
      <c r="AX27" s="74">
        <f>SIM_BASE!O62</f>
        <v>2478.0657966037684</v>
      </c>
      <c r="AY27" s="98">
        <f t="shared" si="53"/>
        <v>2523.5540141273896</v>
      </c>
      <c r="AZ27" s="72">
        <f>SIM_BASE!V62</f>
        <v>24.077800757412195</v>
      </c>
      <c r="BA27" s="72">
        <f>SIM_BASE!W62</f>
        <v>3.9078405643110643</v>
      </c>
      <c r="BB27" s="72">
        <f>SIM_BASE!X62</f>
        <v>0.31542948210112381</v>
      </c>
      <c r="BC27" s="88">
        <f t="shared" si="54"/>
        <v>28.301070803824384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-380.71152335758637</v>
      </c>
      <c r="BJ27" s="72">
        <f t="shared" si="17"/>
        <v>-1.9999999999941167E-3</v>
      </c>
      <c r="BK27" s="72">
        <f t="shared" si="18"/>
        <v>-1.9999999999963372E-3</v>
      </c>
      <c r="BL27" s="72">
        <f t="shared" si="19"/>
        <v>-2.0000000000016107E-3</v>
      </c>
      <c r="BM27" s="88">
        <f t="shared" si="56"/>
        <v>-5.9999999999920646E-3</v>
      </c>
      <c r="BN27" s="73">
        <f t="shared" si="21"/>
        <v>-1.999999999782176E-3</v>
      </c>
      <c r="BO27" s="74">
        <f>SIM_BASE!AB62</f>
        <v>129720.30761686928</v>
      </c>
      <c r="BP27" s="74">
        <f>SIM_BASE!AC62</f>
        <v>96683.467999435321</v>
      </c>
      <c r="BQ27" s="74">
        <f>SIM_BASE!AD62</f>
        <v>91544.595219978597</v>
      </c>
      <c r="BR27" s="95">
        <f t="shared" si="58"/>
        <v>117682.60358948489</v>
      </c>
      <c r="BS27" s="75">
        <f>SIM_BASE!AE62</f>
        <v>9480.2130462343193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252.15991490122741</v>
      </c>
      <c r="AO28" s="74">
        <f>SIM_BASE!F69</f>
        <v>133.26967802611574</v>
      </c>
      <c r="AP28" s="74">
        <f>SIM_BASE!G69</f>
        <v>16.8185916726414</v>
      </c>
      <c r="AQ28" s="95">
        <f t="shared" si="57"/>
        <v>402.24818459998454</v>
      </c>
      <c r="AR28" s="75">
        <f>SIM_BASE!H69</f>
        <v>2284.0808946685793</v>
      </c>
      <c r="AS28" s="74">
        <f>SIM_BASE!K69</f>
        <v>229.45019101258046</v>
      </c>
      <c r="AT28" s="74">
        <f>SIM_BASE!L69</f>
        <v>128.71660515843149</v>
      </c>
      <c r="AU28" s="74">
        <f>SIM_BASE!M69</f>
        <v>16.427497315317815</v>
      </c>
      <c r="AV28" s="95">
        <f t="shared" si="52"/>
        <v>374.59429348632972</v>
      </c>
      <c r="AW28" s="74">
        <f>SIM_BASE!N69</f>
        <v>47.90340975122686</v>
      </c>
      <c r="AX28" s="74">
        <f>SIM_BASE!O69</f>
        <v>2529.4976824390997</v>
      </c>
      <c r="AY28" s="98">
        <f t="shared" si="53"/>
        <v>2577.4010921903264</v>
      </c>
      <c r="AZ28" s="72">
        <f>SIM_BASE!V69</f>
        <v>22.710723888646964</v>
      </c>
      <c r="BA28" s="72">
        <f>SIM_BASE!W69</f>
        <v>4.5540728676842699</v>
      </c>
      <c r="BB28" s="72">
        <f>SIM_BASE!X69</f>
        <v>0.39209435732358394</v>
      </c>
      <c r="BC28" s="88">
        <f t="shared" si="54"/>
        <v>27.656891113654815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-293.31919752174753</v>
      </c>
      <c r="BJ28" s="72">
        <f t="shared" si="17"/>
        <v>-2.000000000015433E-3</v>
      </c>
      <c r="BK28" s="72">
        <f t="shared" si="18"/>
        <v>-2.0000000000198739E-3</v>
      </c>
      <c r="BL28" s="72">
        <f t="shared" si="19"/>
        <v>-1.9999999999991682E-3</v>
      </c>
      <c r="BM28" s="88">
        <f t="shared" si="56"/>
        <v>-6.0000000000344752E-3</v>
      </c>
      <c r="BN28" s="73">
        <f t="shared" si="21"/>
        <v>-1.9999999995548023E-3</v>
      </c>
      <c r="BO28" s="74">
        <f>SIM_BASE!AB69</f>
        <v>150312.04026115662</v>
      </c>
      <c r="BP28" s="74">
        <f>SIM_BASE!AC69</f>
        <v>96506.669007245451</v>
      </c>
      <c r="BQ28" s="74">
        <f>SIM_BASE!AD69</f>
        <v>89734.013614389201</v>
      </c>
      <c r="BR28" s="95">
        <f t="shared" si="58"/>
        <v>129167.05691535835</v>
      </c>
      <c r="BS28" s="75">
        <f>SIM_BASE!AE69</f>
        <v>9767.9324104248426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239.30175225261152</v>
      </c>
      <c r="AO29" s="74">
        <f>SIM_BASE!F76</f>
        <v>145.3382525576379</v>
      </c>
      <c r="AP29" s="74">
        <f>SIM_BASE!G76</f>
        <v>19.216582083762532</v>
      </c>
      <c r="AQ29" s="95">
        <f t="shared" si="57"/>
        <v>403.85658689401197</v>
      </c>
      <c r="AR29" s="75">
        <f>SIM_BASE!H76</f>
        <v>2381.115424961833</v>
      </c>
      <c r="AS29" s="74">
        <f>SIM_BASE!K76</f>
        <v>218.10152903725026</v>
      </c>
      <c r="AT29" s="74">
        <f>SIM_BASE!L76</f>
        <v>139.92386662138347</v>
      </c>
      <c r="AU29" s="74">
        <f>SIM_BASE!M76</f>
        <v>18.111600078763573</v>
      </c>
      <c r="AV29" s="95">
        <f t="shared" si="52"/>
        <v>376.13699573739729</v>
      </c>
      <c r="AW29" s="74">
        <f>SIM_BASE!N76</f>
        <v>53.360208326005761</v>
      </c>
      <c r="AX29" s="74">
        <f>SIM_BASE!O76</f>
        <v>2638.3625102111023</v>
      </c>
      <c r="AY29" s="98">
        <f t="shared" si="53"/>
        <v>2691.722718537108</v>
      </c>
      <c r="AZ29" s="72">
        <f>SIM_BASE!V76</f>
        <v>21.201223215361242</v>
      </c>
      <c r="BA29" s="72">
        <f>SIM_BASE!W76</f>
        <v>5.4153859362544123</v>
      </c>
      <c r="BB29" s="72">
        <f>SIM_BASE!X76</f>
        <v>1.1059820049989522</v>
      </c>
      <c r="BC29" s="88">
        <f t="shared" si="54"/>
        <v>27.722591156614609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5"/>
        <v>3.0000000000000001E-3</v>
      </c>
      <c r="BI29" s="75">
        <f>SIM_BASE!U76</f>
        <v>-310.60629357527546</v>
      </c>
      <c r="BJ29" s="72">
        <f t="shared" si="17"/>
        <v>-1.9999999999799059E-3</v>
      </c>
      <c r="BK29" s="72">
        <f t="shared" si="18"/>
        <v>-1.9999999999790177E-3</v>
      </c>
      <c r="BL29" s="72">
        <f t="shared" si="19"/>
        <v>-1.9999999999930065E-3</v>
      </c>
      <c r="BM29" s="88">
        <f t="shared" si="56"/>
        <v>-5.9999999999519301E-3</v>
      </c>
      <c r="BN29" s="73">
        <f t="shared" si="21"/>
        <v>-1.9999999994979589E-3</v>
      </c>
      <c r="BO29" s="74">
        <f>SIM_BASE!AB76</f>
        <v>176148.41914128652</v>
      </c>
      <c r="BP29" s="74">
        <f>SIM_BASE!AC76</f>
        <v>95876.683405377262</v>
      </c>
      <c r="BQ29" s="74">
        <f>SIM_BASE!AD76</f>
        <v>89074.838235216652</v>
      </c>
      <c r="BR29" s="95">
        <f t="shared" si="58"/>
        <v>142094.40779825559</v>
      </c>
      <c r="BS29" s="75">
        <f>SIM_BASE!AE76</f>
        <v>9708.1599744334344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224.73213376853155</v>
      </c>
      <c r="AO30" s="74">
        <f>SIM_BASE!F83</f>
        <v>159.21835008899609</v>
      </c>
      <c r="AP30" s="74">
        <f>SIM_BASE!G83</f>
        <v>22.364710125758855</v>
      </c>
      <c r="AQ30" s="95">
        <f t="shared" si="57"/>
        <v>406.31519398328646</v>
      </c>
      <c r="AR30" s="75">
        <f>SIM_BASE!H83</f>
        <v>2559.8160914907539</v>
      </c>
      <c r="AS30" s="74">
        <f>SIM_BASE!K83</f>
        <v>205.34136751499318</v>
      </c>
      <c r="AT30" s="74">
        <f>SIM_BASE!L83</f>
        <v>152.83127719446745</v>
      </c>
      <c r="AU30" s="74">
        <f>SIM_BASE!M83</f>
        <v>19.916692178977438</v>
      </c>
      <c r="AV30" s="95">
        <f t="shared" si="52"/>
        <v>378.08933688843808</v>
      </c>
      <c r="AW30" s="74">
        <f>SIM_BASE!N83</f>
        <v>58.656764289761682</v>
      </c>
      <c r="AX30" s="74">
        <f>SIM_BASE!O83</f>
        <v>2723.8326288962621</v>
      </c>
      <c r="AY30" s="98">
        <f t="shared" si="53"/>
        <v>2782.4893931860238</v>
      </c>
      <c r="AZ30" s="72">
        <f>SIM_BASE!V83</f>
        <v>19.391766253538396</v>
      </c>
      <c r="BA30" s="72">
        <f>SIM_BASE!W83</f>
        <v>6.3880728945286567</v>
      </c>
      <c r="BB30" s="72">
        <f>SIM_BASE!X83</f>
        <v>2.4490179467814133</v>
      </c>
      <c r="BC30" s="88">
        <f t="shared" si="54"/>
        <v>28.228857094848468</v>
      </c>
      <c r="BD30" s="73">
        <f>SIM_BASE!Y83</f>
        <v>148.64365102686193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5"/>
        <v>3.0000000000000001E-3</v>
      </c>
      <c r="BI30" s="75">
        <f>SIM_BASE!U83</f>
        <v>-371.31495272213186</v>
      </c>
      <c r="BJ30" s="72">
        <f t="shared" si="17"/>
        <v>-2.0000000000225384E-3</v>
      </c>
      <c r="BK30" s="72">
        <f t="shared" si="18"/>
        <v>-2.0000000000136567E-3</v>
      </c>
      <c r="BL30" s="72">
        <f t="shared" si="19"/>
        <v>-1.9999999999972254E-3</v>
      </c>
      <c r="BM30" s="88">
        <f t="shared" si="56"/>
        <v>-6.0000000000334204E-3</v>
      </c>
      <c r="BN30" s="73">
        <f t="shared" si="21"/>
        <v>-1.9999999998958629E-3</v>
      </c>
      <c r="BO30" s="74">
        <f>SIM_BASE!AB83</f>
        <v>208534.42983536993</v>
      </c>
      <c r="BP30" s="74">
        <f>SIM_BASE!AC83</f>
        <v>94710.318558551924</v>
      </c>
      <c r="BQ30" s="74">
        <f>SIM_BASE!AD83</f>
        <v>88856.346357990376</v>
      </c>
      <c r="BR30" s="95">
        <f t="shared" si="58"/>
        <v>156220.13815518297</v>
      </c>
      <c r="BS30" s="75">
        <f>SIM_BASE!AE83</f>
        <v>10028.06204223675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209.13210225133633</v>
      </c>
      <c r="AO31" s="78">
        <f>SIM_BASE!F90</f>
        <v>175.38728321488497</v>
      </c>
      <c r="AP31" s="78">
        <f>SIM_BASE!G90</f>
        <v>26.193554857062335</v>
      </c>
      <c r="AQ31" s="96">
        <f>SUM(AN31:AP31)</f>
        <v>410.71294032328365</v>
      </c>
      <c r="AR31" s="79">
        <f>SIM_BASE!H90</f>
        <v>2773.4602227426735</v>
      </c>
      <c r="AS31" s="74">
        <f>SIM_BASE!K90</f>
        <v>191.79589083068399</v>
      </c>
      <c r="AT31" s="74">
        <f>SIM_BASE!L90</f>
        <v>167.7488363891876</v>
      </c>
      <c r="AU31" s="74">
        <f>SIM_BASE!M90</f>
        <v>22.12688057069024</v>
      </c>
      <c r="AV31" s="95">
        <f t="shared" ref="AV31" si="59">SUM(AS31:AU31)</f>
        <v>381.67160779056178</v>
      </c>
      <c r="AW31" s="74">
        <f>SIM_BASE!N90</f>
        <v>65.027530504624806</v>
      </c>
      <c r="AX31" s="74">
        <f>SIM_BASE!O90</f>
        <v>2824.0585027359125</v>
      </c>
      <c r="AY31" s="98">
        <f t="shared" ref="AY31" si="60">SUM(AW31:AX31)</f>
        <v>2889.0860332405373</v>
      </c>
      <c r="AZ31" s="72">
        <f>SIM_BASE!V90</f>
        <v>17.337211420652384</v>
      </c>
      <c r="BA31" s="72">
        <f>SIM_BASE!W90</f>
        <v>7.6394468256973198</v>
      </c>
      <c r="BB31" s="72">
        <f>SIM_BASE!X90</f>
        <v>1E-3</v>
      </c>
      <c r="BC31" s="88">
        <f t="shared" ref="BC31" si="61">SUM(AZ31:BB31)</f>
        <v>24.977658246349705</v>
      </c>
      <c r="BD31" s="73">
        <f>SIM_BASE!Y90</f>
        <v>329.15092455844353</v>
      </c>
      <c r="BE31" s="72">
        <f>SIM_BASE!R90</f>
        <v>1E-3</v>
      </c>
      <c r="BF31" s="72">
        <f>SIM_BASE!S90</f>
        <v>1E-3</v>
      </c>
      <c r="BG31" s="72">
        <f>SIM_BASE!T90</f>
        <v>4.0676742863720916</v>
      </c>
      <c r="BH31" s="88">
        <f t="shared" ref="BH31" si="62">SUM(BE31:BG31)</f>
        <v>4.0696742863720914</v>
      </c>
      <c r="BI31" s="75">
        <f>SIM_BASE!U90</f>
        <v>-444.77473505630695</v>
      </c>
      <c r="BJ31" s="72">
        <f t="shared" ref="BJ31" si="63">AN31-AS31-AZ31-BE31</f>
        <v>-2.0000000000367493E-3</v>
      </c>
      <c r="BK31" s="72">
        <f t="shared" ref="BK31" si="64">AO31-AT31-BA31-BF31</f>
        <v>-1.9999999999479314E-3</v>
      </c>
      <c r="BL31" s="72">
        <f t="shared" ref="BL31" si="65">AP31-AU31-BB31-BG31</f>
        <v>-1.9999999999971152E-3</v>
      </c>
      <c r="BM31" s="88">
        <f t="shared" ref="BM31" si="66">SUM(BJ31:BL31)</f>
        <v>-5.9999999999817959E-3</v>
      </c>
      <c r="BN31" s="73">
        <f>AR31-AW31-AX31-BD31-BI31</f>
        <v>-2.0000000003506102E-3</v>
      </c>
      <c r="BO31" s="74">
        <f>SIM_BASE!AB90</f>
        <v>249423.35320993373</v>
      </c>
      <c r="BP31" s="74">
        <f>SIM_BASE!AC90</f>
        <v>92987.438150519243</v>
      </c>
      <c r="BQ31" s="74">
        <f>SIM_BASE!AD90</f>
        <v>87704.773375962017</v>
      </c>
      <c r="BR31" s="95">
        <f t="shared" ref="BR31" si="67">SUMPRODUCT(BO31:BQ31,AS31:AU31)/AV31</f>
        <v>171292.65180574116</v>
      </c>
      <c r="BS31" s="75">
        <f>SIM_BASE!AE90</f>
        <v>10394.667969564422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98.412706913651974</v>
      </c>
      <c r="AO33" s="74">
        <f>SIM_BASE!F14</f>
        <v>429.16927628235067</v>
      </c>
      <c r="AP33" s="74">
        <f>SIM_BASE!G14</f>
        <v>34.964232801887327</v>
      </c>
      <c r="AQ33" s="95">
        <f t="shared" si="57"/>
        <v>562.54621599788993</v>
      </c>
      <c r="AR33" s="75">
        <f>SIM_BASE!H14</f>
        <v>328.24830025103665</v>
      </c>
      <c r="AS33" s="74">
        <f>SIM_BASE!K14</f>
        <v>97.569576646029617</v>
      </c>
      <c r="AT33" s="74">
        <f>SIM_BASE!L14</f>
        <v>439.50050235692908</v>
      </c>
      <c r="AU33" s="74">
        <f>SIM_BASE!M14</f>
        <v>36.068148383679926</v>
      </c>
      <c r="AV33" s="95">
        <f t="shared" si="52"/>
        <v>573.13822738663862</v>
      </c>
      <c r="AW33" s="74">
        <f>SIM_BASE!N14</f>
        <v>49.261187060383008</v>
      </c>
      <c r="AX33" s="74">
        <f>SIM_BASE!O14</f>
        <v>4188.2853737471896</v>
      </c>
      <c r="AY33" s="98">
        <f t="shared" si="53"/>
        <v>4237.5465608075729</v>
      </c>
      <c r="AZ33" s="72">
        <f>SIM_BASE!V14</f>
        <v>0.84413026762242416</v>
      </c>
      <c r="BA33" s="72">
        <f>SIM_BASE!W14</f>
        <v>-10.330226074578212</v>
      </c>
      <c r="BB33" s="72">
        <f>SIM_BASE!X14</f>
        <v>-1.1029155817925984</v>
      </c>
      <c r="BC33" s="88">
        <f t="shared" si="54"/>
        <v>-10.589011388748386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-3909.2972605565355</v>
      </c>
      <c r="BJ33" s="72">
        <f t="shared" si="17"/>
        <v>-2.0000000000675025E-3</v>
      </c>
      <c r="BK33" s="72">
        <f t="shared" si="18"/>
        <v>-2.0000000001983978E-3</v>
      </c>
      <c r="BL33" s="72">
        <f t="shared" si="19"/>
        <v>-2.000000000000334E-3</v>
      </c>
      <c r="BM33" s="88">
        <f t="shared" si="56"/>
        <v>-6.0000000002662342E-3</v>
      </c>
      <c r="BN33" s="73">
        <f t="shared" si="21"/>
        <v>-2.0000000004074536E-3</v>
      </c>
      <c r="BO33" s="74">
        <f>SIM_BASE!AB14</f>
        <v>82856.0990809621</v>
      </c>
      <c r="BP33" s="74">
        <f>SIM_BASE!AC14</f>
        <v>83561.656660409586</v>
      </c>
      <c r="BQ33" s="74">
        <f>SIM_BASE!AD14</f>
        <v>86533.180564509865</v>
      </c>
      <c r="BR33" s="95">
        <f t="shared" si="58"/>
        <v>83628.545255413017</v>
      </c>
      <c r="BS33" s="75">
        <f>SIM_BASE!AE14</f>
        <v>7294.3533974426537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101.50294818454206</v>
      </c>
      <c r="AO34" s="74">
        <f>SIM_BASE!F21</f>
        <v>447.52033095717081</v>
      </c>
      <c r="AP34" s="74">
        <f>SIM_BASE!G21</f>
        <v>36.83083125373944</v>
      </c>
      <c r="AQ34" s="95">
        <f t="shared" si="57"/>
        <v>585.85411039545238</v>
      </c>
      <c r="AR34" s="75">
        <f>SIM_BASE!H21</f>
        <v>338.89774460986871</v>
      </c>
      <c r="AS34" s="74">
        <f>SIM_BASE!K21</f>
        <v>100.08840704734689</v>
      </c>
      <c r="AT34" s="74">
        <f>SIM_BASE!L21</f>
        <v>460.77090913578854</v>
      </c>
      <c r="AU34" s="74">
        <f>SIM_BASE!M21</f>
        <v>38.296473721376366</v>
      </c>
      <c r="AV34" s="95">
        <f t="shared" si="52"/>
        <v>599.15578990451183</v>
      </c>
      <c r="AW34" s="74">
        <f>SIM_BASE!N21</f>
        <v>49.062446202119609</v>
      </c>
      <c r="AX34" s="74">
        <f>SIM_BASE!O21</f>
        <v>4420.3105824022587</v>
      </c>
      <c r="AY34" s="98">
        <f t="shared" si="53"/>
        <v>4469.3730286043783</v>
      </c>
      <c r="AZ34" s="72">
        <f>SIM_BASE!V21</f>
        <v>1.4155411371951616</v>
      </c>
      <c r="BA34" s="72">
        <f>SIM_BASE!W21</f>
        <v>-13.249578178617774</v>
      </c>
      <c r="BB34" s="72">
        <f>SIM_BASE!X21</f>
        <v>-1.4646424676369536</v>
      </c>
      <c r="BC34" s="88">
        <f t="shared" si="54"/>
        <v>-13.298679509059568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-4130.4742839945093</v>
      </c>
      <c r="BJ34" s="72">
        <f t="shared" si="17"/>
        <v>-1.9999999999892317E-3</v>
      </c>
      <c r="BK34" s="72">
        <f t="shared" si="18"/>
        <v>-1.9999999999550369E-3</v>
      </c>
      <c r="BL34" s="72">
        <f t="shared" si="19"/>
        <v>-1.9999999999719123E-3</v>
      </c>
      <c r="BM34" s="88">
        <f t="shared" si="56"/>
        <v>-5.9999999999161809E-3</v>
      </c>
      <c r="BN34" s="73">
        <f t="shared" si="21"/>
        <v>-2.0000000004074536E-3</v>
      </c>
      <c r="BO34" s="74">
        <f>SIM_BASE!AB21</f>
        <v>87711.23025311112</v>
      </c>
      <c r="BP34" s="74">
        <f>SIM_BASE!AC21</f>
        <v>87105.210467032332</v>
      </c>
      <c r="BQ34" s="74">
        <f>SIM_BASE!AD21</f>
        <v>89800.022752680874</v>
      </c>
      <c r="BR34" s="95">
        <f t="shared" si="58"/>
        <v>87378.690863400174</v>
      </c>
      <c r="BS34" s="75">
        <f>SIM_BASE!AE21</f>
        <v>7512.8792003669378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104.66871608399367</v>
      </c>
      <c r="AO35" s="74">
        <f>SIM_BASE!F28</f>
        <v>469.14638399307648</v>
      </c>
      <c r="AP35" s="74">
        <f>SIM_BASE!G28</f>
        <v>39.100590226927345</v>
      </c>
      <c r="AQ35" s="95">
        <f t="shared" si="57"/>
        <v>612.91569030399751</v>
      </c>
      <c r="AR35" s="75">
        <f>SIM_BASE!H28</f>
        <v>352.08109755930445</v>
      </c>
      <c r="AS35" s="74">
        <f>SIM_BASE!K28</f>
        <v>102.64960175468391</v>
      </c>
      <c r="AT35" s="74">
        <f>SIM_BASE!L28</f>
        <v>485.28563931133215</v>
      </c>
      <c r="AU35" s="74">
        <f>SIM_BASE!M28</f>
        <v>40.942355400962214</v>
      </c>
      <c r="AV35" s="95">
        <f t="shared" si="52"/>
        <v>628.87759646697828</v>
      </c>
      <c r="AW35" s="74">
        <f>SIM_BASE!N28</f>
        <v>49.078395248676003</v>
      </c>
      <c r="AX35" s="74">
        <f>SIM_BASE!O28</f>
        <v>4667.7187643520956</v>
      </c>
      <c r="AY35" s="98">
        <f t="shared" si="53"/>
        <v>4716.7971596007719</v>
      </c>
      <c r="AZ35" s="72">
        <f>SIM_BASE!V28</f>
        <v>2.020114329309616</v>
      </c>
      <c r="BA35" s="72">
        <f>SIM_BASE!W28</f>
        <v>-16.138255318255784</v>
      </c>
      <c r="BB35" s="72">
        <f>SIM_BASE!X28</f>
        <v>-1.8407651740348296</v>
      </c>
      <c r="BC35" s="88">
        <f t="shared" si="54"/>
        <v>-15.958906162980998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-4364.7150620414659</v>
      </c>
      <c r="BJ35" s="72">
        <f t="shared" si="17"/>
        <v>-1.9999999998577813E-3</v>
      </c>
      <c r="BK35" s="72">
        <f t="shared" si="18"/>
        <v>-1.9999999998804299E-3</v>
      </c>
      <c r="BL35" s="72">
        <f t="shared" si="19"/>
        <v>-2.0000000000391918E-3</v>
      </c>
      <c r="BM35" s="88">
        <f t="shared" si="56"/>
        <v>-5.999999999777403E-3</v>
      </c>
      <c r="BN35" s="73">
        <f t="shared" si="21"/>
        <v>-2.0000000013169483E-3</v>
      </c>
      <c r="BO35" s="74">
        <f>SIM_BASE!AB28</f>
        <v>92737.899135814296</v>
      </c>
      <c r="BP35" s="74">
        <f>SIM_BASE!AC28</f>
        <v>90143.074290226126</v>
      </c>
      <c r="BQ35" s="74">
        <f>SIM_BASE!AD28</f>
        <v>92326.564478096829</v>
      </c>
      <c r="BR35" s="95">
        <f t="shared" si="58"/>
        <v>90708.77256014022</v>
      </c>
      <c r="BS35" s="75">
        <f>SIM_BASE!AE28</f>
        <v>7768.9874881283004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107.92092894361039</v>
      </c>
      <c r="AO36" s="74">
        <f>SIM_BASE!F35</f>
        <v>494.48943703079391</v>
      </c>
      <c r="AP36" s="74">
        <f>SIM_BASE!G35</f>
        <v>41.843741713127145</v>
      </c>
      <c r="AQ36" s="95">
        <f t="shared" si="57"/>
        <v>644.25410768753136</v>
      </c>
      <c r="AR36" s="75">
        <f>SIM_BASE!H35</f>
        <v>367.2154353657042</v>
      </c>
      <c r="AS36" s="74">
        <f>SIM_BASE!K35</f>
        <v>105.2614636530583</v>
      </c>
      <c r="AT36" s="74">
        <f>SIM_BASE!L35</f>
        <v>513.51205502689152</v>
      </c>
      <c r="AU36" s="74">
        <f>SIM_BASE!M35</f>
        <v>44.074958199212979</v>
      </c>
      <c r="AV36" s="95">
        <f t="shared" si="52"/>
        <v>662.84847687916283</v>
      </c>
      <c r="AW36" s="74">
        <f>SIM_BASE!N35</f>
        <v>49.413791678775738</v>
      </c>
      <c r="AX36" s="74">
        <f>SIM_BASE!O35</f>
        <v>4938.2704842871444</v>
      </c>
      <c r="AY36" s="98">
        <f t="shared" si="53"/>
        <v>4987.6842759659203</v>
      </c>
      <c r="AZ36" s="72">
        <f>SIM_BASE!V35</f>
        <v>2.6604652905520241</v>
      </c>
      <c r="BA36" s="72">
        <f>SIM_BASE!W35</f>
        <v>-19.021617996097934</v>
      </c>
      <c r="BB36" s="72">
        <f>SIM_BASE!X35</f>
        <v>-2.2302164860858631</v>
      </c>
      <c r="BC36" s="88">
        <f t="shared" si="54"/>
        <v>-18.59136919163177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-4620.4678406002158</v>
      </c>
      <c r="BJ36" s="72">
        <f t="shared" si="17"/>
        <v>-1.9999999999323883E-3</v>
      </c>
      <c r="BK36" s="72">
        <f t="shared" si="18"/>
        <v>-1.9999999996743725E-3</v>
      </c>
      <c r="BL36" s="72">
        <f t="shared" si="19"/>
        <v>-1.9999999999714682E-3</v>
      </c>
      <c r="BM36" s="88">
        <f t="shared" si="56"/>
        <v>-5.999999999578229E-3</v>
      </c>
      <c r="BN36" s="73">
        <f t="shared" si="21"/>
        <v>-2.0000000004074536E-3</v>
      </c>
      <c r="BO36" s="74">
        <f>SIM_BASE!AB35</f>
        <v>97922.543367544029</v>
      </c>
      <c r="BP36" s="74">
        <f>SIM_BASE!AC35</f>
        <v>92595.680052009091</v>
      </c>
      <c r="BQ36" s="74">
        <f>SIM_BASE!AD35</f>
        <v>94037.338267939966</v>
      </c>
      <c r="BR36" s="95">
        <f t="shared" si="58"/>
        <v>93537.455550712533</v>
      </c>
      <c r="BS36" s="75">
        <f>SIM_BASE!AE35</f>
        <v>8032.8330396468937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111.27065177588044</v>
      </c>
      <c r="AO37" s="74">
        <f>SIM_BASE!F42</f>
        <v>524.03344617225378</v>
      </c>
      <c r="AP37" s="74">
        <f>SIM_BASE!G42</f>
        <v>45.137706848422987</v>
      </c>
      <c r="AQ37" s="95">
        <f t="shared" si="57"/>
        <v>680.44180479655722</v>
      </c>
      <c r="AR37" s="75">
        <f>SIM_BASE!H42</f>
        <v>384.17828637563997</v>
      </c>
      <c r="AS37" s="74">
        <f>SIM_BASE!K42</f>
        <v>107.92317248877406</v>
      </c>
      <c r="AT37" s="74">
        <f>SIM_BASE!L42</f>
        <v>545.99036643660315</v>
      </c>
      <c r="AU37" s="74">
        <f>SIM_BASE!M42</f>
        <v>47.784068731494131</v>
      </c>
      <c r="AV37" s="95">
        <f t="shared" si="52"/>
        <v>701.69760765687136</v>
      </c>
      <c r="AW37" s="74">
        <f>SIM_BASE!N42</f>
        <v>50.107550950580077</v>
      </c>
      <c r="AX37" s="74">
        <f>SIM_BASE!O42</f>
        <v>5237.643755850725</v>
      </c>
      <c r="AY37" s="98">
        <f t="shared" si="53"/>
        <v>5287.751306801305</v>
      </c>
      <c r="AZ37" s="72">
        <f>SIM_BASE!V42</f>
        <v>3.3484792871065161</v>
      </c>
      <c r="BA37" s="72">
        <f>SIM_BASE!W42</f>
        <v>-21.95592026434959</v>
      </c>
      <c r="BB37" s="72">
        <f>SIM_BASE!X42</f>
        <v>-2.645361883071113</v>
      </c>
      <c r="BC37" s="88">
        <f t="shared" si="54"/>
        <v>-21.252802860314187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-4903.572020425665</v>
      </c>
      <c r="BJ37" s="72">
        <f t="shared" si="17"/>
        <v>-2.000000000134893E-3</v>
      </c>
      <c r="BK37" s="72">
        <f t="shared" si="18"/>
        <v>-1.9999999997880593E-3</v>
      </c>
      <c r="BL37" s="72">
        <f t="shared" si="19"/>
        <v>-2.0000000000309761E-3</v>
      </c>
      <c r="BM37" s="88">
        <f t="shared" si="56"/>
        <v>-5.9999999999539285E-3</v>
      </c>
      <c r="BN37" s="73">
        <f t="shared" si="21"/>
        <v>-2.0000000004074536E-3</v>
      </c>
      <c r="BO37" s="74">
        <f>SIM_BASE!AB42</f>
        <v>103263.55030314856</v>
      </c>
      <c r="BP37" s="74">
        <f>SIM_BASE!AC42</f>
        <v>94401.634611642541</v>
      </c>
      <c r="BQ37" s="74">
        <f>SIM_BASE!AD42</f>
        <v>94876.490565874992</v>
      </c>
      <c r="BR37" s="95">
        <f t="shared" si="58"/>
        <v>95796.960168728896</v>
      </c>
      <c r="BS37" s="75">
        <f>SIM_BASE!AE42</f>
        <v>8291.5504134225557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114.72020656362703</v>
      </c>
      <c r="AO38" s="74">
        <f>SIM_BASE!F49</f>
        <v>558.32233013431039</v>
      </c>
      <c r="AP38" s="74">
        <f>SIM_BASE!G49</f>
        <v>49.076001075250865</v>
      </c>
      <c r="AQ38" s="95">
        <f t="shared" si="57"/>
        <v>722.11853777318822</v>
      </c>
      <c r="AR38" s="75">
        <f>SIM_BASE!H49</f>
        <v>403.5888842550803</v>
      </c>
      <c r="AS38" s="74">
        <f>SIM_BASE!K49</f>
        <v>110.62808253869443</v>
      </c>
      <c r="AT38" s="74">
        <f>SIM_BASE!L49</f>
        <v>583.30492572975072</v>
      </c>
      <c r="AU38" s="74">
        <f>SIM_BASE!M49</f>
        <v>52.174144988877458</v>
      </c>
      <c r="AV38" s="95">
        <f t="shared" si="52"/>
        <v>746.10715325732258</v>
      </c>
      <c r="AW38" s="74">
        <f>SIM_BASE!N49</f>
        <v>51.1130763806934</v>
      </c>
      <c r="AX38" s="74">
        <f>SIM_BASE!O49</f>
        <v>5566.6155006344306</v>
      </c>
      <c r="AY38" s="98">
        <f t="shared" si="53"/>
        <v>5617.7285770151238</v>
      </c>
      <c r="AZ38" s="72">
        <f>SIM_BASE!V49</f>
        <v>4.0931240249323073</v>
      </c>
      <c r="BA38" s="72">
        <f>SIM_BASE!W49</f>
        <v>-24.981595595440115</v>
      </c>
      <c r="BB38" s="72">
        <f>SIM_BASE!X49</f>
        <v>-3.0971439136265846</v>
      </c>
      <c r="BC38" s="88">
        <f t="shared" si="54"/>
        <v>-23.985615484134392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-5214.1386927600433</v>
      </c>
      <c r="BJ38" s="72">
        <f t="shared" si="17"/>
        <v>-1.9999999997054587E-3</v>
      </c>
      <c r="BK38" s="72">
        <f t="shared" si="18"/>
        <v>-2.000000000214385E-3</v>
      </c>
      <c r="BL38" s="72">
        <f t="shared" si="19"/>
        <v>-2.0000000000087717E-3</v>
      </c>
      <c r="BM38" s="88">
        <f t="shared" si="56"/>
        <v>-5.9999999999286154E-3</v>
      </c>
      <c r="BN38" s="73">
        <f t="shared" si="21"/>
        <v>-2.0000000004074536E-3</v>
      </c>
      <c r="BO38" s="74">
        <f>SIM_BASE!AB49</f>
        <v>108766.45549594141</v>
      </c>
      <c r="BP38" s="74">
        <f>SIM_BASE!AC49</f>
        <v>95524.696164504028</v>
      </c>
      <c r="BQ38" s="74">
        <f>SIM_BASE!AD49</f>
        <v>94826.394065601562</v>
      </c>
      <c r="BR38" s="95">
        <f t="shared" si="58"/>
        <v>97439.269859562744</v>
      </c>
      <c r="BS38" s="75">
        <f>SIM_BASE!AE49</f>
        <v>8560.1562319026307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118.26426790467158</v>
      </c>
      <c r="AO39" s="74">
        <f>SIM_BASE!F56</f>
        <v>598.08714854669961</v>
      </c>
      <c r="AP39" s="74">
        <f>SIM_BASE!G56</f>
        <v>53.787315089446054</v>
      </c>
      <c r="AQ39" s="95">
        <f t="shared" si="57"/>
        <v>770.13873154081716</v>
      </c>
      <c r="AR39" s="75">
        <f>SIM_BASE!H56</f>
        <v>425.72593792106261</v>
      </c>
      <c r="AS39" s="74">
        <f>SIM_BASE!K56</f>
        <v>113.38481973326827</v>
      </c>
      <c r="AT39" s="74">
        <f>SIM_BASE!L56</f>
        <v>626.11185619247954</v>
      </c>
      <c r="AU39" s="74">
        <f>SIM_BASE!M56</f>
        <v>57.364718906115812</v>
      </c>
      <c r="AV39" s="95">
        <f t="shared" si="52"/>
        <v>796.86139483186366</v>
      </c>
      <c r="AW39" s="74">
        <f>SIM_BASE!N56</f>
        <v>52.45201666653324</v>
      </c>
      <c r="AX39" s="74">
        <f>SIM_BASE!O56</f>
        <v>5928.2487555377975</v>
      </c>
      <c r="AY39" s="98">
        <f t="shared" si="53"/>
        <v>5980.7007722043309</v>
      </c>
      <c r="AZ39" s="72">
        <f>SIM_BASE!V56</f>
        <v>4.8804481714035317</v>
      </c>
      <c r="BA39" s="72">
        <f>SIM_BASE!W56</f>
        <v>-28.023707645780252</v>
      </c>
      <c r="BB39" s="72">
        <f>SIM_BASE!X56</f>
        <v>-3.576403816669687</v>
      </c>
      <c r="BC39" s="88">
        <f t="shared" si="54"/>
        <v>-26.719663291046405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-5554.9738342832679</v>
      </c>
      <c r="BJ39" s="72">
        <f t="shared" si="17"/>
        <v>-2.0000000002206022E-3</v>
      </c>
      <c r="BK39" s="72">
        <f t="shared" si="18"/>
        <v>-1.9999999996743725E-3</v>
      </c>
      <c r="BL39" s="72">
        <f t="shared" si="19"/>
        <v>-2.0000000000709442E-3</v>
      </c>
      <c r="BM39" s="88">
        <f t="shared" si="56"/>
        <v>-5.9999999999659189E-3</v>
      </c>
      <c r="BN39" s="73">
        <f t="shared" si="21"/>
        <v>-2.0000000004074536E-3</v>
      </c>
      <c r="BO39" s="74">
        <f>SIM_BASE!AB56</f>
        <v>114411.10757825567</v>
      </c>
      <c r="BP39" s="74">
        <f>SIM_BASE!AC56</f>
        <v>95939.822812488012</v>
      </c>
      <c r="BQ39" s="74">
        <f>SIM_BASE!AD56</f>
        <v>93890.86352871792</v>
      </c>
      <c r="BR39" s="95">
        <f t="shared" si="58"/>
        <v>98420.587137207229</v>
      </c>
      <c r="BS39" s="75">
        <f>SIM_BASE!AE56</f>
        <v>8839.038954276446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113.91126366292406</v>
      </c>
      <c r="AO40" s="74">
        <f>SIM_BASE!F63</f>
        <v>644.53946502152507</v>
      </c>
      <c r="AP40" s="74">
        <f>SIM_BASE!G63</f>
        <v>59.484051642256453</v>
      </c>
      <c r="AQ40" s="95">
        <f t="shared" si="57"/>
        <v>817.93478032670555</v>
      </c>
      <c r="AR40" s="75">
        <f>SIM_BASE!H63</f>
        <v>451.947726976181</v>
      </c>
      <c r="AS40" s="74">
        <f>SIM_BASE!K63</f>
        <v>109.23890363723179</v>
      </c>
      <c r="AT40" s="74">
        <f>SIM_BASE!L63</f>
        <v>675.57719737051411</v>
      </c>
      <c r="AU40" s="74">
        <f>SIM_BASE!M63</f>
        <v>63.55510800826351</v>
      </c>
      <c r="AV40" s="95">
        <f t="shared" si="52"/>
        <v>848.3712090160094</v>
      </c>
      <c r="AW40" s="74">
        <f>SIM_BASE!N63</f>
        <v>52.376003165584244</v>
      </c>
      <c r="AX40" s="74">
        <f>SIM_BASE!O63</f>
        <v>6383.6256520043116</v>
      </c>
      <c r="AY40" s="98">
        <f t="shared" si="53"/>
        <v>6436.0016551698955</v>
      </c>
      <c r="AZ40" s="72">
        <f>SIM_BASE!V63</f>
        <v>4.6733600256922392</v>
      </c>
      <c r="BA40" s="72">
        <f>SIM_BASE!W63</f>
        <v>-31.036732348989254</v>
      </c>
      <c r="BB40" s="72">
        <f>SIM_BASE!X63</f>
        <v>-4.0700563660071163</v>
      </c>
      <c r="BC40" s="88">
        <f t="shared" si="54"/>
        <v>-30.433428689304129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-5984.0529281937143</v>
      </c>
      <c r="BJ40" s="72">
        <f t="shared" ref="BJ40:BJ74" si="68">AN40-AS40-AZ40-BE40</f>
        <v>-1.9999999999683596E-3</v>
      </c>
      <c r="BK40" s="72">
        <f t="shared" ref="BK40:BK74" si="69">AO40-AT40-BA40-BF40</f>
        <v>-1.9999999997845066E-3</v>
      </c>
      <c r="BL40" s="72">
        <f t="shared" ref="BL40:BL74" si="70">AP40-AU40-BB40-BG40</f>
        <v>-1.9999999999399378E-3</v>
      </c>
      <c r="BM40" s="88">
        <f t="shared" si="56"/>
        <v>-5.999999999692804E-3</v>
      </c>
      <c r="BN40" s="73">
        <f t="shared" ref="BN40:BN74" si="71">AR40-AW40-AX40-BD40-BI40</f>
        <v>-2.0000000004074536E-3</v>
      </c>
      <c r="BO40" s="74">
        <f>SIM_BASE!AB63</f>
        <v>131123.85573831078</v>
      </c>
      <c r="BP40" s="74">
        <f>SIM_BASE!AC63</f>
        <v>96422.684123359271</v>
      </c>
      <c r="BQ40" s="74">
        <f>SIM_BASE!AD63</f>
        <v>92821.802431020697</v>
      </c>
      <c r="BR40" s="95">
        <f t="shared" si="58"/>
        <v>100621.15700811738</v>
      </c>
      <c r="BS40" s="75">
        <f>SIM_BASE!AE63</f>
        <v>9116.7048058287619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108.74371508433626</v>
      </c>
      <c r="AO41" s="74">
        <f>SIM_BASE!F70</f>
        <v>698.4944606219874</v>
      </c>
      <c r="AP41" s="74">
        <f>SIM_BASE!G70</f>
        <v>66.337814766738802</v>
      </c>
      <c r="AQ41" s="95">
        <f t="shared" si="57"/>
        <v>873.57599047306246</v>
      </c>
      <c r="AR41" s="75">
        <f>SIM_BASE!H70</f>
        <v>482.00634498308398</v>
      </c>
      <c r="AS41" s="74">
        <f>SIM_BASE!K70</f>
        <v>104.43213611067962</v>
      </c>
      <c r="AT41" s="74">
        <f>SIM_BASE!L70</f>
        <v>732.40610422881605</v>
      </c>
      <c r="AU41" s="74">
        <f>SIM_BASE!M70</f>
        <v>70.893963000230073</v>
      </c>
      <c r="AV41" s="95">
        <f t="shared" si="52"/>
        <v>907.73220333972574</v>
      </c>
      <c r="AW41" s="74">
        <f>SIM_BASE!N70</f>
        <v>52.351959362180708</v>
      </c>
      <c r="AX41" s="74">
        <f>SIM_BASE!O70</f>
        <v>6909.2275361957591</v>
      </c>
      <c r="AY41" s="98">
        <f t="shared" si="53"/>
        <v>6961.5794955579395</v>
      </c>
      <c r="AZ41" s="72">
        <f>SIM_BASE!V70</f>
        <v>4.3125789736567866</v>
      </c>
      <c r="BA41" s="72">
        <f>SIM_BASE!W70</f>
        <v>-33.910643606828593</v>
      </c>
      <c r="BB41" s="72">
        <f>SIM_BASE!X70</f>
        <v>-4.5551482334912565</v>
      </c>
      <c r="BC41" s="88">
        <f t="shared" si="54"/>
        <v>-34.153212866663061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5"/>
        <v>3.0000000000000001E-3</v>
      </c>
      <c r="BI41" s="75">
        <f>SIM_BASE!U70</f>
        <v>-6479.5721505748552</v>
      </c>
      <c r="BJ41" s="72">
        <f t="shared" si="68"/>
        <v>-2.000000000149548E-3</v>
      </c>
      <c r="BK41" s="72">
        <f t="shared" si="69"/>
        <v>-2.0000000000545129E-3</v>
      </c>
      <c r="BL41" s="72">
        <f t="shared" si="70"/>
        <v>-2.0000000000145448E-3</v>
      </c>
      <c r="BM41" s="88">
        <f t="shared" si="56"/>
        <v>-6.0000000002186056E-3</v>
      </c>
      <c r="BN41" s="73">
        <f t="shared" si="71"/>
        <v>-2.0000000004074536E-3</v>
      </c>
      <c r="BO41" s="74">
        <f>SIM_BASE!AB70</f>
        <v>151779.28107867017</v>
      </c>
      <c r="BP41" s="74">
        <f>SIM_BASE!AC70</f>
        <v>96304.681011489069</v>
      </c>
      <c r="BQ41" s="74">
        <f>SIM_BASE!AD70</f>
        <v>91010.808539203921</v>
      </c>
      <c r="BR41" s="95">
        <f t="shared" si="58"/>
        <v>102273.43188954458</v>
      </c>
      <c r="BS41" s="75">
        <f>SIM_BASE!AE70</f>
        <v>9404.5388326685097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102.88278652524303</v>
      </c>
      <c r="AO42" s="74">
        <f>SIM_BASE!F77</f>
        <v>761.1976716090594</v>
      </c>
      <c r="AP42" s="74">
        <f>SIM_BASE!G77</f>
        <v>75.796174167921052</v>
      </c>
      <c r="AQ42" s="95">
        <f t="shared" si="57"/>
        <v>939.87663230222358</v>
      </c>
      <c r="AR42" s="75">
        <f>SIM_BASE!H77</f>
        <v>517.11638862173743</v>
      </c>
      <c r="AS42" s="74">
        <f>SIM_BASE!K77</f>
        <v>99.097150532505381</v>
      </c>
      <c r="AT42" s="74">
        <f>SIM_BASE!L77</f>
        <v>798.05382561347096</v>
      </c>
      <c r="AU42" s="74">
        <f>SIM_BASE!M77</f>
        <v>78.498320967090947</v>
      </c>
      <c r="AV42" s="95">
        <f t="shared" si="52"/>
        <v>975.64929711306729</v>
      </c>
      <c r="AW42" s="74">
        <f>SIM_BASE!N77</f>
        <v>52.027148639616613</v>
      </c>
      <c r="AX42" s="74">
        <f>SIM_BASE!O77</f>
        <v>7560.6459684551701</v>
      </c>
      <c r="AY42" s="98">
        <f t="shared" si="53"/>
        <v>7612.6731170947869</v>
      </c>
      <c r="AZ42" s="72">
        <f>SIM_BASE!V77</f>
        <v>3.7866359927374789</v>
      </c>
      <c r="BA42" s="72">
        <f>SIM_BASE!W77</f>
        <v>-36.855154004411361</v>
      </c>
      <c r="BB42" s="72">
        <f>SIM_BASE!X77</f>
        <v>-2.7011467991698925</v>
      </c>
      <c r="BC42" s="88">
        <f t="shared" si="54"/>
        <v>-35.769664810843771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5"/>
        <v>3.0000000000000001E-3</v>
      </c>
      <c r="BI42" s="75">
        <f>SIM_BASE!U77</f>
        <v>-7095.5557284730494</v>
      </c>
      <c r="BJ42" s="72">
        <f t="shared" si="68"/>
        <v>-1.9999999998258069E-3</v>
      </c>
      <c r="BK42" s="72">
        <f t="shared" si="69"/>
        <v>-2.0000000002037268E-3</v>
      </c>
      <c r="BL42" s="72">
        <f t="shared" si="70"/>
        <v>-2.0000000000029985E-3</v>
      </c>
      <c r="BM42" s="88">
        <f t="shared" si="56"/>
        <v>-6.0000000000325323E-3</v>
      </c>
      <c r="BN42" s="73">
        <f t="shared" si="71"/>
        <v>-2.0000000004074536E-3</v>
      </c>
      <c r="BO42" s="74">
        <f>SIM_BASE!AB77</f>
        <v>177713.79963834956</v>
      </c>
      <c r="BP42" s="74">
        <f>SIM_BASE!AC77</f>
        <v>95747.260251571657</v>
      </c>
      <c r="BQ42" s="74">
        <f>SIM_BASE!AD77</f>
        <v>90351.12823521666</v>
      </c>
      <c r="BR42" s="95">
        <f t="shared" si="58"/>
        <v>103638.48019302076</v>
      </c>
      <c r="BS42" s="75">
        <f>SIM_BASE!AE77</f>
        <v>9702.9249197366516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96.534467053168626</v>
      </c>
      <c r="AO43" s="74">
        <f>SIM_BASE!F84</f>
        <v>834.34689697714907</v>
      </c>
      <c r="AP43" s="74">
        <f>SIM_BASE!G84</f>
        <v>88.213928996437232</v>
      </c>
      <c r="AQ43" s="95">
        <f t="shared" si="57"/>
        <v>1019.0952930267549</v>
      </c>
      <c r="AR43" s="75">
        <f>SIM_BASE!H84</f>
        <v>557.40136566539468</v>
      </c>
      <c r="AS43" s="74">
        <f>SIM_BASE!K84</f>
        <v>93.22491106811259</v>
      </c>
      <c r="AT43" s="74">
        <f>SIM_BASE!L84</f>
        <v>873.51504867410858</v>
      </c>
      <c r="AU43" s="74">
        <f>SIM_BASE!M84</f>
        <v>86.735540549455948</v>
      </c>
      <c r="AV43" s="95">
        <f t="shared" si="52"/>
        <v>1053.475500291677</v>
      </c>
      <c r="AW43" s="74">
        <f>SIM_BASE!N84</f>
        <v>51.799329525237752</v>
      </c>
      <c r="AX43" s="74">
        <f>SIM_BASE!O84</f>
        <v>8339.1880823518441</v>
      </c>
      <c r="AY43" s="98">
        <f t="shared" si="53"/>
        <v>8390.9874118770822</v>
      </c>
      <c r="AZ43" s="72">
        <f>SIM_BASE!V84</f>
        <v>3.3105559850560717</v>
      </c>
      <c r="BA43" s="72">
        <f>SIM_BASE!W84</f>
        <v>-39.167151696959387</v>
      </c>
      <c r="BB43" s="72">
        <f>SIM_BASE!X84</f>
        <v>1.4793884469812495</v>
      </c>
      <c r="BC43" s="88">
        <f t="shared" si="54"/>
        <v>-34.37720726492207</v>
      </c>
      <c r="BD43" s="73">
        <f>SIM_BASE!Y84</f>
        <v>-148.64165102686192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5"/>
        <v>3.0000000000000001E-3</v>
      </c>
      <c r="BI43" s="75">
        <f>SIM_BASE!U84</f>
        <v>-7684.9423951848257</v>
      </c>
      <c r="BJ43" s="72">
        <f t="shared" si="68"/>
        <v>-2.000000000035417E-3</v>
      </c>
      <c r="BK43" s="72">
        <f t="shared" si="69"/>
        <v>-2.0000000001255671E-3</v>
      </c>
      <c r="BL43" s="72">
        <f t="shared" si="70"/>
        <v>-1.9999999999648068E-3</v>
      </c>
      <c r="BM43" s="88">
        <f t="shared" si="56"/>
        <v>-6.000000000125791E-3</v>
      </c>
      <c r="BN43" s="73">
        <f t="shared" si="71"/>
        <v>-1.9999999994979589E-3</v>
      </c>
      <c r="BO43" s="74">
        <f>SIM_BASE!AB84</f>
        <v>210245.85299543076</v>
      </c>
      <c r="BP43" s="74">
        <f>SIM_BASE!AC84</f>
        <v>94653.181115248401</v>
      </c>
      <c r="BQ43" s="74">
        <f>SIM_BASE!AD84</f>
        <v>90132.923039071655</v>
      </c>
      <c r="BR43" s="95">
        <f t="shared" si="58"/>
        <v>104510.12560576598</v>
      </c>
      <c r="BS43" s="75">
        <f>SIM_BASE!AE84</f>
        <v>10012.244055081095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89.796061270709956</v>
      </c>
      <c r="AO44" s="74">
        <f>SIM_BASE!F91</f>
        <v>919.87912586109428</v>
      </c>
      <c r="AP44" s="74">
        <f>SIM_BASE!G91</f>
        <v>103.11009617466836</v>
      </c>
      <c r="AQ44" s="95">
        <f t="shared" ref="AQ44" si="72">SUM(AN44:AP44)</f>
        <v>1112.7852833064726</v>
      </c>
      <c r="AR44" s="75">
        <f>SIM_BASE!H91</f>
        <v>603.55574520837092</v>
      </c>
      <c r="AS44" s="74">
        <f>SIM_BASE!K91</f>
        <v>86.996232064140727</v>
      </c>
      <c r="AT44" s="74">
        <f>SIM_BASE!L91</f>
        <v>960.3738015643687</v>
      </c>
      <c r="AU44" s="74">
        <f>SIM_BASE!M91</f>
        <v>96.854788098896833</v>
      </c>
      <c r="AV44" s="95">
        <f t="shared" ref="AV44" si="73">SUM(AS44:AU44)</f>
        <v>1144.2248217274062</v>
      </c>
      <c r="AW44" s="74">
        <f>SIM_BASE!N91</f>
        <v>51.631362078724948</v>
      </c>
      <c r="AX44" s="74">
        <f>SIM_BASE!O91</f>
        <v>9256.8994596456942</v>
      </c>
      <c r="AY44" s="98">
        <f t="shared" ref="AY44" si="74">SUM(AW44:AX44)</f>
        <v>9308.5308217244183</v>
      </c>
      <c r="AZ44" s="72">
        <f>SIM_BASE!V91</f>
        <v>2.8008292065693632</v>
      </c>
      <c r="BA44" s="72">
        <f>SIM_BASE!W91</f>
        <v>-40.49367570327432</v>
      </c>
      <c r="BB44" s="72">
        <f>SIM_BASE!X91</f>
        <v>4.0165325884162719</v>
      </c>
      <c r="BC44" s="88">
        <f t="shared" ref="BC44" si="75">SUM(AZ44:BB44)</f>
        <v>-33.676313908288691</v>
      </c>
      <c r="BD44" s="73">
        <f>SIM_BASE!Y91</f>
        <v>-329.14892455844358</v>
      </c>
      <c r="BE44" s="72">
        <f>SIM_BASE!R91</f>
        <v>1E-3</v>
      </c>
      <c r="BF44" s="72">
        <f>SIM_BASE!S91</f>
        <v>1E-3</v>
      </c>
      <c r="BG44" s="72">
        <f>SIM_BASE!T91</f>
        <v>2.2407754873552728</v>
      </c>
      <c r="BH44" s="88">
        <f t="shared" ref="BH44" si="76">SUM(BE44:BG44)</f>
        <v>2.2427754873552725</v>
      </c>
      <c r="BI44" s="75">
        <f>SIM_BASE!U91</f>
        <v>-8375.824151957604</v>
      </c>
      <c r="BJ44" s="72">
        <f t="shared" ref="BJ44" si="77">AN44-AS44-AZ44-BE44</f>
        <v>-2.000000000134893E-3</v>
      </c>
      <c r="BK44" s="72">
        <f t="shared" ref="BK44" si="78">AO44-AT44-BA44-BF44</f>
        <v>-2.0000000001042509E-3</v>
      </c>
      <c r="BL44" s="72">
        <f t="shared" ref="BL44" si="79">AP44-AU44-BB44-BG44</f>
        <v>-2.000000000021096E-3</v>
      </c>
      <c r="BM44" s="88">
        <f t="shared" ref="BM44" si="80">SUM(BJ44:BL44)</f>
        <v>-6.0000000002602399E-3</v>
      </c>
      <c r="BN44" s="73">
        <f t="shared" ref="BN44" si="81">AR44-AW44-AX44-BD44-BI44</f>
        <v>-2.0000000004074536E-3</v>
      </c>
      <c r="BO44" s="74">
        <f>SIM_BASE!AB91</f>
        <v>251354.15174001476</v>
      </c>
      <c r="BP44" s="74">
        <f>SIM_BASE!AC91</f>
        <v>93020.315858489426</v>
      </c>
      <c r="BQ44" s="74">
        <f>SIM_BASE!AD91</f>
        <v>88740.223375961985</v>
      </c>
      <c r="BR44" s="95">
        <f>SUMPRODUCT(BO44:BQ44,AS44:AU44)/AV44</f>
        <v>104696.25525940786</v>
      </c>
      <c r="BS44" s="75">
        <f>SIM_BASE!AE91</f>
        <v>10332.917390011236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99.971623482384828</v>
      </c>
      <c r="AO46" s="74">
        <f>SIM_BASE!F15</f>
        <v>85.787480744138222</v>
      </c>
      <c r="AP46" s="74">
        <f>SIM_BASE!G15</f>
        <v>6.6452465036664945</v>
      </c>
      <c r="AQ46" s="95">
        <f t="shared" si="57"/>
        <v>192.40435073018955</v>
      </c>
      <c r="AR46" s="75">
        <f>SIM_BASE!H15</f>
        <v>423.35093431195736</v>
      </c>
      <c r="AS46" s="74">
        <f>SIM_BASE!K15</f>
        <v>106.19833178561781</v>
      </c>
      <c r="AT46" s="74">
        <f>SIM_BASE!L15</f>
        <v>93.948269892851613</v>
      </c>
      <c r="AU46" s="74">
        <f>SIM_BASE!M15</f>
        <v>7.2623574430081472</v>
      </c>
      <c r="AV46" s="95">
        <f t="shared" si="52"/>
        <v>207.40895912147758</v>
      </c>
      <c r="AW46" s="74">
        <f>SIM_BASE!N15</f>
        <v>32.087479370511744</v>
      </c>
      <c r="AX46" s="74">
        <f>SIM_BASE!O15</f>
        <v>1234.0811219285545</v>
      </c>
      <c r="AY46" s="98">
        <f t="shared" si="53"/>
        <v>1266.1686012990663</v>
      </c>
      <c r="AZ46" s="72">
        <f>SIM_BASE!V15</f>
        <v>-6.225708303232973</v>
      </c>
      <c r="BA46" s="72">
        <f>SIM_BASE!W15</f>
        <v>-8.1597891487133971</v>
      </c>
      <c r="BB46" s="72">
        <f>SIM_BASE!X15</f>
        <v>-0.61611093934165095</v>
      </c>
      <c r="BC46" s="88">
        <f t="shared" si="54"/>
        <v>-15.001608391288022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-842.81666698710899</v>
      </c>
      <c r="BJ46" s="72">
        <f t="shared" si="68"/>
        <v>-2.0000000000092158E-3</v>
      </c>
      <c r="BK46" s="72">
        <f t="shared" si="69"/>
        <v>-1.9999999999941167E-3</v>
      </c>
      <c r="BL46" s="72">
        <f t="shared" si="70"/>
        <v>-2.0000000000017773E-3</v>
      </c>
      <c r="BM46" s="88">
        <f t="shared" si="56"/>
        <v>-6.0000000000051098E-3</v>
      </c>
      <c r="BN46" s="73">
        <f t="shared" si="71"/>
        <v>-1.9999999998390194E-3</v>
      </c>
      <c r="BO46" s="74">
        <f>SIM_BASE!AB15</f>
        <v>84192.591399857221</v>
      </c>
      <c r="BP46" s="74">
        <f>SIM_BASE!AC15</f>
        <v>84386.603194493306</v>
      </c>
      <c r="BQ46" s="74">
        <f>SIM_BASE!AD15</f>
        <v>87876.362311771445</v>
      </c>
      <c r="BR46" s="95">
        <f t="shared" si="58"/>
        <v>84409.457314116007</v>
      </c>
      <c r="BS46" s="75">
        <f>SIM_BASE!AE15</f>
        <v>7689.7313877481174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103.06563370760568</v>
      </c>
      <c r="AO47" s="74">
        <f>SIM_BASE!F22</f>
        <v>89.415964925030508</v>
      </c>
      <c r="AP47" s="74">
        <f>SIM_BASE!G22</f>
        <v>6.998075543879624</v>
      </c>
      <c r="AQ47" s="95">
        <f t="shared" si="57"/>
        <v>199.4796741765158</v>
      </c>
      <c r="AR47" s="75">
        <f>SIM_BASE!H22</f>
        <v>436.63904887389339</v>
      </c>
      <c r="AS47" s="74">
        <f>SIM_BASE!K22</f>
        <v>111.13997832055838</v>
      </c>
      <c r="AT47" s="74">
        <f>SIM_BASE!L22</f>
        <v>100.2630676436724</v>
      </c>
      <c r="AU47" s="74">
        <f>SIM_BASE!M22</f>
        <v>7.8048911697309258</v>
      </c>
      <c r="AV47" s="95">
        <f t="shared" si="52"/>
        <v>219.20793713396171</v>
      </c>
      <c r="AW47" s="74">
        <f>SIM_BASE!N22</f>
        <v>34.1290047347129</v>
      </c>
      <c r="AX47" s="74">
        <f>SIM_BASE!O22</f>
        <v>1296.7195033572143</v>
      </c>
      <c r="AY47" s="98">
        <f t="shared" si="53"/>
        <v>1330.8485080919272</v>
      </c>
      <c r="AZ47" s="72">
        <f>SIM_BASE!V22</f>
        <v>-8.0733446129527078</v>
      </c>
      <c r="BA47" s="72">
        <f>SIM_BASE!W22</f>
        <v>-10.846102718641889</v>
      </c>
      <c r="BB47" s="72">
        <f>SIM_BASE!X22</f>
        <v>-0.80581562585129918</v>
      </c>
      <c r="BC47" s="88">
        <f t="shared" si="54"/>
        <v>-19.725262957445896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-894.20845921803391</v>
      </c>
      <c r="BJ47" s="72">
        <f t="shared" si="68"/>
        <v>-1.9999999999923404E-3</v>
      </c>
      <c r="BK47" s="72">
        <f t="shared" si="69"/>
        <v>-2.0000000000029985E-3</v>
      </c>
      <c r="BL47" s="72">
        <f t="shared" si="70"/>
        <v>-2.0000000000025544E-3</v>
      </c>
      <c r="BM47" s="88">
        <f t="shared" si="56"/>
        <v>-5.9999999999978933E-3</v>
      </c>
      <c r="BN47" s="73">
        <f t="shared" si="71"/>
        <v>-1.9999999998390194E-3</v>
      </c>
      <c r="BO47" s="74">
        <f>SIM_BASE!AB22</f>
        <v>89040.791017550611</v>
      </c>
      <c r="BP47" s="74">
        <f>SIM_BASE!AC22</f>
        <v>87856.211400131579</v>
      </c>
      <c r="BQ47" s="74">
        <f>SIM_BASE!AD22</f>
        <v>91142.435365899568</v>
      </c>
      <c r="BR47" s="95">
        <f t="shared" si="58"/>
        <v>88573.807557769687</v>
      </c>
      <c r="BS47" s="75">
        <f>SIM_BASE!AE22</f>
        <v>7908.200044968552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106.23719312805115</v>
      </c>
      <c r="AO48" s="74">
        <f>SIM_BASE!F29</f>
        <v>93.706439859092484</v>
      </c>
      <c r="AP48" s="74">
        <f>SIM_BASE!G29</f>
        <v>7.4281765350350888</v>
      </c>
      <c r="AQ48" s="95">
        <f t="shared" si="57"/>
        <v>207.37180952217872</v>
      </c>
      <c r="AR48" s="75">
        <f>SIM_BASE!H29</f>
        <v>453.14237053025442</v>
      </c>
      <c r="AS48" s="74">
        <f>SIM_BASE!K29</f>
        <v>116.28090183885999</v>
      </c>
      <c r="AT48" s="74">
        <f>SIM_BASE!L29</f>
        <v>107.56995151441575</v>
      </c>
      <c r="AU48" s="74">
        <f>SIM_BASE!M29</f>
        <v>8.45547247725316</v>
      </c>
      <c r="AV48" s="95">
        <f t="shared" si="52"/>
        <v>232.30632583052889</v>
      </c>
      <c r="AW48" s="74">
        <f>SIM_BASE!N29</f>
        <v>35.921577070551884</v>
      </c>
      <c r="AX48" s="74">
        <f>SIM_BASE!O29</f>
        <v>1361.0995510475486</v>
      </c>
      <c r="AY48" s="98">
        <f t="shared" si="53"/>
        <v>1397.0211281181005</v>
      </c>
      <c r="AZ48" s="72">
        <f>SIM_BASE!V29</f>
        <v>-10.042708710808837</v>
      </c>
      <c r="BA48" s="72">
        <f>SIM_BASE!W29</f>
        <v>-13.862511655323212</v>
      </c>
      <c r="BB48" s="72">
        <f>SIM_BASE!X29</f>
        <v>-1.0262959422180702</v>
      </c>
      <c r="BC48" s="88">
        <f t="shared" si="54"/>
        <v>-24.931516308350119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-943.87775758784642</v>
      </c>
      <c r="BJ48" s="72">
        <f t="shared" si="68"/>
        <v>-2.0000000000065512E-3</v>
      </c>
      <c r="BK48" s="72">
        <f t="shared" si="69"/>
        <v>-2.0000000000527365E-3</v>
      </c>
      <c r="BL48" s="72">
        <f t="shared" si="70"/>
        <v>-2.0000000000010001E-3</v>
      </c>
      <c r="BM48" s="88">
        <f t="shared" si="56"/>
        <v>-6.0000000000602878E-3</v>
      </c>
      <c r="BN48" s="73">
        <f t="shared" si="71"/>
        <v>-1.9999999997253326E-3</v>
      </c>
      <c r="BO48" s="74">
        <f>SIM_BASE!AB29</f>
        <v>94059.485575698403</v>
      </c>
      <c r="BP48" s="74">
        <f>SIM_BASE!AC29</f>
        <v>90822.783763951506</v>
      </c>
      <c r="BQ48" s="74">
        <f>SIM_BASE!AD29</f>
        <v>93667.974313664905</v>
      </c>
      <c r="BR48" s="95">
        <f t="shared" si="58"/>
        <v>92546.473528349743</v>
      </c>
      <c r="BS48" s="75">
        <f>SIM_BASE!AE29</f>
        <v>8164.2598009284438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109.4965961624132</v>
      </c>
      <c r="AO49" s="74">
        <f>SIM_BASE!F36</f>
        <v>98.746777704279026</v>
      </c>
      <c r="AP49" s="74">
        <f>SIM_BASE!G36</f>
        <v>7.9488478011765435</v>
      </c>
      <c r="AQ49" s="95">
        <f t="shared" si="57"/>
        <v>216.19222166786878</v>
      </c>
      <c r="AR49" s="75">
        <f>SIM_BASE!H36</f>
        <v>472.15517175287675</v>
      </c>
      <c r="AS49" s="74">
        <f>SIM_BASE!K36</f>
        <v>121.63263616006107</v>
      </c>
      <c r="AT49" s="74">
        <f>SIM_BASE!L36</f>
        <v>116.03522652415124</v>
      </c>
      <c r="AU49" s="74">
        <f>SIM_BASE!M36</f>
        <v>9.2346055987604139</v>
      </c>
      <c r="AV49" s="95">
        <f t="shared" si="52"/>
        <v>246.90246828297273</v>
      </c>
      <c r="AW49" s="74">
        <f>SIM_BASE!N36</f>
        <v>37.530552820126346</v>
      </c>
      <c r="AX49" s="74">
        <f>SIM_BASE!O36</f>
        <v>1429.0109793802546</v>
      </c>
      <c r="AY49" s="98">
        <f t="shared" si="53"/>
        <v>1466.541532200381</v>
      </c>
      <c r="AZ49" s="72">
        <f>SIM_BASE!V36</f>
        <v>-12.135039997647862</v>
      </c>
      <c r="BA49" s="72">
        <f>SIM_BASE!W36</f>
        <v>-17.287448819872147</v>
      </c>
      <c r="BB49" s="72">
        <f>SIM_BASE!X36</f>
        <v>-1.28475779758387</v>
      </c>
      <c r="BC49" s="88">
        <f t="shared" si="54"/>
        <v>-30.707246615103877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-994.38536044750424</v>
      </c>
      <c r="BJ49" s="72">
        <f t="shared" si="68"/>
        <v>-2.0000000000083276E-3</v>
      </c>
      <c r="BK49" s="72">
        <f t="shared" si="69"/>
        <v>-2.0000000000687237E-3</v>
      </c>
      <c r="BL49" s="72">
        <f t="shared" si="70"/>
        <v>-2.000000000000334E-3</v>
      </c>
      <c r="BM49" s="88">
        <f t="shared" si="56"/>
        <v>-6.0000000000773853E-3</v>
      </c>
      <c r="BN49" s="73">
        <f t="shared" si="71"/>
        <v>-1.9999999999527063E-3</v>
      </c>
      <c r="BO49" s="74">
        <f>SIM_BASE!AB36</f>
        <v>99235.046756809839</v>
      </c>
      <c r="BP49" s="74">
        <f>SIM_BASE!AC36</f>
        <v>93209.851015241977</v>
      </c>
      <c r="BQ49" s="74">
        <f>SIM_BASE!AD36</f>
        <v>95377.641831738889</v>
      </c>
      <c r="BR49" s="95">
        <f t="shared" si="58"/>
        <v>96259.148739456577</v>
      </c>
      <c r="BS49" s="75">
        <f>SIM_BASE!AE36</f>
        <v>8428.064617050939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112.85461262799295</v>
      </c>
      <c r="AO50" s="74">
        <f>SIM_BASE!F43</f>
        <v>104.63463748835966</v>
      </c>
      <c r="AP50" s="74">
        <f>SIM_BASE!G43</f>
        <v>8.5748711975934668</v>
      </c>
      <c r="AQ50" s="95">
        <f t="shared" si="57"/>
        <v>226.06412131394606</v>
      </c>
      <c r="AR50" s="75">
        <f>SIM_BASE!H43</f>
        <v>493.53312827539736</v>
      </c>
      <c r="AS50" s="74">
        <f>SIM_BASE!K43</f>
        <v>127.19907080113435</v>
      </c>
      <c r="AT50" s="74">
        <f>SIM_BASE!L43</f>
        <v>125.8573658055505</v>
      </c>
      <c r="AU50" s="74">
        <f>SIM_BASE!M43</f>
        <v>10.169165962715358</v>
      </c>
      <c r="AV50" s="95">
        <f t="shared" si="52"/>
        <v>263.22560256940022</v>
      </c>
      <c r="AW50" s="74">
        <f>SIM_BASE!N43</f>
        <v>38.973206337914817</v>
      </c>
      <c r="AX50" s="74">
        <f>SIM_BASE!O43</f>
        <v>1501.6225737604982</v>
      </c>
      <c r="AY50" s="98">
        <f t="shared" si="53"/>
        <v>1540.5957800984131</v>
      </c>
      <c r="AZ50" s="72">
        <f>SIM_BASE!V43</f>
        <v>-14.343458173141405</v>
      </c>
      <c r="BA50" s="72">
        <f>SIM_BASE!W43</f>
        <v>-21.22172831719076</v>
      </c>
      <c r="BB50" s="72">
        <f>SIM_BASE!X43</f>
        <v>-1.5932947651218903</v>
      </c>
      <c r="BC50" s="88">
        <f t="shared" si="54"/>
        <v>-37.158481255454056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-1047.0616518230156</v>
      </c>
      <c r="BJ50" s="72">
        <f t="shared" si="68"/>
        <v>-1.9999999999994458E-3</v>
      </c>
      <c r="BK50" s="72">
        <f t="shared" si="69"/>
        <v>-2.0000000000829346E-3</v>
      </c>
      <c r="BL50" s="72">
        <f t="shared" si="70"/>
        <v>-2.000000000000556E-3</v>
      </c>
      <c r="BM50" s="88">
        <f t="shared" si="56"/>
        <v>-6.0000000000829364E-3</v>
      </c>
      <c r="BN50" s="73">
        <f t="shared" si="71"/>
        <v>-1.9999999999527063E-3</v>
      </c>
      <c r="BO50" s="74">
        <f>SIM_BASE!AB43</f>
        <v>104565.17637869711</v>
      </c>
      <c r="BP50" s="74">
        <f>SIM_BASE!AC43</f>
        <v>94959.139429838018</v>
      </c>
      <c r="BQ50" s="74">
        <f>SIM_BASE!AD43</f>
        <v>96215.745795452749</v>
      </c>
      <c r="BR50" s="95">
        <f t="shared" si="58"/>
        <v>99649.631542330986</v>
      </c>
      <c r="BS50" s="75">
        <f>SIM_BASE!AE43</f>
        <v>8686.7495533446272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116.31367727952505</v>
      </c>
      <c r="AO51" s="74">
        <f>SIM_BASE!F50</f>
        <v>111.48060401770539</v>
      </c>
      <c r="AP51" s="74">
        <f>SIM_BASE!G50</f>
        <v>9.3242204177882524</v>
      </c>
      <c r="AQ51" s="95">
        <f t="shared" si="57"/>
        <v>237.11850171501868</v>
      </c>
      <c r="AR51" s="75">
        <f>SIM_BASE!H50</f>
        <v>518.04282984372105</v>
      </c>
      <c r="AS51" s="74">
        <f>SIM_BASE!K50</f>
        <v>132.98174249486132</v>
      </c>
      <c r="AT51" s="74">
        <f>SIM_BASE!L50</f>
        <v>137.26548106095146</v>
      </c>
      <c r="AU51" s="74">
        <f>SIM_BASE!M50</f>
        <v>11.291620450370569</v>
      </c>
      <c r="AV51" s="95">
        <f t="shared" si="52"/>
        <v>281.5388440061833</v>
      </c>
      <c r="AW51" s="74">
        <f>SIM_BASE!N50</f>
        <v>40.174113006497826</v>
      </c>
      <c r="AX51" s="74">
        <f>SIM_BASE!O50</f>
        <v>1578.7230624652943</v>
      </c>
      <c r="AY51" s="98">
        <f t="shared" si="53"/>
        <v>1618.8971754717923</v>
      </c>
      <c r="AZ51" s="72">
        <f>SIM_BASE!V50</f>
        <v>-16.667065215336304</v>
      </c>
      <c r="BA51" s="72">
        <f>SIM_BASE!W50</f>
        <v>-25.783877043245987</v>
      </c>
      <c r="BB51" s="72">
        <f>SIM_BASE!X50</f>
        <v>-1.966400032582319</v>
      </c>
      <c r="BC51" s="88">
        <f t="shared" si="54"/>
        <v>-44.417342291164609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-1100.8533456280713</v>
      </c>
      <c r="BJ51" s="72">
        <f t="shared" si="68"/>
        <v>-1.999999999965695E-3</v>
      </c>
      <c r="BK51" s="72">
        <f t="shared" si="69"/>
        <v>-2.0000000000829346E-3</v>
      </c>
      <c r="BL51" s="72">
        <f t="shared" si="70"/>
        <v>-1.9999999999978915E-3</v>
      </c>
      <c r="BM51" s="88">
        <f t="shared" si="56"/>
        <v>-6.0000000000465211E-3</v>
      </c>
      <c r="BN51" s="73">
        <f t="shared" si="71"/>
        <v>-1.9999999997253326E-3</v>
      </c>
      <c r="BO51" s="74">
        <f>SIM_BASE!AB50</f>
        <v>110054.37665487557</v>
      </c>
      <c r="BP51" s="74">
        <f>SIM_BASE!AC50</f>
        <v>96037.092905076512</v>
      </c>
      <c r="BQ51" s="74">
        <f>SIM_BASE!AD50</f>
        <v>96164.836723554894</v>
      </c>
      <c r="BR51" s="95">
        <f t="shared" si="58"/>
        <v>102663.12441909863</v>
      </c>
      <c r="BS51" s="75">
        <f>SIM_BASE!AE50</f>
        <v>8955.332875273838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119.86826428038241</v>
      </c>
      <c r="AO52" s="74">
        <f>SIM_BASE!F57</f>
        <v>119.43133610058786</v>
      </c>
      <c r="AP52" s="74">
        <f>SIM_BASE!G57</f>
        <v>10.221598417132387</v>
      </c>
      <c r="AQ52" s="95">
        <f t="shared" si="57"/>
        <v>249.52119879810266</v>
      </c>
      <c r="AR52" s="75">
        <f>SIM_BASE!H57</f>
        <v>546.04282745844796</v>
      </c>
      <c r="AS52" s="74">
        <f>SIM_BASE!K57</f>
        <v>138.99883364824925</v>
      </c>
      <c r="AT52" s="74">
        <f>SIM_BASE!L57</f>
        <v>150.52733079959111</v>
      </c>
      <c r="AU52" s="74">
        <f>SIM_BASE!M57</f>
        <v>12.640461416382779</v>
      </c>
      <c r="AV52" s="95">
        <f t="shared" si="52"/>
        <v>302.16662586422314</v>
      </c>
      <c r="AW52" s="74">
        <f>SIM_BASE!N57</f>
        <v>41.110942712674813</v>
      </c>
      <c r="AX52" s="74">
        <f>SIM_BASE!O57</f>
        <v>1660.6985772333173</v>
      </c>
      <c r="AY52" s="98">
        <f t="shared" si="53"/>
        <v>1701.8095199459922</v>
      </c>
      <c r="AZ52" s="72">
        <f>SIM_BASE!V57</f>
        <v>-19.129569367866875</v>
      </c>
      <c r="BA52" s="72">
        <f>SIM_BASE!W57</f>
        <v>-31.094994699003276</v>
      </c>
      <c r="BB52" s="72">
        <f>SIM_BASE!X57</f>
        <v>-2.4178629992503899</v>
      </c>
      <c r="BC52" s="88">
        <f t="shared" si="54"/>
        <v>-52.64242706612054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-1155.7656924875444</v>
      </c>
      <c r="BJ52" s="72">
        <f t="shared" si="68"/>
        <v>-1.999999999965695E-3</v>
      </c>
      <c r="BK52" s="72">
        <f t="shared" si="69"/>
        <v>-1.9999999999799059E-3</v>
      </c>
      <c r="BL52" s="72">
        <f t="shared" si="70"/>
        <v>-2.0000000000016662E-3</v>
      </c>
      <c r="BM52" s="88">
        <f t="shared" si="56"/>
        <v>-5.9999999999472671E-3</v>
      </c>
      <c r="BN52" s="73">
        <f t="shared" si="71"/>
        <v>-1.9999999999527063E-3</v>
      </c>
      <c r="BO52" s="74">
        <f>SIM_BASE!AB57</f>
        <v>115683.14226472272</v>
      </c>
      <c r="BP52" s="74">
        <f>SIM_BASE!AC57</f>
        <v>96420.771577412976</v>
      </c>
      <c r="BQ52" s="74">
        <f>SIM_BASE!AD57</f>
        <v>95228.910223286177</v>
      </c>
      <c r="BR52" s="95">
        <f t="shared" si="58"/>
        <v>105231.74258971825</v>
      </c>
      <c r="BS52" s="75">
        <f>SIM_BASE!AE57</f>
        <v>9234.2027762053731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115.35730365792493</v>
      </c>
      <c r="AO53" s="74">
        <f>SIM_BASE!F64</f>
        <v>128.72660444676444</v>
      </c>
      <c r="AP53" s="74">
        <f>SIM_BASE!G64</f>
        <v>11.307312347915357</v>
      </c>
      <c r="AQ53" s="95">
        <f t="shared" ref="AQ53:AQ87" si="82">SUM(AN53:AP53)</f>
        <v>255.39122045260473</v>
      </c>
      <c r="AR53" s="75">
        <f>SIM_BASE!H64</f>
        <v>579.24653109357087</v>
      </c>
      <c r="AS53" s="74">
        <f>SIM_BASE!K64</f>
        <v>135.15284276426354</v>
      </c>
      <c r="AT53" s="74">
        <f>SIM_BASE!L64</f>
        <v>166.08303734756089</v>
      </c>
      <c r="AU53" s="74">
        <f>SIM_BASE!M64</f>
        <v>14.277541094255755</v>
      </c>
      <c r="AV53" s="95">
        <f t="shared" ref="AV53:AV87" si="83">SUM(AS53:AU53)</f>
        <v>315.51342120608018</v>
      </c>
      <c r="AW53" s="74">
        <f>SIM_BASE!N64</f>
        <v>43.794614385467263</v>
      </c>
      <c r="AX53" s="74">
        <f>SIM_BASE!O64</f>
        <v>1727.025688939656</v>
      </c>
      <c r="AY53" s="98">
        <f t="shared" ref="AY53:AY87" si="84">SUM(AW53:AX53)</f>
        <v>1770.8203033251232</v>
      </c>
      <c r="AZ53" s="72">
        <f>SIM_BASE!V64</f>
        <v>-19.794539106338608</v>
      </c>
      <c r="BA53" s="72">
        <f>SIM_BASE!W64</f>
        <v>-37.355432900796359</v>
      </c>
      <c r="BB53" s="72">
        <f>SIM_BASE!X64</f>
        <v>-2.9692287463403972</v>
      </c>
      <c r="BC53" s="88">
        <f t="shared" ref="BC53:BC87" si="85">SUM(AZ53:BB53)</f>
        <v>-60.119200753475361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86">SUM(BE53:BG53)</f>
        <v>3.0000000000000001E-3</v>
      </c>
      <c r="BI53" s="75">
        <f>SIM_BASE!U64</f>
        <v>-1191.5727722315526</v>
      </c>
      <c r="BJ53" s="72">
        <f t="shared" si="68"/>
        <v>-2.0000000000012222E-3</v>
      </c>
      <c r="BK53" s="72">
        <f t="shared" si="69"/>
        <v>-2.00000000009004E-3</v>
      </c>
      <c r="BL53" s="72">
        <f t="shared" si="70"/>
        <v>-2.0000000000007781E-3</v>
      </c>
      <c r="BM53" s="88">
        <f t="shared" ref="BM53:BM87" si="87">SUM(BJ53:BL53)</f>
        <v>-6.0000000000920402E-3</v>
      </c>
      <c r="BN53" s="73">
        <f t="shared" si="71"/>
        <v>-1.9999999999527063E-3</v>
      </c>
      <c r="BO53" s="74">
        <f>SIM_BASE!AB64</f>
        <v>132366.39849365177</v>
      </c>
      <c r="BP53" s="74">
        <f>SIM_BASE!AC64</f>
        <v>96872.710917538192</v>
      </c>
      <c r="BQ53" s="74">
        <f>SIM_BASE!AD64</f>
        <v>94159.861383710682</v>
      </c>
      <c r="BR53" s="95">
        <f t="shared" ref="BR53:BR87" si="88">SUMPRODUCT(BO53:BQ53,AS53:AU53)/AV53</f>
        <v>111953.97097046212</v>
      </c>
      <c r="BS53" s="75">
        <f>SIM_BASE!AE64</f>
        <v>9511.8052189137288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110.03633709010921</v>
      </c>
      <c r="AO54" s="74">
        <f>SIM_BASE!F71</f>
        <v>139.53328932231159</v>
      </c>
      <c r="AP54" s="74">
        <f>SIM_BASE!G71</f>
        <v>12.614675986310775</v>
      </c>
      <c r="AQ54" s="95">
        <f t="shared" si="82"/>
        <v>262.18430239873157</v>
      </c>
      <c r="AR54" s="75">
        <f>SIM_BASE!H71</f>
        <v>617.38583690940823</v>
      </c>
      <c r="AS54" s="74">
        <f>SIM_BASE!K71</f>
        <v>130.20102553170742</v>
      </c>
      <c r="AT54" s="74">
        <f>SIM_BASE!L71</f>
        <v>184.26788406764047</v>
      </c>
      <c r="AU54" s="74">
        <f>SIM_BASE!M71</f>
        <v>16.255949287347637</v>
      </c>
      <c r="AV54" s="95">
        <f t="shared" si="83"/>
        <v>330.72485888669547</v>
      </c>
      <c r="AW54" s="74">
        <f>SIM_BASE!N71</f>
        <v>46.686151835139185</v>
      </c>
      <c r="AX54" s="74">
        <f>SIM_BASE!O71</f>
        <v>1801.5693479039032</v>
      </c>
      <c r="AY54" s="98">
        <f t="shared" si="84"/>
        <v>1848.2554997390425</v>
      </c>
      <c r="AZ54" s="72">
        <f>SIM_BASE!V71</f>
        <v>-20.163688441598186</v>
      </c>
      <c r="BA54" s="72">
        <f>SIM_BASE!W71</f>
        <v>-44.733594745328595</v>
      </c>
      <c r="BB54" s="72">
        <f>SIM_BASE!X71</f>
        <v>-3.6402733010368613</v>
      </c>
      <c r="BC54" s="88">
        <f t="shared" si="85"/>
        <v>-68.537556487963641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86"/>
        <v>3.0000000000000001E-3</v>
      </c>
      <c r="BI54" s="75">
        <f>SIM_BASE!U71</f>
        <v>-1230.8686628296343</v>
      </c>
      <c r="BJ54" s="72">
        <f t="shared" si="68"/>
        <v>-2.000000000015433E-3</v>
      </c>
      <c r="BK54" s="72">
        <f t="shared" si="69"/>
        <v>-2.0000000002818865E-3</v>
      </c>
      <c r="BL54" s="72">
        <f t="shared" si="70"/>
        <v>-1.9999999999998899E-3</v>
      </c>
      <c r="BM54" s="88">
        <f t="shared" si="87"/>
        <v>-6.0000000002972094E-3</v>
      </c>
      <c r="BN54" s="73">
        <f t="shared" si="71"/>
        <v>-1.9999999999527063E-3</v>
      </c>
      <c r="BO54" s="74">
        <f>SIM_BASE!AB71</f>
        <v>152983.91037642985</v>
      </c>
      <c r="BP54" s="74">
        <f>SIM_BASE!AC71</f>
        <v>96741.94743204728</v>
      </c>
      <c r="BQ54" s="74">
        <f>SIM_BASE!AD71</f>
        <v>92350.75944770225</v>
      </c>
      <c r="BR54" s="95">
        <f t="shared" si="88"/>
        <v>118667.66039024515</v>
      </c>
      <c r="BS54" s="75">
        <f>SIM_BASE!AE71</f>
        <v>9799.5702227673592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104.03035950001777</v>
      </c>
      <c r="AO55" s="74">
        <f>SIM_BASE!F78</f>
        <v>152.10360721496579</v>
      </c>
      <c r="AP55" s="74">
        <f>SIM_BASE!G78</f>
        <v>14.4162940207154</v>
      </c>
      <c r="AQ55" s="95">
        <f t="shared" si="82"/>
        <v>270.55026073569894</v>
      </c>
      <c r="AR55" s="75">
        <f>SIM_BASE!H78</f>
        <v>661.95975069696874</v>
      </c>
      <c r="AS55" s="74">
        <f>SIM_BASE!K78</f>
        <v>124.31900755751286</v>
      </c>
      <c r="AT55" s="74">
        <f>SIM_BASE!L78</f>
        <v>205.66836969867279</v>
      </c>
      <c r="AU55" s="74">
        <f>SIM_BASE!M78</f>
        <v>18.363900689419204</v>
      </c>
      <c r="AV55" s="95">
        <f t="shared" si="83"/>
        <v>348.35127794560486</v>
      </c>
      <c r="AW55" s="74">
        <f>SIM_BASE!N78</f>
        <v>50.242260912102779</v>
      </c>
      <c r="AX55" s="74">
        <f>SIM_BASE!O78</f>
        <v>1896.5255894219881</v>
      </c>
      <c r="AY55" s="98">
        <f t="shared" si="84"/>
        <v>1946.7678503340908</v>
      </c>
      <c r="AZ55" s="72">
        <f>SIM_BASE!V78</f>
        <v>-20.287648057495101</v>
      </c>
      <c r="BA55" s="72">
        <f>SIM_BASE!W78</f>
        <v>-53.563762483706888</v>
      </c>
      <c r="BB55" s="72">
        <f>SIM_BASE!X78</f>
        <v>-3.9466066687038026</v>
      </c>
      <c r="BC55" s="88">
        <f t="shared" si="85"/>
        <v>-77.798017209905794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86"/>
        <v>3.0000000000000001E-3</v>
      </c>
      <c r="BI55" s="75">
        <f>SIM_BASE!U78</f>
        <v>-1284.8070996371221</v>
      </c>
      <c r="BJ55" s="72">
        <f t="shared" si="68"/>
        <v>-1.9999999999941167E-3</v>
      </c>
      <c r="BK55" s="72">
        <f t="shared" si="69"/>
        <v>-2.0000000001113563E-3</v>
      </c>
      <c r="BL55" s="72">
        <f t="shared" si="70"/>
        <v>-2.0000000000012222E-3</v>
      </c>
      <c r="BM55" s="88">
        <f t="shared" si="87"/>
        <v>-6.0000000001066952E-3</v>
      </c>
      <c r="BN55" s="73">
        <f t="shared" si="71"/>
        <v>-2.00000000018008E-3</v>
      </c>
      <c r="BO55" s="74">
        <f>SIM_BASE!AB78</f>
        <v>178863.1791756443</v>
      </c>
      <c r="BP55" s="74">
        <f>SIM_BASE!AC78</f>
        <v>96182.519149912594</v>
      </c>
      <c r="BQ55" s="74">
        <f>SIM_BASE!AD78</f>
        <v>91694.108235216641</v>
      </c>
      <c r="BR55" s="95">
        <f t="shared" si="88"/>
        <v>125452.83768137057</v>
      </c>
      <c r="BS55" s="75">
        <f>SIM_BASE!AE78</f>
        <v>10097.87371125376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97.546552204600246</v>
      </c>
      <c r="AO56" s="74">
        <f>SIM_BASE!F85</f>
        <v>166.78647092400595</v>
      </c>
      <c r="AP56" s="74">
        <f>SIM_BASE!G85</f>
        <v>16.780419599048386</v>
      </c>
      <c r="AQ56" s="95">
        <f t="shared" si="82"/>
        <v>281.11344272765461</v>
      </c>
      <c r="AR56" s="75">
        <f>SIM_BASE!H85</f>
        <v>712.98718457486189</v>
      </c>
      <c r="AS56" s="74">
        <f>SIM_BASE!K85</f>
        <v>117.48190998602739</v>
      </c>
      <c r="AT56" s="74">
        <f>SIM_BASE!L85</f>
        <v>230.74902392099446</v>
      </c>
      <c r="AU56" s="74">
        <f>SIM_BASE!M85</f>
        <v>20.706825992811048</v>
      </c>
      <c r="AV56" s="95">
        <f t="shared" si="83"/>
        <v>368.93775989983288</v>
      </c>
      <c r="AW56" s="74">
        <f>SIM_BASE!N85</f>
        <v>53.907688878278933</v>
      </c>
      <c r="AX56" s="74">
        <f>SIM_BASE!O85</f>
        <v>2010.2984784356422</v>
      </c>
      <c r="AY56" s="98">
        <f t="shared" si="84"/>
        <v>2064.206167313921</v>
      </c>
      <c r="AZ56" s="72">
        <f>SIM_BASE!V85</f>
        <v>-19.934357781427153</v>
      </c>
      <c r="BA56" s="72">
        <f>SIM_BASE!W85</f>
        <v>-63.96155299698853</v>
      </c>
      <c r="BB56" s="72">
        <f>SIM_BASE!X85</f>
        <v>-3.9254063937626631</v>
      </c>
      <c r="BC56" s="88">
        <f t="shared" si="85"/>
        <v>-87.82131717217834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86"/>
        <v>3.0000000000000001E-3</v>
      </c>
      <c r="BI56" s="75">
        <f>SIM_BASE!U85</f>
        <v>-1351.2179827390592</v>
      </c>
      <c r="BJ56" s="72">
        <f t="shared" si="68"/>
        <v>-1.999999999990564E-3</v>
      </c>
      <c r="BK56" s="72">
        <f t="shared" si="69"/>
        <v>-1.9999999999763532E-3</v>
      </c>
      <c r="BL56" s="72">
        <f t="shared" si="70"/>
        <v>-1.9999999999985576E-3</v>
      </c>
      <c r="BM56" s="88">
        <f t="shared" si="87"/>
        <v>-5.9999999999654748E-3</v>
      </c>
      <c r="BN56" s="73">
        <f t="shared" si="71"/>
        <v>-2.00000000018008E-3</v>
      </c>
      <c r="BO56" s="74">
        <f>SIM_BASE!AB85</f>
        <v>211316.31727045527</v>
      </c>
      <c r="BP56" s="74">
        <f>SIM_BASE!AC85</f>
        <v>95091.655439468363</v>
      </c>
      <c r="BQ56" s="74">
        <f>SIM_BASE!AD85</f>
        <v>91474.081756589061</v>
      </c>
      <c r="BR56" s="95">
        <f t="shared" si="88"/>
        <v>131898.36992243087</v>
      </c>
      <c r="BS56" s="75">
        <f>SIM_BASE!AE85</f>
        <v>10407.122566454113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90.68362860215386</v>
      </c>
      <c r="AO57" s="74">
        <f>SIM_BASE!F92</f>
        <v>183.96644574059201</v>
      </c>
      <c r="AP57" s="74">
        <f>SIM_BASE!G92</f>
        <v>19.619535277361486</v>
      </c>
      <c r="AQ57" s="95">
        <f t="shared" ref="AQ57" si="89">SUM(AN57:AP57)</f>
        <v>294.26960962010736</v>
      </c>
      <c r="AR57" s="75">
        <f>SIM_BASE!H92</f>
        <v>771.55666327210383</v>
      </c>
      <c r="AS57" s="74">
        <f>SIM_BASE!K92</f>
        <v>109.9553125916908</v>
      </c>
      <c r="AT57" s="74">
        <f>SIM_BASE!L92</f>
        <v>260.26609789921503</v>
      </c>
      <c r="AU57" s="74">
        <f>SIM_BASE!M92</f>
        <v>23.635067865777756</v>
      </c>
      <c r="AV57" s="95">
        <f t="shared" ref="AV57" si="90">SUM(AS57:AU57)</f>
        <v>393.85647835668362</v>
      </c>
      <c r="AW57" s="74">
        <f>SIM_BASE!N92</f>
        <v>57.891099926727051</v>
      </c>
      <c r="AX57" s="74">
        <f>SIM_BASE!O92</f>
        <v>2146.5630419476338</v>
      </c>
      <c r="AY57" s="98">
        <f t="shared" ref="AY57" si="91">SUM(AW57:AX57)</f>
        <v>2204.4541418743606</v>
      </c>
      <c r="AZ57" s="72">
        <f>SIM_BASE!V92</f>
        <v>-19.270683989536987</v>
      </c>
      <c r="BA57" s="72">
        <f>SIM_BASE!W92</f>
        <v>-76.298652158622957</v>
      </c>
      <c r="BB57" s="72">
        <f>SIM_BASE!X92</f>
        <v>-4.0145325884162713</v>
      </c>
      <c r="BC57" s="88">
        <f t="shared" ref="BC57" si="92">SUM(AZ57:BB57)</f>
        <v>-99.583868736576221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1E-3</v>
      </c>
      <c r="BH57" s="88">
        <f t="shared" ref="BH57" si="93">SUM(BE57:BG57)</f>
        <v>3.0000000000000001E-3</v>
      </c>
      <c r="BI57" s="75">
        <f>SIM_BASE!U92</f>
        <v>-1432.8964786022568</v>
      </c>
      <c r="BJ57" s="72">
        <f t="shared" ref="BJ57" si="94">AN57-AS57-AZ57-BE57</f>
        <v>-1.9999999999514842E-3</v>
      </c>
      <c r="BK57" s="72">
        <f t="shared" ref="BK57" si="95">AO57-AT57-BA57-BF57</f>
        <v>-2.0000000000616183E-3</v>
      </c>
      <c r="BL57" s="72">
        <f t="shared" ref="BL57" si="96">AP57-AU57-BB57-BG57</f>
        <v>-1.9999999999994458E-3</v>
      </c>
      <c r="BM57" s="88">
        <f t="shared" ref="BM57" si="97">SUM(BJ57:BL57)</f>
        <v>-6.0000000000125482E-3</v>
      </c>
      <c r="BN57" s="73">
        <f t="shared" ref="BN57" si="98">AR57-AW57-AX57-BD57-BI57</f>
        <v>-2.00000000018008E-3</v>
      </c>
      <c r="BO57" s="74">
        <f>SIM_BASE!AB92</f>
        <v>252311.48208678645</v>
      </c>
      <c r="BP57" s="74">
        <f>SIM_BASE!AC92</f>
        <v>93479.032353016519</v>
      </c>
      <c r="BQ57" s="74">
        <f>SIM_BASE!AD92</f>
        <v>90083.20337596201</v>
      </c>
      <c r="BR57" s="95">
        <f t="shared" ref="BR57" si="99">SUMPRODUCT(BO57:BQ57,AS57:AU57)/AV57</f>
        <v>137617.473554697</v>
      </c>
      <c r="BS57" s="75">
        <f>SIM_BASE!AE92</f>
        <v>10727.719411631606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60.67991199055853</v>
      </c>
      <c r="AO59" s="74">
        <f>SIM_BASE!F16</f>
        <v>60.312019411321799</v>
      </c>
      <c r="AP59" s="74">
        <f>SIM_BASE!G16</f>
        <v>5.3423393463490703</v>
      </c>
      <c r="AQ59" s="95">
        <f t="shared" si="82"/>
        <v>126.33427074822939</v>
      </c>
      <c r="AR59" s="75">
        <f>SIM_BASE!H16</f>
        <v>317.43421997600706</v>
      </c>
      <c r="AS59" s="74">
        <f>SIM_BASE!K16</f>
        <v>75.586467059160114</v>
      </c>
      <c r="AT59" s="74">
        <f>SIM_BASE!L16</f>
        <v>79.268634146583366</v>
      </c>
      <c r="AU59" s="74">
        <f>SIM_BASE!M16</f>
        <v>7.0287545638706579</v>
      </c>
      <c r="AV59" s="95">
        <f t="shared" si="83"/>
        <v>161.88385576961414</v>
      </c>
      <c r="AW59" s="74">
        <f>SIM_BASE!N16</f>
        <v>18.476295393634956</v>
      </c>
      <c r="AX59" s="74">
        <f>SIM_BASE!O16</f>
        <v>824.01290052454817</v>
      </c>
      <c r="AY59" s="98">
        <f t="shared" si="84"/>
        <v>842.4891959181831</v>
      </c>
      <c r="AZ59" s="72">
        <f>SIM_BASE!V16</f>
        <v>-14.905555068601547</v>
      </c>
      <c r="BA59" s="72">
        <f>SIM_BASE!W16</f>
        <v>-18.955614735261548</v>
      </c>
      <c r="BB59" s="72">
        <f>SIM_BASE!X16</f>
        <v>-1.6854152175215873</v>
      </c>
      <c r="BC59" s="88">
        <f t="shared" si="85"/>
        <v>-35.546585021384679</v>
      </c>
      <c r="BD59" s="73">
        <f>SIM_BASE!Y16</f>
        <v>-152.25956433366102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-372.79341160851504</v>
      </c>
      <c r="BJ59" s="72">
        <f t="shared" si="68"/>
        <v>-2.0000000000367493E-3</v>
      </c>
      <c r="BK59" s="72">
        <f t="shared" si="69"/>
        <v>-2.0000000000189857E-3</v>
      </c>
      <c r="BL59" s="72">
        <f t="shared" si="70"/>
        <v>-2.000000000000334E-3</v>
      </c>
      <c r="BM59" s="88">
        <f t="shared" si="87"/>
        <v>-6.000000000056069E-3</v>
      </c>
      <c r="BN59" s="73">
        <f t="shared" si="71"/>
        <v>-1.9999999999527063E-3</v>
      </c>
      <c r="BO59" s="74">
        <f>SIM_BASE!AB16</f>
        <v>87117.324506564051</v>
      </c>
      <c r="BP59" s="74">
        <f>SIM_BASE!AC16</f>
        <v>84731.372046870398</v>
      </c>
      <c r="BQ59" s="74">
        <f>SIM_BASE!AD16</f>
        <v>87114.674900424623</v>
      </c>
      <c r="BR59" s="95">
        <f t="shared" si="88"/>
        <v>85948.895356229055</v>
      </c>
      <c r="BS59" s="75">
        <f>SIM_BASE!AE16</f>
        <v>8031.6415327449904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62.480983265925929</v>
      </c>
      <c r="AO60" s="74">
        <f>SIM_BASE!F23</f>
        <v>62.938742720826141</v>
      </c>
      <c r="AP60" s="74">
        <f>SIM_BASE!G23</f>
        <v>5.6281573214302227</v>
      </c>
      <c r="AQ60" s="95">
        <f t="shared" si="82"/>
        <v>131.04788330818229</v>
      </c>
      <c r="AR60" s="75">
        <f>SIM_BASE!H23</f>
        <v>328.18858248420247</v>
      </c>
      <c r="AS60" s="74">
        <f>SIM_BASE!K23</f>
        <v>77.907521860843147</v>
      </c>
      <c r="AT60" s="74">
        <f>SIM_BASE!L23</f>
        <v>82.677253636967123</v>
      </c>
      <c r="AU60" s="74">
        <f>SIM_BASE!M23</f>
        <v>7.3908065180085556</v>
      </c>
      <c r="AV60" s="95">
        <f t="shared" si="83"/>
        <v>167.97558201581882</v>
      </c>
      <c r="AW60" s="74">
        <f>SIM_BASE!N23</f>
        <v>18.718255354289177</v>
      </c>
      <c r="AX60" s="74">
        <f>SIM_BASE!O23</f>
        <v>867.06062360214992</v>
      </c>
      <c r="AY60" s="98">
        <f t="shared" si="84"/>
        <v>885.77887895643914</v>
      </c>
      <c r="AZ60" s="72">
        <f>SIM_BASE!V23</f>
        <v>-15.425538594917228</v>
      </c>
      <c r="BA60" s="72">
        <f>SIM_BASE!W23</f>
        <v>-19.737510916140973</v>
      </c>
      <c r="BB60" s="72">
        <f>SIM_BASE!X23</f>
        <v>-1.7616491965783221</v>
      </c>
      <c r="BC60" s="88">
        <f t="shared" si="85"/>
        <v>-36.92469870763653</v>
      </c>
      <c r="BD60" s="73">
        <f>SIM_BASE!Y23</f>
        <v>-140.11839621702359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-417.46990025521308</v>
      </c>
      <c r="BJ60" s="72">
        <f t="shared" si="68"/>
        <v>-1.999999999990564E-3</v>
      </c>
      <c r="BK60" s="72">
        <f t="shared" si="69"/>
        <v>-2.0000000000083276E-3</v>
      </c>
      <c r="BL60" s="72">
        <f t="shared" si="70"/>
        <v>-2.0000000000107701E-3</v>
      </c>
      <c r="BM60" s="88">
        <f t="shared" si="87"/>
        <v>-6.0000000000096617E-3</v>
      </c>
      <c r="BN60" s="73">
        <f t="shared" si="71"/>
        <v>-1.9999999998958629E-3</v>
      </c>
      <c r="BO60" s="74">
        <f>SIM_BASE!AB23</f>
        <v>91963.313255863555</v>
      </c>
      <c r="BP60" s="74">
        <f>SIM_BASE!AC23</f>
        <v>88363.076302846253</v>
      </c>
      <c r="BQ60" s="74">
        <f>SIM_BASE!AD23</f>
        <v>90380.769516236993</v>
      </c>
      <c r="BR60" s="95">
        <f t="shared" si="88"/>
        <v>90121.652851469029</v>
      </c>
      <c r="BS60" s="75">
        <f>SIM_BASE!AE23</f>
        <v>8250.0208246839065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64.331784766176284</v>
      </c>
      <c r="AO61" s="74">
        <f>SIM_BASE!F30</f>
        <v>66.02317580464431</v>
      </c>
      <c r="AP61" s="74">
        <f>SIM_BASE!G30</f>
        <v>5.9759770642975516</v>
      </c>
      <c r="AQ61" s="95">
        <f t="shared" si="82"/>
        <v>136.33093763511815</v>
      </c>
      <c r="AR61" s="75">
        <f>SIM_BASE!H30</f>
        <v>341.51866179418403</v>
      </c>
      <c r="AS61" s="74">
        <f>SIM_BASE!K30</f>
        <v>80.271563870966986</v>
      </c>
      <c r="AT61" s="74">
        <f>SIM_BASE!L30</f>
        <v>86.674035004908291</v>
      </c>
      <c r="AU61" s="74">
        <f>SIM_BASE!M30</f>
        <v>7.8372212625441833</v>
      </c>
      <c r="AV61" s="95">
        <f t="shared" si="83"/>
        <v>174.78282013841945</v>
      </c>
      <c r="AW61" s="74">
        <f>SIM_BASE!N30</f>
        <v>18.885696989961605</v>
      </c>
      <c r="AX61" s="74">
        <f>SIM_BASE!O30</f>
        <v>911.64624837302665</v>
      </c>
      <c r="AY61" s="98">
        <f t="shared" si="84"/>
        <v>930.53194536298827</v>
      </c>
      <c r="AZ61" s="72">
        <f>SIM_BASE!V30</f>
        <v>-15.938779104790759</v>
      </c>
      <c r="BA61" s="72">
        <f>SIM_BASE!W30</f>
        <v>-20.649859200263968</v>
      </c>
      <c r="BB61" s="72">
        <f>SIM_BASE!X30</f>
        <v>-1.8602441982466487</v>
      </c>
      <c r="BC61" s="88">
        <f t="shared" si="85"/>
        <v>-38.448882503301377</v>
      </c>
      <c r="BD61" s="73">
        <f>SIM_BASE!Y30</f>
        <v>-134.84975291877672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-454.16153065002754</v>
      </c>
      <c r="BJ61" s="72">
        <f t="shared" si="68"/>
        <v>-1.9999999999426024E-3</v>
      </c>
      <c r="BK61" s="72">
        <f t="shared" si="69"/>
        <v>-2.0000000000118803E-3</v>
      </c>
      <c r="BL61" s="72">
        <f t="shared" si="70"/>
        <v>-1.9999999999830145E-3</v>
      </c>
      <c r="BM61" s="88">
        <f t="shared" si="87"/>
        <v>-5.9999999999374972E-3</v>
      </c>
      <c r="BN61" s="73">
        <f t="shared" si="71"/>
        <v>-1.9999999999527063E-3</v>
      </c>
      <c r="BO61" s="74">
        <f>SIM_BASE!AB30</f>
        <v>96979.464939054335</v>
      </c>
      <c r="BP61" s="74">
        <f>SIM_BASE!AC30</f>
        <v>91468.026388940751</v>
      </c>
      <c r="BQ61" s="74">
        <f>SIM_BASE!AD30</f>
        <v>92906.522540269827</v>
      </c>
      <c r="BR61" s="95">
        <f t="shared" si="88"/>
        <v>94063.736904770281</v>
      </c>
      <c r="BS61" s="75">
        <f>SIM_BASE!AE30</f>
        <v>8506.0011935779348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66.238176110111837</v>
      </c>
      <c r="AO62" s="74">
        <f>SIM_BASE!F37</f>
        <v>69.625905362714136</v>
      </c>
      <c r="AP62" s="74">
        <f>SIM_BASE!G37</f>
        <v>6.3964661993617096</v>
      </c>
      <c r="AQ62" s="95">
        <f t="shared" si="82"/>
        <v>142.26054767218767</v>
      </c>
      <c r="AR62" s="75">
        <f>SIM_BASE!H37</f>
        <v>356.80837193426163</v>
      </c>
      <c r="AS62" s="74">
        <f>SIM_BASE!K37</f>
        <v>82.681967953035411</v>
      </c>
      <c r="AT62" s="74">
        <f>SIM_BASE!L37</f>
        <v>91.341946379967425</v>
      </c>
      <c r="AU62" s="74">
        <f>SIM_BASE!M37</f>
        <v>8.3816141718463406</v>
      </c>
      <c r="AV62" s="95">
        <f t="shared" si="83"/>
        <v>182.40552850484917</v>
      </c>
      <c r="AW62" s="74">
        <f>SIM_BASE!N37</f>
        <v>19.010618094162439</v>
      </c>
      <c r="AX62" s="74">
        <f>SIM_BASE!O37</f>
        <v>958.96438932089563</v>
      </c>
      <c r="AY62" s="98">
        <f t="shared" si="84"/>
        <v>977.97500741505803</v>
      </c>
      <c r="AZ62" s="72">
        <f>SIM_BASE!V37</f>
        <v>-16.442791842923565</v>
      </c>
      <c r="BA62" s="72">
        <f>SIM_BASE!W37</f>
        <v>-21.715041017253267</v>
      </c>
      <c r="BB62" s="72">
        <f>SIM_BASE!X37</f>
        <v>-1.984147972484632</v>
      </c>
      <c r="BC62" s="88">
        <f t="shared" si="85"/>
        <v>-40.141980832661467</v>
      </c>
      <c r="BD62" s="73">
        <f>SIM_BASE!Y37</f>
        <v>-132.67745859952666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-488.48717688126987</v>
      </c>
      <c r="BJ62" s="72">
        <f t="shared" si="68"/>
        <v>-2.0000000000083276E-3</v>
      </c>
      <c r="BK62" s="72">
        <f t="shared" si="69"/>
        <v>-2.0000000000225384E-3</v>
      </c>
      <c r="BL62" s="72">
        <f t="shared" si="70"/>
        <v>-1.9999999999990017E-3</v>
      </c>
      <c r="BM62" s="88">
        <f t="shared" si="87"/>
        <v>-6.0000000000298677E-3</v>
      </c>
      <c r="BN62" s="73">
        <f t="shared" si="71"/>
        <v>-1.9999999999527063E-3</v>
      </c>
      <c r="BO62" s="74">
        <f>SIM_BASE!AB37</f>
        <v>102152.1460302827</v>
      </c>
      <c r="BP62" s="74">
        <f>SIM_BASE!AC37</f>
        <v>93963.772756986247</v>
      </c>
      <c r="BQ62" s="74">
        <f>SIM_BASE!AD37</f>
        <v>94616.599786738734</v>
      </c>
      <c r="BR62" s="95">
        <f t="shared" si="88"/>
        <v>97705.449703123246</v>
      </c>
      <c r="BS62" s="75">
        <f>SIM_BASE!AE37</f>
        <v>8769.7367494984592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68.198369164414089</v>
      </c>
      <c r="AO63" s="74">
        <f>SIM_BASE!F44</f>
        <v>73.822324302442723</v>
      </c>
      <c r="AP63" s="74">
        <f>SIM_BASE!G44</f>
        <v>6.9028169139303364</v>
      </c>
      <c r="AQ63" s="95">
        <f t="shared" si="82"/>
        <v>148.92351038078715</v>
      </c>
      <c r="AR63" s="75">
        <f>SIM_BASE!H44</f>
        <v>373.90209998444766</v>
      </c>
      <c r="AS63" s="74">
        <f>SIM_BASE!K44</f>
        <v>85.147860943612386</v>
      </c>
      <c r="AT63" s="74">
        <f>SIM_BASE!L44</f>
        <v>96.763312256320418</v>
      </c>
      <c r="AU63" s="74">
        <f>SIM_BASE!M44</f>
        <v>9.0396997316242658</v>
      </c>
      <c r="AV63" s="95">
        <f t="shared" si="83"/>
        <v>190.95087293155709</v>
      </c>
      <c r="AW63" s="74">
        <f>SIM_BASE!N44</f>
        <v>19.106064615152071</v>
      </c>
      <c r="AX63" s="74">
        <f>SIM_BASE!O44</f>
        <v>1009.57612716777</v>
      </c>
      <c r="AY63" s="98">
        <f t="shared" si="84"/>
        <v>1028.682191782922</v>
      </c>
      <c r="AZ63" s="72">
        <f>SIM_BASE!V44</f>
        <v>-16.948491779198282</v>
      </c>
      <c r="BA63" s="72">
        <f>SIM_BASE!W44</f>
        <v>-22.939987953877718</v>
      </c>
      <c r="BB63" s="72">
        <f>SIM_BASE!X44</f>
        <v>-2.1358828176939215</v>
      </c>
      <c r="BC63" s="88">
        <f t="shared" si="85"/>
        <v>-42.024362550769915</v>
      </c>
      <c r="BD63" s="73">
        <f>SIM_BASE!Y44</f>
        <v>-132.21706376413218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-522.56102803434214</v>
      </c>
      <c r="BJ63" s="72">
        <f t="shared" si="68"/>
        <v>-2.000000000015433E-3</v>
      </c>
      <c r="BK63" s="72">
        <f t="shared" si="69"/>
        <v>-1.9999999999763532E-3</v>
      </c>
      <c r="BL63" s="72">
        <f t="shared" si="70"/>
        <v>-2.0000000000078835E-3</v>
      </c>
      <c r="BM63" s="88">
        <f t="shared" si="87"/>
        <v>-5.9999999999996697E-3</v>
      </c>
      <c r="BN63" s="73">
        <f t="shared" si="71"/>
        <v>-2.0000000000663931E-3</v>
      </c>
      <c r="BO63" s="74">
        <f>SIM_BASE!AB44</f>
        <v>107458.37542482567</v>
      </c>
      <c r="BP63" s="74">
        <f>SIM_BASE!AC44</f>
        <v>95786.332757300203</v>
      </c>
      <c r="BQ63" s="74">
        <f>SIM_BASE!AD44</f>
        <v>95455.252144404571</v>
      </c>
      <c r="BR63" s="95">
        <f t="shared" si="88"/>
        <v>100975.3983082599</v>
      </c>
      <c r="BS63" s="75">
        <f>SIM_BASE!AE44</f>
        <v>9028.3626454133137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70.209750967263687</v>
      </c>
      <c r="AO64" s="74">
        <f>SIM_BASE!F51</f>
        <v>78.693625868909308</v>
      </c>
      <c r="AP64" s="74">
        <f>SIM_BASE!G51</f>
        <v>7.5104126480157714</v>
      </c>
      <c r="AQ64" s="95">
        <f t="shared" si="82"/>
        <v>156.41378948418875</v>
      </c>
      <c r="AR64" s="75">
        <f>SIM_BASE!H51</f>
        <v>393.44009775205433</v>
      </c>
      <c r="AS64" s="74">
        <f>SIM_BASE!K51</f>
        <v>87.671710035294936</v>
      </c>
      <c r="AT64" s="74">
        <f>SIM_BASE!L51</f>
        <v>103.03493510797345</v>
      </c>
      <c r="AU64" s="74">
        <f>SIM_BASE!M51</f>
        <v>9.8311132586037555</v>
      </c>
      <c r="AV64" s="95">
        <f t="shared" si="83"/>
        <v>200.53775840187214</v>
      </c>
      <c r="AW64" s="74">
        <f>SIM_BASE!N51</f>
        <v>19.141870742644603</v>
      </c>
      <c r="AX64" s="74">
        <f>SIM_BASE!O51</f>
        <v>1063.267310690861</v>
      </c>
      <c r="AY64" s="98">
        <f t="shared" si="84"/>
        <v>1082.4091814335056</v>
      </c>
      <c r="AZ64" s="72">
        <f>SIM_BASE!V51</f>
        <v>-17.460959068031286</v>
      </c>
      <c r="BA64" s="72">
        <f>SIM_BASE!W51</f>
        <v>-24.340309239064165</v>
      </c>
      <c r="BB64" s="72">
        <f>SIM_BASE!X51</f>
        <v>-2.319700610587994</v>
      </c>
      <c r="BC64" s="88">
        <f t="shared" si="85"/>
        <v>-44.120968917683449</v>
      </c>
      <c r="BD64" s="73">
        <f>SIM_BASE!Y51</f>
        <v>-135.94677673106847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-553.02030695038275</v>
      </c>
      <c r="BJ64" s="72">
        <f t="shared" si="68"/>
        <v>-1.9999999999621423E-3</v>
      </c>
      <c r="BK64" s="72">
        <f t="shared" si="69"/>
        <v>-1.9999999999799059E-3</v>
      </c>
      <c r="BL64" s="72">
        <f t="shared" si="70"/>
        <v>-1.9999999999901199E-3</v>
      </c>
      <c r="BM64" s="88">
        <f t="shared" si="87"/>
        <v>-5.9999999999321681E-3</v>
      </c>
      <c r="BN64" s="73">
        <f t="shared" si="71"/>
        <v>-2.0000000000663931E-3</v>
      </c>
      <c r="BO64" s="74">
        <f>SIM_BASE!AB51</f>
        <v>112890.56730167262</v>
      </c>
      <c r="BP64" s="74">
        <f>SIM_BASE!AC51</f>
        <v>96898.561924854192</v>
      </c>
      <c r="BQ64" s="74">
        <f>SIM_BASE!AD51</f>
        <v>95404.934123536848</v>
      </c>
      <c r="BR64" s="95">
        <f t="shared" si="88"/>
        <v>103816.77246662218</v>
      </c>
      <c r="BS64" s="75">
        <f>SIM_BASE!AE51</f>
        <v>9296.8953104576758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72.279433962501287</v>
      </c>
      <c r="AO65" s="74">
        <f>SIM_BASE!F58</f>
        <v>84.332033104730073</v>
      </c>
      <c r="AP65" s="74">
        <f>SIM_BASE!G58</f>
        <v>8.2375755743785444</v>
      </c>
      <c r="AQ65" s="95">
        <f t="shared" si="82"/>
        <v>164.84904264160991</v>
      </c>
      <c r="AR65" s="75">
        <f>SIM_BASE!H58</f>
        <v>415.72900872944854</v>
      </c>
      <c r="AS65" s="74">
        <f>SIM_BASE!K58</f>
        <v>90.246829990542579</v>
      </c>
      <c r="AT65" s="74">
        <f>SIM_BASE!L58</f>
        <v>110.29142802730894</v>
      </c>
      <c r="AU65" s="74">
        <f>SIM_BASE!M58</f>
        <v>10.783483323798277</v>
      </c>
      <c r="AV65" s="95">
        <f t="shared" si="83"/>
        <v>211.32174134164978</v>
      </c>
      <c r="AW65" s="74">
        <f>SIM_BASE!N58</f>
        <v>19.106777361759104</v>
      </c>
      <c r="AX65" s="74">
        <f>SIM_BASE!O58</f>
        <v>1120.6456623670122</v>
      </c>
      <c r="AY65" s="98">
        <f t="shared" si="84"/>
        <v>1139.7524397287714</v>
      </c>
      <c r="AZ65" s="72">
        <f>SIM_BASE!V58</f>
        <v>-17.966396028041281</v>
      </c>
      <c r="BA65" s="72">
        <f>SIM_BASE!W58</f>
        <v>-25.958394922578901</v>
      </c>
      <c r="BB65" s="72">
        <f>SIM_BASE!X58</f>
        <v>-2.5449077494197438</v>
      </c>
      <c r="BC65" s="88">
        <f t="shared" si="85"/>
        <v>-46.46969870003992</v>
      </c>
      <c r="BD65" s="73">
        <f>SIM_BASE!Y58</f>
        <v>-144.19603562851816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-579.82539537080436</v>
      </c>
      <c r="BJ65" s="72">
        <f t="shared" si="68"/>
        <v>-2.0000000000118803E-3</v>
      </c>
      <c r="BK65" s="72">
        <f t="shared" si="69"/>
        <v>-1.999999999965695E-3</v>
      </c>
      <c r="BL65" s="72">
        <f t="shared" si="70"/>
        <v>-1.9999999999892317E-3</v>
      </c>
      <c r="BM65" s="88">
        <f t="shared" si="87"/>
        <v>-5.9999999999668071E-3</v>
      </c>
      <c r="BN65" s="73">
        <f t="shared" si="71"/>
        <v>-2.00000000018008E-3</v>
      </c>
      <c r="BO65" s="74">
        <f>SIM_BASE!AB58</f>
        <v>118455.39835309441</v>
      </c>
      <c r="BP65" s="74">
        <f>SIM_BASE!AC58</f>
        <v>97277.091205899429</v>
      </c>
      <c r="BQ65" s="74">
        <f>SIM_BASE!AD58</f>
        <v>94469.534141246608</v>
      </c>
      <c r="BR65" s="95">
        <f t="shared" si="88"/>
        <v>106178.2096041812</v>
      </c>
      <c r="BS65" s="75">
        <f>SIM_BASE!AE58</f>
        <v>9575.7213390871093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69.419676158302224</v>
      </c>
      <c r="AO66" s="74">
        <f>SIM_BASE!F65</f>
        <v>90.903105650647859</v>
      </c>
      <c r="AP66" s="74">
        <f>SIM_BASE!G65</f>
        <v>9.1150365063034222</v>
      </c>
      <c r="AQ66" s="95">
        <f t="shared" si="82"/>
        <v>169.43781831525351</v>
      </c>
      <c r="AR66" s="75">
        <f>SIM_BASE!H65</f>
        <v>442.08303594488973</v>
      </c>
      <c r="AS66" s="74">
        <f>SIM_BASE!K65</f>
        <v>87.319850404590028</v>
      </c>
      <c r="AT66" s="74">
        <f>SIM_BASE!L65</f>
        <v>118.75412121057111</v>
      </c>
      <c r="AU66" s="74">
        <f>SIM_BASE!M65</f>
        <v>11.943381839629721</v>
      </c>
      <c r="AV66" s="95">
        <f t="shared" si="83"/>
        <v>218.01735345479088</v>
      </c>
      <c r="AW66" s="74">
        <f>SIM_BASE!N65</f>
        <v>19.454647898121532</v>
      </c>
      <c r="AX66" s="74">
        <f>SIM_BASE!O65</f>
        <v>1173.2252834546343</v>
      </c>
      <c r="AY66" s="98">
        <f t="shared" si="84"/>
        <v>1192.6799313527558</v>
      </c>
      <c r="AZ66" s="72">
        <f>SIM_BASE!V65</f>
        <v>-17.899174246287782</v>
      </c>
      <c r="BA66" s="72">
        <f>SIM_BASE!W65</f>
        <v>-27.850015559923239</v>
      </c>
      <c r="BB66" s="72">
        <f>SIM_BASE!X65</f>
        <v>-2.8273453333262957</v>
      </c>
      <c r="BC66" s="88">
        <f t="shared" si="85"/>
        <v>-48.576535139537313</v>
      </c>
      <c r="BD66" s="73">
        <f>SIM_BASE!Y65</f>
        <v>-160.97054438523051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-589.62435102263555</v>
      </c>
      <c r="BJ66" s="72">
        <f t="shared" si="68"/>
        <v>-2.0000000000225384E-3</v>
      </c>
      <c r="BK66" s="72">
        <f t="shared" si="69"/>
        <v>-2.000000000015433E-3</v>
      </c>
      <c r="BL66" s="72">
        <f t="shared" si="70"/>
        <v>-2.0000000000029985E-3</v>
      </c>
      <c r="BM66" s="88">
        <f t="shared" si="87"/>
        <v>-6.00000000004097E-3</v>
      </c>
      <c r="BN66" s="73">
        <f t="shared" si="71"/>
        <v>-2.00000000018008E-3</v>
      </c>
      <c r="BO66" s="74">
        <f>SIM_BASE!AB65</f>
        <v>135080.02023612495</v>
      </c>
      <c r="BP66" s="74">
        <f>SIM_BASE!AC65</f>
        <v>97725.114101049126</v>
      </c>
      <c r="BQ66" s="74">
        <f>SIM_BASE!AD65</f>
        <v>93400.888278761937</v>
      </c>
      <c r="BR66" s="95">
        <f t="shared" si="88"/>
        <v>112449.53343999702</v>
      </c>
      <c r="BS66" s="75">
        <f>SIM_BASE!AE65</f>
        <v>9853.2420611676753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66.117847813595091</v>
      </c>
      <c r="AO67" s="74">
        <f>SIM_BASE!F72</f>
        <v>98.510576029130902</v>
      </c>
      <c r="AP67" s="74">
        <f>SIM_BASE!G72</f>
        <v>10.16728991341733</v>
      </c>
      <c r="AQ67" s="95">
        <f t="shared" si="82"/>
        <v>174.79571375614333</v>
      </c>
      <c r="AR67" s="75">
        <f>SIM_BASE!H72</f>
        <v>472.28934857595618</v>
      </c>
      <c r="AS67" s="74">
        <f>SIM_BASE!K72</f>
        <v>83.756220286676594</v>
      </c>
      <c r="AT67" s="74">
        <f>SIM_BASE!L72</f>
        <v>128.56235532384386</v>
      </c>
      <c r="AU67" s="74">
        <f>SIM_BASE!M72</f>
        <v>13.34657670608842</v>
      </c>
      <c r="AV67" s="95">
        <f t="shared" si="83"/>
        <v>225.66515231660887</v>
      </c>
      <c r="AW67" s="74">
        <f>SIM_BASE!N72</f>
        <v>19.830070069859097</v>
      </c>
      <c r="AX67" s="74">
        <f>SIM_BASE!O72</f>
        <v>1233.0418991314393</v>
      </c>
      <c r="AY67" s="98">
        <f t="shared" si="84"/>
        <v>1252.8719692012985</v>
      </c>
      <c r="AZ67" s="72">
        <f>SIM_BASE!V72</f>
        <v>-17.637372473081516</v>
      </c>
      <c r="BA67" s="72">
        <f>SIM_BASE!W72</f>
        <v>-30.050779294712857</v>
      </c>
      <c r="BB67" s="72">
        <f>SIM_BASE!X72</f>
        <v>-3.1782867926710829</v>
      </c>
      <c r="BC67" s="88">
        <f t="shared" si="85"/>
        <v>-50.866438560465454</v>
      </c>
      <c r="BD67" s="73">
        <f>SIM_BASE!Y72</f>
        <v>-180.19503390408252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-600.38558672125964</v>
      </c>
      <c r="BJ67" s="72">
        <f t="shared" si="68"/>
        <v>-1.9999999999870113E-3</v>
      </c>
      <c r="BK67" s="72">
        <f t="shared" si="69"/>
        <v>-2.0000000001006981E-3</v>
      </c>
      <c r="BL67" s="72">
        <f t="shared" si="70"/>
        <v>-2.0000000000078835E-3</v>
      </c>
      <c r="BM67" s="88">
        <f t="shared" si="87"/>
        <v>-6.0000000000955929E-3</v>
      </c>
      <c r="BN67" s="73">
        <f t="shared" si="71"/>
        <v>-2.00000000018008E-3</v>
      </c>
      <c r="BO67" s="74">
        <f>SIM_BASE!AB72</f>
        <v>155667.37326853219</v>
      </c>
      <c r="BP67" s="74">
        <f>SIM_BASE!AC72</f>
        <v>97546.880360230309</v>
      </c>
      <c r="BQ67" s="74">
        <f>SIM_BASE!AD72</f>
        <v>91584.919608428143</v>
      </c>
      <c r="BR67" s="95">
        <f t="shared" si="88"/>
        <v>118765.84567919647</v>
      </c>
      <c r="BS67" s="75">
        <f>SIM_BASE!AE72</f>
        <v>10140.930631612558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62.477426770904891</v>
      </c>
      <c r="AO68" s="74">
        <f>SIM_BASE!F79</f>
        <v>107.37678774182558</v>
      </c>
      <c r="AP68" s="74">
        <f>SIM_BASE!G79</f>
        <v>11.61518835537712</v>
      </c>
      <c r="AQ68" s="95">
        <f t="shared" si="82"/>
        <v>181.46940286810758</v>
      </c>
      <c r="AR68" s="75">
        <f>SIM_BASE!H79</f>
        <v>507.27087445713101</v>
      </c>
      <c r="AS68" s="74">
        <f>SIM_BASE!K79</f>
        <v>79.599246772680516</v>
      </c>
      <c r="AT68" s="74">
        <f>SIM_BASE!L79</f>
        <v>139.89486151130779</v>
      </c>
      <c r="AU68" s="74">
        <f>SIM_BASE!M79</f>
        <v>14.79133926495094</v>
      </c>
      <c r="AV68" s="95">
        <f t="shared" si="83"/>
        <v>234.28544754893926</v>
      </c>
      <c r="AW68" s="74">
        <f>SIM_BASE!N79</f>
        <v>20.219554341181912</v>
      </c>
      <c r="AX68" s="74">
        <f>SIM_BASE!O79</f>
        <v>1307.5959905712784</v>
      </c>
      <c r="AY68" s="98">
        <f t="shared" si="84"/>
        <v>1327.8155449124604</v>
      </c>
      <c r="AZ68" s="72">
        <f>SIM_BASE!V79</f>
        <v>-17.120820001775662</v>
      </c>
      <c r="BA68" s="72">
        <f>SIM_BASE!W79</f>
        <v>-32.517073769482174</v>
      </c>
      <c r="BB68" s="72">
        <f>SIM_BASE!X79</f>
        <v>-3.1751509095738184</v>
      </c>
      <c r="BC68" s="88">
        <f t="shared" si="85"/>
        <v>-52.813044680831652</v>
      </c>
      <c r="BD68" s="73">
        <f>SIM_BASE!Y79</f>
        <v>-215.65877995951703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-604.88389049581224</v>
      </c>
      <c r="BJ68" s="72">
        <f t="shared" si="68"/>
        <v>-1.9999999999621423E-3</v>
      </c>
      <c r="BK68" s="72">
        <f t="shared" si="69"/>
        <v>-2.000000000040302E-3</v>
      </c>
      <c r="BL68" s="72">
        <f t="shared" si="70"/>
        <v>-2.0000000000021103E-3</v>
      </c>
      <c r="BM68" s="88">
        <f t="shared" si="87"/>
        <v>-6.0000000000045546E-3</v>
      </c>
      <c r="BN68" s="73">
        <f t="shared" si="71"/>
        <v>-2.0000000000663931E-3</v>
      </c>
      <c r="BO68" s="74">
        <f>SIM_BASE!AB79</f>
        <v>181499.67938828617</v>
      </c>
      <c r="BP68" s="74">
        <f>SIM_BASE!AC79</f>
        <v>96921.180469047424</v>
      </c>
      <c r="BQ68" s="74">
        <f>SIM_BASE!AD79</f>
        <v>90886.503970359365</v>
      </c>
      <c r="BR68" s="95">
        <f t="shared" si="88"/>
        <v>125276.00971340922</v>
      </c>
      <c r="BS68" s="75">
        <f>SIM_BASE!AE79</f>
        <v>10439.159183067402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58.473834100002477</v>
      </c>
      <c r="AO69" s="74">
        <f>SIM_BASE!F86</f>
        <v>117.6954717580483</v>
      </c>
      <c r="AP69" s="74">
        <f>SIM_BASE!G86</f>
        <v>13.35410001962429</v>
      </c>
      <c r="AQ69" s="95">
        <f t="shared" si="82"/>
        <v>189.52340587767509</v>
      </c>
      <c r="AR69" s="75">
        <f>SIM_BASE!H86</f>
        <v>547.79969191008013</v>
      </c>
      <c r="AS69" s="74">
        <f>SIM_BASE!K86</f>
        <v>75.126976516431441</v>
      </c>
      <c r="AT69" s="74">
        <f>SIM_BASE!L86</f>
        <v>153.03999676895168</v>
      </c>
      <c r="AU69" s="74">
        <f>SIM_BASE!M86</f>
        <v>16.568648850829227</v>
      </c>
      <c r="AV69" s="95">
        <f t="shared" si="83"/>
        <v>244.73562213621233</v>
      </c>
      <c r="AW69" s="74">
        <f>SIM_BASE!N86</f>
        <v>20.869507543493629</v>
      </c>
      <c r="AX69" s="74">
        <f>SIM_BASE!O86</f>
        <v>1397.3887463753576</v>
      </c>
      <c r="AY69" s="98">
        <f t="shared" si="84"/>
        <v>1418.2582539188513</v>
      </c>
      <c r="AZ69" s="72">
        <f>SIM_BASE!V86</f>
        <v>-16.652142416428998</v>
      </c>
      <c r="BA69" s="72">
        <f>SIM_BASE!W86</f>
        <v>-35.343525010903392</v>
      </c>
      <c r="BB69" s="72">
        <f>SIM_BASE!X86</f>
        <v>-3.2135488312049398</v>
      </c>
      <c r="BC69" s="88">
        <f t="shared" si="85"/>
        <v>-55.209216258537332</v>
      </c>
      <c r="BD69" s="73">
        <f>SIM_BASE!Y86</f>
        <v>-253.98231060449831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-616.47425140427299</v>
      </c>
      <c r="BJ69" s="72">
        <f t="shared" si="68"/>
        <v>-1.999999999965695E-3</v>
      </c>
      <c r="BK69" s="72">
        <f t="shared" si="69"/>
        <v>-1.999999999990564E-3</v>
      </c>
      <c r="BL69" s="72">
        <f t="shared" si="70"/>
        <v>-1.9999999999967813E-3</v>
      </c>
      <c r="BM69" s="88">
        <f t="shared" si="87"/>
        <v>-5.9999999999530403E-3</v>
      </c>
      <c r="BN69" s="73">
        <f t="shared" si="71"/>
        <v>-1.9999999999527063E-3</v>
      </c>
      <c r="BO69" s="74">
        <f>SIM_BASE!AB86</f>
        <v>213872.41905941645</v>
      </c>
      <c r="BP69" s="74">
        <f>SIM_BASE!AC86</f>
        <v>95748.811767266481</v>
      </c>
      <c r="BQ69" s="74">
        <f>SIM_BASE!AD86</f>
        <v>89257.165034273305</v>
      </c>
      <c r="BR69" s="95">
        <f t="shared" si="88"/>
        <v>131569.96268665182</v>
      </c>
      <c r="BS69" s="75">
        <f>SIM_BASE!AE86</f>
        <v>10748.326802155649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54.253011461989395</v>
      </c>
      <c r="AO70" s="74">
        <f>SIM_BASE!F93</f>
        <v>129.59877831246939</v>
      </c>
      <c r="AP70" s="74">
        <f>SIM_BASE!G93</f>
        <v>15.826192826300925</v>
      </c>
      <c r="AQ70" s="95">
        <f t="shared" ref="AQ70" si="100">SUM(AN70:AP70)</f>
        <v>199.67798260075972</v>
      </c>
      <c r="AR70" s="75">
        <f>SIM_BASE!H93</f>
        <v>594.91938303844734</v>
      </c>
      <c r="AS70" s="74">
        <f>SIM_BASE!K93</f>
        <v>70.322886118812377</v>
      </c>
      <c r="AT70" s="74">
        <f>SIM_BASE!L93</f>
        <v>168.53527117849822</v>
      </c>
      <c r="AU70" s="74">
        <f>SIM_BASE!M93</f>
        <v>18.27713803844301</v>
      </c>
      <c r="AV70" s="95">
        <f t="shared" ref="AV70" si="101">SUM(AS70:AU70)</f>
        <v>257.1352953357536</v>
      </c>
      <c r="AW70" s="74">
        <f>SIM_BASE!N93</f>
        <v>21.586387145906144</v>
      </c>
      <c r="AX70" s="74">
        <f>SIM_BASE!O93</f>
        <v>1511.3266417397604</v>
      </c>
      <c r="AY70" s="98">
        <f t="shared" ref="AY70" si="102">SUM(AW70:AX70)</f>
        <v>1532.9130288856666</v>
      </c>
      <c r="AZ70" s="72">
        <f>SIM_BASE!V93</f>
        <v>-16.068874656822985</v>
      </c>
      <c r="BA70" s="72">
        <f>SIM_BASE!W93</f>
        <v>-38.935492866028945</v>
      </c>
      <c r="BB70" s="72">
        <f>SIM_BASE!X93</f>
        <v>-2.4499452121420839</v>
      </c>
      <c r="BC70" s="88">
        <f t="shared" ref="BC70" si="103">SUM(AZ70:BB70)</f>
        <v>-57.454312734994012</v>
      </c>
      <c r="BD70" s="73">
        <f>SIM_BASE!Y93</f>
        <v>-295.25620398126927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-642.73544186594972</v>
      </c>
      <c r="BJ70" s="72">
        <f t="shared" ref="BJ70" si="105">AN70-AS70-AZ70-BE70</f>
        <v>-1.9999999999976694E-3</v>
      </c>
      <c r="BK70" s="72">
        <f t="shared" ref="BK70" si="106">AO70-AT70-BA70-BF70</f>
        <v>-1.9999999998839826E-3</v>
      </c>
      <c r="BL70" s="72">
        <f t="shared" ref="BL70" si="107">AP70-AU70-BB70-BG70</f>
        <v>-2.000000000000334E-3</v>
      </c>
      <c r="BM70" s="88">
        <f t="shared" ref="BM70" si="108">SUM(BJ70:BL70)</f>
        <v>-5.999999999881986E-3</v>
      </c>
      <c r="BN70" s="73">
        <f t="shared" ref="BN70" si="109">AR70-AW70-AX70-BD70-BI70</f>
        <v>-2.00000000018008E-3</v>
      </c>
      <c r="BO70" s="74">
        <f>SIM_BASE!AB93</f>
        <v>254744.77361123794</v>
      </c>
      <c r="BP70" s="74">
        <f>SIM_BASE!AC93</f>
        <v>94025.679818070756</v>
      </c>
      <c r="BQ70" s="74">
        <f>SIM_BASE!AD93</f>
        <v>89419.813375962025</v>
      </c>
      <c r="BR70" s="95">
        <f t="shared" ref="BR70" si="110">SUMPRODUCT(BO70:BQ70,AS70:AU70)/AV70</f>
        <v>137652.70682165129</v>
      </c>
      <c r="BS70" s="75">
        <f>SIM_BASE!AE93</f>
        <v>11068.840522432054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46.447007594092916</v>
      </c>
      <c r="AO72" s="74">
        <f>SIM_BASE!F17</f>
        <v>78.129992900502231</v>
      </c>
      <c r="AP72" s="74">
        <f>SIM_BASE!G17</f>
        <v>7.2839451541823017</v>
      </c>
      <c r="AQ72" s="95">
        <f t="shared" si="82"/>
        <v>131.86094564877746</v>
      </c>
      <c r="AR72" s="75">
        <f>SIM_BASE!H17</f>
        <v>1079.5427361833376</v>
      </c>
      <c r="AS72" s="74">
        <f>SIM_BASE!K17</f>
        <v>34.129148822772471</v>
      </c>
      <c r="AT72" s="74">
        <f>SIM_BASE!L17</f>
        <v>61.282322956271912</v>
      </c>
      <c r="AU72" s="74">
        <f>SIM_BASE!M17</f>
        <v>5.7837727230815545</v>
      </c>
      <c r="AV72" s="95">
        <f t="shared" si="83"/>
        <v>101.19524450212593</v>
      </c>
      <c r="AW72" s="74">
        <f>SIM_BASE!N17</f>
        <v>16.594547567959765</v>
      </c>
      <c r="AX72" s="74">
        <f>SIM_BASE!O17</f>
        <v>910.68762428171681</v>
      </c>
      <c r="AY72" s="98">
        <f t="shared" si="84"/>
        <v>927.28217184967662</v>
      </c>
      <c r="AZ72" s="72">
        <f>SIM_BASE!V17</f>
        <v>12.318858771320455</v>
      </c>
      <c r="BA72" s="72">
        <f>SIM_BASE!W17</f>
        <v>16.848669944230316</v>
      </c>
      <c r="BB72" s="72">
        <f>SIM_BASE!X17</f>
        <v>1.5011724311007451</v>
      </c>
      <c r="BC72" s="88">
        <f t="shared" si="85"/>
        <v>30.668701146651518</v>
      </c>
      <c r="BD72" s="73">
        <f>SIM_BASE!Y17</f>
        <v>152.26156433366103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-2.0000000000101039E-3</v>
      </c>
      <c r="BK72" s="72">
        <f t="shared" si="69"/>
        <v>-1.9999999999976694E-3</v>
      </c>
      <c r="BL72" s="72">
        <f t="shared" si="70"/>
        <v>-1.9999999999978915E-3</v>
      </c>
      <c r="BM72" s="88">
        <f t="shared" si="87"/>
        <v>-6.0000000000056649E-3</v>
      </c>
      <c r="BN72" s="73">
        <f t="shared" si="71"/>
        <v>-2.0000000000047749E-3</v>
      </c>
      <c r="BO72" s="74">
        <f>SIM_BASE!AB17</f>
        <v>85569.172197729436</v>
      </c>
      <c r="BP72" s="74">
        <f>SIM_BASE!AC17</f>
        <v>80876.888094515307</v>
      </c>
      <c r="BQ72" s="74">
        <f>SIM_BASE!AD17</f>
        <v>85559.195259645247</v>
      </c>
      <c r="BR72" s="95">
        <f t="shared" si="88"/>
        <v>82727.025063512498</v>
      </c>
      <c r="BS72" s="75">
        <f>SIM_BASE!AE17</f>
        <v>7512.2371531473473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47.847860371442835</v>
      </c>
      <c r="AO73" s="74">
        <f>SIM_BASE!F24</f>
        <v>81.532778248848246</v>
      </c>
      <c r="AP73" s="74">
        <f>SIM_BASE!G24</f>
        <v>7.6761679696991676</v>
      </c>
      <c r="AQ73" s="95">
        <f t="shared" si="82"/>
        <v>137.05680658999026</v>
      </c>
      <c r="AR73" s="75">
        <f>SIM_BASE!H24</f>
        <v>1117.5381387582368</v>
      </c>
      <c r="AS73" s="74">
        <f>SIM_BASE!K24</f>
        <v>34.764311292893765</v>
      </c>
      <c r="AT73" s="74">
        <f>SIM_BASE!L24</f>
        <v>63.65720425769458</v>
      </c>
      <c r="AU73" s="74">
        <f>SIM_BASE!M24</f>
        <v>6.1318878762717732</v>
      </c>
      <c r="AV73" s="95">
        <f t="shared" si="83"/>
        <v>104.55340342686011</v>
      </c>
      <c r="AW73" s="74">
        <f>SIM_BASE!N24</f>
        <v>17.932566700915363</v>
      </c>
      <c r="AX73" s="74">
        <f>SIM_BASE!O24</f>
        <v>959.48617584029785</v>
      </c>
      <c r="AY73" s="98">
        <f t="shared" si="84"/>
        <v>977.41874254121319</v>
      </c>
      <c r="AZ73" s="72">
        <f>SIM_BASE!V24</f>
        <v>13.084549078549065</v>
      </c>
      <c r="BA73" s="72">
        <f>SIM_BASE!W24</f>
        <v>17.876573991153645</v>
      </c>
      <c r="BB73" s="72">
        <f>SIM_BASE!X24</f>
        <v>1.5452800934273936</v>
      </c>
      <c r="BC73" s="88">
        <f t="shared" si="85"/>
        <v>32.506403163130102</v>
      </c>
      <c r="BD73" s="73">
        <f>SIM_BASE!Y24</f>
        <v>140.1203962170236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1E-3</v>
      </c>
      <c r="BJ73" s="72">
        <f t="shared" si="68"/>
        <v>-1.9999999999958931E-3</v>
      </c>
      <c r="BK73" s="72">
        <f t="shared" si="69"/>
        <v>-1.9999999999799059E-3</v>
      </c>
      <c r="BL73" s="72">
        <f t="shared" si="70"/>
        <v>-1.9999999999992238E-3</v>
      </c>
      <c r="BM73" s="88">
        <f t="shared" si="87"/>
        <v>-5.9999999999750227E-3</v>
      </c>
      <c r="BN73" s="73">
        <f t="shared" si="71"/>
        <v>-2.0000000001468834E-3</v>
      </c>
      <c r="BO73" s="74">
        <f>SIM_BASE!AB24</f>
        <v>90424.613085345802</v>
      </c>
      <c r="BP73" s="74">
        <f>SIM_BASE!AC24</f>
        <v>84404.993763194681</v>
      </c>
      <c r="BQ73" s="74">
        <f>SIM_BASE!AD24</f>
        <v>88826.831892899878</v>
      </c>
      <c r="BR73" s="95">
        <f t="shared" si="88"/>
        <v>86665.86837703464</v>
      </c>
      <c r="BS73" s="75">
        <f>SIM_BASE!AE24</f>
        <v>7730.6743795544771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49.286418673414119</v>
      </c>
      <c r="AO74" s="74">
        <f>SIM_BASE!F31</f>
        <v>85.526590386961686</v>
      </c>
      <c r="AP74" s="74">
        <f>SIM_BASE!G31</f>
        <v>8.1520865942061711</v>
      </c>
      <c r="AQ74" s="95">
        <f t="shared" si="82"/>
        <v>142.96509565458197</v>
      </c>
      <c r="AR74" s="75">
        <f>SIM_BASE!H31</f>
        <v>1164.5411946505151</v>
      </c>
      <c r="AS74" s="74">
        <f>SIM_BASE!K31</f>
        <v>35.400925406853695</v>
      </c>
      <c r="AT74" s="74">
        <f>SIM_BASE!L31</f>
        <v>66.494709174891597</v>
      </c>
      <c r="AU74" s="74">
        <f>SIM_BASE!M31</f>
        <v>6.5573554247669481</v>
      </c>
      <c r="AV74" s="95">
        <f t="shared" si="83"/>
        <v>108.45299000651225</v>
      </c>
      <c r="AW74" s="74">
        <f>SIM_BASE!N31</f>
        <v>19.157835190309463</v>
      </c>
      <c r="AX74" s="74">
        <f>SIM_BASE!O31</f>
        <v>1010.5326065414285</v>
      </c>
      <c r="AY74" s="98">
        <f t="shared" si="84"/>
        <v>1029.690441731738</v>
      </c>
      <c r="AZ74" s="72">
        <f>SIM_BASE!V31</f>
        <v>13.886493266560413</v>
      </c>
      <c r="BA74" s="72">
        <f>SIM_BASE!W31</f>
        <v>19.032881212070091</v>
      </c>
      <c r="BB74" s="72">
        <f>SIM_BASE!X31</f>
        <v>1.5957311694392253</v>
      </c>
      <c r="BC74" s="88">
        <f t="shared" si="85"/>
        <v>34.515105648069728</v>
      </c>
      <c r="BD74" s="73">
        <f>SIM_BASE!Y31</f>
        <v>134.85175291877673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1E-3</v>
      </c>
      <c r="BJ74" s="72">
        <f t="shared" si="68"/>
        <v>-1.9999999999887877E-3</v>
      </c>
      <c r="BK74" s="72">
        <f t="shared" si="69"/>
        <v>-2.0000000000012222E-3</v>
      </c>
      <c r="BL74" s="72">
        <f t="shared" si="70"/>
        <v>-2.0000000000023324E-3</v>
      </c>
      <c r="BM74" s="88">
        <f t="shared" si="87"/>
        <v>-5.9999999999923422E-3</v>
      </c>
      <c r="BN74" s="73">
        <f t="shared" si="71"/>
        <v>-1.9999999996637144E-3</v>
      </c>
      <c r="BO74" s="74">
        <f>SIM_BASE!AB31</f>
        <v>95451.604174706954</v>
      </c>
      <c r="BP74" s="74">
        <f>SIM_BASE!AC31</f>
        <v>87434.226798348536</v>
      </c>
      <c r="BQ74" s="74">
        <f>SIM_BASE!AD31</f>
        <v>91354.290631768497</v>
      </c>
      <c r="BR74" s="95">
        <f t="shared" si="88"/>
        <v>90288.25443081843</v>
      </c>
      <c r="BS74" s="75">
        <f>SIM_BASE!AE31</f>
        <v>7986.7012418105842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50.767590304377904</v>
      </c>
      <c r="AO75" s="74">
        <f>SIM_BASE!F38</f>
        <v>90.192491289360419</v>
      </c>
      <c r="AP75" s="74">
        <f>SIM_BASE!G38</f>
        <v>8.7263109862219501</v>
      </c>
      <c r="AQ75" s="95">
        <f t="shared" si="82"/>
        <v>149.68639257996028</v>
      </c>
      <c r="AR75" s="75">
        <f>SIM_BASE!H38</f>
        <v>1218.2936168849133</v>
      </c>
      <c r="AS75" s="74">
        <f>SIM_BASE!K38</f>
        <v>36.038576436687464</v>
      </c>
      <c r="AT75" s="74">
        <f>SIM_BASE!L38</f>
        <v>69.852028498246341</v>
      </c>
      <c r="AU75" s="74">
        <f>SIM_BASE!M38</f>
        <v>7.0735355469464674</v>
      </c>
      <c r="AV75" s="95">
        <f t="shared" si="83"/>
        <v>112.96414048188028</v>
      </c>
      <c r="AW75" s="74">
        <f>SIM_BASE!N38</f>
        <v>20.283255313368418</v>
      </c>
      <c r="AX75" s="74">
        <f>SIM_BASE!O38</f>
        <v>1065.3319029720185</v>
      </c>
      <c r="AY75" s="98">
        <f t="shared" si="84"/>
        <v>1085.615158285387</v>
      </c>
      <c r="AZ75" s="72">
        <f>SIM_BASE!V38</f>
        <v>14.73001386769044</v>
      </c>
      <c r="BA75" s="72">
        <f>SIM_BASE!W38</f>
        <v>20.341462791114086</v>
      </c>
      <c r="BB75" s="72">
        <f>SIM_BASE!X38</f>
        <v>1.6537754392754809</v>
      </c>
      <c r="BC75" s="88">
        <f t="shared" si="85"/>
        <v>36.725252098080006</v>
      </c>
      <c r="BD75" s="73">
        <f>SIM_BASE!Y38</f>
        <v>132.67945859952667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1E-3</v>
      </c>
      <c r="BJ75" s="72">
        <f t="shared" ref="BJ75:BJ108" si="111">AN75-AS75-AZ75-BE75</f>
        <v>-1.9999999999994458E-3</v>
      </c>
      <c r="BK75" s="72">
        <f t="shared" ref="BK75:BK108" si="112">AO75-AT75-BA75-BF75</f>
        <v>-2.0000000000083276E-3</v>
      </c>
      <c r="BL75" s="72">
        <f t="shared" ref="BL75:BL108" si="113">AP75-AU75-BB75-BG75</f>
        <v>-1.9999999999981135E-3</v>
      </c>
      <c r="BM75" s="88">
        <f t="shared" si="87"/>
        <v>-6.0000000000058869E-3</v>
      </c>
      <c r="BN75" s="73">
        <f t="shared" ref="BN75:BN108" si="114">AR75-AW75-AX75-BD75-BI75</f>
        <v>-2.0000000004026788E-3</v>
      </c>
      <c r="BO75" s="74">
        <f>SIM_BASE!AB38</f>
        <v>100636.62000973288</v>
      </c>
      <c r="BP75" s="74">
        <f>SIM_BASE!AC38</f>
        <v>89886.157684351856</v>
      </c>
      <c r="BQ75" s="74">
        <f>SIM_BASE!AD38</f>
        <v>93066.0155207387</v>
      </c>
      <c r="BR75" s="95">
        <f t="shared" si="88"/>
        <v>93514.95700008377</v>
      </c>
      <c r="BS75" s="75">
        <f>SIM_BASE!AE38</f>
        <v>8250.4721215820755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52.290163607983494</v>
      </c>
      <c r="AO76" s="74">
        <f>SIM_BASE!F45</f>
        <v>95.627055417767821</v>
      </c>
      <c r="AP76" s="74">
        <f>SIM_BASE!G45</f>
        <v>9.4167682717778369</v>
      </c>
      <c r="AQ76" s="95">
        <f t="shared" si="82"/>
        <v>157.33398729752915</v>
      </c>
      <c r="AR76" s="75">
        <f>SIM_BASE!H45</f>
        <v>1278.2201397363076</v>
      </c>
      <c r="AS76" s="74">
        <f>SIM_BASE!K45</f>
        <v>36.680499742137009</v>
      </c>
      <c r="AT76" s="74">
        <f>SIM_BASE!L45</f>
        <v>73.791054259517438</v>
      </c>
      <c r="AU76" s="74">
        <f>SIM_BASE!M45</f>
        <v>7.6961987886539625</v>
      </c>
      <c r="AV76" s="95">
        <f t="shared" si="83"/>
        <v>118.16775279030841</v>
      </c>
      <c r="AW76" s="74">
        <f>SIM_BASE!N45</f>
        <v>21.299961115923079</v>
      </c>
      <c r="AX76" s="74">
        <f>SIM_BASE!O45</f>
        <v>1124.7021148562526</v>
      </c>
      <c r="AY76" s="98">
        <f t="shared" si="84"/>
        <v>1146.0020759721756</v>
      </c>
      <c r="AZ76" s="72">
        <f>SIM_BASE!V45</f>
        <v>15.610663865846485</v>
      </c>
      <c r="BA76" s="72">
        <f>SIM_BASE!W45</f>
        <v>21.837001158250391</v>
      </c>
      <c r="BB76" s="72">
        <f>SIM_BASE!X45</f>
        <v>1.7215694831238733</v>
      </c>
      <c r="BC76" s="88">
        <f t="shared" si="85"/>
        <v>39.16923450722075</v>
      </c>
      <c r="BD76" s="73">
        <f>SIM_BASE!Y45</f>
        <v>132.21906376413219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1E-3</v>
      </c>
      <c r="BJ76" s="72">
        <f t="shared" si="111"/>
        <v>-1.9999999999994458E-3</v>
      </c>
      <c r="BK76" s="72">
        <f t="shared" si="112"/>
        <v>-2.0000000000083276E-3</v>
      </c>
      <c r="BL76" s="72">
        <f t="shared" si="113"/>
        <v>-1.9999999999987797E-3</v>
      </c>
      <c r="BM76" s="88">
        <f t="shared" si="87"/>
        <v>-6.000000000006553E-3</v>
      </c>
      <c r="BN76" s="73">
        <f t="shared" si="114"/>
        <v>-2.0000000001753051E-3</v>
      </c>
      <c r="BO76" s="74">
        <f>SIM_BASE!AB45</f>
        <v>105955.44095199124</v>
      </c>
      <c r="BP76" s="74">
        <f>SIM_BASE!AC45</f>
        <v>91699.439744987467</v>
      </c>
      <c r="BQ76" s="74">
        <f>SIM_BASE!AD45</f>
        <v>93906.009405183708</v>
      </c>
      <c r="BR76" s="95">
        <f t="shared" si="88"/>
        <v>96268.363453821599</v>
      </c>
      <c r="BS76" s="75">
        <f>SIM_BASE!AE45</f>
        <v>8509.121575214398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53.852045382919364</v>
      </c>
      <c r="AO77" s="74">
        <f>SIM_BASE!F52</f>
        <v>101.934959799865</v>
      </c>
      <c r="AP77" s="74">
        <f>SIM_BASE!G52</f>
        <v>10.244187154634572</v>
      </c>
      <c r="AQ77" s="95">
        <f t="shared" si="82"/>
        <v>166.03119233741893</v>
      </c>
      <c r="AR77" s="75">
        <f>SIM_BASE!H52</f>
        <v>1346.6197637513296</v>
      </c>
      <c r="AS77" s="74">
        <f>SIM_BASE!K52</f>
        <v>37.328315080647968</v>
      </c>
      <c r="AT77" s="74">
        <f>SIM_BASE!L52</f>
        <v>78.386734823142447</v>
      </c>
      <c r="AU77" s="74">
        <f>SIM_BASE!M52</f>
        <v>8.445306329951956</v>
      </c>
      <c r="AV77" s="95">
        <f t="shared" si="83"/>
        <v>124.16035623374238</v>
      </c>
      <c r="AW77" s="74">
        <f>SIM_BASE!N52</f>
        <v>22.159779991961503</v>
      </c>
      <c r="AX77" s="74">
        <f>SIM_BASE!O52</f>
        <v>1188.5122070282996</v>
      </c>
      <c r="AY77" s="98">
        <f t="shared" si="84"/>
        <v>1210.6719870202612</v>
      </c>
      <c r="AZ77" s="72">
        <f>SIM_BASE!V52</f>
        <v>16.524730302271397</v>
      </c>
      <c r="BA77" s="72">
        <f>SIM_BASE!W52</f>
        <v>23.549224976722545</v>
      </c>
      <c r="BB77" s="72">
        <f>SIM_BASE!X52</f>
        <v>1.799880824682617</v>
      </c>
      <c r="BC77" s="88">
        <f t="shared" si="85"/>
        <v>41.87383610367656</v>
      </c>
      <c r="BD77" s="73">
        <f>SIM_BASE!Y52</f>
        <v>135.94877673106848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1E-3</v>
      </c>
      <c r="BJ77" s="72">
        <f t="shared" si="111"/>
        <v>-2.0000000000012222E-3</v>
      </c>
      <c r="BK77" s="72">
        <f t="shared" si="112"/>
        <v>-1.9999999999941167E-3</v>
      </c>
      <c r="BL77" s="72">
        <f t="shared" si="113"/>
        <v>-2.0000000000010001E-3</v>
      </c>
      <c r="BM77" s="88">
        <f t="shared" si="87"/>
        <v>-5.999999999996339E-3</v>
      </c>
      <c r="BN77" s="73">
        <f t="shared" si="114"/>
        <v>-2.0000000000616183E-3</v>
      </c>
      <c r="BO77" s="74">
        <f>SIM_BASE!AB52</f>
        <v>111399.00891898549</v>
      </c>
      <c r="BP77" s="74">
        <f>SIM_BASE!AC52</f>
        <v>92837.494067598309</v>
      </c>
      <c r="BQ77" s="74">
        <f>SIM_BASE!AD52</f>
        <v>93856.487106823624</v>
      </c>
      <c r="BR77" s="95">
        <f t="shared" si="88"/>
        <v>98487.250595281483</v>
      </c>
      <c r="BS77" s="75">
        <f>SIM_BASE!AE52</f>
        <v>8777.6668375808767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55.458845730792866</v>
      </c>
      <c r="AO78" s="74">
        <f>SIM_BASE!F59</f>
        <v>109.23945343060723</v>
      </c>
      <c r="AP78" s="74">
        <f>SIM_BASE!G59</f>
        <v>11.233199255388685</v>
      </c>
      <c r="AQ78" s="95">
        <f t="shared" si="82"/>
        <v>175.93149841678877</v>
      </c>
      <c r="AR78" s="75">
        <f>SIM_BASE!H59</f>
        <v>1424.5596689321028</v>
      </c>
      <c r="AS78" s="74">
        <f>SIM_BASE!K59</f>
        <v>37.978444653958334</v>
      </c>
      <c r="AT78" s="74">
        <f>SIM_BASE!L59</f>
        <v>83.738215538625894</v>
      </c>
      <c r="AU78" s="74">
        <f>SIM_BASE!M59</f>
        <v>9.3484767264721533</v>
      </c>
      <c r="AV78" s="95">
        <f t="shared" si="83"/>
        <v>131.06513691905639</v>
      </c>
      <c r="AW78" s="74">
        <f>SIM_BASE!N59</f>
        <v>22.843134475574153</v>
      </c>
      <c r="AX78" s="74">
        <f>SIM_BASE!O59</f>
        <v>1257.5194988280102</v>
      </c>
      <c r="AY78" s="98">
        <f t="shared" si="84"/>
        <v>1280.3626333035843</v>
      </c>
      <c r="AZ78" s="72">
        <f>SIM_BASE!V59</f>
        <v>17.481401076834505</v>
      </c>
      <c r="BA78" s="72">
        <f>SIM_BASE!W59</f>
        <v>25.502237891981338</v>
      </c>
      <c r="BB78" s="72">
        <f>SIM_BASE!X59</f>
        <v>1.8857225289165382</v>
      </c>
      <c r="BC78" s="88">
        <f t="shared" si="85"/>
        <v>44.869361497732378</v>
      </c>
      <c r="BD78" s="73">
        <f>SIM_BASE!Y59</f>
        <v>144.19803562851817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1E-3</v>
      </c>
      <c r="BJ78" s="72">
        <f t="shared" si="111"/>
        <v>-1.9999999999728004E-3</v>
      </c>
      <c r="BK78" s="72">
        <f t="shared" si="112"/>
        <v>-2.0000000000047749E-3</v>
      </c>
      <c r="BL78" s="72">
        <f t="shared" si="113"/>
        <v>-2.0000000000063292E-3</v>
      </c>
      <c r="BM78" s="88">
        <f t="shared" si="87"/>
        <v>-5.9999999999839045E-3</v>
      </c>
      <c r="BN78" s="73">
        <f t="shared" si="114"/>
        <v>-1.9999999996637144E-3</v>
      </c>
      <c r="BO78" s="74">
        <f>SIM_BASE!AB59</f>
        <v>116974.8775319736</v>
      </c>
      <c r="BP78" s="74">
        <f>SIM_BASE!AC59</f>
        <v>93275.568580205349</v>
      </c>
      <c r="BQ78" s="74">
        <f>SIM_BASE!AD59</f>
        <v>92921.12485511032</v>
      </c>
      <c r="BR78" s="95">
        <f t="shared" si="88"/>
        <v>100117.58168549597</v>
      </c>
      <c r="BS78" s="75">
        <f>SIM_BASE!AE59</f>
        <v>9056.4962754004973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53.31498349292194</v>
      </c>
      <c r="AO79" s="74">
        <f>SIM_BASE!F66</f>
        <v>117.77038583489332</v>
      </c>
      <c r="AP79" s="74">
        <f>SIM_BASE!G66</f>
        <v>12.425757110912711</v>
      </c>
      <c r="AQ79" s="95">
        <f t="shared" si="82"/>
        <v>183.51112643872798</v>
      </c>
      <c r="AR79" s="75">
        <f>SIM_BASE!H66</f>
        <v>1516.5063230532323</v>
      </c>
      <c r="AS79" s="74">
        <f>SIM_BASE!K66</f>
        <v>36.091923630699974</v>
      </c>
      <c r="AT79" s="74">
        <f>SIM_BASE!L66</f>
        <v>90.002087501218398</v>
      </c>
      <c r="AU79" s="74">
        <f>SIM_BASE!M66</f>
        <v>10.450541485462129</v>
      </c>
      <c r="AV79" s="95">
        <f t="shared" si="83"/>
        <v>136.5445526173805</v>
      </c>
      <c r="AW79" s="74">
        <f>SIM_BASE!N66</f>
        <v>24.673616475391427</v>
      </c>
      <c r="AX79" s="74">
        <f>SIM_BASE!O66</f>
        <v>1330.8611621926104</v>
      </c>
      <c r="AY79" s="98">
        <f t="shared" si="84"/>
        <v>1355.5347786680018</v>
      </c>
      <c r="AZ79" s="72">
        <f>SIM_BASE!V66</f>
        <v>17.224059862221971</v>
      </c>
      <c r="BA79" s="72">
        <f>SIM_BASE!W66</f>
        <v>27.7692983336749</v>
      </c>
      <c r="BB79" s="72">
        <f>SIM_BASE!X66</f>
        <v>1.97621562545058</v>
      </c>
      <c r="BC79" s="88">
        <f t="shared" si="85"/>
        <v>46.969573821347453</v>
      </c>
      <c r="BD79" s="73">
        <f>SIM_BASE!Y66</f>
        <v>160.97254438523052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1E-3</v>
      </c>
      <c r="BJ79" s="72">
        <f t="shared" si="111"/>
        <v>-2.0000000000047749E-3</v>
      </c>
      <c r="BK79" s="72">
        <f t="shared" si="112"/>
        <v>-1.9999999999799059E-3</v>
      </c>
      <c r="BL79" s="72">
        <f t="shared" si="113"/>
        <v>-1.9999999999976694E-3</v>
      </c>
      <c r="BM79" s="88">
        <f t="shared" si="87"/>
        <v>-5.9999999999823502E-3</v>
      </c>
      <c r="BN79" s="73">
        <f t="shared" si="114"/>
        <v>-1.9999999999479314E-3</v>
      </c>
      <c r="BO79" s="74">
        <f>SIM_BASE!AB66</f>
        <v>133638.09800436441</v>
      </c>
      <c r="BP79" s="74">
        <f>SIM_BASE!AC66</f>
        <v>93783.359691802674</v>
      </c>
      <c r="BQ79" s="74">
        <f>SIM_BASE!AD66</f>
        <v>91851.881419274476</v>
      </c>
      <c r="BR79" s="95">
        <f t="shared" si="88"/>
        <v>104170.07340902685</v>
      </c>
      <c r="BS79" s="75">
        <f>SIM_BASE!AE66</f>
        <v>9334.0651237506518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50.824384594838818</v>
      </c>
      <c r="AO80" s="74">
        <f>SIM_BASE!F73</f>
        <v>127.66569105740771</v>
      </c>
      <c r="AP80" s="74">
        <f>SIM_BASE!G73</f>
        <v>13.854342940162368</v>
      </c>
      <c r="AQ80" s="95">
        <f t="shared" si="82"/>
        <v>192.34441859240889</v>
      </c>
      <c r="AR80" s="75">
        <f>SIM_BASE!H73</f>
        <v>1621.8311449281143</v>
      </c>
      <c r="AS80" s="74">
        <f>SIM_BASE!K73</f>
        <v>33.978592104229492</v>
      </c>
      <c r="AT80" s="74">
        <f>SIM_BASE!L73</f>
        <v>97.283430878292123</v>
      </c>
      <c r="AU80" s="74">
        <f>SIM_BASE!M73</f>
        <v>11.789274150358999</v>
      </c>
      <c r="AV80" s="95">
        <f t="shared" si="83"/>
        <v>143.05129713288062</v>
      </c>
      <c r="AW80" s="74">
        <f>SIM_BASE!N73</f>
        <v>26.63143798158697</v>
      </c>
      <c r="AX80" s="74">
        <f>SIM_BASE!O73</f>
        <v>1415.0036730424447</v>
      </c>
      <c r="AY80" s="98">
        <f t="shared" si="84"/>
        <v>1441.6351110240316</v>
      </c>
      <c r="AZ80" s="72">
        <f>SIM_BASE!V73</f>
        <v>16.846792490609339</v>
      </c>
      <c r="BA80" s="72">
        <f>SIM_BASE!W73</f>
        <v>30.383260179115585</v>
      </c>
      <c r="BB80" s="72">
        <f>SIM_BASE!X73</f>
        <v>2.0660687898033685</v>
      </c>
      <c r="BC80" s="88">
        <f t="shared" si="85"/>
        <v>49.296121459528294</v>
      </c>
      <c r="BD80" s="73">
        <f>SIM_BASE!Y73</f>
        <v>180.19703390408253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1E-3</v>
      </c>
      <c r="BJ80" s="72">
        <f t="shared" si="111"/>
        <v>-2.0000000000118803E-3</v>
      </c>
      <c r="BK80" s="72">
        <f t="shared" si="112"/>
        <v>-1.9999999999941167E-3</v>
      </c>
      <c r="BL80" s="72">
        <f t="shared" si="113"/>
        <v>-1.9999999999990017E-3</v>
      </c>
      <c r="BM80" s="88">
        <f t="shared" si="87"/>
        <v>-6.0000000000049987E-3</v>
      </c>
      <c r="BN80" s="73">
        <f t="shared" si="114"/>
        <v>-1.9999999998342446E-3</v>
      </c>
      <c r="BO80" s="74">
        <f>SIM_BASE!AB73</f>
        <v>154287.2800168127</v>
      </c>
      <c r="BP80" s="74">
        <f>SIM_BASE!AC73</f>
        <v>93699.807798520225</v>
      </c>
      <c r="BQ80" s="74">
        <f>SIM_BASE!AD73</f>
        <v>90033.831129266124</v>
      </c>
      <c r="BR80" s="95">
        <f t="shared" si="88"/>
        <v>107788.86425270168</v>
      </c>
      <c r="BS80" s="75">
        <f>SIM_BASE!AE73</f>
        <v>9621.7987598856325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48.065234085877925</v>
      </c>
      <c r="AO81" s="74">
        <f>SIM_BASE!F80</f>
        <v>139.21771399921846</v>
      </c>
      <c r="AP81" s="74">
        <f>SIM_BASE!G80</f>
        <v>15.816858450399303</v>
      </c>
      <c r="AQ81" s="95">
        <f t="shared" si="82"/>
        <v>203.0998065354957</v>
      </c>
      <c r="AR81" s="75">
        <f>SIM_BASE!H80</f>
        <v>1746.5708495499571</v>
      </c>
      <c r="AS81" s="74">
        <f>SIM_BASE!K80</f>
        <v>31.672165969552466</v>
      </c>
      <c r="AT81" s="74">
        <f>SIM_BASE!L80</f>
        <v>105.69347746388573</v>
      </c>
      <c r="AU81" s="74">
        <f>SIM_BASE!M80</f>
        <v>13.190108290694111</v>
      </c>
      <c r="AV81" s="95">
        <f t="shared" si="83"/>
        <v>150.55575172413231</v>
      </c>
      <c r="AW81" s="74">
        <f>SIM_BASE!N80</f>
        <v>28.791965356877633</v>
      </c>
      <c r="AX81" s="74">
        <f>SIM_BASE!O80</f>
        <v>1517.0581947483188</v>
      </c>
      <c r="AY81" s="98">
        <f t="shared" si="84"/>
        <v>1545.8501601051964</v>
      </c>
      <c r="AZ81" s="72">
        <f>SIM_BASE!V80</f>
        <v>16.394068116325467</v>
      </c>
      <c r="BA81" s="72">
        <f>SIM_BASE!W80</f>
        <v>33.525236535332731</v>
      </c>
      <c r="BB81" s="72">
        <f>SIM_BASE!X80</f>
        <v>2.6277501597051907</v>
      </c>
      <c r="BC81" s="88">
        <f t="shared" si="85"/>
        <v>52.547054811363388</v>
      </c>
      <c r="BD81" s="73">
        <f>SIM_BASE!Y80</f>
        <v>215.66077995951704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-14.938090514756423</v>
      </c>
      <c r="BJ81" s="72">
        <f t="shared" si="111"/>
        <v>-2.0000000000083276E-3</v>
      </c>
      <c r="BK81" s="72">
        <f t="shared" si="112"/>
        <v>-1.9999999999976694E-3</v>
      </c>
      <c r="BL81" s="72">
        <f t="shared" si="113"/>
        <v>-1.9999999999981135E-3</v>
      </c>
      <c r="BM81" s="88">
        <f t="shared" si="87"/>
        <v>-6.0000000000041106E-3</v>
      </c>
      <c r="BN81" s="73">
        <f t="shared" si="114"/>
        <v>-1.9999999999829043E-3</v>
      </c>
      <c r="BO81" s="74">
        <f>SIM_BASE!AB80</f>
        <v>180215.13430795845</v>
      </c>
      <c r="BP81" s="74">
        <f>SIM_BASE!AC80</f>
        <v>93183.812538848419</v>
      </c>
      <c r="BQ81" s="74">
        <f>SIM_BASE!AD80</f>
        <v>89339.893471994481</v>
      </c>
      <c r="BR81" s="95">
        <f t="shared" si="88"/>
        <v>111155.68493749425</v>
      </c>
      <c r="BS81" s="75">
        <f>SIM_BASE!AE80</f>
        <v>9933.9725721871182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45.018367527760887</v>
      </c>
      <c r="AO82" s="74">
        <f>SIM_BASE!F87</f>
        <v>152.60498350417777</v>
      </c>
      <c r="AP82" s="74">
        <f>SIM_BASE!G87</f>
        <v>18.178013825508607</v>
      </c>
      <c r="AQ82" s="95">
        <f t="shared" si="82"/>
        <v>215.80136485744725</v>
      </c>
      <c r="AR82" s="75">
        <f>SIM_BASE!H87</f>
        <v>1888.0523984238848</v>
      </c>
      <c r="AS82" s="74">
        <f>SIM_BASE!K87</f>
        <v>29.305008274463418</v>
      </c>
      <c r="AT82" s="74">
        <f>SIM_BASE!L87</f>
        <v>115.57364902272332</v>
      </c>
      <c r="AU82" s="74">
        <f>SIM_BASE!M87</f>
        <v>14.91976208849403</v>
      </c>
      <c r="AV82" s="95">
        <f t="shared" si="83"/>
        <v>159.79841938568077</v>
      </c>
      <c r="AW82" s="74">
        <f>SIM_BASE!N87</f>
        <v>31.53667433156393</v>
      </c>
      <c r="AX82" s="74">
        <f>SIM_BASE!O87</f>
        <v>1641.8393108922794</v>
      </c>
      <c r="AY82" s="98">
        <f t="shared" si="84"/>
        <v>1673.3759852238434</v>
      </c>
      <c r="AZ82" s="72">
        <f>SIM_BASE!V87</f>
        <v>15.714359253297459</v>
      </c>
      <c r="BA82" s="72">
        <f>SIM_BASE!W87</f>
        <v>37.032334481454448</v>
      </c>
      <c r="BB82" s="72">
        <f>SIM_BASE!X87</f>
        <v>3.2155488312049396</v>
      </c>
      <c r="BC82" s="88">
        <f t="shared" si="85"/>
        <v>55.962242565956849</v>
      </c>
      <c r="BD82" s="73">
        <f>SIM_BASE!Y87</f>
        <v>253.98431060449832</v>
      </c>
      <c r="BE82" s="72">
        <f>SIM_BASE!R87</f>
        <v>1E-3</v>
      </c>
      <c r="BF82" s="72">
        <f>SIM_BASE!S87</f>
        <v>1E-3</v>
      </c>
      <c r="BG82" s="72">
        <f>SIM_BASE!T87</f>
        <v>4.4702905809624639E-2</v>
      </c>
      <c r="BH82" s="88">
        <f t="shared" si="86"/>
        <v>4.6702905809624641E-2</v>
      </c>
      <c r="BI82" s="75">
        <f>SIM_BASE!U87</f>
        <v>-39.305897404456559</v>
      </c>
      <c r="BJ82" s="72">
        <f t="shared" si="111"/>
        <v>-1.999999999990564E-3</v>
      </c>
      <c r="BK82" s="72">
        <f t="shared" si="112"/>
        <v>-1.9999999999976694E-3</v>
      </c>
      <c r="BL82" s="72">
        <f t="shared" si="113"/>
        <v>-1.9999999999873244E-3</v>
      </c>
      <c r="BM82" s="88">
        <f t="shared" si="87"/>
        <v>-5.9999999999755579E-3</v>
      </c>
      <c r="BN82" s="73">
        <f t="shared" si="114"/>
        <v>-2.0000000003079776E-3</v>
      </c>
      <c r="BO82" s="74">
        <f>SIM_BASE!AB87</f>
        <v>212730.37664077416</v>
      </c>
      <c r="BP82" s="74">
        <f>SIM_BASE!AC87</f>
        <v>92121.298659395514</v>
      </c>
      <c r="BQ82" s="74">
        <f>SIM_BASE!AD87</f>
        <v>87701.207559380826</v>
      </c>
      <c r="BR82" s="95">
        <f t="shared" si="88"/>
        <v>113826.79070326001</v>
      </c>
      <c r="BS82" s="75">
        <f>SIM_BASE!AE87</f>
        <v>10242.760999860417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41.796322602564466</v>
      </c>
      <c r="AO83" s="74">
        <f>SIM_BASE!F94</f>
        <v>168.10546748057567</v>
      </c>
      <c r="AP83" s="74">
        <f>SIM_BASE!G94</f>
        <v>21.541413302629728</v>
      </c>
      <c r="AQ83" s="95">
        <f t="shared" ref="AQ83" si="115">SUM(AN83:AP83)</f>
        <v>231.44320338576986</v>
      </c>
      <c r="AR83" s="75">
        <f>SIM_BASE!H94</f>
        <v>2052.2535869579442</v>
      </c>
      <c r="AS83" s="74">
        <f>SIM_BASE!K94</f>
        <v>26.876019324677518</v>
      </c>
      <c r="AT83" s="74">
        <f>SIM_BASE!L94</f>
        <v>127.21786496769499</v>
      </c>
      <c r="AU83" s="74">
        <f>SIM_BASE!M94</f>
        <v>16.618946557300838</v>
      </c>
      <c r="AV83" s="95">
        <f t="shared" ref="AV83" si="116">SUM(AS83:AU83)</f>
        <v>170.71283084967334</v>
      </c>
      <c r="AW83" s="74">
        <f>SIM_BASE!N94</f>
        <v>34.685055404935923</v>
      </c>
      <c r="AX83" s="74">
        <f>SIM_BASE!O94</f>
        <v>1798.1979112093977</v>
      </c>
      <c r="AY83" s="98">
        <f t="shared" ref="AY83" si="117">SUM(AW83:AX83)</f>
        <v>1832.8829666143336</v>
      </c>
      <c r="AZ83" s="72">
        <f>SIM_BASE!V94</f>
        <v>14.921303277886949</v>
      </c>
      <c r="BA83" s="72">
        <f>SIM_BASE!W94</f>
        <v>40.888602512880674</v>
      </c>
      <c r="BB83" s="72">
        <f>SIM_BASE!X94</f>
        <v>2.4519452121420837</v>
      </c>
      <c r="BC83" s="88">
        <f t="shared" ref="BC83" si="118">SUM(AZ83:BB83)</f>
        <v>58.261851002909708</v>
      </c>
      <c r="BD83" s="73">
        <f>SIM_BASE!Y94</f>
        <v>295.25820398126922</v>
      </c>
      <c r="BE83" s="72">
        <f>SIM_BASE!R94</f>
        <v>1E-3</v>
      </c>
      <c r="BF83" s="72">
        <f>SIM_BASE!S94</f>
        <v>1E-3</v>
      </c>
      <c r="BG83" s="72">
        <f>SIM_BASE!T94</f>
        <v>2.472521533186804</v>
      </c>
      <c r="BH83" s="88">
        <f t="shared" ref="BH83" si="119">SUM(BE83:BG83)</f>
        <v>2.4745215331868038</v>
      </c>
      <c r="BI83" s="75">
        <f>SIM_BASE!U94</f>
        <v>-75.885583637658783</v>
      </c>
      <c r="BJ83" s="72">
        <f t="shared" ref="BJ83" si="120">AN83-AS83-AZ83-BE83</f>
        <v>-2.0000000000012222E-3</v>
      </c>
      <c r="BK83" s="72">
        <f t="shared" ref="BK83" si="121">AO83-AT83-BA83-BF83</f>
        <v>-1.9999999999976694E-3</v>
      </c>
      <c r="BL83" s="72">
        <f t="shared" ref="BL83" si="122">AP83-AU83-BB83-BG83</f>
        <v>-1.9999999999975593E-3</v>
      </c>
      <c r="BM83" s="88">
        <f t="shared" ref="BM83" si="123">SUM(BJ83:BL83)</f>
        <v>-5.9999999999964509E-3</v>
      </c>
      <c r="BN83" s="73">
        <f t="shared" ref="BN83" si="124">AR83-AW83-AX83-BD83-BI83</f>
        <v>-1.999999999782176E-3</v>
      </c>
      <c r="BO83" s="74">
        <f>SIM_BASE!AB94</f>
        <v>253816.8480118796</v>
      </c>
      <c r="BP83" s="74">
        <f>SIM_BASE!AC94</f>
        <v>90528.926366309315</v>
      </c>
      <c r="BQ83" s="74">
        <f>SIM_BASE!AD94</f>
        <v>87862.723375962029</v>
      </c>
      <c r="BR83" s="95">
        <f t="shared" ref="BR83" si="125">SUMPRODUCT(BO83:BQ83,AS83:AU83)/AV83</f>
        <v>115976.45617999227</v>
      </c>
      <c r="BS83" s="75">
        <f>SIM_BASE!AE94</f>
        <v>10562.92826035122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55.540732130449868</v>
      </c>
      <c r="AO85" s="74">
        <f>SIM_BASE!F18</f>
        <v>262.68757786170181</v>
      </c>
      <c r="AP85" s="74">
        <f>SIM_BASE!G18</f>
        <v>28.240045237632678</v>
      </c>
      <c r="AQ85" s="95">
        <f t="shared" si="82"/>
        <v>346.46835522978438</v>
      </c>
      <c r="AR85" s="75">
        <f>SIM_BASE!H18</f>
        <v>390.77355145365954</v>
      </c>
      <c r="AS85" s="74">
        <f>SIM_BASE!K18</f>
        <v>44.452589270675901</v>
      </c>
      <c r="AT85" s="74">
        <f>SIM_BASE!L18</f>
        <v>227.80863648194904</v>
      </c>
      <c r="AU85" s="74">
        <f>SIM_BASE!M18</f>
        <v>24.835076162562292</v>
      </c>
      <c r="AV85" s="95">
        <f t="shared" si="83"/>
        <v>297.09630191518721</v>
      </c>
      <c r="AW85" s="74">
        <f>SIM_BASE!N18</f>
        <v>28.762739173636263</v>
      </c>
      <c r="AX85" s="74">
        <f>SIM_BASE!O18</f>
        <v>2594.3599494777827</v>
      </c>
      <c r="AY85" s="98">
        <f t="shared" si="84"/>
        <v>2623.1226886514191</v>
      </c>
      <c r="AZ85" s="72">
        <f>SIM_BASE!V18</f>
        <v>11.089142859773977</v>
      </c>
      <c r="BA85" s="72">
        <f>SIM_BASE!W18</f>
        <v>34.879941379752786</v>
      </c>
      <c r="BB85" s="72">
        <f>SIM_BASE!X18</f>
        <v>3.4059690750703919</v>
      </c>
      <c r="BC85" s="88">
        <f t="shared" si="85"/>
        <v>49.37505331459716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-2232.3481371977591</v>
      </c>
      <c r="BJ85" s="72">
        <f t="shared" si="111"/>
        <v>-2.0000000000101039E-3</v>
      </c>
      <c r="BK85" s="72">
        <f t="shared" si="112"/>
        <v>-2.0000000000118803E-3</v>
      </c>
      <c r="BL85" s="72">
        <f t="shared" si="113"/>
        <v>-2.000000000005219E-3</v>
      </c>
      <c r="BM85" s="88">
        <f t="shared" si="87"/>
        <v>-6.0000000000272032E-3</v>
      </c>
      <c r="BN85" s="73">
        <f t="shared" si="114"/>
        <v>-2.0000000004074536E-3</v>
      </c>
      <c r="BO85" s="74">
        <f>SIM_BASE!AB18</f>
        <v>84536.615761526802</v>
      </c>
      <c r="BP85" s="74">
        <f>SIM_BASE!AC18</f>
        <v>83164.685044300539</v>
      </c>
      <c r="BQ85" s="74">
        <f>SIM_BASE!AD18</f>
        <v>84465.96801587152</v>
      </c>
      <c r="BR85" s="95">
        <f t="shared" si="88"/>
        <v>83478.735854718689</v>
      </c>
      <c r="BS85" s="75">
        <f>SIM_BASE!AE18</f>
        <v>7173.7356502942621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57.236778505093426</v>
      </c>
      <c r="AO86" s="74">
        <f>SIM_BASE!F25</f>
        <v>274.24965752765763</v>
      </c>
      <c r="AP86" s="74">
        <f>SIM_BASE!G25</f>
        <v>29.767894709800679</v>
      </c>
      <c r="AQ86" s="95">
        <f t="shared" si="82"/>
        <v>361.2543307425517</v>
      </c>
      <c r="AR86" s="75">
        <f>SIM_BASE!H25</f>
        <v>404.96797193070847</v>
      </c>
      <c r="AS86" s="74">
        <f>SIM_BASE!K25</f>
        <v>44.187284691603033</v>
      </c>
      <c r="AT86" s="74">
        <f>SIM_BASE!L25</f>
        <v>233.63711517056601</v>
      </c>
      <c r="AU86" s="74">
        <f>SIM_BASE!M25</f>
        <v>25.847896937155845</v>
      </c>
      <c r="AV86" s="95">
        <f t="shared" si="83"/>
        <v>303.6722967993249</v>
      </c>
      <c r="AW86" s="74">
        <f>SIM_BASE!N25</f>
        <v>30.250903686469535</v>
      </c>
      <c r="AX86" s="74">
        <f>SIM_BASE!O25</f>
        <v>2742.4307293722491</v>
      </c>
      <c r="AY86" s="98">
        <f t="shared" si="84"/>
        <v>2772.6816330587185</v>
      </c>
      <c r="AZ86" s="72">
        <f>SIM_BASE!V25</f>
        <v>13.050493813490379</v>
      </c>
      <c r="BA86" s="72">
        <f>SIM_BASE!W25</f>
        <v>40.613542357091539</v>
      </c>
      <c r="BB86" s="72">
        <f>SIM_BASE!X25</f>
        <v>3.9209977726448439</v>
      </c>
      <c r="BC86" s="88">
        <f t="shared" si="85"/>
        <v>57.585033943226762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-2367.7126611280096</v>
      </c>
      <c r="BJ86" s="72">
        <f t="shared" si="111"/>
        <v>-1.9999999999852349E-3</v>
      </c>
      <c r="BK86" s="72">
        <f t="shared" si="112"/>
        <v>-1.9999999999124043E-3</v>
      </c>
      <c r="BL86" s="72">
        <f t="shared" si="113"/>
        <v>-2.0000000000101039E-3</v>
      </c>
      <c r="BM86" s="88">
        <f t="shared" si="87"/>
        <v>-5.9999999999077432E-3</v>
      </c>
      <c r="BN86" s="73">
        <f t="shared" si="114"/>
        <v>-2.000000000862201E-3</v>
      </c>
      <c r="BO86" s="74">
        <f>SIM_BASE!AB25</f>
        <v>89398.241129695671</v>
      </c>
      <c r="BP86" s="74">
        <f>SIM_BASE!AC25</f>
        <v>86877.393938280278</v>
      </c>
      <c r="BQ86" s="74">
        <f>SIM_BASE!AD25</f>
        <v>87733.789330778935</v>
      </c>
      <c r="BR86" s="95">
        <f t="shared" si="88"/>
        <v>87317.096254761578</v>
      </c>
      <c r="BS86" s="75">
        <f>SIM_BASE!AE25</f>
        <v>7391.5919600570633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58.977137184295671</v>
      </c>
      <c r="AO87" s="74">
        <f>SIM_BASE!F32</f>
        <v>287.7752704133357</v>
      </c>
      <c r="AP87" s="74">
        <f>SIM_BASE!G32</f>
        <v>31.617856087093379</v>
      </c>
      <c r="AQ87" s="95">
        <f t="shared" si="82"/>
        <v>378.37026368472476</v>
      </c>
      <c r="AR87" s="75">
        <f>SIM_BASE!H32</f>
        <v>422.4747935445393</v>
      </c>
      <c r="AS87" s="74">
        <f>SIM_BASE!K32</f>
        <v>43.908206695641297</v>
      </c>
      <c r="AT87" s="74">
        <f>SIM_BASE!L32</f>
        <v>240.97106457832967</v>
      </c>
      <c r="AU87" s="74">
        <f>SIM_BASE!M32</f>
        <v>27.129476441099868</v>
      </c>
      <c r="AV87" s="95">
        <f t="shared" si="83"/>
        <v>312.00874771507085</v>
      </c>
      <c r="AW87" s="74">
        <f>SIM_BASE!N32</f>
        <v>31.799005446152869</v>
      </c>
      <c r="AX87" s="74">
        <f>SIM_BASE!O32</f>
        <v>2899.9732744145354</v>
      </c>
      <c r="AY87" s="98">
        <f t="shared" si="84"/>
        <v>2931.7722798606883</v>
      </c>
      <c r="AZ87" s="72">
        <f>SIM_BASE!V32</f>
        <v>15.069930488654363</v>
      </c>
      <c r="BA87" s="72">
        <f>SIM_BASE!W32</f>
        <v>46.805205835006085</v>
      </c>
      <c r="BB87" s="72">
        <f>SIM_BASE!X32</f>
        <v>4.4893796459935249</v>
      </c>
      <c r="BC87" s="88">
        <f t="shared" si="85"/>
        <v>66.364515969653979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-2509.2964863161487</v>
      </c>
      <c r="BJ87" s="72">
        <f t="shared" si="111"/>
        <v>-1.9999999999887877E-3</v>
      </c>
      <c r="BK87" s="72">
        <f t="shared" si="112"/>
        <v>-2.0000000000545129E-3</v>
      </c>
      <c r="BL87" s="72">
        <f t="shared" si="113"/>
        <v>-2.0000000000136567E-3</v>
      </c>
      <c r="BM87" s="88">
        <f t="shared" si="87"/>
        <v>-6.0000000000569572E-3</v>
      </c>
      <c r="BN87" s="73">
        <f t="shared" si="114"/>
        <v>-2.0000000004074536E-3</v>
      </c>
      <c r="BO87" s="74">
        <f>SIM_BASE!AB32</f>
        <v>94432.544529793027</v>
      </c>
      <c r="BP87" s="74">
        <f>SIM_BASE!AC32</f>
        <v>90064.787512230745</v>
      </c>
      <c r="BQ87" s="74">
        <f>SIM_BASE!AD32</f>
        <v>90261.629875423721</v>
      </c>
      <c r="BR87" s="95">
        <f t="shared" si="88"/>
        <v>90696.566619777848</v>
      </c>
      <c r="BS87" s="75">
        <f>SIM_BASE!AE32</f>
        <v>7647.1206620605262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60.76714240692295</v>
      </c>
      <c r="AO88" s="74">
        <f>SIM_BASE!F39</f>
        <v>303.53803572687661</v>
      </c>
      <c r="AP88" s="74">
        <f>SIM_BASE!G39</f>
        <v>33.847602518815187</v>
      </c>
      <c r="AQ88" s="95">
        <f t="shared" ref="AQ88:AQ108" si="126">SUM(AN88:AP88)</f>
        <v>398.15278065261475</v>
      </c>
      <c r="AR88" s="75">
        <f>SIM_BASE!H39</f>
        <v>442.42773809479485</v>
      </c>
      <c r="AS88" s="74">
        <f>SIM_BASE!K39</f>
        <v>43.621616464263923</v>
      </c>
      <c r="AT88" s="74">
        <f>SIM_BASE!L39</f>
        <v>249.9678613315715</v>
      </c>
      <c r="AU88" s="74">
        <f>SIM_BASE!M39</f>
        <v>28.715171882367585</v>
      </c>
      <c r="AV88" s="95">
        <f t="shared" ref="AV88:AV108" si="127">SUM(AS88:AU88)</f>
        <v>322.30464967820302</v>
      </c>
      <c r="AW88" s="74">
        <f>SIM_BASE!N39</f>
        <v>33.404928747971269</v>
      </c>
      <c r="AX88" s="74">
        <f>SIM_BASE!O39</f>
        <v>3071.7574877757625</v>
      </c>
      <c r="AY88" s="98">
        <f t="shared" ref="AY88:AY108" si="128">SUM(AW88:AX88)</f>
        <v>3105.1624165237336</v>
      </c>
      <c r="AZ88" s="72">
        <f>SIM_BASE!V39</f>
        <v>17.146525942659032</v>
      </c>
      <c r="BA88" s="72">
        <f>SIM_BASE!W39</f>
        <v>53.571174395305057</v>
      </c>
      <c r="BB88" s="72">
        <f>SIM_BASE!X39</f>
        <v>5.1334306364476001</v>
      </c>
      <c r="BC88" s="88">
        <f t="shared" ref="BC88:BC108" si="129">SUM(AZ88:BB88)</f>
        <v>75.851130974411689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-2662.7336784289396</v>
      </c>
      <c r="BJ88" s="72">
        <f t="shared" si="111"/>
        <v>-2.0000000000047749E-3</v>
      </c>
      <c r="BK88" s="72">
        <f t="shared" si="112"/>
        <v>-1.999999999940826E-3</v>
      </c>
      <c r="BL88" s="72">
        <f t="shared" si="113"/>
        <v>-1.9999999999985576E-3</v>
      </c>
      <c r="BM88" s="88">
        <f t="shared" ref="BM88:BM108" si="131">SUM(BJ88:BL88)</f>
        <v>-5.9999999999441585E-3</v>
      </c>
      <c r="BN88" s="73">
        <f t="shared" si="114"/>
        <v>-1.9999999994979589E-3</v>
      </c>
      <c r="BO88" s="74">
        <f>SIM_BASE!AB39</f>
        <v>99623.26551699797</v>
      </c>
      <c r="BP88" s="74">
        <f>SIM_BASE!AC39</f>
        <v>92640.455749744564</v>
      </c>
      <c r="BQ88" s="74">
        <f>SIM_BASE!AD39</f>
        <v>91973.841847133779</v>
      </c>
      <c r="BR88" s="95">
        <f t="shared" ref="BR88:BR108" si="132">SUMPRODUCT(BO88:BQ88,AS88:AU88)/AV88</f>
        <v>93526.138028924848</v>
      </c>
      <c r="BS88" s="75">
        <f>SIM_BASE!AE39</f>
        <v>7910.474631424765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62.607339445206215</v>
      </c>
      <c r="AO89" s="74">
        <f>SIM_BASE!F46</f>
        <v>321.85812055336925</v>
      </c>
      <c r="AP89" s="74">
        <f>SIM_BASE!G46</f>
        <v>36.524830495651493</v>
      </c>
      <c r="AQ89" s="95">
        <f t="shared" si="126"/>
        <v>420.99029049422694</v>
      </c>
      <c r="AR89" s="75">
        <f>SIM_BASE!H46</f>
        <v>464.59888420960942</v>
      </c>
      <c r="AS89" s="74">
        <f>SIM_BASE!K46</f>
        <v>43.332569925657509</v>
      </c>
      <c r="AT89" s="74">
        <f>SIM_BASE!L46</f>
        <v>260.78976029877845</v>
      </c>
      <c r="AU89" s="74">
        <f>SIM_BASE!M46</f>
        <v>30.649038453789778</v>
      </c>
      <c r="AV89" s="95">
        <f t="shared" si="127"/>
        <v>334.77136867822571</v>
      </c>
      <c r="AW89" s="74">
        <f>SIM_BASE!N46</f>
        <v>34.99866617932954</v>
      </c>
      <c r="AX89" s="74">
        <f>SIM_BASE!O46</f>
        <v>3260.6538874608032</v>
      </c>
      <c r="AY89" s="98">
        <f t="shared" si="128"/>
        <v>3295.6525536401327</v>
      </c>
      <c r="AZ89" s="72">
        <f>SIM_BASE!V46</f>
        <v>19.27576951954871</v>
      </c>
      <c r="BA89" s="72">
        <f>SIM_BASE!W46</f>
        <v>61.069360254590883</v>
      </c>
      <c r="BB89" s="72">
        <f>SIM_BASE!X46</f>
        <v>5.8767920418616901</v>
      </c>
      <c r="BC89" s="88">
        <f t="shared" si="129"/>
        <v>86.221921816001284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-2831.0526694305231</v>
      </c>
      <c r="BJ89" s="72">
        <f t="shared" si="111"/>
        <v>-2.0000000000047749E-3</v>
      </c>
      <c r="BK89" s="72">
        <f t="shared" si="112"/>
        <v>-2.0000000000829346E-3</v>
      </c>
      <c r="BL89" s="72">
        <f t="shared" si="113"/>
        <v>-1.999999999975465E-3</v>
      </c>
      <c r="BM89" s="88">
        <f t="shared" si="131"/>
        <v>-6.0000000000631744E-3</v>
      </c>
      <c r="BN89" s="73">
        <f t="shared" si="114"/>
        <v>-2.0000000004074536E-3</v>
      </c>
      <c r="BO89" s="74">
        <f>SIM_BASE!AB46</f>
        <v>104950.85497438886</v>
      </c>
      <c r="BP89" s="74">
        <f>SIM_BASE!AC46</f>
        <v>94536.64813616121</v>
      </c>
      <c r="BQ89" s="74">
        <f>SIM_BASE!AD46</f>
        <v>92814.345518492701</v>
      </c>
      <c r="BR89" s="95">
        <f t="shared" si="132"/>
        <v>95726.975219546861</v>
      </c>
      <c r="BS89" s="75">
        <f>SIM_BASE!AE46</f>
        <v>8168.7827830844035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64.494189212215772</v>
      </c>
      <c r="AO90" s="74">
        <f>SIM_BASE!F53</f>
        <v>343.08971279254143</v>
      </c>
      <c r="AP90" s="74">
        <f>SIM_BASE!G53</f>
        <v>39.730037031496224</v>
      </c>
      <c r="AQ90" s="95">
        <f t="shared" si="126"/>
        <v>447.31393903625343</v>
      </c>
      <c r="AR90" s="75">
        <f>SIM_BASE!H53</f>
        <v>489.84154327298273</v>
      </c>
      <c r="AS90" s="74">
        <f>SIM_BASE!K53</f>
        <v>43.041923488773286</v>
      </c>
      <c r="AT90" s="74">
        <f>SIM_BASE!L53</f>
        <v>273.61454007280793</v>
      </c>
      <c r="AU90" s="74">
        <f>SIM_BASE!M53</f>
        <v>32.984031332889764</v>
      </c>
      <c r="AV90" s="95">
        <f t="shared" si="127"/>
        <v>349.64049489447098</v>
      </c>
      <c r="AW90" s="74">
        <f>SIM_BASE!N53</f>
        <v>36.436942736419837</v>
      </c>
      <c r="AX90" s="74">
        <f>SIM_BASE!O53</f>
        <v>3466.4321987310122</v>
      </c>
      <c r="AY90" s="98">
        <f t="shared" si="128"/>
        <v>3502.8691414674322</v>
      </c>
      <c r="AZ90" s="72">
        <f>SIM_BASE!V53</f>
        <v>21.453265723442502</v>
      </c>
      <c r="BA90" s="72">
        <f>SIM_BASE!W53</f>
        <v>69.476172719733668</v>
      </c>
      <c r="BB90" s="72">
        <f>SIM_BASE!X53</f>
        <v>6.7470056986064435</v>
      </c>
      <c r="BC90" s="88">
        <f t="shared" si="129"/>
        <v>97.676444141782611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-3013.0265981944494</v>
      </c>
      <c r="BJ90" s="72">
        <f t="shared" si="111"/>
        <v>-2.000000000015433E-3</v>
      </c>
      <c r="BK90" s="72">
        <f t="shared" si="112"/>
        <v>-2.0000000001610943E-3</v>
      </c>
      <c r="BL90" s="72">
        <f t="shared" si="113"/>
        <v>-1.9999999999834586E-3</v>
      </c>
      <c r="BM90" s="88">
        <f t="shared" si="131"/>
        <v>-6.0000000001599859E-3</v>
      </c>
      <c r="BN90" s="73">
        <f t="shared" si="114"/>
        <v>-1.9999999999527063E-3</v>
      </c>
      <c r="BO90" s="74">
        <f>SIM_BASE!AB53</f>
        <v>110402.5939513012</v>
      </c>
      <c r="BP90" s="74">
        <f>SIM_BASE!AC53</f>
        <v>95712.666545006039</v>
      </c>
      <c r="BQ90" s="74">
        <f>SIM_BASE!AD53</f>
        <v>92765.274621412333</v>
      </c>
      <c r="BR90" s="95">
        <f t="shared" si="132"/>
        <v>97242.998047599191</v>
      </c>
      <c r="BS90" s="75">
        <f>SIM_BASE!AE53</f>
        <v>8437.0518435244521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66.434521951107428</v>
      </c>
      <c r="AO91" s="74">
        <f>SIM_BASE!F60</f>
        <v>367.62692407671847</v>
      </c>
      <c r="AP91" s="74">
        <f>SIM_BASE!G60</f>
        <v>43.557742288854342</v>
      </c>
      <c r="AQ91" s="95">
        <f t="shared" si="126"/>
        <v>477.61918831668027</v>
      </c>
      <c r="AR91" s="75">
        <f>SIM_BASE!H60</f>
        <v>518.55526495210597</v>
      </c>
      <c r="AS91" s="74">
        <f>SIM_BASE!K60</f>
        <v>42.745370049196922</v>
      </c>
      <c r="AT91" s="74">
        <f>SIM_BASE!L60</f>
        <v>288.72461900801255</v>
      </c>
      <c r="AU91" s="74">
        <f>SIM_BASE!M60</f>
        <v>35.797953272204715</v>
      </c>
      <c r="AV91" s="95">
        <f t="shared" si="127"/>
        <v>367.26794232941421</v>
      </c>
      <c r="AW91" s="74">
        <f>SIM_BASE!N60</f>
        <v>37.694241776083672</v>
      </c>
      <c r="AX91" s="74">
        <f>SIM_BASE!O60</f>
        <v>3692.0228034106285</v>
      </c>
      <c r="AY91" s="98">
        <f t="shared" si="128"/>
        <v>3729.7170451867123</v>
      </c>
      <c r="AZ91" s="72">
        <f>SIM_BASE!V60</f>
        <v>23.6901519019105</v>
      </c>
      <c r="BA91" s="72">
        <f>SIM_BASE!W60</f>
        <v>78.90330506870562</v>
      </c>
      <c r="BB91" s="72">
        <f>SIM_BASE!X60</f>
        <v>7.7607890166496238</v>
      </c>
      <c r="BC91" s="88">
        <f t="shared" si="129"/>
        <v>110.35424598726574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-3211.1607802346052</v>
      </c>
      <c r="BJ91" s="72">
        <f t="shared" si="111"/>
        <v>-1.9999999999941167E-3</v>
      </c>
      <c r="BK91" s="72">
        <f t="shared" si="112"/>
        <v>-1.9999999997063469E-3</v>
      </c>
      <c r="BL91" s="72">
        <f t="shared" si="113"/>
        <v>-1.9999999999967813E-3</v>
      </c>
      <c r="BM91" s="88">
        <f t="shared" si="131"/>
        <v>-5.9999999996972449E-3</v>
      </c>
      <c r="BN91" s="73">
        <f t="shared" si="114"/>
        <v>-2.0000000013169483E-3</v>
      </c>
      <c r="BO91" s="74">
        <f>SIM_BASE!AB60</f>
        <v>115986.60062918013</v>
      </c>
      <c r="BP91" s="74">
        <f>SIM_BASE!AC60</f>
        <v>96141.961491572263</v>
      </c>
      <c r="BQ91" s="74">
        <f>SIM_BASE!AD60</f>
        <v>91830.232631633466</v>
      </c>
      <c r="BR91" s="95">
        <f t="shared" si="132"/>
        <v>98031.359653519452</v>
      </c>
      <c r="BS91" s="75">
        <f>SIM_BASE!AE60</f>
        <v>8715.6566251796194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63.907800875594098</v>
      </c>
      <c r="AO92" s="74">
        <f>SIM_BASE!F67</f>
        <v>396.18416562618182</v>
      </c>
      <c r="AP92" s="74">
        <f>SIM_BASE!G67</f>
        <v>48.170816773204635</v>
      </c>
      <c r="AQ92" s="95">
        <f t="shared" si="126"/>
        <v>508.26278327498056</v>
      </c>
      <c r="AR92" s="75">
        <f>SIM_BASE!H67</f>
        <v>552.4302354408253</v>
      </c>
      <c r="AS92" s="74">
        <f>SIM_BASE!K67</f>
        <v>39.572053854247798</v>
      </c>
      <c r="AT92" s="74">
        <f>SIM_BASE!L67</f>
        <v>306.62642324507379</v>
      </c>
      <c r="AU92" s="74">
        <f>SIM_BASE!M67</f>
        <v>39.224580898987838</v>
      </c>
      <c r="AV92" s="95">
        <f t="shared" si="127"/>
        <v>385.42305799830945</v>
      </c>
      <c r="AW92" s="74">
        <f>SIM_BASE!N67</f>
        <v>40.93874278448402</v>
      </c>
      <c r="AX92" s="74">
        <f>SIM_BASE!O67</f>
        <v>3983.7139434126293</v>
      </c>
      <c r="AY92" s="98">
        <f t="shared" si="128"/>
        <v>4024.6526861971133</v>
      </c>
      <c r="AZ92" s="72">
        <f>SIM_BASE!V67</f>
        <v>24.336747021346319</v>
      </c>
      <c r="BA92" s="72">
        <f>SIM_BASE!W67</f>
        <v>89.558742381108345</v>
      </c>
      <c r="BB92" s="72">
        <f>SIM_BASE!X67</f>
        <v>8.9472358742168279</v>
      </c>
      <c r="BC92" s="88">
        <f t="shared" si="129"/>
        <v>122.8427252766715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-3472.2214507562867</v>
      </c>
      <c r="BJ92" s="72">
        <f t="shared" si="111"/>
        <v>-2.0000000000189857E-3</v>
      </c>
      <c r="BK92" s="72">
        <f t="shared" si="112"/>
        <v>-2.0000000003174137E-3</v>
      </c>
      <c r="BL92" s="72">
        <f t="shared" si="113"/>
        <v>-2.0000000000314202E-3</v>
      </c>
      <c r="BM92" s="88">
        <f t="shared" si="131"/>
        <v>-6.0000000003678196E-3</v>
      </c>
      <c r="BN92" s="73">
        <f t="shared" si="114"/>
        <v>-2.0000000013169483E-3</v>
      </c>
      <c r="BO92" s="74">
        <f>SIM_BASE!AB67</f>
        <v>132674.33376644566</v>
      </c>
      <c r="BP92" s="74">
        <f>SIM_BASE!AC67</f>
        <v>96637.323271998001</v>
      </c>
      <c r="BQ92" s="74">
        <f>SIM_BASE!AD67</f>
        <v>90761.150989485293</v>
      </c>
      <c r="BR92" s="95">
        <f t="shared" si="132"/>
        <v>99739.286426900391</v>
      </c>
      <c r="BS92" s="75">
        <f>SIM_BASE!AE67</f>
        <v>8992.8811067884162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60.948926920978863</v>
      </c>
      <c r="AO93" s="74">
        <f>SIM_BASE!F74</f>
        <v>429.17884996538476</v>
      </c>
      <c r="AP93" s="74">
        <f>SIM_BASE!G74</f>
        <v>53.695437752948344</v>
      </c>
      <c r="AQ93" s="95">
        <f t="shared" si="126"/>
        <v>543.82321463931191</v>
      </c>
      <c r="AR93" s="75">
        <f>SIM_BASE!H74</f>
        <v>591.23198434594917</v>
      </c>
      <c r="AS93" s="74">
        <f>SIM_BASE!K74</f>
        <v>36.297294339271438</v>
      </c>
      <c r="AT93" s="74">
        <f>SIM_BASE!L74</f>
        <v>327.60191960349141</v>
      </c>
      <c r="AU93" s="74">
        <f>SIM_BASE!M74</f>
        <v>43.356866625475092</v>
      </c>
      <c r="AV93" s="95">
        <f t="shared" si="127"/>
        <v>407.25608056823796</v>
      </c>
      <c r="AW93" s="74">
        <f>SIM_BASE!N74</f>
        <v>44.657548505948697</v>
      </c>
      <c r="AX93" s="74">
        <f>SIM_BASE!O74</f>
        <v>4321.2481856616323</v>
      </c>
      <c r="AY93" s="98">
        <f t="shared" si="128"/>
        <v>4365.9057341675807</v>
      </c>
      <c r="AZ93" s="72">
        <f>SIM_BASE!V74</f>
        <v>24.652632581707422</v>
      </c>
      <c r="BA93" s="72">
        <f>SIM_BASE!W74</f>
        <v>101.57793036189314</v>
      </c>
      <c r="BB93" s="72">
        <f>SIM_BASE!X74</f>
        <v>10.311679954646971</v>
      </c>
      <c r="BC93" s="88">
        <f t="shared" si="129"/>
        <v>136.54224289824754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2.889117282627468E-2</v>
      </c>
      <c r="BH93" s="88">
        <f t="shared" si="130"/>
        <v>3.0891172826274682E-2</v>
      </c>
      <c r="BI93" s="75">
        <f>SIM_BASE!U74</f>
        <v>-3774.6727498216314</v>
      </c>
      <c r="BJ93" s="72">
        <f t="shared" si="111"/>
        <v>-1.9999999999976694E-3</v>
      </c>
      <c r="BK93" s="72">
        <f t="shared" si="112"/>
        <v>-1.999999999791612E-3</v>
      </c>
      <c r="BL93" s="72">
        <f t="shared" si="113"/>
        <v>-1.9999999999942841E-3</v>
      </c>
      <c r="BM93" s="88">
        <f t="shared" si="131"/>
        <v>-5.9999999997835656E-3</v>
      </c>
      <c r="BN93" s="73">
        <f t="shared" si="114"/>
        <v>-2.0000000004074536E-3</v>
      </c>
      <c r="BO93" s="74">
        <f>SIM_BASE!AB74</f>
        <v>153362.15971119277</v>
      </c>
      <c r="BP93" s="74">
        <f>SIM_BASE!AC74</f>
        <v>96487.139664910152</v>
      </c>
      <c r="BQ93" s="74">
        <f>SIM_BASE!AD74</f>
        <v>88947.831892944916</v>
      </c>
      <c r="BR93" s="95">
        <f t="shared" si="132"/>
        <v>100753.56726306911</v>
      </c>
      <c r="BS93" s="75">
        <f>SIM_BASE!AE74</f>
        <v>9280.3175785819385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57.611325660552346</v>
      </c>
      <c r="AO94" s="74">
        <f>SIM_BASE!F81</f>
        <v>467.4424049258032</v>
      </c>
      <c r="AP94" s="74">
        <f>SIM_BASE!G81</f>
        <v>61.336461925121938</v>
      </c>
      <c r="AQ94" s="95">
        <f t="shared" si="126"/>
        <v>586.39019251147749</v>
      </c>
      <c r="AR94" s="75">
        <f>SIM_BASE!H81</f>
        <v>636.51507025536455</v>
      </c>
      <c r="AS94" s="74">
        <f>SIM_BASE!K81</f>
        <v>33.008847501640858</v>
      </c>
      <c r="AT94" s="74">
        <f>SIM_BASE!L81</f>
        <v>352.15330066707952</v>
      </c>
      <c r="AU94" s="74">
        <f>SIM_BASE!M81</f>
        <v>47.465258620863857</v>
      </c>
      <c r="AV94" s="95">
        <f t="shared" si="127"/>
        <v>432.6274067895842</v>
      </c>
      <c r="AW94" s="74">
        <f>SIM_BASE!N81</f>
        <v>49.476161504260361</v>
      </c>
      <c r="AX94" s="74">
        <f>SIM_BASE!O81</f>
        <v>4741.1558397531162</v>
      </c>
      <c r="AY94" s="98">
        <f t="shared" si="128"/>
        <v>4790.6320012573769</v>
      </c>
      <c r="AZ94" s="72">
        <f>SIM_BASE!V81</f>
        <v>24.603478158911493</v>
      </c>
      <c r="BA94" s="72">
        <f>SIM_BASE!W81</f>
        <v>115.29010425872377</v>
      </c>
      <c r="BB94" s="72">
        <f>SIM_BASE!X81</f>
        <v>6.7866287128532958</v>
      </c>
      <c r="BC94" s="88">
        <f t="shared" si="129"/>
        <v>146.68021113048854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7.0865745914047968</v>
      </c>
      <c r="BH94" s="88">
        <f t="shared" si="130"/>
        <v>7.0885745914047966</v>
      </c>
      <c r="BI94" s="75">
        <f>SIM_BASE!U81</f>
        <v>-4154.1159310020121</v>
      </c>
      <c r="BJ94" s="72">
        <f t="shared" si="111"/>
        <v>-2.0000000000047749E-3</v>
      </c>
      <c r="BK94" s="72">
        <f t="shared" si="112"/>
        <v>-2.00000000009004E-3</v>
      </c>
      <c r="BL94" s="72">
        <f t="shared" si="113"/>
        <v>-2.0000000000113261E-3</v>
      </c>
      <c r="BM94" s="88">
        <f t="shared" si="131"/>
        <v>-6.0000000001061409E-3</v>
      </c>
      <c r="BN94" s="73">
        <f t="shared" si="114"/>
        <v>-2.0000000004074536E-3</v>
      </c>
      <c r="BO94" s="74">
        <f>SIM_BASE!AB81</f>
        <v>179346.67246150493</v>
      </c>
      <c r="BP94" s="74">
        <f>SIM_BASE!AC81</f>
        <v>95873.707669136522</v>
      </c>
      <c r="BQ94" s="74">
        <f>SIM_BASE!AD81</f>
        <v>88284.367452216669</v>
      </c>
      <c r="BR94" s="95">
        <f t="shared" si="132"/>
        <v>101409.91811626662</v>
      </c>
      <c r="BS94" s="75">
        <f>SIM_BASE!AE81</f>
        <v>9578.3176988088399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53.979359201437838</v>
      </c>
      <c r="AO95" s="74">
        <f>SIM_BASE!F88</f>
        <v>511.70414611551507</v>
      </c>
      <c r="AP95" s="74">
        <f>SIM_BASE!G88</f>
        <v>71.752488534532091</v>
      </c>
      <c r="AQ95" s="95">
        <f t="shared" si="126"/>
        <v>637.43599385148502</v>
      </c>
      <c r="AR95" s="75">
        <f>SIM_BASE!H88</f>
        <v>689.0300980849388</v>
      </c>
      <c r="AS95" s="74">
        <f>SIM_BASE!K88</f>
        <v>29.74976929421149</v>
      </c>
      <c r="AT95" s="74">
        <f>SIM_BASE!L88</f>
        <v>380.97527192828636</v>
      </c>
      <c r="AU95" s="74">
        <f>SIM_BASE!M88</f>
        <v>51.500437466710551</v>
      </c>
      <c r="AV95" s="95">
        <f t="shared" si="127"/>
        <v>462.22547868920839</v>
      </c>
      <c r="AW95" s="74">
        <f>SIM_BASE!N88</f>
        <v>55.612752209228681</v>
      </c>
      <c r="AX95" s="74">
        <f>SIM_BASE!O88</f>
        <v>5256.3846140021178</v>
      </c>
      <c r="AY95" s="98">
        <f t="shared" si="128"/>
        <v>5311.9973662113462</v>
      </c>
      <c r="AZ95" s="72">
        <f>SIM_BASE!V88</f>
        <v>24.230589907226364</v>
      </c>
      <c r="BA95" s="72">
        <f>SIM_BASE!W88</f>
        <v>130.72987418722872</v>
      </c>
      <c r="BB95" s="72">
        <f>SIM_BASE!X88</f>
        <v>0.25232342095860416</v>
      </c>
      <c r="BC95" s="88">
        <f t="shared" si="129"/>
        <v>155.21278751541371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20.00172764686295</v>
      </c>
      <c r="BH95" s="88">
        <f t="shared" si="130"/>
        <v>20.003727646862949</v>
      </c>
      <c r="BI95" s="75">
        <f>SIM_BASE!U88</f>
        <v>-4622.9662681264081</v>
      </c>
      <c r="BJ95" s="72">
        <f t="shared" si="111"/>
        <v>-2.000000000015433E-3</v>
      </c>
      <c r="BK95" s="72">
        <f t="shared" si="112"/>
        <v>-2.0000000000047749E-3</v>
      </c>
      <c r="BL95" s="72">
        <f t="shared" si="113"/>
        <v>-2.0000000000131024E-3</v>
      </c>
      <c r="BM95" s="88">
        <f t="shared" si="131"/>
        <v>-6.0000000000333103E-3</v>
      </c>
      <c r="BN95" s="73">
        <f t="shared" si="114"/>
        <v>-1.9999999994979589E-3</v>
      </c>
      <c r="BO95" s="74">
        <f>SIM_BASE!AB88</f>
        <v>211952.06410906112</v>
      </c>
      <c r="BP95" s="74">
        <f>SIM_BASE!AC88</f>
        <v>94714.011444950476</v>
      </c>
      <c r="BQ95" s="74">
        <f>SIM_BASE!AD88</f>
        <v>88657.255283200953</v>
      </c>
      <c r="BR95" s="95">
        <f t="shared" si="132"/>
        <v>101584.85602995011</v>
      </c>
      <c r="BS95" s="75">
        <f>SIM_BASE!AE88</f>
        <v>9887.2933515401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50.137075580691494</v>
      </c>
      <c r="AO96" s="74">
        <f>SIM_BASE!F95</f>
        <v>563.07992364938355</v>
      </c>
      <c r="AP96" s="74">
        <f>SIM_BASE!G95</f>
        <v>85.178300278486304</v>
      </c>
      <c r="AQ96" s="95">
        <f t="shared" ref="AQ96" si="133">SUM(AN96:AP96)</f>
        <v>698.39529950856138</v>
      </c>
      <c r="AR96" s="75">
        <f>SIM_BASE!H95</f>
        <v>749.59905166323517</v>
      </c>
      <c r="AS96" s="74">
        <f>SIM_BASE!K95</f>
        <v>26.569666153029608</v>
      </c>
      <c r="AT96" s="74">
        <f>SIM_BASE!L95</f>
        <v>414.66670790307421</v>
      </c>
      <c r="AU96" s="74">
        <f>SIM_BASE!M95</f>
        <v>55.946765254896654</v>
      </c>
      <c r="AV96" s="95">
        <f t="shared" ref="AV96" si="134">SUM(AS96:AU96)</f>
        <v>497.1831393110005</v>
      </c>
      <c r="AW96" s="74">
        <f>SIM_BASE!N95</f>
        <v>62.942544153006999</v>
      </c>
      <c r="AX96" s="74">
        <f>SIM_BASE!O95</f>
        <v>5877.9925624495017</v>
      </c>
      <c r="AY96" s="98">
        <f t="shared" ref="AY96" si="135">SUM(AW96:AX96)</f>
        <v>5940.9351066025083</v>
      </c>
      <c r="AZ96" s="72">
        <f>SIM_BASE!V95</f>
        <v>23.568409427661898</v>
      </c>
      <c r="BA96" s="72">
        <f>SIM_BASE!W95</f>
        <v>148.41421574630942</v>
      </c>
      <c r="BB96" s="72">
        <f>SIM_BASE!X95</f>
        <v>0.26809662710262666</v>
      </c>
      <c r="BC96" s="88">
        <f t="shared" ref="BC96" si="136">SUM(AZ96:BB96)</f>
        <v>172.25072180107395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28.965438396487031</v>
      </c>
      <c r="BH96" s="88">
        <f t="shared" ref="BH96" si="137">SUM(BE96:BG96)</f>
        <v>28.967438396487029</v>
      </c>
      <c r="BI96" s="75">
        <f>SIM_BASE!U95</f>
        <v>-5191.3350549392726</v>
      </c>
      <c r="BJ96" s="72">
        <f t="shared" ref="BJ96" si="138">AN96-AS96-AZ96-BE96</f>
        <v>-2.0000000000118803E-3</v>
      </c>
      <c r="BK96" s="72">
        <f t="shared" ref="BK96" si="139">AO96-AT96-BA96-BF96</f>
        <v>-2.00000000009004E-3</v>
      </c>
      <c r="BL96" s="72">
        <f t="shared" ref="BL96" si="140">AP96-AU96-BB96-BG96</f>
        <v>-2.000000000005997E-3</v>
      </c>
      <c r="BM96" s="88">
        <f t="shared" ref="BM96" si="141">SUM(BJ96:BL96)</f>
        <v>-6.0000000001079173E-3</v>
      </c>
      <c r="BN96" s="73">
        <f t="shared" ref="BN96" si="142">AR96-AW96-AX96-BD96-BI96</f>
        <v>-2.0000000013169483E-3</v>
      </c>
      <c r="BO96" s="74">
        <f>SIM_BASE!AB95</f>
        <v>253169.9303687356</v>
      </c>
      <c r="BP96" s="74">
        <f>SIM_BASE!AC95</f>
        <v>92981.48164169045</v>
      </c>
      <c r="BQ96" s="74">
        <f>SIM_BASE!AD95</f>
        <v>89031.553375962016</v>
      </c>
      <c r="BR96" s="95">
        <f t="shared" ref="BR96" si="143">SUMPRODUCT(BO96:BQ96,AS96:AU96)/AV96</f>
        <v>101097.54104866242</v>
      </c>
      <c r="BS96" s="75">
        <f>SIM_BASE!AE95</f>
        <v>10207.661318431085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189.49701894090686</v>
      </c>
      <c r="AO98" s="74">
        <f>SIM_BASE!F19</f>
        <v>101.19515771566068</v>
      </c>
      <c r="AP98" s="74">
        <f>SIM_BASE!G19</f>
        <v>9.7543715424709205</v>
      </c>
      <c r="AQ98" s="95">
        <f t="shared" si="126"/>
        <v>300.44654819903849</v>
      </c>
      <c r="AR98" s="75">
        <f>SIM_BASE!H19</f>
        <v>168.27259421514663</v>
      </c>
      <c r="AS98" s="74">
        <f>SIM_BASE!K19</f>
        <v>207.53487304469817</v>
      </c>
      <c r="AT98" s="74">
        <f>SIM_BASE!L19</f>
        <v>117.02104338436976</v>
      </c>
      <c r="AU98" s="74">
        <f>SIM_BASE!M19</f>
        <v>11.258518427737743</v>
      </c>
      <c r="AV98" s="95">
        <f t="shared" si="127"/>
        <v>335.81443485680563</v>
      </c>
      <c r="AW98" s="74">
        <f>SIM_BASE!N19</f>
        <v>29.222351836312939</v>
      </c>
      <c r="AX98" s="74">
        <f>SIM_BASE!O19</f>
        <v>1821.8856435548323</v>
      </c>
      <c r="AY98" s="98">
        <f t="shared" si="128"/>
        <v>1851.1079953911453</v>
      </c>
      <c r="AZ98" s="72">
        <f>SIM_BASE!V19</f>
        <v>-18.036854103791363</v>
      </c>
      <c r="BA98" s="72">
        <f>SIM_BASE!W19</f>
        <v>-15.824885668709078</v>
      </c>
      <c r="BB98" s="72">
        <f>SIM_BASE!X19</f>
        <v>-1.5031468852668197</v>
      </c>
      <c r="BC98" s="88">
        <f t="shared" si="129"/>
        <v>-35.364886657767265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-1682.8344011759987</v>
      </c>
      <c r="BJ98" s="72">
        <f t="shared" si="111"/>
        <v>-1.9999999999550369E-3</v>
      </c>
      <c r="BK98" s="72">
        <f t="shared" si="112"/>
        <v>-1.9999999999994458E-3</v>
      </c>
      <c r="BL98" s="72">
        <f t="shared" si="113"/>
        <v>-2.0000000000023324E-3</v>
      </c>
      <c r="BM98" s="88">
        <f t="shared" si="131"/>
        <v>-5.9999999999568151E-3</v>
      </c>
      <c r="BN98" s="73">
        <f t="shared" si="114"/>
        <v>-1.9999999999527063E-3</v>
      </c>
      <c r="BO98" s="74">
        <f>SIM_BASE!AB19</f>
        <v>84938.679839924633</v>
      </c>
      <c r="BP98" s="74">
        <f>SIM_BASE!AC19</f>
        <v>83186.690768500455</v>
      </c>
      <c r="BQ98" s="74">
        <f>SIM_BASE!AD19</f>
        <v>84885.181742869288</v>
      </c>
      <c r="BR98" s="95">
        <f t="shared" si="132"/>
        <v>84326.371740258546</v>
      </c>
      <c r="BS98" s="75">
        <f>SIM_BASE!AE19</f>
        <v>7163.7017939448615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195.2548699993086</v>
      </c>
      <c r="AO99" s="74">
        <f>SIM_BASE!F26</f>
        <v>105.62594977239476</v>
      </c>
      <c r="AP99" s="74">
        <f>SIM_BASE!G26</f>
        <v>10.280862568146082</v>
      </c>
      <c r="AQ99" s="95">
        <f t="shared" si="126"/>
        <v>311.16168233984945</v>
      </c>
      <c r="AR99" s="75">
        <f>SIM_BASE!H26</f>
        <v>174.35632825014218</v>
      </c>
      <c r="AS99" s="74">
        <f>SIM_BASE!K26</f>
        <v>215.69256374007711</v>
      </c>
      <c r="AT99" s="74">
        <f>SIM_BASE!L26</f>
        <v>122.04280089498059</v>
      </c>
      <c r="AU99" s="74">
        <f>SIM_BASE!M26</f>
        <v>11.737716995917474</v>
      </c>
      <c r="AV99" s="95">
        <f t="shared" si="127"/>
        <v>349.47308163097517</v>
      </c>
      <c r="AW99" s="74">
        <f>SIM_BASE!N26</f>
        <v>30.098398452353813</v>
      </c>
      <c r="AX99" s="74">
        <f>SIM_BASE!O26</f>
        <v>1912.8866386986663</v>
      </c>
      <c r="AY99" s="98">
        <f t="shared" si="128"/>
        <v>1942.9850371510202</v>
      </c>
      <c r="AZ99" s="72">
        <f>SIM_BASE!V26</f>
        <v>-20.436693740768476</v>
      </c>
      <c r="BA99" s="72">
        <f>SIM_BASE!W26</f>
        <v>-16.415851122585835</v>
      </c>
      <c r="BB99" s="72">
        <f>SIM_BASE!X26</f>
        <v>-1.4558544277713938</v>
      </c>
      <c r="BC99" s="88">
        <f t="shared" si="129"/>
        <v>-38.308399291125703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-1768.6277089008779</v>
      </c>
      <c r="BJ99" s="72">
        <f t="shared" si="111"/>
        <v>-2.0000000000331966E-3</v>
      </c>
      <c r="BK99" s="72">
        <f t="shared" si="112"/>
        <v>-1.999999999990564E-3</v>
      </c>
      <c r="BL99" s="72">
        <f t="shared" si="113"/>
        <v>-1.9999999999976694E-3</v>
      </c>
      <c r="BM99" s="88">
        <f t="shared" si="131"/>
        <v>-6.00000000002143E-3</v>
      </c>
      <c r="BN99" s="73">
        <f t="shared" si="114"/>
        <v>-1.9999999999527063E-3</v>
      </c>
      <c r="BO99" s="74">
        <f>SIM_BASE!AB26</f>
        <v>89777.333201010886</v>
      </c>
      <c r="BP99" s="74">
        <f>SIM_BASE!AC26</f>
        <v>86775.276276515113</v>
      </c>
      <c r="BQ99" s="74">
        <f>SIM_BASE!AD26</f>
        <v>88149.407597685495</v>
      </c>
      <c r="BR99" s="95">
        <f t="shared" si="132"/>
        <v>88674.279530225074</v>
      </c>
      <c r="BS99" s="75">
        <f>SIM_BASE!AE26</f>
        <v>7382.1545188975479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201.1638163177854</v>
      </c>
      <c r="AO100" s="74">
        <f>SIM_BASE!F33</f>
        <v>110.81629245952539</v>
      </c>
      <c r="AP100" s="74">
        <f>SIM_BASE!G33</f>
        <v>10.918862962286113</v>
      </c>
      <c r="AQ100" s="95">
        <f t="shared" si="126"/>
        <v>322.89897173959685</v>
      </c>
      <c r="AR100" s="75">
        <f>SIM_BASE!H33</f>
        <v>181.87262204457284</v>
      </c>
      <c r="AS100" s="74">
        <f>SIM_BASE!K33</f>
        <v>224.08339668752521</v>
      </c>
      <c r="AT100" s="74">
        <f>SIM_BASE!L33</f>
        <v>128.00771882205657</v>
      </c>
      <c r="AU100" s="74">
        <f>SIM_BASE!M33</f>
        <v>12.340637524574511</v>
      </c>
      <c r="AV100" s="95">
        <f t="shared" si="127"/>
        <v>364.43175303415626</v>
      </c>
      <c r="AW100" s="74">
        <f>SIM_BASE!N33</f>
        <v>30.933989342680359</v>
      </c>
      <c r="AX100" s="74">
        <f>SIM_BASE!O33</f>
        <v>2004.8247140709618</v>
      </c>
      <c r="AY100" s="98">
        <f t="shared" si="128"/>
        <v>2035.7587034136423</v>
      </c>
      <c r="AZ100" s="72">
        <f>SIM_BASE!V33</f>
        <v>-22.918580369739846</v>
      </c>
      <c r="BA100" s="72">
        <f>SIM_BASE!W33</f>
        <v>-17.190426362531181</v>
      </c>
      <c r="BB100" s="72">
        <f>SIM_BASE!X33</f>
        <v>-1.4207745622883954</v>
      </c>
      <c r="BC100" s="88">
        <f t="shared" si="129"/>
        <v>-41.52978129455942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-1853.885081369069</v>
      </c>
      <c r="BJ100" s="72">
        <f t="shared" si="111"/>
        <v>-1.9999999999585896E-3</v>
      </c>
      <c r="BK100" s="72">
        <f t="shared" si="112"/>
        <v>-2.0000000000083276E-3</v>
      </c>
      <c r="BL100" s="72">
        <f t="shared" si="113"/>
        <v>-2.0000000000027765E-3</v>
      </c>
      <c r="BM100" s="88">
        <f t="shared" si="131"/>
        <v>-5.9999999999696936E-3</v>
      </c>
      <c r="BN100" s="73">
        <f t="shared" si="114"/>
        <v>-2.0000000004074536E-3</v>
      </c>
      <c r="BO100" s="74">
        <f>SIM_BASE!AB33</f>
        <v>94785.35980302906</v>
      </c>
      <c r="BP100" s="74">
        <f>SIM_BASE!AC33</f>
        <v>89830.511815686026</v>
      </c>
      <c r="BQ100" s="74">
        <f>SIM_BASE!AD33</f>
        <v>90672.890597701407</v>
      </c>
      <c r="BR100" s="95">
        <f t="shared" si="132"/>
        <v>92905.695712124347</v>
      </c>
      <c r="BS100" s="75">
        <f>SIM_BASE!AE33</f>
        <v>7638.1926375636303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207.24204208382159</v>
      </c>
      <c r="AO101" s="74">
        <f>SIM_BASE!F40</f>
        <v>116.87169874614705</v>
      </c>
      <c r="AP101" s="74">
        <f>SIM_BASE!G40</f>
        <v>11.688296203646052</v>
      </c>
      <c r="AQ101" s="95">
        <f t="shared" si="126"/>
        <v>335.80203703361468</v>
      </c>
      <c r="AR101" s="75">
        <f>SIM_BASE!H40</f>
        <v>190.44946141429861</v>
      </c>
      <c r="AS101" s="74">
        <f>SIM_BASE!K40</f>
        <v>232.73498055290179</v>
      </c>
      <c r="AT101" s="74">
        <f>SIM_BASE!L40</f>
        <v>135.04947599119225</v>
      </c>
      <c r="AU101" s="74">
        <f>SIM_BASE!M40</f>
        <v>13.084275081081355</v>
      </c>
      <c r="AV101" s="95">
        <f t="shared" si="127"/>
        <v>380.86873162517537</v>
      </c>
      <c r="AW101" s="74">
        <f>SIM_BASE!N40</f>
        <v>31.809507201292337</v>
      </c>
      <c r="AX101" s="74">
        <f>SIM_BASE!O40</f>
        <v>2100.26947578203</v>
      </c>
      <c r="AY101" s="98">
        <f t="shared" si="128"/>
        <v>2132.0789829833225</v>
      </c>
      <c r="AZ101" s="72">
        <f>SIM_BASE!V40</f>
        <v>-25.4919384690802</v>
      </c>
      <c r="BA101" s="72">
        <f>SIM_BASE!W40</f>
        <v>-18.176777245045219</v>
      </c>
      <c r="BB101" s="72">
        <f>SIM_BASE!X40</f>
        <v>-1.3949788774353045</v>
      </c>
      <c r="BC101" s="88">
        <f t="shared" si="129"/>
        <v>-45.063694591560726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-1941.6285215690239</v>
      </c>
      <c r="BJ101" s="72">
        <f t="shared" si="111"/>
        <v>-2.0000000000012222E-3</v>
      </c>
      <c r="BK101" s="72">
        <f t="shared" si="112"/>
        <v>-1.9999999999870113E-3</v>
      </c>
      <c r="BL101" s="72">
        <f t="shared" si="113"/>
        <v>-1.9999999999981135E-3</v>
      </c>
      <c r="BM101" s="88">
        <f t="shared" si="131"/>
        <v>-5.999999999986347E-3</v>
      </c>
      <c r="BN101" s="73">
        <f t="shared" si="114"/>
        <v>-1.9999999999527063E-3</v>
      </c>
      <c r="BO101" s="74">
        <f>SIM_BASE!AB40</f>
        <v>99946.752163020821</v>
      </c>
      <c r="BP101" s="74">
        <f>SIM_BASE!AC40</f>
        <v>92271.359152711899</v>
      </c>
      <c r="BQ101" s="74">
        <f>SIM_BASE!AD40</f>
        <v>92380.49958602259</v>
      </c>
      <c r="BR101" s="95">
        <f t="shared" si="132"/>
        <v>96965.261061680954</v>
      </c>
      <c r="BS101" s="75">
        <f>SIM_BASE!AE40</f>
        <v>7901.9708506157313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213.49137908292545</v>
      </c>
      <c r="AO102" s="74">
        <f>SIM_BASE!F47</f>
        <v>123.91542368871268</v>
      </c>
      <c r="AP102" s="74">
        <f>SIM_BASE!G47</f>
        <v>12.612573745599324</v>
      </c>
      <c r="AQ102" s="95">
        <f t="shared" si="126"/>
        <v>350.01937651723745</v>
      </c>
      <c r="AR102" s="75">
        <f>SIM_BASE!H47</f>
        <v>199.99206425655069</v>
      </c>
      <c r="AS102" s="74">
        <f>SIM_BASE!K47</f>
        <v>241.67342733263979</v>
      </c>
      <c r="AT102" s="74">
        <f>SIM_BASE!L47</f>
        <v>143.31487002722062</v>
      </c>
      <c r="AU102" s="74">
        <f>SIM_BASE!M47</f>
        <v>13.989731465925621</v>
      </c>
      <c r="AV102" s="95">
        <f t="shared" si="127"/>
        <v>398.97802882578605</v>
      </c>
      <c r="AW102" s="74">
        <f>SIM_BASE!N47</f>
        <v>32.754072881204195</v>
      </c>
      <c r="AX102" s="74">
        <f>SIM_BASE!O47</f>
        <v>2200.4084523760812</v>
      </c>
      <c r="AY102" s="98">
        <f t="shared" si="128"/>
        <v>2233.1625252572853</v>
      </c>
      <c r="AZ102" s="72">
        <f>SIM_BASE!V47</f>
        <v>-28.181048249714333</v>
      </c>
      <c r="BA102" s="72">
        <f>SIM_BASE!W47</f>
        <v>-19.398446338507892</v>
      </c>
      <c r="BB102" s="72">
        <f>SIM_BASE!X47</f>
        <v>-1.3761577203262991</v>
      </c>
      <c r="BC102" s="88">
        <f t="shared" si="129"/>
        <v>-48.955652308548522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-2033.1694610007346</v>
      </c>
      <c r="BJ102" s="72">
        <f t="shared" si="111"/>
        <v>-2.0000000000083276E-3</v>
      </c>
      <c r="BK102" s="72">
        <f t="shared" si="112"/>
        <v>-2.0000000000509601E-3</v>
      </c>
      <c r="BL102" s="72">
        <f t="shared" si="113"/>
        <v>-1.9999999999976694E-3</v>
      </c>
      <c r="BM102" s="88">
        <f t="shared" si="131"/>
        <v>-6.0000000000569572E-3</v>
      </c>
      <c r="BN102" s="73">
        <f t="shared" si="114"/>
        <v>-1.9999999999527063E-3</v>
      </c>
      <c r="BO102" s="74">
        <f>SIM_BASE!AB47</f>
        <v>105244.0808913342</v>
      </c>
      <c r="BP102" s="74">
        <f>SIM_BASE!AC47</f>
        <v>94036.220578059554</v>
      </c>
      <c r="BQ102" s="74">
        <f>SIM_BASE!AD47</f>
        <v>93216.804981466863</v>
      </c>
      <c r="BR102" s="95">
        <f t="shared" si="132"/>
        <v>100796.4389759427</v>
      </c>
      <c r="BS102" s="75">
        <f>SIM_BASE!AE47</f>
        <v>8160.6241303717688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219.89967255743247</v>
      </c>
      <c r="AO103" s="74">
        <f>SIM_BASE!F54</f>
        <v>132.08393809032901</v>
      </c>
      <c r="AP103" s="74">
        <f>SIM_BASE!G54</f>
        <v>13.719556762373077</v>
      </c>
      <c r="AQ103" s="95">
        <f t="shared" si="126"/>
        <v>365.70316741013454</v>
      </c>
      <c r="AR103" s="75">
        <f>SIM_BASE!H54</f>
        <v>210.87134243627258</v>
      </c>
      <c r="AS103" s="74">
        <f>SIM_BASE!K54</f>
        <v>250.90766834667346</v>
      </c>
      <c r="AT103" s="74">
        <f>SIM_BASE!L54</f>
        <v>152.96985401186066</v>
      </c>
      <c r="AU103" s="74">
        <f>SIM_BASE!M54</f>
        <v>15.082374317609014</v>
      </c>
      <c r="AV103" s="95">
        <f t="shared" si="127"/>
        <v>418.95989667614316</v>
      </c>
      <c r="AW103" s="74">
        <f>SIM_BASE!N54</f>
        <v>33.721408827973782</v>
      </c>
      <c r="AX103" s="74">
        <f>SIM_BASE!O54</f>
        <v>2304.2475653804586</v>
      </c>
      <c r="AY103" s="98">
        <f t="shared" si="128"/>
        <v>2337.9689742084324</v>
      </c>
      <c r="AZ103" s="72">
        <f>SIM_BASE!V54</f>
        <v>-31.006995789240975</v>
      </c>
      <c r="BA103" s="72">
        <f>SIM_BASE!W54</f>
        <v>-20.884915921531665</v>
      </c>
      <c r="BB103" s="72">
        <f>SIM_BASE!X54</f>
        <v>-1.3618175552359399</v>
      </c>
      <c r="BC103" s="88">
        <f t="shared" si="129"/>
        <v>-53.253729266008577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-2127.0966317721595</v>
      </c>
      <c r="BJ103" s="72">
        <f t="shared" si="111"/>
        <v>-2.0000000000189857E-3</v>
      </c>
      <c r="BK103" s="72">
        <f t="shared" si="112"/>
        <v>-1.9999999999834586E-3</v>
      </c>
      <c r="BL103" s="72">
        <f t="shared" si="113"/>
        <v>-1.9999999999970033E-3</v>
      </c>
      <c r="BM103" s="88">
        <f t="shared" si="131"/>
        <v>-5.9999999999994476E-3</v>
      </c>
      <c r="BN103" s="73">
        <f t="shared" si="114"/>
        <v>-2.0000000004074536E-3</v>
      </c>
      <c r="BO103" s="74">
        <f>SIM_BASE!AB54</f>
        <v>110668.47047334115</v>
      </c>
      <c r="BP103" s="74">
        <f>SIM_BASE!AC54</f>
        <v>95090.682094355652</v>
      </c>
      <c r="BQ103" s="74">
        <f>SIM_BASE!AD54</f>
        <v>93164.65878075028</v>
      </c>
      <c r="BR103" s="95">
        <f t="shared" si="132"/>
        <v>104350.60789247519</v>
      </c>
      <c r="BS103" s="75">
        <f>SIM_BASE!AE54</f>
        <v>8429.1696964378207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226.4900012564606</v>
      </c>
      <c r="AO104" s="74">
        <f>SIM_BASE!F61</f>
        <v>141.53053641042402</v>
      </c>
      <c r="AP104" s="74">
        <f>SIM_BASE!G61</f>
        <v>15.042005421433188</v>
      </c>
      <c r="AQ104" s="95">
        <f t="shared" si="126"/>
        <v>383.0625430883178</v>
      </c>
      <c r="AR104" s="75">
        <f>SIM_BASE!H61</f>
        <v>223.2572418678206</v>
      </c>
      <c r="AS104" s="74">
        <f>SIM_BASE!K61</f>
        <v>260.4245891699789</v>
      </c>
      <c r="AT104" s="74">
        <f>SIM_BASE!L61</f>
        <v>164.24563454872322</v>
      </c>
      <c r="AU104" s="74">
        <f>SIM_BASE!M61</f>
        <v>16.399028363293432</v>
      </c>
      <c r="AV104" s="95">
        <f t="shared" si="127"/>
        <v>441.06925208199556</v>
      </c>
      <c r="AW104" s="74">
        <f>SIM_BASE!N61</f>
        <v>34.714282720256911</v>
      </c>
      <c r="AX104" s="74">
        <f>SIM_BASE!O61</f>
        <v>2412.7244467670262</v>
      </c>
      <c r="AY104" s="98">
        <f t="shared" si="128"/>
        <v>2447.4387294872831</v>
      </c>
      <c r="AZ104" s="72">
        <f>SIM_BASE!V61</f>
        <v>-33.933587913518316</v>
      </c>
      <c r="BA104" s="72">
        <f>SIM_BASE!W61</f>
        <v>-22.714098138299189</v>
      </c>
      <c r="BB104" s="72">
        <f>SIM_BASE!X61</f>
        <v>-1.3560229418602416</v>
      </c>
      <c r="BC104" s="88">
        <f t="shared" si="129"/>
        <v>-58.003708993677741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-2224.1804876194619</v>
      </c>
      <c r="BJ104" s="72">
        <f t="shared" si="111"/>
        <v>-1.9999999999834586E-3</v>
      </c>
      <c r="BK104" s="72">
        <f t="shared" si="112"/>
        <v>-2.0000000000083276E-3</v>
      </c>
      <c r="BL104" s="72">
        <f t="shared" si="113"/>
        <v>-2.0000000000021103E-3</v>
      </c>
      <c r="BM104" s="88">
        <f t="shared" si="131"/>
        <v>-5.9999999999938965E-3</v>
      </c>
      <c r="BN104" s="73">
        <f t="shared" si="114"/>
        <v>-2.000000000862201E-3</v>
      </c>
      <c r="BO104" s="74">
        <f>SIM_BASE!AB61</f>
        <v>116226.01487942212</v>
      </c>
      <c r="BP104" s="74">
        <f>SIM_BASE!AC61</f>
        <v>95414.18993184845</v>
      </c>
      <c r="BQ104" s="74">
        <f>SIM_BASE!AD61</f>
        <v>92228.408707450464</v>
      </c>
      <c r="BR104" s="95">
        <f t="shared" si="132"/>
        <v>107583.85993231673</v>
      </c>
      <c r="BS104" s="75">
        <f>SIM_BASE!AE61</f>
        <v>8707.9956031079419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217.8154361195611</v>
      </c>
      <c r="AO105" s="74">
        <f>SIM_BASE!F68</f>
        <v>152.53177160175102</v>
      </c>
      <c r="AP105" s="74">
        <f>SIM_BASE!G68</f>
        <v>16.636142758982828</v>
      </c>
      <c r="AQ105" s="95">
        <f t="shared" si="126"/>
        <v>386.98335048029492</v>
      </c>
      <c r="AR105" s="75">
        <f>SIM_BASE!H68</f>
        <v>237.84919082991485</v>
      </c>
      <c r="AS105" s="74">
        <f>SIM_BASE!K68</f>
        <v>250.42769043360732</v>
      </c>
      <c r="AT105" s="74">
        <f>SIM_BASE!L68</f>
        <v>177.51947207113648</v>
      </c>
      <c r="AU105" s="74">
        <f>SIM_BASE!M68</f>
        <v>18.00239329507756</v>
      </c>
      <c r="AV105" s="95">
        <f t="shared" si="127"/>
        <v>445.94955579982138</v>
      </c>
      <c r="AW105" s="74">
        <f>SIM_BASE!N68</f>
        <v>35.801735767123958</v>
      </c>
      <c r="AX105" s="74">
        <f>SIM_BASE!O68</f>
        <v>2483.432113651601</v>
      </c>
      <c r="AY105" s="98">
        <f t="shared" si="128"/>
        <v>2519.2338494187247</v>
      </c>
      <c r="AZ105" s="72">
        <f>SIM_BASE!V68</f>
        <v>-32.611254314046327</v>
      </c>
      <c r="BA105" s="72">
        <f>SIM_BASE!W68</f>
        <v>-24.986700469385461</v>
      </c>
      <c r="BB105" s="72">
        <f>SIM_BASE!X68</f>
        <v>-1.365250536094724</v>
      </c>
      <c r="BC105" s="88">
        <f t="shared" si="129"/>
        <v>-58.963205319526516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-2281.3836585888102</v>
      </c>
      <c r="BJ105" s="72">
        <f t="shared" si="111"/>
        <v>-1.9999999998981935E-3</v>
      </c>
      <c r="BK105" s="72">
        <f t="shared" si="112"/>
        <v>-1.9999999999976694E-3</v>
      </c>
      <c r="BL105" s="72">
        <f t="shared" si="113"/>
        <v>-2.0000000000081055E-3</v>
      </c>
      <c r="BM105" s="88">
        <f t="shared" si="131"/>
        <v>-5.9999999999039684E-3</v>
      </c>
      <c r="BN105" s="73">
        <f t="shared" si="114"/>
        <v>-1.9999999999527063E-3</v>
      </c>
      <c r="BO105" s="74">
        <f>SIM_BASE!AB68</f>
        <v>132837.17789143912</v>
      </c>
      <c r="BP105" s="74">
        <f>SIM_BASE!AC68</f>
        <v>95804.59386084479</v>
      </c>
      <c r="BQ105" s="74">
        <f>SIM_BASE!AD68</f>
        <v>91159.876359961563</v>
      </c>
      <c r="BR105" s="95">
        <f t="shared" si="132"/>
        <v>116413.13206622911</v>
      </c>
      <c r="BS105" s="75">
        <f>SIM_BASE!AE68</f>
        <v>8985.5805637327612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207.67672774876581</v>
      </c>
      <c r="AO106" s="74">
        <f>SIM_BASE!F75</f>
        <v>165.25054546176239</v>
      </c>
      <c r="AP106" s="74">
        <f>SIM_BASE!G75</f>
        <v>18.545841932459336</v>
      </c>
      <c r="AQ106" s="95">
        <f t="shared" si="126"/>
        <v>391.47311514298752</v>
      </c>
      <c r="AR106" s="75">
        <f>SIM_BASE!H75</f>
        <v>254.59086339284471</v>
      </c>
      <c r="AS106" s="74">
        <f>SIM_BASE!K75</f>
        <v>238.39239476870671</v>
      </c>
      <c r="AT106" s="74">
        <f>SIM_BASE!L75</f>
        <v>193.06479122358536</v>
      </c>
      <c r="AU106" s="74">
        <f>SIM_BASE!M75</f>
        <v>19.935976707034058</v>
      </c>
      <c r="AV106" s="95">
        <f t="shared" si="127"/>
        <v>451.39316269932613</v>
      </c>
      <c r="AW106" s="74">
        <f>SIM_BASE!N75</f>
        <v>36.934858961525862</v>
      </c>
      <c r="AX106" s="74">
        <f>SIM_BASE!O75</f>
        <v>2561.8936575746693</v>
      </c>
      <c r="AY106" s="98">
        <f t="shared" si="128"/>
        <v>2598.8285165361954</v>
      </c>
      <c r="AZ106" s="72">
        <f>SIM_BASE!V75</f>
        <v>-30.714667019940801</v>
      </c>
      <c r="BA106" s="72">
        <f>SIM_BASE!W75</f>
        <v>-27.813245761822948</v>
      </c>
      <c r="BB106" s="72">
        <f>SIM_BASE!X75</f>
        <v>-1.3891347745747216</v>
      </c>
      <c r="BC106" s="88">
        <f t="shared" si="129"/>
        <v>-59.917047556338467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-2344.2366531433504</v>
      </c>
      <c r="BJ106" s="72">
        <f t="shared" si="111"/>
        <v>-2.0000000000935927E-3</v>
      </c>
      <c r="BK106" s="72">
        <f t="shared" si="112"/>
        <v>-2.0000000000260912E-3</v>
      </c>
      <c r="BL106" s="72">
        <f t="shared" si="113"/>
        <v>-2.0000000000007781E-3</v>
      </c>
      <c r="BM106" s="88">
        <f t="shared" si="131"/>
        <v>-6.0000000001204619E-3</v>
      </c>
      <c r="BN106" s="73">
        <f t="shared" si="114"/>
        <v>-2.0000000004074536E-3</v>
      </c>
      <c r="BO106" s="74">
        <f>SIM_BASE!AB75</f>
        <v>153405.43868788582</v>
      </c>
      <c r="BP106" s="74">
        <f>SIM_BASE!AC75</f>
        <v>95576.140583142973</v>
      </c>
      <c r="BQ106" s="74">
        <f>SIM_BASE!AD75</f>
        <v>89355.42543654106</v>
      </c>
      <c r="BR106" s="95">
        <f t="shared" si="132"/>
        <v>125842.54681096537</v>
      </c>
      <c r="BS106" s="75">
        <f>SIM_BASE!AE75</f>
        <v>9273.3298075608363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196.24388126999344</v>
      </c>
      <c r="AO107" s="74">
        <f>SIM_BASE!F82</f>
        <v>180.01965657570295</v>
      </c>
      <c r="AP107" s="74">
        <f>SIM_BASE!G82</f>
        <v>21.188278084761894</v>
      </c>
      <c r="AQ107" s="95">
        <f t="shared" si="126"/>
        <v>397.45181593045834</v>
      </c>
      <c r="AR107" s="75">
        <f>SIM_BASE!H82</f>
        <v>274.12919581097572</v>
      </c>
      <c r="AS107" s="74">
        <f>SIM_BASE!K82</f>
        <v>224.8148186940582</v>
      </c>
      <c r="AT107" s="74">
        <f>SIM_BASE!L82</f>
        <v>211.30839304841345</v>
      </c>
      <c r="AU107" s="74">
        <f>SIM_BASE!M82</f>
        <v>21.879734584871819</v>
      </c>
      <c r="AV107" s="95">
        <f t="shared" si="127"/>
        <v>458.00294632734347</v>
      </c>
      <c r="AW107" s="74">
        <f>SIM_BASE!N82</f>
        <v>38.126572876386199</v>
      </c>
      <c r="AX107" s="74">
        <f>SIM_BASE!O82</f>
        <v>2664.2242452752521</v>
      </c>
      <c r="AY107" s="98">
        <f t="shared" si="128"/>
        <v>2702.3508181516381</v>
      </c>
      <c r="AZ107" s="72">
        <f>SIM_BASE!V82</f>
        <v>-28.569937424064911</v>
      </c>
      <c r="BA107" s="72">
        <f>SIM_BASE!W82</f>
        <v>-31.287736472710488</v>
      </c>
      <c r="BB107" s="72">
        <f>SIM_BASE!X82</f>
        <v>-0.69045650010992554</v>
      </c>
      <c r="BC107" s="88">
        <f t="shared" si="129"/>
        <v>-60.54813039688532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-2428.2206223406624</v>
      </c>
      <c r="BJ107" s="72">
        <f t="shared" si="111"/>
        <v>-1.9999999998555609E-3</v>
      </c>
      <c r="BK107" s="72">
        <f t="shared" si="112"/>
        <v>-2.0000000000083276E-3</v>
      </c>
      <c r="BL107" s="72">
        <f t="shared" si="113"/>
        <v>-2.0000000000000009E-3</v>
      </c>
      <c r="BM107" s="88">
        <f t="shared" si="131"/>
        <v>-5.9999999998638894E-3</v>
      </c>
      <c r="BN107" s="73">
        <f t="shared" si="114"/>
        <v>-2.0000000004074536E-3</v>
      </c>
      <c r="BO107" s="74">
        <f>SIM_BASE!AB82</f>
        <v>179193.39805083265</v>
      </c>
      <c r="BP107" s="74">
        <f>SIM_BASE!AC82</f>
        <v>94902.656023411342</v>
      </c>
      <c r="BQ107" s="74">
        <f>SIM_BASE!AD82</f>
        <v>88705.71129921668</v>
      </c>
      <c r="BR107" s="95">
        <f t="shared" si="132"/>
        <v>135981.47556277949</v>
      </c>
      <c r="BS107" s="75">
        <f>SIM_BASE!AE82</f>
        <v>9571.6243239164323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183.83688618589761</v>
      </c>
      <c r="AO108" s="74">
        <f>SIM_BASE!F89</f>
        <v>197.12842801215828</v>
      </c>
      <c r="AP108" s="74">
        <f>SIM_BASE!G89</f>
        <v>24.695540577080333</v>
      </c>
      <c r="AQ108" s="95">
        <f t="shared" si="126"/>
        <v>405.66085477513627</v>
      </c>
      <c r="AR108" s="75">
        <f>SIM_BASE!H89</f>
        <v>296.69217117343442</v>
      </c>
      <c r="AS108" s="74">
        <f>SIM_BASE!K89</f>
        <v>209.89165738715974</v>
      </c>
      <c r="AT108" s="74">
        <f>SIM_BASE!L89</f>
        <v>232.80047987051879</v>
      </c>
      <c r="AU108" s="74">
        <f>SIM_BASE!M89</f>
        <v>23.919780527525276</v>
      </c>
      <c r="AV108" s="95">
        <f t="shared" si="127"/>
        <v>466.61191778520379</v>
      </c>
      <c r="AW108" s="74">
        <f>SIM_BASE!N89</f>
        <v>39.422386957198093</v>
      </c>
      <c r="AX108" s="74">
        <f>SIM_BASE!O89</f>
        <v>2792.021969441992</v>
      </c>
      <c r="AY108" s="98">
        <f t="shared" si="128"/>
        <v>2831.4443563991899</v>
      </c>
      <c r="AZ108" s="72">
        <f>SIM_BASE!V89</f>
        <v>-26.053771201262137</v>
      </c>
      <c r="BA108" s="72">
        <f>SIM_BASE!W89</f>
        <v>-35.671051858360507</v>
      </c>
      <c r="BB108" s="72">
        <f>SIM_BASE!X89</f>
        <v>-0.25032342095860416</v>
      </c>
      <c r="BC108" s="88">
        <f t="shared" si="129"/>
        <v>-61.975146480581245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1.028083470513663</v>
      </c>
      <c r="BH108" s="88">
        <f t="shared" si="130"/>
        <v>1.030083470513663</v>
      </c>
      <c r="BI108" s="75">
        <f>SIM_BASE!U89</f>
        <v>-2534.7511852257558</v>
      </c>
      <c r="BJ108" s="72">
        <f t="shared" si="111"/>
        <v>-1.999999999990564E-3</v>
      </c>
      <c r="BK108" s="72">
        <f t="shared" si="112"/>
        <v>-1.9999999999976694E-3</v>
      </c>
      <c r="BL108" s="72">
        <f t="shared" si="113"/>
        <v>-2.0000000000017781E-3</v>
      </c>
      <c r="BM108" s="88">
        <f t="shared" si="131"/>
        <v>-5.9999999999900116E-3</v>
      </c>
      <c r="BN108" s="73">
        <f t="shared" si="114"/>
        <v>-2.0000000004074536E-3</v>
      </c>
      <c r="BO108" s="74">
        <f>SIM_BASE!AB89</f>
        <v>211538.70505988758</v>
      </c>
      <c r="BP108" s="74">
        <f>SIM_BASE!AC89</f>
        <v>93693.91997154869</v>
      </c>
      <c r="BQ108" s="74">
        <f>SIM_BASE!AD89</f>
        <v>88670.450896311435</v>
      </c>
      <c r="BR108" s="95">
        <f t="shared" si="132"/>
        <v>146445.41653788678</v>
      </c>
      <c r="BS108" s="75">
        <f>SIM_BASE!AE89</f>
        <v>9880.8591450995664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170.7198700805383</v>
      </c>
      <c r="AO109" s="78">
        <f>SIM_BASE!F96</f>
        <v>216.96508283688675</v>
      </c>
      <c r="AP109" s="78">
        <f>SIM_BASE!G96</f>
        <v>29.316233530292259</v>
      </c>
      <c r="AQ109" s="96">
        <f>SUM(AN109:AP109)</f>
        <v>417.00118644771732</v>
      </c>
      <c r="AR109" s="79">
        <f>SIM_BASE!H96</f>
        <v>322.75149563341455</v>
      </c>
      <c r="AS109" s="78">
        <f>SIM_BASE!K96</f>
        <v>194.00206476694893</v>
      </c>
      <c r="AT109" s="78">
        <f>SIM_BASE!L96</f>
        <v>258.17352719384786</v>
      </c>
      <c r="AU109" s="78">
        <f>SIM_BASE!M96</f>
        <v>26.092596230672672</v>
      </c>
      <c r="AV109" s="96">
        <f t="shared" ref="AV109" si="144">SUM(AS109:AU109)</f>
        <v>478.26818819146945</v>
      </c>
      <c r="AW109" s="78">
        <f>SIM_BASE!N96</f>
        <v>40.817033922380595</v>
      </c>
      <c r="AX109" s="78">
        <f>SIM_BASE!O96</f>
        <v>2952.7098234833265</v>
      </c>
      <c r="AY109" s="99">
        <f t="shared" ref="AY109" si="145">SUM(AW109:AX109)</f>
        <v>2993.5268574057072</v>
      </c>
      <c r="AZ109" s="76">
        <f>SIM_BASE!V96</f>
        <v>-23.281194686410615</v>
      </c>
      <c r="BA109" s="76">
        <f>SIM_BASE!W96</f>
        <v>-41.20744435696119</v>
      </c>
      <c r="BB109" s="76">
        <f>SIM_BASE!X96</f>
        <v>-0.26609662710262666</v>
      </c>
      <c r="BC109" s="89">
        <f t="shared" ref="BC109" si="146">SUM(AZ109:BB109)</f>
        <v>-64.754735670474432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3.4917339267222154</v>
      </c>
      <c r="BH109" s="89">
        <f t="shared" ref="BH109" si="147">SUM(BE109:BG109)</f>
        <v>3.4937339267222152</v>
      </c>
      <c r="BI109" s="79">
        <f>SIM_BASE!U96</f>
        <v>-2670.7743617722927</v>
      </c>
      <c r="BJ109" s="76">
        <f t="shared" ref="BJ109" si="148">AN109-AS109-AZ109-BE109</f>
        <v>-2.0000000000189857E-3</v>
      </c>
      <c r="BK109" s="76">
        <f t="shared" ref="BK109" si="149">AO109-AT109-BA109-BF109</f>
        <v>-1.9999999999195097E-3</v>
      </c>
      <c r="BL109" s="76">
        <f t="shared" ref="BL109" si="150">AP109-AU109-BB109-BG109</f>
        <v>-2.0000000000024443E-3</v>
      </c>
      <c r="BM109" s="89">
        <f t="shared" ref="BM109" si="151">SUM(BJ109:BL109)</f>
        <v>-5.9999999999409397E-3</v>
      </c>
      <c r="BN109" s="77">
        <f t="shared" ref="BN109" si="152">AR109-AW109-AX109-BD109-BI109</f>
        <v>-1.9999999999527063E-3</v>
      </c>
      <c r="BO109" s="78">
        <f>SIM_BASE!AB96</f>
        <v>252378.32846939258</v>
      </c>
      <c r="BP109" s="78">
        <f>SIM_BASE!AC96</f>
        <v>91944.709529241605</v>
      </c>
      <c r="BQ109" s="78">
        <f>SIM_BASE!AD96</f>
        <v>89045.414870502951</v>
      </c>
      <c r="BR109" s="96">
        <f t="shared" ref="BR109" si="153">SUMPRODUCT(BO109:BQ109,AS109:AU109)/AV109</f>
        <v>156863.94098585879</v>
      </c>
      <c r="BS109" s="79">
        <f>SIM_BASE!AE96</f>
        <v>10201.44433875112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0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BJ3:BN3"/>
    <mergeCell ref="BO3:BS3"/>
    <mergeCell ref="BE3:BI3"/>
    <mergeCell ref="AL3:AL5"/>
    <mergeCell ref="AM3:AM5"/>
    <mergeCell ref="AN3:AR3"/>
    <mergeCell ref="AS3:AY3"/>
    <mergeCell ref="AZ3:BD3"/>
    <mergeCell ref="U3:Y3"/>
    <mergeCell ref="Z3:AD3"/>
    <mergeCell ref="AE3:AI3"/>
    <mergeCell ref="B3:B5"/>
    <mergeCell ref="C3:C5"/>
    <mergeCell ref="D3:H3"/>
    <mergeCell ref="I3:O3"/>
    <mergeCell ref="P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2020-04-28T14:42:09Z</dcterms:modified>
</cp:coreProperties>
</file>