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 (KarlDemShk)\VPM2018 Simulation (V04_KarlDemShk)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AC45" i="5" s="1"/>
  <c r="X116" i="6"/>
  <c r="E116" i="6"/>
  <c r="E46" i="2" s="1"/>
  <c r="I17" i="2"/>
  <c r="H17" i="2"/>
  <c r="K17" i="2"/>
  <c r="AA17" i="2"/>
  <c r="G17" i="2"/>
  <c r="L17" i="2"/>
  <c r="D17" i="2"/>
  <c r="F17" i="2"/>
  <c r="AW45" i="5"/>
  <c r="AU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M116" i="6"/>
  <c r="J116" i="6"/>
  <c r="J46" i="2" s="1"/>
  <c r="Y116" i="6"/>
  <c r="Q116" i="6"/>
  <c r="Z116" i="6"/>
  <c r="I58" i="5"/>
  <c r="M46" i="2" l="1"/>
  <c r="AQ45" i="5" s="1"/>
  <c r="AK45" i="5" s="1"/>
  <c r="Q17" i="2"/>
  <c r="X17" i="2"/>
  <c r="Z17" i="2"/>
  <c r="Y17" i="2"/>
  <c r="B17" i="2"/>
  <c r="E17" i="2"/>
  <c r="C17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M17" i="2" l="1"/>
  <c r="AG46" i="2"/>
  <c r="R17" i="2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l="1"/>
  <c r="CC9" i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H13" i="1" l="1"/>
  <c r="BH12" i="1"/>
  <c r="BC9" i="1"/>
  <c r="AY13" i="1"/>
  <c r="BC10" i="1"/>
  <c r="BH11" i="1"/>
  <c r="AY15" i="1"/>
  <c r="AY11" i="1"/>
  <c r="AY7" i="1"/>
  <c r="AY6" i="1"/>
  <c r="AY16" i="1"/>
  <c r="AV15" i="1"/>
  <c r="CF15" i="1" s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CB9" i="1" s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<sst xmlns="http://schemas.openxmlformats.org/spreadsheetml/2006/main" count="1624" uniqueCount="277">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</sst>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4344.5753729724374</c:v>
                </c:pt>
                <c:pt idx="28" formatCode="0">
                  <c:v>4569.4165699386031</c:v>
                </c:pt>
                <c:pt idx="29" formatCode="0">
                  <c:v>4783.3394974423718</c:v>
                </c:pt>
                <c:pt idx="30" formatCode="0">
                  <c:v>5027.9047395487178</c:v>
                </c:pt>
                <c:pt idx="31" formatCode="0">
                  <c:v>5301.8161771633822</c:v>
                </c:pt>
                <c:pt idx="32" formatCode="0">
                  <c:v>5615.0095655439</c:v>
                </c:pt>
                <c:pt idx="33" formatCode="0">
                  <c:v>5972.3176063790088</c:v>
                </c:pt>
                <c:pt idx="34" formatCode="0">
                  <c:v>6387.72831516938</c:v>
                </c:pt>
                <c:pt idx="35" formatCode="0">
                  <c:v>6856.0470522953237</c:v>
                </c:pt>
                <c:pt idx="36" formatCode="0">
                  <c:v>7391.2084043713066</c:v>
                </c:pt>
                <c:pt idx="37" formatCode="0">
                  <c:v>8008.1337291328364</c:v>
                </c:pt>
                <c:pt idx="38" formatCode="0">
                  <c:v>8717.5983050241048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16728"/>
        <c:axId val="337921040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4979.2745367724965</c:v>
                </c:pt>
                <c:pt idx="28">
                  <c:v>5845.5166359600498</c:v>
                </c:pt>
                <c:pt idx="29">
                  <c:v>6285.7056085710919</c:v>
                </c:pt>
                <c:pt idx="30">
                  <c:v>6795.7385627207796</c:v>
                </c:pt>
                <c:pt idx="31">
                  <c:v>7389.0926252953022</c:v>
                </c:pt>
                <c:pt idx="32">
                  <c:v>8081.3723667942904</c:v>
                </c:pt>
                <c:pt idx="33">
                  <c:v>8892.2181700571782</c:v>
                </c:pt>
                <c:pt idx="34">
                  <c:v>9747.5987997290504</c:v>
                </c:pt>
                <c:pt idx="35">
                  <c:v>10765.535506250662</c:v>
                </c:pt>
                <c:pt idx="36">
                  <c:v>11987.91472497947</c:v>
                </c:pt>
                <c:pt idx="37">
                  <c:v>13464.300350983671</c:v>
                </c:pt>
                <c:pt idx="38">
                  <c:v>15256.382064274769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16728"/>
        <c:axId val="337921040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7376.0963429114836</c:v>
                </c:pt>
                <c:pt idx="28" formatCode="0">
                  <c:v>10123.601024805657</c:v>
                </c:pt>
                <c:pt idx="29" formatCode="0">
                  <c:v>11407.645185739237</c:v>
                </c:pt>
                <c:pt idx="30" formatCode="0">
                  <c:v>12866.727502001459</c:v>
                </c:pt>
                <c:pt idx="31" formatCode="0">
                  <c:v>14545.57131679757</c:v>
                </c:pt>
                <c:pt idx="32" formatCode="0">
                  <c:v>16465.470301202149</c:v>
                </c:pt>
                <c:pt idx="33" formatCode="0">
                  <c:v>18670.495485776501</c:v>
                </c:pt>
                <c:pt idx="34" formatCode="0">
                  <c:v>21313.653171086571</c:v>
                </c:pt>
                <c:pt idx="35" formatCode="0">
                  <c:v>24407.565626518135</c:v>
                </c:pt>
                <c:pt idx="36" formatCode="0">
                  <c:v>28175.22421633327</c:v>
                </c:pt>
                <c:pt idx="37" formatCode="0">
                  <c:v>32834.333066875646</c:v>
                </c:pt>
                <c:pt idx="38" formatCode="0">
                  <c:v>38608.353529828499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16728"/>
        <c:axId val="337921040"/>
      </c:lineChart>
      <c:catAx>
        <c:axId val="3379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921040"/>
        <c:crosses val="autoZero"/>
        <c:auto val="1"/>
        <c:lblAlgn val="ctr"/>
        <c:lblOffset val="100"/>
        <c:noMultiLvlLbl val="0"/>
      </c:catAx>
      <c:valAx>
        <c:axId val="337921040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91672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1562.5910770960963</c:v>
                </c:pt>
                <c:pt idx="28" formatCode="0">
                  <c:v>1829.6756862049804</c:v>
                </c:pt>
                <c:pt idx="29" formatCode="0">
                  <c:v>1956.0100621352681</c:v>
                </c:pt>
                <c:pt idx="30" formatCode="0">
                  <c:v>2101.6514644018989</c:v>
                </c:pt>
                <c:pt idx="31" formatCode="0">
                  <c:v>2270.3073502827274</c:v>
                </c:pt>
                <c:pt idx="32" formatCode="0">
                  <c:v>2466.2502209170002</c:v>
                </c:pt>
                <c:pt idx="33" formatCode="0">
                  <c:v>2694.8682774958456</c:v>
                </c:pt>
                <c:pt idx="34" formatCode="0">
                  <c:v>2919.0953369153817</c:v>
                </c:pt>
                <c:pt idx="35" formatCode="0">
                  <c:v>3186.4086550712136</c:v>
                </c:pt>
                <c:pt idx="36" formatCode="0">
                  <c:v>3508.6483551529409</c:v>
                </c:pt>
                <c:pt idx="37" formatCode="0">
                  <c:v>3899.6776173462313</c:v>
                </c:pt>
                <c:pt idx="38" formatCode="0">
                  <c:v>4376.6575245902286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14376"/>
        <c:axId val="337921432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515.97784915562875</c:v>
                </c:pt>
                <c:pt idx="28" formatCode="0">
                  <c:v>589.1869263474448</c:v>
                </c:pt>
                <c:pt idx="29" formatCode="0">
                  <c:v>602.90946365257059</c:v>
                </c:pt>
                <c:pt idx="30" formatCode="0">
                  <c:v>616.9175889722577</c:v>
                </c:pt>
                <c:pt idx="31" formatCode="0">
                  <c:v>631.23334339466487</c:v>
                </c:pt>
                <c:pt idx="32" formatCode="0">
                  <c:v>645.83631873681998</c:v>
                </c:pt>
                <c:pt idx="33" formatCode="0">
                  <c:v>660.734212488661</c:v>
                </c:pt>
                <c:pt idx="34" formatCode="0">
                  <c:v>631.19439418724164</c:v>
                </c:pt>
                <c:pt idx="35" formatCode="0">
                  <c:v>597.55995648638304</c:v>
                </c:pt>
                <c:pt idx="36" formatCode="0">
                  <c:v>560.83071302392602</c:v>
                </c:pt>
                <c:pt idx="37" formatCode="0">
                  <c:v>521.81953099512612</c:v>
                </c:pt>
                <c:pt idx="38" formatCode="0">
                  <c:v>481.29779044847265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14376"/>
        <c:axId val="337921432"/>
      </c:barChart>
      <c:catAx>
        <c:axId val="3379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921432"/>
        <c:crosses val="autoZero"/>
        <c:auto val="1"/>
        <c:lblAlgn val="ctr"/>
        <c:lblOffset val="100"/>
        <c:noMultiLvlLbl val="0"/>
      </c:catAx>
      <c:valAx>
        <c:axId val="33792143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9143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16.319335662600523</c:v>
                </c:pt>
                <c:pt idx="28">
                  <c:v>18.892181754403328</c:v>
                </c:pt>
                <c:pt idx="29">
                  <c:v>19.967782843671927</c:v>
                </c:pt>
                <c:pt idx="30">
                  <c:v>21.211447849758272</c:v>
                </c:pt>
                <c:pt idx="31">
                  <c:v>22.654027533217857</c:v>
                </c:pt>
                <c:pt idx="32">
                  <c:v>24.330368350813046</c:v>
                </c:pt>
                <c:pt idx="33">
                  <c:v>26.284525387467916</c:v>
                </c:pt>
                <c:pt idx="34">
                  <c:v>28.150810212049006</c:v>
                </c:pt>
                <c:pt idx="35">
                  <c:v>30.38621602345961</c:v>
                </c:pt>
                <c:pt idx="36">
                  <c:v>33.087411946840078</c:v>
                </c:pt>
                <c:pt idx="37">
                  <c:v>36.366756351642032</c:v>
                </c:pt>
                <c:pt idx="38">
                  <c:v>40.363593418503008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4976"/>
        <c:axId val="339544584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2.5020916349749083</c:v>
                </c:pt>
                <c:pt idx="28" formatCode="0.0">
                  <c:v>2.9064503964737307</c:v>
                </c:pt>
                <c:pt idx="29" formatCode="0.0">
                  <c:v>3.1265512280245713</c:v>
                </c:pt>
                <c:pt idx="30" formatCode="0.0">
                  <c:v>3.378980011332438</c:v>
                </c:pt>
                <c:pt idx="31" formatCode="0.0">
                  <c:v>3.6667762081269477</c:v>
                </c:pt>
                <c:pt idx="32" formatCode="0.0">
                  <c:v>3.982766119227068</c:v>
                </c:pt>
                <c:pt idx="33" formatCode="0.0">
                  <c:v>4.3193360808858401</c:v>
                </c:pt>
                <c:pt idx="34" formatCode="0.0">
                  <c:v>4.9081580412793882</c:v>
                </c:pt>
                <c:pt idx="35" formatCode="0.0">
                  <c:v>5.587037607263631</c:v>
                </c:pt>
                <c:pt idx="36" formatCode="0.0">
                  <c:v>6.4076487493792085</c:v>
                </c:pt>
                <c:pt idx="37" formatCode="0.0">
                  <c:v>7.4205188411626359</c:v>
                </c:pt>
                <c:pt idx="38" formatCode="0.0">
                  <c:v>8.6561559177355534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43016"/>
        <c:axId val="339543800"/>
      </c:lineChart>
      <c:catAx>
        <c:axId val="33954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543800"/>
        <c:crosses val="autoZero"/>
        <c:auto val="1"/>
        <c:lblAlgn val="ctr"/>
        <c:lblOffset val="100"/>
        <c:noMultiLvlLbl val="0"/>
      </c:catAx>
      <c:valAx>
        <c:axId val="339543800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543016"/>
        <c:crosses val="autoZero"/>
        <c:crossBetween val="between"/>
      </c:valAx>
      <c:valAx>
        <c:axId val="339544584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39544976"/>
        <c:crosses val="max"/>
        <c:crossBetween val="between"/>
      </c:valAx>
      <c:catAx>
        <c:axId val="33954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4458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1562.5910770960963</c:v>
                </c:pt>
                <c:pt idx="2">
                  <c:v>1829.6756862049804</c:v>
                </c:pt>
                <c:pt idx="3">
                  <c:v>1956.0100621352681</c:v>
                </c:pt>
                <c:pt idx="4">
                  <c:v>2101.6514644018989</c:v>
                </c:pt>
                <c:pt idx="5">
                  <c:v>2270.3073502827274</c:v>
                </c:pt>
                <c:pt idx="6">
                  <c:v>2466.2502209170002</c:v>
                </c:pt>
                <c:pt idx="7">
                  <c:v>2694.8682774958456</c:v>
                </c:pt>
                <c:pt idx="8">
                  <c:v>2919.0953369153817</c:v>
                </c:pt>
                <c:pt idx="9">
                  <c:v>3186.4086550712136</c:v>
                </c:pt>
                <c:pt idx="10">
                  <c:v>3508.6483551529409</c:v>
                </c:pt>
                <c:pt idx="11">
                  <c:v>3899.6776173462313</c:v>
                </c:pt>
                <c:pt idx="12">
                  <c:v>4376.6575245902286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9545368"/>
        <c:axId val="339545760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79574.558654334178</c:v>
                </c:pt>
                <c:pt idx="1">
                  <c:v>94905.355556075039</c:v>
                </c:pt>
                <c:pt idx="2">
                  <c:v>119418.41625558128</c:v>
                </c:pt>
                <c:pt idx="3">
                  <c:v>129299.93714072264</c:v>
                </c:pt>
                <c:pt idx="4">
                  <c:v>139518.66930085904</c:v>
                </c:pt>
                <c:pt idx="5">
                  <c:v>149974.25032197361</c:v>
                </c:pt>
                <c:pt idx="6">
                  <c:v>160558.75069121344</c:v>
                </c:pt>
                <c:pt idx="7">
                  <c:v>171138.29433034215</c:v>
                </c:pt>
                <c:pt idx="8">
                  <c:v>186065.08551495732</c:v>
                </c:pt>
                <c:pt idx="9">
                  <c:v>200809.99595900826</c:v>
                </c:pt>
                <c:pt idx="10">
                  <c:v>215358.10380209278</c:v>
                </c:pt>
                <c:pt idx="11">
                  <c:v>229468.09301127066</c:v>
                </c:pt>
                <c:pt idx="12">
                  <c:v>242724.02802089349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46544"/>
        <c:axId val="339546152"/>
      </c:lineChart>
      <c:catAx>
        <c:axId val="3395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45760"/>
        <c:crosses val="autoZero"/>
        <c:auto val="1"/>
        <c:lblAlgn val="ctr"/>
        <c:lblOffset val="100"/>
        <c:noMultiLvlLbl val="0"/>
      </c:catAx>
      <c:valAx>
        <c:axId val="33954576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45368"/>
        <c:crosses val="autoZero"/>
        <c:crossBetween val="between"/>
      </c:valAx>
      <c:valAx>
        <c:axId val="339546152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46544"/>
        <c:crosses val="max"/>
        <c:crossBetween val="between"/>
      </c:valAx>
      <c:catAx>
        <c:axId val="33954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46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I131" sqref="I131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220.27144153331326</v>
      </c>
      <c r="F6" s="8">
        <v>78.745003511188187</v>
      </c>
      <c r="G6" s="8">
        <v>8.5664741839144956</v>
      </c>
      <c r="H6" s="9">
        <v>1561.993503385861</v>
      </c>
      <c r="I6" s="6" t="s">
        <v>275</v>
      </c>
      <c r="J6" s="27" t="s">
        <v>0</v>
      </c>
      <c r="K6" s="7">
        <v>206.54423966882223</v>
      </c>
      <c r="L6" s="8">
        <v>77.349103907877762</v>
      </c>
      <c r="M6" s="8">
        <v>8.4297745249087068</v>
      </c>
      <c r="N6" s="8">
        <v>46.752826129324241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1.0403319791417606E-2</v>
      </c>
      <c r="U6" s="15">
        <v>-245.98733272028934</v>
      </c>
      <c r="V6" s="7">
        <v>13.728201864490984</v>
      </c>
      <c r="W6" s="8">
        <v>1.3968996033104093</v>
      </c>
      <c r="X6" s="8">
        <v>0.12829633921437153</v>
      </c>
      <c r="Y6" s="9">
        <v>1E-3</v>
      </c>
      <c r="Z6" s="6" t="s">
        <v>275</v>
      </c>
      <c r="AA6" s="27" t="s">
        <v>0</v>
      </c>
      <c r="AB6" s="14">
        <v>76994.711518395881</v>
      </c>
      <c r="AC6" s="15">
        <v>79620.370744394633</v>
      </c>
      <c r="AD6" s="15">
        <v>82438.713899472685</v>
      </c>
      <c r="AE6" s="16">
        <v>7357.4300927930271</v>
      </c>
      <c r="AF6" s="143">
        <f>SUM(K6:M6)</f>
        <v>292.32311810160866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414.04894000327295</v>
      </c>
      <c r="G7" s="12">
        <v>33.830309604790394</v>
      </c>
      <c r="H7" s="13">
        <v>332.10403618883601</v>
      </c>
      <c r="I7" s="10" t="s">
        <v>275</v>
      </c>
      <c r="J7" s="28" t="s">
        <v>1</v>
      </c>
      <c r="K7" s="11">
        <v>95.065742750544885</v>
      </c>
      <c r="L7" s="12">
        <v>421.23042051868026</v>
      </c>
      <c r="M7" s="12">
        <v>33.888387268538104</v>
      </c>
      <c r="N7" s="12">
        <v>49.947741995221875</v>
      </c>
      <c r="O7" s="13">
        <v>4003.5527529301162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-3721.3954587365024</v>
      </c>
      <c r="V7" s="11">
        <v>0.42335827667794546</v>
      </c>
      <c r="W7" s="12">
        <v>-7.180480515407214</v>
      </c>
      <c r="X7" s="12">
        <v>-5.7077663747717333E-2</v>
      </c>
      <c r="Y7" s="13">
        <v>1E-3</v>
      </c>
      <c r="Z7" s="10" t="s">
        <v>275</v>
      </c>
      <c r="AA7" s="28" t="s">
        <v>1</v>
      </c>
      <c r="AB7" s="17">
        <v>78269.678446868405</v>
      </c>
      <c r="AC7" s="18">
        <v>79642.820568727504</v>
      </c>
      <c r="AD7" s="18">
        <v>83710.933407883815</v>
      </c>
      <c r="AE7" s="19">
        <v>6993.2141258114561</v>
      </c>
      <c r="AF7" s="145">
        <f t="shared" ref="AF7:AF70" si="0">SUM(K7:M7)</f>
        <v>550.18455053776324</v>
      </c>
      <c r="AG7" s="146">
        <f t="shared" ref="AG7:AG70" si="1">SUM(N7:O7)</f>
        <v>4053.500494925338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97.043212590161886</v>
      </c>
      <c r="F8" s="12">
        <v>82.811970084565985</v>
      </c>
      <c r="G8" s="12">
        <v>6.4309587999049471</v>
      </c>
      <c r="H8" s="13">
        <v>430.2749176737675</v>
      </c>
      <c r="I8" s="10" t="s">
        <v>275</v>
      </c>
      <c r="J8" s="28" t="s">
        <v>2</v>
      </c>
      <c r="K8" s="11">
        <v>101.3935908209112</v>
      </c>
      <c r="L8" s="12">
        <v>88.501306752352917</v>
      </c>
      <c r="M8" s="12">
        <v>6.741478743881979</v>
      </c>
      <c r="N8" s="12">
        <v>30.359288697347203</v>
      </c>
      <c r="O8" s="13">
        <v>1182.1128043851922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-782.19617540877186</v>
      </c>
      <c r="V8" s="11">
        <v>-4.3493782307493261</v>
      </c>
      <c r="W8" s="12">
        <v>-5.6883366677867206</v>
      </c>
      <c r="X8" s="12">
        <v>-0.3095199439770307</v>
      </c>
      <c r="Y8" s="13">
        <v>1E-3</v>
      </c>
      <c r="Z8" s="10" t="s">
        <v>275</v>
      </c>
      <c r="AA8" s="28" t="s">
        <v>2</v>
      </c>
      <c r="AB8" s="17">
        <v>79612.218468440886</v>
      </c>
      <c r="AC8" s="18">
        <v>80542.744492646016</v>
      </c>
      <c r="AD8" s="18">
        <v>85054.807221471914</v>
      </c>
      <c r="AE8" s="19">
        <v>7388.6490268978032</v>
      </c>
      <c r="AF8" s="145">
        <f t="shared" si="0"/>
        <v>196.6363763171461</v>
      </c>
      <c r="AG8" s="146">
        <f t="shared" si="1"/>
        <v>1212.4720930825395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58.980659438163009</v>
      </c>
      <c r="F9" s="12">
        <v>58.138044069897632</v>
      </c>
      <c r="G9" s="12">
        <v>5.1470242082273154</v>
      </c>
      <c r="H9" s="13">
        <v>312.95915404968315</v>
      </c>
      <c r="I9" s="10" t="s">
        <v>275</v>
      </c>
      <c r="J9" s="28" t="s">
        <v>3</v>
      </c>
      <c r="K9" s="11">
        <v>73.27354745655532</v>
      </c>
      <c r="L9" s="12">
        <v>76.396207453537485</v>
      </c>
      <c r="M9" s="12">
        <v>6.6961833275157945</v>
      </c>
      <c r="N9" s="12">
        <v>18.402649429558497</v>
      </c>
      <c r="O9" s="13">
        <v>787.98536010137241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-321.35190063860989</v>
      </c>
      <c r="V9" s="11">
        <v>-14.291888018392349</v>
      </c>
      <c r="W9" s="12">
        <v>-18.25716338363987</v>
      </c>
      <c r="X9" s="12">
        <v>-1.5481591192884827</v>
      </c>
      <c r="Y9" s="13">
        <v>-172.07495484263782</v>
      </c>
      <c r="Z9" s="10" t="s">
        <v>275</v>
      </c>
      <c r="AA9" s="28" t="s">
        <v>3</v>
      </c>
      <c r="AB9" s="17">
        <v>82538.734659108988</v>
      </c>
      <c r="AC9" s="18">
        <v>80704.78129457809</v>
      </c>
      <c r="AD9" s="18">
        <v>83859.823210750445</v>
      </c>
      <c r="AE9" s="19">
        <v>7730.6606277324254</v>
      </c>
      <c r="AF9" s="145">
        <f t="shared" si="0"/>
        <v>156.36593823760862</v>
      </c>
      <c r="AG9" s="146">
        <f t="shared" si="1"/>
        <v>806.38800953093096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45.125638719458472</v>
      </c>
      <c r="F10" s="12">
        <v>75.318898027449549</v>
      </c>
      <c r="G10" s="12">
        <v>7.0154824615355187</v>
      </c>
      <c r="H10" s="13">
        <v>1057.9985190946591</v>
      </c>
      <c r="I10" s="10" t="s">
        <v>275</v>
      </c>
      <c r="J10" s="28" t="s">
        <v>4</v>
      </c>
      <c r="K10" s="11">
        <v>33.471229836622065</v>
      </c>
      <c r="L10" s="12">
        <v>59.314386873693458</v>
      </c>
      <c r="M10" s="12">
        <v>5.4653074309244296</v>
      </c>
      <c r="N10" s="12">
        <v>15.411497887133979</v>
      </c>
      <c r="O10" s="13">
        <v>870.51106636488748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2.0159113226059597E-3</v>
      </c>
      <c r="U10" s="18">
        <v>1E-3</v>
      </c>
      <c r="V10" s="11">
        <v>11.655408882836415</v>
      </c>
      <c r="W10" s="12">
        <v>16.005511153756107</v>
      </c>
      <c r="X10" s="12">
        <v>1.5501591192884825</v>
      </c>
      <c r="Y10" s="13">
        <v>172.07695484263783</v>
      </c>
      <c r="Z10" s="10" t="s">
        <v>275</v>
      </c>
      <c r="AA10" s="28" t="s">
        <v>4</v>
      </c>
      <c r="AB10" s="17">
        <v>80982.491821146221</v>
      </c>
      <c r="AC10" s="18">
        <v>76980.30696116366</v>
      </c>
      <c r="AD10" s="18">
        <v>82303.256365208028</v>
      </c>
      <c r="AE10" s="19">
        <v>7211.1880737846559</v>
      </c>
      <c r="AF10" s="145">
        <f t="shared" si="0"/>
        <v>98.250924141239949</v>
      </c>
      <c r="AG10" s="146">
        <f t="shared" si="1"/>
        <v>885.92256425202152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53.864199453964019</v>
      </c>
      <c r="F11" s="12">
        <v>252.9192663376972</v>
      </c>
      <c r="G11" s="12">
        <v>27.31945533894288</v>
      </c>
      <c r="H11" s="13">
        <v>387.04263670514064</v>
      </c>
      <c r="I11" s="10" t="s">
        <v>275</v>
      </c>
      <c r="J11" s="28" t="s">
        <v>5</v>
      </c>
      <c r="K11" s="11">
        <v>44.79787859579227</v>
      </c>
      <c r="L11" s="12">
        <v>223.6504991370179</v>
      </c>
      <c r="M11" s="12">
        <v>23.76852887944672</v>
      </c>
      <c r="N11" s="12">
        <v>27.744910633943078</v>
      </c>
      <c r="O11" s="13">
        <v>2479.9422049503914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1.9860179629283754</v>
      </c>
      <c r="U11" s="18">
        <v>-2120.6434788791935</v>
      </c>
      <c r="V11" s="11">
        <v>9.0673208581717581</v>
      </c>
      <c r="W11" s="12">
        <v>29.269767200679556</v>
      </c>
      <c r="X11" s="12">
        <v>1.5669084965677791</v>
      </c>
      <c r="Y11" s="13">
        <v>1E-3</v>
      </c>
      <c r="Z11" s="10" t="s">
        <v>275</v>
      </c>
      <c r="AA11" s="28" t="s">
        <v>5</v>
      </c>
      <c r="AB11" s="17">
        <v>79943.81642967173</v>
      </c>
      <c r="AC11" s="18">
        <v>79057.510311513237</v>
      </c>
      <c r="AD11" s="18">
        <v>81688.960000000006</v>
      </c>
      <c r="AE11" s="19">
        <v>6873.2976194014682</v>
      </c>
      <c r="AF11" s="145">
        <f t="shared" si="0"/>
        <v>292.21690661225688</v>
      </c>
      <c r="AG11" s="146">
        <f t="shared" si="1"/>
        <v>2507.6871155843346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183.80673915978608</v>
      </c>
      <c r="F12" s="22">
        <v>97.454661093996563</v>
      </c>
      <c r="G12" s="22">
        <v>9.4373695369141828</v>
      </c>
      <c r="H12" s="23">
        <v>164.06058957423608</v>
      </c>
      <c r="I12" s="20" t="s">
        <v>275</v>
      </c>
      <c r="J12" s="29" t="s">
        <v>6</v>
      </c>
      <c r="K12" s="21">
        <v>200.03376279282153</v>
      </c>
      <c r="L12" s="22">
        <v>112.99485848490883</v>
      </c>
      <c r="M12" s="22">
        <v>10.761976764971584</v>
      </c>
      <c r="N12" s="22">
        <v>28.592643368601241</v>
      </c>
      <c r="O12" s="23">
        <v>1750.0622792807335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-1614.5933330750988</v>
      </c>
      <c r="V12" s="21">
        <v>-16.226023633035428</v>
      </c>
      <c r="W12" s="22">
        <v>-15.539197390912266</v>
      </c>
      <c r="X12" s="22">
        <v>-1.3236072280574027</v>
      </c>
      <c r="Y12" s="23">
        <v>1E-3</v>
      </c>
      <c r="Z12" s="20" t="s">
        <v>275</v>
      </c>
      <c r="AA12" s="29" t="s">
        <v>6</v>
      </c>
      <c r="AB12" s="24">
        <v>80365.712383166625</v>
      </c>
      <c r="AC12" s="25">
        <v>79191.634973012202</v>
      </c>
      <c r="AD12" s="25">
        <v>82110.303847000003</v>
      </c>
      <c r="AE12" s="26">
        <v>6862.6360620016167</v>
      </c>
      <c r="AF12" s="147">
        <f t="shared" si="0"/>
        <v>323.79059804270196</v>
      </c>
      <c r="AG12" s="148">
        <f t="shared" si="1"/>
        <v>1778.6549226493348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185.04629027171748</v>
      </c>
      <c r="F13" s="8">
        <v>79.101254424859263</v>
      </c>
      <c r="G13" s="8">
        <v>9.7075294491194342</v>
      </c>
      <c r="H13" s="9">
        <v>1585.9980890362629</v>
      </c>
      <c r="I13" s="6" t="s">
        <v>171</v>
      </c>
      <c r="J13" s="27" t="s">
        <v>0</v>
      </c>
      <c r="K13" s="7">
        <v>164.59407622086241</v>
      </c>
      <c r="L13" s="8">
        <v>66.935802626718825</v>
      </c>
      <c r="M13" s="8">
        <v>9.4492751676799926</v>
      </c>
      <c r="N13" s="8">
        <v>49.885929249900613</v>
      </c>
      <c r="O13" s="9">
        <v>1674.5666951896792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-138.45353540331655</v>
      </c>
      <c r="V13" s="7">
        <v>20.453214050855124</v>
      </c>
      <c r="W13" s="8">
        <v>12.166451798140432</v>
      </c>
      <c r="X13" s="8">
        <v>0.25925428143944218</v>
      </c>
      <c r="Y13" s="9">
        <v>1E-3</v>
      </c>
      <c r="Z13" s="6" t="s">
        <v>171</v>
      </c>
      <c r="AA13" s="27" t="s">
        <v>0</v>
      </c>
      <c r="AB13" s="14">
        <v>85400.061605355033</v>
      </c>
      <c r="AC13" s="15">
        <v>88890.522524062093</v>
      </c>
      <c r="AD13" s="15">
        <v>96654.273135557814</v>
      </c>
      <c r="AE13" s="16">
        <v>7658.4619766545648</v>
      </c>
      <c r="AF13" s="143">
        <f t="shared" si="0"/>
        <v>240.97915401526123</v>
      </c>
      <c r="AG13" s="144">
        <f t="shared" si="1"/>
        <v>1724.4526244395797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12.05060933300261</v>
      </c>
      <c r="F14" s="12">
        <v>302.9588265147039</v>
      </c>
      <c r="G14" s="12">
        <v>37.74235906048829</v>
      </c>
      <c r="H14" s="13">
        <v>334.84092831126554</v>
      </c>
      <c r="I14" s="10" t="s">
        <v>171</v>
      </c>
      <c r="J14" s="28" t="s">
        <v>1</v>
      </c>
      <c r="K14" s="11">
        <v>60.826852552152566</v>
      </c>
      <c r="L14" s="12">
        <v>375.57113938113326</v>
      </c>
      <c r="M14" s="12">
        <v>39.278202414523882</v>
      </c>
      <c r="N14" s="12">
        <v>41.623119517676066</v>
      </c>
      <c r="O14" s="13">
        <v>2901.6657163938753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-2608.4469076002856</v>
      </c>
      <c r="V14" s="11">
        <v>-48.775243219149935</v>
      </c>
      <c r="W14" s="12">
        <v>-72.611312866429301</v>
      </c>
      <c r="X14" s="12">
        <v>-1.5348433540355972</v>
      </c>
      <c r="Y14" s="13">
        <v>1E-3</v>
      </c>
      <c r="Z14" s="10" t="s">
        <v>171</v>
      </c>
      <c r="AA14" s="28" t="s">
        <v>1</v>
      </c>
      <c r="AB14" s="17">
        <v>116799.20112349285</v>
      </c>
      <c r="AC14" s="18">
        <v>89529.379239018337</v>
      </c>
      <c r="AD14" s="18">
        <v>97929.543575115167</v>
      </c>
      <c r="AE14" s="19">
        <v>7294.5226549876697</v>
      </c>
      <c r="AF14" s="145">
        <f t="shared" si="0"/>
        <v>475.67619434780971</v>
      </c>
      <c r="AG14" s="146">
        <f t="shared" si="1"/>
        <v>2943.2888359115514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82.50282922994171</v>
      </c>
      <c r="F15" s="12">
        <v>83.603954134919746</v>
      </c>
      <c r="G15" s="12">
        <v>7.1783925957987611</v>
      </c>
      <c r="H15" s="13">
        <v>431.41274468669218</v>
      </c>
      <c r="I15" s="10" t="s">
        <v>171</v>
      </c>
      <c r="J15" s="28" t="s">
        <v>2</v>
      </c>
      <c r="K15" s="11">
        <v>64.571425374631843</v>
      </c>
      <c r="L15" s="12">
        <v>83.603954134919746</v>
      </c>
      <c r="M15" s="12">
        <v>8.0593020896366436</v>
      </c>
      <c r="N15" s="12">
        <v>41.593557226189517</v>
      </c>
      <c r="O15" s="13">
        <v>1215.4183591847102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-825.59817172420753</v>
      </c>
      <c r="V15" s="11">
        <v>17.932403855309854</v>
      </c>
      <c r="W15" s="12">
        <v>1E-3</v>
      </c>
      <c r="X15" s="12">
        <v>-0.87990949383788242</v>
      </c>
      <c r="Y15" s="13">
        <v>1E-3</v>
      </c>
      <c r="Z15" s="10" t="s">
        <v>171</v>
      </c>
      <c r="AA15" s="28" t="s">
        <v>2</v>
      </c>
      <c r="AB15" s="17">
        <v>115452.32532452238</v>
      </c>
      <c r="AC15" s="18">
        <v>89355.600315079777</v>
      </c>
      <c r="AD15" s="18">
        <v>99272.754156587689</v>
      </c>
      <c r="AE15" s="19">
        <v>7689.6048841192514</v>
      </c>
      <c r="AF15" s="145">
        <f t="shared" si="0"/>
        <v>156.23468159918824</v>
      </c>
      <c r="AG15" s="146">
        <f t="shared" si="1"/>
        <v>1257.0119164108996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52.088602152514689</v>
      </c>
      <c r="F16" s="12">
        <v>58.991880919955861</v>
      </c>
      <c r="G16" s="12">
        <v>5.7950385532238551</v>
      </c>
      <c r="H16" s="13">
        <v>322.93281342588239</v>
      </c>
      <c r="I16" s="10" t="s">
        <v>171</v>
      </c>
      <c r="J16" s="28" t="s">
        <v>3</v>
      </c>
      <c r="K16" s="11">
        <v>49.889968252605755</v>
      </c>
      <c r="L16" s="12">
        <v>69.086911120983757</v>
      </c>
      <c r="M16" s="12">
        <v>7.672550924912132</v>
      </c>
      <c r="N16" s="12">
        <v>20.881649842841775</v>
      </c>
      <c r="O16" s="13">
        <v>826.62856547144247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-404.9340022353108</v>
      </c>
      <c r="V16" s="11">
        <v>2.1996338999089331</v>
      </c>
      <c r="W16" s="12">
        <v>-10.094030201027872</v>
      </c>
      <c r="X16" s="12">
        <v>-1.8765123716882819</v>
      </c>
      <c r="Y16" s="13">
        <v>-119.64139965309113</v>
      </c>
      <c r="Z16" s="10" t="s">
        <v>171</v>
      </c>
      <c r="AA16" s="28" t="s">
        <v>3</v>
      </c>
      <c r="AB16" s="17">
        <v>112760.81042401578</v>
      </c>
      <c r="AC16" s="18">
        <v>88180.101450096146</v>
      </c>
      <c r="AD16" s="18">
        <v>98511.608707127176</v>
      </c>
      <c r="AE16" s="19">
        <v>8031.3223136288398</v>
      </c>
      <c r="AF16" s="145">
        <f t="shared" si="0"/>
        <v>126.64943029850164</v>
      </c>
      <c r="AG16" s="146">
        <f t="shared" si="1"/>
        <v>847.51021531428421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41.339832481273255</v>
      </c>
      <c r="F17" s="12">
        <v>78.400633295488916</v>
      </c>
      <c r="G17" s="12">
        <v>7.9034590113399172</v>
      </c>
      <c r="H17" s="13">
        <v>1099.6291132839845</v>
      </c>
      <c r="I17" s="10" t="s">
        <v>171</v>
      </c>
      <c r="J17" s="28" t="s">
        <v>4</v>
      </c>
      <c r="K17" s="11">
        <v>21.789789238746174</v>
      </c>
      <c r="L17" s="12">
        <v>52.128339215876366</v>
      </c>
      <c r="M17" s="12">
        <v>6.3712050697008857</v>
      </c>
      <c r="N17" s="12">
        <v>22.087084651955376</v>
      </c>
      <c r="O17" s="13">
        <v>957.89962897893793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19.551043242527083</v>
      </c>
      <c r="W17" s="12">
        <v>26.273294079612551</v>
      </c>
      <c r="X17" s="12">
        <v>1.5332539416390334</v>
      </c>
      <c r="Y17" s="13">
        <v>119.64339965309114</v>
      </c>
      <c r="Z17" s="10" t="s">
        <v>171</v>
      </c>
      <c r="AA17" s="28" t="s">
        <v>4</v>
      </c>
      <c r="AB17" s="17">
        <v>113954.88682404243</v>
      </c>
      <c r="AC17" s="18">
        <v>85874.358092218958</v>
      </c>
      <c r="AD17" s="18">
        <v>96956.364232895605</v>
      </c>
      <c r="AE17" s="19">
        <v>7512.1181670445758</v>
      </c>
      <c r="AF17" s="145">
        <f t="shared" si="0"/>
        <v>80.289333524323439</v>
      </c>
      <c r="AG17" s="146">
        <f t="shared" si="1"/>
        <v>979.98671363089329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5.1992809726630629</v>
      </c>
      <c r="F18" s="12">
        <v>239.2468042688979</v>
      </c>
      <c r="G18" s="12">
        <v>30.596059194594861</v>
      </c>
      <c r="H18" s="13">
        <v>398.20074983481038</v>
      </c>
      <c r="I18" s="10" t="s">
        <v>171</v>
      </c>
      <c r="J18" s="28" t="s">
        <v>5</v>
      </c>
      <c r="K18" s="11">
        <v>27.785888516635261</v>
      </c>
      <c r="L18" s="12">
        <v>188.88183588353482</v>
      </c>
      <c r="M18" s="12">
        <v>26.405158117154787</v>
      </c>
      <c r="N18" s="12">
        <v>33.83461932799888</v>
      </c>
      <c r="O18" s="13">
        <v>2275.8121458716978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-1911.4450153648861</v>
      </c>
      <c r="V18" s="11">
        <v>-22.585607543972177</v>
      </c>
      <c r="W18" s="12">
        <v>50.365968385363082</v>
      </c>
      <c r="X18" s="12">
        <v>4.1919010774400807</v>
      </c>
      <c r="Y18" s="13">
        <v>1E-3</v>
      </c>
      <c r="Z18" s="10" t="s">
        <v>171</v>
      </c>
      <c r="AA18" s="28" t="s">
        <v>5</v>
      </c>
      <c r="AB18" s="17">
        <v>115450.11877881311</v>
      </c>
      <c r="AC18" s="18">
        <v>88255.63422158586</v>
      </c>
      <c r="AD18" s="18">
        <v>95863.681774000041</v>
      </c>
      <c r="AE18" s="19">
        <v>7172.2971872859853</v>
      </c>
      <c r="AF18" s="145">
        <f t="shared" si="0"/>
        <v>243.07288251732487</v>
      </c>
      <c r="AG18" s="146">
        <f t="shared" si="1"/>
        <v>2309.6467651996968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137.75040471451592</v>
      </c>
      <c r="F19" s="22">
        <v>94.817936531704646</v>
      </c>
      <c r="G19" s="22">
        <v>10.569099985372446</v>
      </c>
      <c r="H19" s="23">
        <v>171.56093439354038</v>
      </c>
      <c r="I19" s="20" t="s">
        <v>171</v>
      </c>
      <c r="J19" s="29" t="s">
        <v>6</v>
      </c>
      <c r="K19" s="21">
        <v>126.51984899999478</v>
      </c>
      <c r="L19" s="22">
        <v>100.91330772736353</v>
      </c>
      <c r="M19" s="22">
        <v>12.256244066329243</v>
      </c>
      <c r="N19" s="22">
        <v>29.671566114756715</v>
      </c>
      <c r="O19" s="23">
        <v>1629.1100788622616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-1487.219710583478</v>
      </c>
      <c r="V19" s="21">
        <v>11.23155571452112</v>
      </c>
      <c r="W19" s="22">
        <v>-6.0943711956588986</v>
      </c>
      <c r="X19" s="22">
        <v>-1.6861440809567951</v>
      </c>
      <c r="Y19" s="23">
        <v>1E-3</v>
      </c>
      <c r="Z19" s="20" t="s">
        <v>171</v>
      </c>
      <c r="AA19" s="29" t="s">
        <v>6</v>
      </c>
      <c r="AB19" s="24">
        <v>114693.61935846023</v>
      </c>
      <c r="AC19" s="25">
        <v>88457.300044991047</v>
      </c>
      <c r="AD19" s="25">
        <v>96282.84888538238</v>
      </c>
      <c r="AE19" s="26">
        <v>7163.7081297796931</v>
      </c>
      <c r="AF19" s="147">
        <f t="shared" si="0"/>
        <v>239.68940079368755</v>
      </c>
      <c r="AG19" s="148">
        <f t="shared" si="1"/>
        <v>1658.7816449770182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235.25193165296113</v>
      </c>
      <c r="F20" s="8">
        <v>93.836800405917231</v>
      </c>
      <c r="G20" s="8">
        <v>9.9747744305174955</v>
      </c>
      <c r="H20" s="9">
        <v>1669.2394456603804</v>
      </c>
      <c r="I20" s="6" t="s">
        <v>172</v>
      </c>
      <c r="J20" s="27" t="s">
        <v>0</v>
      </c>
      <c r="K20" s="7">
        <v>163.77216853085258</v>
      </c>
      <c r="L20" s="8">
        <v>81.582245853461004</v>
      </c>
      <c r="M20" s="8">
        <v>9.9615738198403374</v>
      </c>
      <c r="N20" s="8">
        <v>64.588611508041254</v>
      </c>
      <c r="O20" s="9">
        <v>2299.78012513876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-695.12829098642146</v>
      </c>
      <c r="V20" s="7">
        <v>71.480763122108556</v>
      </c>
      <c r="W20" s="8">
        <v>12.255554552456227</v>
      </c>
      <c r="X20" s="8">
        <v>1.4200610677160191E-2</v>
      </c>
      <c r="Y20" s="9">
        <v>1E-3</v>
      </c>
      <c r="Z20" s="6" t="s">
        <v>172</v>
      </c>
      <c r="AA20" s="27" t="s">
        <v>0</v>
      </c>
      <c r="AB20" s="14">
        <v>129210.42567904094</v>
      </c>
      <c r="AC20" s="15">
        <v>115197.61594236703</v>
      </c>
      <c r="AD20" s="15">
        <v>100841.86028447433</v>
      </c>
      <c r="AE20" s="16">
        <v>7876.8466179939023</v>
      </c>
      <c r="AF20" s="143">
        <f t="shared" si="0"/>
        <v>255.31598820415394</v>
      </c>
      <c r="AG20" s="144">
        <f t="shared" si="1"/>
        <v>2364.3687366468012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12.687396187170242</v>
      </c>
      <c r="F21" s="12">
        <v>364.13340965745829</v>
      </c>
      <c r="G21" s="12">
        <v>39.293602532734404</v>
      </c>
      <c r="H21" s="13">
        <v>350.14772164288235</v>
      </c>
      <c r="I21" s="10" t="s">
        <v>172</v>
      </c>
      <c r="J21" s="28" t="s">
        <v>1</v>
      </c>
      <c r="K21" s="11">
        <v>75.009595139470647</v>
      </c>
      <c r="L21" s="12">
        <v>460.26749708156137</v>
      </c>
      <c r="M21" s="12">
        <v>40.625866957374612</v>
      </c>
      <c r="N21" s="12">
        <v>38.479092470957248</v>
      </c>
      <c r="O21" s="13">
        <v>3629.9958570888948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-3318.3262279169689</v>
      </c>
      <c r="V21" s="11">
        <v>-62.321198952300293</v>
      </c>
      <c r="W21" s="12">
        <v>-96.133087424103095</v>
      </c>
      <c r="X21" s="12">
        <v>-1.3312644246402137</v>
      </c>
      <c r="Y21" s="13">
        <v>1E-3</v>
      </c>
      <c r="Z21" s="10" t="s">
        <v>172</v>
      </c>
      <c r="AA21" s="28" t="s">
        <v>1</v>
      </c>
      <c r="AB21" s="17">
        <v>130560.03891325042</v>
      </c>
      <c r="AC21" s="18">
        <v>115849.22783680211</v>
      </c>
      <c r="AD21" s="18">
        <v>102119.02235145775</v>
      </c>
      <c r="AE21" s="19">
        <v>7513.1377050695119</v>
      </c>
      <c r="AF21" s="145">
        <f t="shared" si="0"/>
        <v>575.9029591784066</v>
      </c>
      <c r="AG21" s="146">
        <f t="shared" si="1"/>
        <v>3668.4749495598521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86.880363287737183</v>
      </c>
      <c r="F22" s="12">
        <v>101.1533768875168</v>
      </c>
      <c r="G22" s="12">
        <v>7.4697600738895114</v>
      </c>
      <c r="H22" s="13">
        <v>450.9371415237224</v>
      </c>
      <c r="I22" s="10" t="s">
        <v>172</v>
      </c>
      <c r="J22" s="28" t="s">
        <v>2</v>
      </c>
      <c r="K22" s="11">
        <v>80.39290145982774</v>
      </c>
      <c r="L22" s="12">
        <v>104.2526407763324</v>
      </c>
      <c r="M22" s="12">
        <v>8.7150279472879486</v>
      </c>
      <c r="N22" s="12">
        <v>51.859635659940771</v>
      </c>
      <c r="O22" s="13">
        <v>1459.7251105523751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-1060.6466046885932</v>
      </c>
      <c r="V22" s="11">
        <v>6.4884618279095063</v>
      </c>
      <c r="W22" s="12">
        <v>-3.0982638888156142</v>
      </c>
      <c r="X22" s="12">
        <v>-1.2442678733984383</v>
      </c>
      <c r="Y22" s="13">
        <v>1E-3</v>
      </c>
      <c r="Z22" s="10" t="s">
        <v>172</v>
      </c>
      <c r="AA22" s="28" t="s">
        <v>2</v>
      </c>
      <c r="AB22" s="17">
        <v>129198.4515090654</v>
      </c>
      <c r="AC22" s="18">
        <v>116703.20426733958</v>
      </c>
      <c r="AD22" s="18">
        <v>103462.09546531136</v>
      </c>
      <c r="AE22" s="19">
        <v>7908.0085175019722</v>
      </c>
      <c r="AF22" s="145">
        <f t="shared" si="0"/>
        <v>193.36057018344809</v>
      </c>
      <c r="AG22" s="146">
        <f t="shared" si="1"/>
        <v>1511.5847462123158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56.440991800252057</v>
      </c>
      <c r="F23" s="12">
        <v>71.058756727459539</v>
      </c>
      <c r="G23" s="12">
        <v>6.0200843473629684</v>
      </c>
      <c r="H23" s="13">
        <v>338.59294297994876</v>
      </c>
      <c r="I23" s="10" t="s">
        <v>172</v>
      </c>
      <c r="J23" s="28" t="s">
        <v>3</v>
      </c>
      <c r="K23" s="11">
        <v>59.595397615150404</v>
      </c>
      <c r="L23" s="12">
        <v>83.334103667621378</v>
      </c>
      <c r="M23" s="12">
        <v>8.1015343226387184</v>
      </c>
      <c r="N23" s="12">
        <v>23.910573233671251</v>
      </c>
      <c r="O23" s="13">
        <v>1014.0248756546687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-699.34150590839135</v>
      </c>
      <c r="V23" s="11">
        <v>-3.1534058148983402</v>
      </c>
      <c r="W23" s="12">
        <v>-12.274346940161841</v>
      </c>
      <c r="X23" s="12">
        <v>-2.0804499752757448</v>
      </c>
      <c r="Y23" s="13">
        <v>1E-3</v>
      </c>
      <c r="Z23" s="10" t="s">
        <v>172</v>
      </c>
      <c r="AA23" s="28" t="s">
        <v>3</v>
      </c>
      <c r="AB23" s="17">
        <v>132055.75858874671</v>
      </c>
      <c r="AC23" s="18">
        <v>114755.19416841131</v>
      </c>
      <c r="AD23" s="18">
        <v>102697.29003048068</v>
      </c>
      <c r="AE23" s="19">
        <v>8249.5317414541623</v>
      </c>
      <c r="AF23" s="145">
        <f t="shared" si="0"/>
        <v>151.03103560541049</v>
      </c>
      <c r="AG23" s="146">
        <f t="shared" si="1"/>
        <v>1037.93544888834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44.28211162189745</v>
      </c>
      <c r="F24" s="12">
        <v>94.785451564575595</v>
      </c>
      <c r="G24" s="12">
        <v>8.2099778062687463</v>
      </c>
      <c r="H24" s="13">
        <v>1162.0385049258748</v>
      </c>
      <c r="I24" s="10" t="s">
        <v>172</v>
      </c>
      <c r="J24" s="28" t="s">
        <v>4</v>
      </c>
      <c r="K24" s="11">
        <v>26.118711219803178</v>
      </c>
      <c r="L24" s="12">
        <v>61.162825249589211</v>
      </c>
      <c r="M24" s="12">
        <v>6.8360802536389311</v>
      </c>
      <c r="N24" s="12">
        <v>28.872774349289749</v>
      </c>
      <c r="O24" s="13">
        <v>1177.4986249774201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-44.331894400834926</v>
      </c>
      <c r="V24" s="11">
        <v>18.164400402094266</v>
      </c>
      <c r="W24" s="12">
        <v>33.623626314986382</v>
      </c>
      <c r="X24" s="12">
        <v>1.3748975526298153</v>
      </c>
      <c r="Y24" s="13">
        <v>1E-3</v>
      </c>
      <c r="Z24" s="10" t="s">
        <v>172</v>
      </c>
      <c r="AA24" s="28" t="s">
        <v>4</v>
      </c>
      <c r="AB24" s="17">
        <v>131180.98747359961</v>
      </c>
      <c r="AC24" s="18">
        <v>112422.78860026103</v>
      </c>
      <c r="AD24" s="18">
        <v>101138.60644043186</v>
      </c>
      <c r="AE24" s="19">
        <v>7808.0125385818337</v>
      </c>
      <c r="AF24" s="145">
        <f t="shared" si="0"/>
        <v>94.117616723031318</v>
      </c>
      <c r="AG24" s="146">
        <f t="shared" si="1"/>
        <v>1206.3713993267099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5.5652888695724139</v>
      </c>
      <c r="F25" s="12">
        <v>287.77510945186407</v>
      </c>
      <c r="G25" s="12">
        <v>31.826267464495562</v>
      </c>
      <c r="H25" s="13">
        <v>418.21716710067517</v>
      </c>
      <c r="I25" s="10" t="s">
        <v>172</v>
      </c>
      <c r="J25" s="28" t="s">
        <v>5</v>
      </c>
      <c r="K25" s="11">
        <v>32.645992706733232</v>
      </c>
      <c r="L25" s="12">
        <v>214.68744274136898</v>
      </c>
      <c r="M25" s="12">
        <v>26.81547766346722</v>
      </c>
      <c r="N25" s="12">
        <v>42.419569236654425</v>
      </c>
      <c r="O25" s="13">
        <v>2868.6808907705445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-2492.8822929065227</v>
      </c>
      <c r="V25" s="11">
        <v>-27.079703837160832</v>
      </c>
      <c r="W25" s="12">
        <v>73.088666710495005</v>
      </c>
      <c r="X25" s="12">
        <v>5.0117898010283701</v>
      </c>
      <c r="Y25" s="13">
        <v>1E-3</v>
      </c>
      <c r="Z25" s="10" t="s">
        <v>172</v>
      </c>
      <c r="AA25" s="28" t="s">
        <v>5</v>
      </c>
      <c r="AB25" s="17">
        <v>132697.48040641352</v>
      </c>
      <c r="AC25" s="18">
        <v>114614.70469637289</v>
      </c>
      <c r="AD25" s="18">
        <v>100050.55826520681</v>
      </c>
      <c r="AE25" s="19">
        <v>7389.5989426472679</v>
      </c>
      <c r="AF25" s="145">
        <f t="shared" si="0"/>
        <v>274.14891311156941</v>
      </c>
      <c r="AG25" s="146">
        <f t="shared" si="1"/>
        <v>2911.1004600071988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148.07884292785408</v>
      </c>
      <c r="F26" s="22">
        <v>113.96176641040543</v>
      </c>
      <c r="G26" s="22">
        <v>10.989622097069899</v>
      </c>
      <c r="H26" s="23">
        <v>180.2436461051193</v>
      </c>
      <c r="I26" s="20" t="s">
        <v>172</v>
      </c>
      <c r="J26" s="29" t="s">
        <v>6</v>
      </c>
      <c r="K26" s="21">
        <v>151.65215967560695</v>
      </c>
      <c r="L26" s="22">
        <v>121.41791573526245</v>
      </c>
      <c r="M26" s="22">
        <v>12.728527788090851</v>
      </c>
      <c r="N26" s="22">
        <v>31.354523474252133</v>
      </c>
      <c r="O26" s="23">
        <v>1961.8343306287902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-1812.9442079979233</v>
      </c>
      <c r="V26" s="21">
        <v>-3.5723167477528643</v>
      </c>
      <c r="W26" s="22">
        <v>-7.4551493248570546</v>
      </c>
      <c r="X26" s="22">
        <v>-1.7379056910209494</v>
      </c>
      <c r="Y26" s="23">
        <v>1E-3</v>
      </c>
      <c r="Z26" s="20" t="s">
        <v>172</v>
      </c>
      <c r="AA26" s="29" t="s">
        <v>6</v>
      </c>
      <c r="AB26" s="24">
        <v>132688.58254483377</v>
      </c>
      <c r="AC26" s="25">
        <v>114755.56610335284</v>
      </c>
      <c r="AD26" s="25">
        <v>100475.18750127031</v>
      </c>
      <c r="AE26" s="26">
        <v>7382.1656410540372</v>
      </c>
      <c r="AF26" s="147">
        <f t="shared" si="0"/>
        <v>285.79860319896028</v>
      </c>
      <c r="AG26" s="148">
        <f t="shared" si="1"/>
        <v>1993.1888541030423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240.82525984885302</v>
      </c>
      <c r="F27" s="8">
        <v>102.08695875236593</v>
      </c>
      <c r="G27" s="8">
        <v>10.933618845076669</v>
      </c>
      <c r="H27" s="9">
        <v>1744.5872148345052</v>
      </c>
      <c r="I27" s="6" t="s">
        <v>173</v>
      </c>
      <c r="J27" s="27" t="s">
        <v>0</v>
      </c>
      <c r="K27" s="7">
        <v>167.4187750561432</v>
      </c>
      <c r="L27" s="8">
        <v>88.422075727690071</v>
      </c>
      <c r="M27" s="8">
        <v>10.878980178894947</v>
      </c>
      <c r="N27" s="8">
        <v>69.01202356326813</v>
      </c>
      <c r="O27" s="9">
        <v>2479.6182907215225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-804.04209945028583</v>
      </c>
      <c r="V27" s="7">
        <v>73.407484792709795</v>
      </c>
      <c r="W27" s="8">
        <v>13.665883024675862</v>
      </c>
      <c r="X27" s="8">
        <v>5.5638666181726262E-2</v>
      </c>
      <c r="Y27" s="9">
        <v>1E-3</v>
      </c>
      <c r="Z27" s="6" t="s">
        <v>173</v>
      </c>
      <c r="AA27" s="27" t="s">
        <v>0</v>
      </c>
      <c r="AB27" s="14">
        <v>136704.35836048896</v>
      </c>
      <c r="AC27" s="15">
        <v>126436.53568658864</v>
      </c>
      <c r="AD27" s="15">
        <v>108380.40745610303</v>
      </c>
      <c r="AE27" s="16">
        <v>8132.8461252955913</v>
      </c>
      <c r="AF27" s="143">
        <f t="shared" si="0"/>
        <v>266.71983096272822</v>
      </c>
      <c r="AG27" s="144">
        <f t="shared" si="1"/>
        <v>2548.6303142847905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12.980860692494225</v>
      </c>
      <c r="F28" s="12">
        <v>397.28240662979817</v>
      </c>
      <c r="G28" s="12">
        <v>43.057786101077291</v>
      </c>
      <c r="H28" s="13">
        <v>366.07200714891189</v>
      </c>
      <c r="I28" s="10" t="s">
        <v>173</v>
      </c>
      <c r="J28" s="28" t="s">
        <v>1</v>
      </c>
      <c r="K28" s="11">
        <v>76.340282678394487</v>
      </c>
      <c r="L28" s="12">
        <v>506.04047358817991</v>
      </c>
      <c r="M28" s="12">
        <v>44.658749965993813</v>
      </c>
      <c r="N28" s="12">
        <v>37.86182882772134</v>
      </c>
      <c r="O28" s="13">
        <v>4062.1728675853792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-3733.961689264188</v>
      </c>
      <c r="V28" s="11">
        <v>-63.358421985900286</v>
      </c>
      <c r="W28" s="12">
        <v>-108.75706695838184</v>
      </c>
      <c r="X28" s="12">
        <v>-1.599963864916544</v>
      </c>
      <c r="Y28" s="13">
        <v>1E-3</v>
      </c>
      <c r="Z28" s="10" t="s">
        <v>173</v>
      </c>
      <c r="AA28" s="28" t="s">
        <v>1</v>
      </c>
      <c r="AB28" s="17">
        <v>138083.10519268317</v>
      </c>
      <c r="AC28" s="18">
        <v>127722.97166699469</v>
      </c>
      <c r="AD28" s="18">
        <v>109661.01752641081</v>
      </c>
      <c r="AE28" s="19">
        <v>7769.2989648535895</v>
      </c>
      <c r="AF28" s="145">
        <f t="shared" si="0"/>
        <v>627.03950623256821</v>
      </c>
      <c r="AG28" s="146">
        <f t="shared" si="1"/>
        <v>4100.0346964131004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88.96312726778541</v>
      </c>
      <c r="F29" s="12">
        <v>110.41979303430551</v>
      </c>
      <c r="G29" s="12">
        <v>8.1769439336829119</v>
      </c>
      <c r="H29" s="13">
        <v>471.18820323340844</v>
      </c>
      <c r="I29" s="10" t="s">
        <v>173</v>
      </c>
      <c r="J29" s="28" t="s">
        <v>2</v>
      </c>
      <c r="K29" s="11">
        <v>83.047401211569124</v>
      </c>
      <c r="L29" s="12">
        <v>119.95798346163664</v>
      </c>
      <c r="M29" s="12">
        <v>9.9706967073452635</v>
      </c>
      <c r="N29" s="12">
        <v>58.928789903625329</v>
      </c>
      <c r="O29" s="13">
        <v>1597.6249306259174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-1185.3645172961344</v>
      </c>
      <c r="V29" s="11">
        <v>5.9167260562162935</v>
      </c>
      <c r="W29" s="12">
        <v>-9.5371904273311205</v>
      </c>
      <c r="X29" s="12">
        <v>-1.7927527736623499</v>
      </c>
      <c r="Y29" s="13">
        <v>1E-3</v>
      </c>
      <c r="Z29" s="10" t="s">
        <v>173</v>
      </c>
      <c r="AA29" s="28" t="s">
        <v>2</v>
      </c>
      <c r="AB29" s="17">
        <v>136703.96373587404</v>
      </c>
      <c r="AC29" s="18">
        <v>128812.07165396697</v>
      </c>
      <c r="AD29" s="18">
        <v>111005.26704977336</v>
      </c>
      <c r="AE29" s="19">
        <v>8164.0362454169899</v>
      </c>
      <c r="AF29" s="145">
        <f t="shared" si="0"/>
        <v>212.97608138055102</v>
      </c>
      <c r="AG29" s="146">
        <f t="shared" si="1"/>
        <v>1656.5537205295427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57.752102439011523</v>
      </c>
      <c r="F30" s="12">
        <v>77.593386486712802</v>
      </c>
      <c r="G30" s="12">
        <v>6.5900712977491551</v>
      </c>
      <c r="H30" s="13">
        <v>354.63312394355705</v>
      </c>
      <c r="I30" s="10" t="s">
        <v>173</v>
      </c>
      <c r="J30" s="28" t="s">
        <v>3</v>
      </c>
      <c r="K30" s="11">
        <v>60.89830441998528</v>
      </c>
      <c r="L30" s="12">
        <v>91.147444378809013</v>
      </c>
      <c r="M30" s="12">
        <v>9.0023906904604249</v>
      </c>
      <c r="N30" s="12">
        <v>25.691862048219342</v>
      </c>
      <c r="O30" s="13">
        <v>1112.3906886293928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-783.44842673405503</v>
      </c>
      <c r="V30" s="11">
        <v>-3.1452019809737535</v>
      </c>
      <c r="W30" s="12">
        <v>-13.553057892096211</v>
      </c>
      <c r="X30" s="12">
        <v>-2.4113193927112642</v>
      </c>
      <c r="Y30" s="13">
        <v>1E-3</v>
      </c>
      <c r="Z30" s="10" t="s">
        <v>173</v>
      </c>
      <c r="AA30" s="28" t="s">
        <v>3</v>
      </c>
      <c r="AB30" s="17">
        <v>139540.31157150032</v>
      </c>
      <c r="AC30" s="18">
        <v>126599.95634718075</v>
      </c>
      <c r="AD30" s="18">
        <v>110227.14256279822</v>
      </c>
      <c r="AE30" s="19">
        <v>8505.487460551507</v>
      </c>
      <c r="AF30" s="145">
        <f t="shared" si="0"/>
        <v>161.04813948925474</v>
      </c>
      <c r="AG30" s="146">
        <f t="shared" si="1"/>
        <v>1138.0825506776121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45.30125936936723</v>
      </c>
      <c r="F31" s="12">
        <v>103.93997108195896</v>
      </c>
      <c r="G31" s="12">
        <v>8.9966651763355774</v>
      </c>
      <c r="H31" s="13">
        <v>1218.7562721028439</v>
      </c>
      <c r="I31" s="10" t="s">
        <v>173</v>
      </c>
      <c r="J31" s="28" t="s">
        <v>4</v>
      </c>
      <c r="K31" s="11">
        <v>26.554273085515135</v>
      </c>
      <c r="L31" s="12">
        <v>65.653516313584021</v>
      </c>
      <c r="M31" s="12">
        <v>7.7202960893147532</v>
      </c>
      <c r="N31" s="12">
        <v>33.623338743860344</v>
      </c>
      <c r="O31" s="13">
        <v>1303.3905866375878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-118.25665327860406</v>
      </c>
      <c r="V31" s="11">
        <v>18.747986283852097</v>
      </c>
      <c r="W31" s="12">
        <v>38.287454768374857</v>
      </c>
      <c r="X31" s="12">
        <v>1.2773690870208239</v>
      </c>
      <c r="Y31" s="13">
        <v>1E-3</v>
      </c>
      <c r="Z31" s="10" t="s">
        <v>173</v>
      </c>
      <c r="AA31" s="28" t="s">
        <v>4</v>
      </c>
      <c r="AB31" s="17">
        <v>138626.07664149962</v>
      </c>
      <c r="AC31" s="18">
        <v>124774.31491165711</v>
      </c>
      <c r="AD31" s="18">
        <v>108660.75136363863</v>
      </c>
      <c r="AE31" s="19">
        <v>8064.0155099870317</v>
      </c>
      <c r="AF31" s="145">
        <f t="shared" si="0"/>
        <v>99.928085488413913</v>
      </c>
      <c r="AG31" s="146">
        <f t="shared" si="1"/>
        <v>1337.0139253814482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5.689784455347616</v>
      </c>
      <c r="F32" s="12">
        <v>313.02552959906268</v>
      </c>
      <c r="G32" s="12">
        <v>34.911050386856758</v>
      </c>
      <c r="H32" s="13">
        <v>438.83372054572192</v>
      </c>
      <c r="I32" s="10" t="s">
        <v>173</v>
      </c>
      <c r="J32" s="28" t="s">
        <v>5</v>
      </c>
      <c r="K32" s="11">
        <v>32.564875984447788</v>
      </c>
      <c r="L32" s="12">
        <v>223.36933194533626</v>
      </c>
      <c r="M32" s="12">
        <v>28.581049560862379</v>
      </c>
      <c r="N32" s="12">
        <v>48.153815476845992</v>
      </c>
      <c r="O32" s="13">
        <v>3199.2625905754467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-2808.5816855065705</v>
      </c>
      <c r="V32" s="11">
        <v>-26.874091529100156</v>
      </c>
      <c r="W32" s="12">
        <v>89.657197653726413</v>
      </c>
      <c r="X32" s="12">
        <v>6.3310008259944581</v>
      </c>
      <c r="Y32" s="13">
        <v>1E-3</v>
      </c>
      <c r="Z32" s="10" t="s">
        <v>173</v>
      </c>
      <c r="AA32" s="28" t="s">
        <v>5</v>
      </c>
      <c r="AB32" s="17">
        <v>140158.37332518143</v>
      </c>
      <c r="AC32" s="18">
        <v>125642.07317435935</v>
      </c>
      <c r="AD32" s="18">
        <v>107582.93454975591</v>
      </c>
      <c r="AE32" s="19">
        <v>7645.1457115787907</v>
      </c>
      <c r="AF32" s="145">
        <f t="shared" si="0"/>
        <v>284.51525749064643</v>
      </c>
      <c r="AG32" s="146">
        <f t="shared" si="1"/>
        <v>3247.4164060522926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151.39706957971151</v>
      </c>
      <c r="F33" s="22">
        <v>124.03418756874422</v>
      </c>
      <c r="G33" s="22">
        <v>12.052229588970713</v>
      </c>
      <c r="H33" s="23">
        <v>189.26895563342356</v>
      </c>
      <c r="I33" s="20" t="s">
        <v>173</v>
      </c>
      <c r="J33" s="29" t="s">
        <v>6</v>
      </c>
      <c r="K33" s="21">
        <v>156.08555121651551</v>
      </c>
      <c r="L33" s="22">
        <v>133.79140773771218</v>
      </c>
      <c r="M33" s="22">
        <v>13.906202136877562</v>
      </c>
      <c r="N33" s="22">
        <v>32.999984596658933</v>
      </c>
      <c r="O33" s="23">
        <v>2130.2600852461655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-1973.9901142094011</v>
      </c>
      <c r="V33" s="21">
        <v>-4.6874816368039918</v>
      </c>
      <c r="W33" s="22">
        <v>-9.7562201689679693</v>
      </c>
      <c r="X33" s="22">
        <v>-1.8529725479068502</v>
      </c>
      <c r="Y33" s="23">
        <v>1E-3</v>
      </c>
      <c r="Z33" s="20" t="s">
        <v>173</v>
      </c>
      <c r="AA33" s="29" t="s">
        <v>6</v>
      </c>
      <c r="AB33" s="24">
        <v>140107.93575741275</v>
      </c>
      <c r="AC33" s="25">
        <v>126069.12634584884</v>
      </c>
      <c r="AD33" s="25">
        <v>108025.08572980453</v>
      </c>
      <c r="AE33" s="26">
        <v>7638.2053615817276</v>
      </c>
      <c r="AF33" s="147">
        <f t="shared" si="0"/>
        <v>303.78316109110523</v>
      </c>
      <c r="AG33" s="148">
        <f t="shared" si="1"/>
        <v>2163.2600698428246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246.48912117863682</v>
      </c>
      <c r="F34" s="8">
        <v>111.69441292305467</v>
      </c>
      <c r="G34" s="8">
        <v>12.091646365162314</v>
      </c>
      <c r="H34" s="9">
        <v>1830.8822845256627</v>
      </c>
      <c r="I34" s="6" t="s">
        <v>174</v>
      </c>
      <c r="J34" s="27" t="s">
        <v>0</v>
      </c>
      <c r="K34" s="7">
        <v>171.14978354345476</v>
      </c>
      <c r="L34" s="8">
        <v>96.282815487980514</v>
      </c>
      <c r="M34" s="8">
        <v>11.979905994455933</v>
      </c>
      <c r="N34" s="8">
        <v>74.598015914172819</v>
      </c>
      <c r="O34" s="9">
        <v>2674.6204265224551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-918.33515791096545</v>
      </c>
      <c r="V34" s="7">
        <v>75.340337635182124</v>
      </c>
      <c r="W34" s="8">
        <v>15.41259743507416</v>
      </c>
      <c r="X34" s="8">
        <v>0.1127403707063796</v>
      </c>
      <c r="Y34" s="9">
        <v>1E-3</v>
      </c>
      <c r="Z34" s="6" t="s">
        <v>174</v>
      </c>
      <c r="AA34" s="27" t="s">
        <v>0</v>
      </c>
      <c r="AB34" s="14">
        <v>144458.3954939862</v>
      </c>
      <c r="AC34" s="15">
        <v>137837.40015553575</v>
      </c>
      <c r="AD34" s="15">
        <v>115522.66200041954</v>
      </c>
      <c r="AE34" s="16">
        <v>8396.5854307645568</v>
      </c>
      <c r="AF34" s="143">
        <f t="shared" si="0"/>
        <v>279.41250502589122</v>
      </c>
      <c r="AG34" s="144">
        <f t="shared" si="1"/>
        <v>2749.2184424366278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13.28222071805253</v>
      </c>
      <c r="F35" s="12">
        <v>435.95798804709261</v>
      </c>
      <c r="G35" s="12">
        <v>47.591502606728056</v>
      </c>
      <c r="H35" s="13">
        <v>384.30936877066011</v>
      </c>
      <c r="I35" s="10" t="s">
        <v>174</v>
      </c>
      <c r="J35" s="28" t="s">
        <v>1</v>
      </c>
      <c r="K35" s="11">
        <v>77.697172673760463</v>
      </c>
      <c r="L35" s="12">
        <v>558.69014615868616</v>
      </c>
      <c r="M35" s="12">
        <v>49.438266623223534</v>
      </c>
      <c r="N35" s="12">
        <v>37.503942598734206</v>
      </c>
      <c r="O35" s="13">
        <v>4564.299959961254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-4217.4935337893294</v>
      </c>
      <c r="V35" s="11">
        <v>-64.413951955708015</v>
      </c>
      <c r="W35" s="12">
        <v>-122.73115811159359</v>
      </c>
      <c r="X35" s="12">
        <v>-1.8457640164955049</v>
      </c>
      <c r="Y35" s="13">
        <v>1E-3</v>
      </c>
      <c r="Z35" s="10" t="s">
        <v>174</v>
      </c>
      <c r="AA35" s="28" t="s">
        <v>1</v>
      </c>
      <c r="AB35" s="17">
        <v>145868.19194802485</v>
      </c>
      <c r="AC35" s="18">
        <v>139959.8771368108</v>
      </c>
      <c r="AD35" s="18">
        <v>116809.38700609769</v>
      </c>
      <c r="AE35" s="19">
        <v>8033.2009159714762</v>
      </c>
      <c r="AF35" s="145">
        <f t="shared" si="0"/>
        <v>685.82558545567019</v>
      </c>
      <c r="AG35" s="146">
        <f t="shared" si="1"/>
        <v>4601.8039025599883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91.077108062537889</v>
      </c>
      <c r="F36" s="12">
        <v>121.27037079662205</v>
      </c>
      <c r="G36" s="12">
        <v>9.0331585557680132</v>
      </c>
      <c r="H36" s="13">
        <v>494.40809193379357</v>
      </c>
      <c r="I36" s="10" t="s">
        <v>174</v>
      </c>
      <c r="J36" s="28" t="s">
        <v>2</v>
      </c>
      <c r="K36" s="11">
        <v>85.794840635186418</v>
      </c>
      <c r="L36" s="12">
        <v>138.70187861172201</v>
      </c>
      <c r="M36" s="12">
        <v>11.506387870711306</v>
      </c>
      <c r="N36" s="12">
        <v>66.582551491677393</v>
      </c>
      <c r="O36" s="13">
        <v>1752.5700174424721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-1324.7434770003561</v>
      </c>
      <c r="V36" s="11">
        <v>5.283267427351479</v>
      </c>
      <c r="W36" s="12">
        <v>-17.430507815099944</v>
      </c>
      <c r="X36" s="12">
        <v>-2.4722293149432928</v>
      </c>
      <c r="Y36" s="13">
        <v>1E-3</v>
      </c>
      <c r="Z36" s="10" t="s">
        <v>174</v>
      </c>
      <c r="AA36" s="28" t="s">
        <v>2</v>
      </c>
      <c r="AB36" s="17">
        <v>144469.4826963646</v>
      </c>
      <c r="AC36" s="18">
        <v>141372.91425655977</v>
      </c>
      <c r="AD36" s="18">
        <v>118156.81345397161</v>
      </c>
      <c r="AE36" s="19">
        <v>8427.8061094899804</v>
      </c>
      <c r="AF36" s="145">
        <f t="shared" si="0"/>
        <v>236.00310711761972</v>
      </c>
      <c r="AG36" s="146">
        <f t="shared" si="1"/>
        <v>1819.1525689341495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59.085876523715683</v>
      </c>
      <c r="F37" s="12">
        <v>85.247673077582618</v>
      </c>
      <c r="G37" s="12">
        <v>7.2801806277527303</v>
      </c>
      <c r="H37" s="13">
        <v>372.93723961525814</v>
      </c>
      <c r="I37" s="10" t="s">
        <v>174</v>
      </c>
      <c r="J37" s="28" t="s">
        <v>3</v>
      </c>
      <c r="K37" s="11">
        <v>62.225658128781774</v>
      </c>
      <c r="L37" s="12">
        <v>100.11496895312028</v>
      </c>
      <c r="M37" s="12">
        <v>10.091280235160593</v>
      </c>
      <c r="N37" s="12">
        <v>27.577603273489025</v>
      </c>
      <c r="O37" s="13">
        <v>1222.7317257433342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-877.37108940156509</v>
      </c>
      <c r="V37" s="11">
        <v>-3.1387816050660962</v>
      </c>
      <c r="W37" s="12">
        <v>-14.866295875537656</v>
      </c>
      <c r="X37" s="12">
        <v>-2.8100996074078615</v>
      </c>
      <c r="Y37" s="13">
        <v>1E-3</v>
      </c>
      <c r="Z37" s="10" t="s">
        <v>174</v>
      </c>
      <c r="AA37" s="28" t="s">
        <v>3</v>
      </c>
      <c r="AB37" s="17">
        <v>147263.67863844277</v>
      </c>
      <c r="AC37" s="18">
        <v>138795.84218974886</v>
      </c>
      <c r="AD37" s="18">
        <v>117355.02474619805</v>
      </c>
      <c r="AE37" s="19">
        <v>8769.2006995469983</v>
      </c>
      <c r="AF37" s="145">
        <f t="shared" si="0"/>
        <v>172.43190731706264</v>
      </c>
      <c r="AG37" s="146">
        <f t="shared" si="1"/>
        <v>1250.3093290168233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46.353350746043141</v>
      </c>
      <c r="F38" s="12">
        <v>114.64190506835428</v>
      </c>
      <c r="G38" s="12">
        <v>9.9426789446096357</v>
      </c>
      <c r="H38" s="13">
        <v>1283.4749317479072</v>
      </c>
      <c r="I38" s="10" t="s">
        <v>174</v>
      </c>
      <c r="J38" s="28" t="s">
        <v>4</v>
      </c>
      <c r="K38" s="11">
        <v>26.984753097349472</v>
      </c>
      <c r="L38" s="12">
        <v>70.874603090124026</v>
      </c>
      <c r="M38" s="12">
        <v>8.8055573358259327</v>
      </c>
      <c r="N38" s="12">
        <v>38.871337855752607</v>
      </c>
      <c r="O38" s="13">
        <v>1447.342659559358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-202.73806566720364</v>
      </c>
      <c r="V38" s="11">
        <v>19.369597648693659</v>
      </c>
      <c r="W38" s="12">
        <v>43.768301978230248</v>
      </c>
      <c r="X38" s="12">
        <v>1.1381216087837061</v>
      </c>
      <c r="Y38" s="13">
        <v>1E-3</v>
      </c>
      <c r="Z38" s="10" t="s">
        <v>174</v>
      </c>
      <c r="AA38" s="28" t="s">
        <v>4</v>
      </c>
      <c r="AB38" s="17">
        <v>146384.67433718211</v>
      </c>
      <c r="AC38" s="18">
        <v>137519.81612868904</v>
      </c>
      <c r="AD38" s="18">
        <v>115774.55290635627</v>
      </c>
      <c r="AE38" s="19">
        <v>8327.7631658801092</v>
      </c>
      <c r="AF38" s="145">
        <f t="shared" si="0"/>
        <v>106.66491352329943</v>
      </c>
      <c r="AG38" s="146">
        <f t="shared" si="1"/>
        <v>1486.2139974151107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5.81793882439292</v>
      </c>
      <c r="F39" s="12">
        <v>342.30424824793027</v>
      </c>
      <c r="G39" s="12">
        <v>38.619703536436241</v>
      </c>
      <c r="H39" s="13">
        <v>462.33146291315353</v>
      </c>
      <c r="I39" s="10" t="s">
        <v>174</v>
      </c>
      <c r="J39" s="28" t="s">
        <v>5</v>
      </c>
      <c r="K39" s="11">
        <v>32.473103130911518</v>
      </c>
      <c r="L39" s="12">
        <v>233.84416245393902</v>
      </c>
      <c r="M39" s="12">
        <v>30.732659104472937</v>
      </c>
      <c r="N39" s="12">
        <v>54.88253417184422</v>
      </c>
      <c r="O39" s="13">
        <v>3580.7025176147954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-3173.2525888734858</v>
      </c>
      <c r="V39" s="11">
        <v>-26.654164306518592</v>
      </c>
      <c r="W39" s="12">
        <v>108.46108579399122</v>
      </c>
      <c r="X39" s="12">
        <v>7.8880444319633236</v>
      </c>
      <c r="Y39" s="13">
        <v>1E-3</v>
      </c>
      <c r="Z39" s="10" t="s">
        <v>174</v>
      </c>
      <c r="AA39" s="28" t="s">
        <v>5</v>
      </c>
      <c r="AB39" s="17">
        <v>147935.92382735573</v>
      </c>
      <c r="AC39" s="18">
        <v>136664.85560819748</v>
      </c>
      <c r="AD39" s="18">
        <v>114711.14786979307</v>
      </c>
      <c r="AE39" s="19">
        <v>7908.5499686142512</v>
      </c>
      <c r="AF39" s="145">
        <f t="shared" si="0"/>
        <v>297.04992468932346</v>
      </c>
      <c r="AG39" s="146">
        <f t="shared" si="1"/>
        <v>3635.5850517866397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154.81197291887875</v>
      </c>
      <c r="F40" s="22">
        <v>135.72818877736435</v>
      </c>
      <c r="G40" s="22">
        <v>13.330217855183342</v>
      </c>
      <c r="H40" s="23">
        <v>199.56136004228284</v>
      </c>
      <c r="I40" s="20" t="s">
        <v>174</v>
      </c>
      <c r="J40" s="29" t="s">
        <v>6</v>
      </c>
      <c r="K40" s="21">
        <v>160.5922777628133</v>
      </c>
      <c r="L40" s="22">
        <v>148.3362121824288</v>
      </c>
      <c r="M40" s="22">
        <v>15.335031327790091</v>
      </c>
      <c r="N40" s="22">
        <v>34.776733197159004</v>
      </c>
      <c r="O40" s="23">
        <v>2317.5792162036769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-2152.7935893585527</v>
      </c>
      <c r="V40" s="21">
        <v>-5.779304843934546</v>
      </c>
      <c r="W40" s="22">
        <v>-12.607023405064433</v>
      </c>
      <c r="X40" s="22">
        <v>-2.0038134726067507</v>
      </c>
      <c r="Y40" s="23">
        <v>1E-3</v>
      </c>
      <c r="Z40" s="20" t="s">
        <v>174</v>
      </c>
      <c r="AA40" s="29" t="s">
        <v>6</v>
      </c>
      <c r="AB40" s="24">
        <v>147837.82207659699</v>
      </c>
      <c r="AC40" s="25">
        <v>137656.06589278131</v>
      </c>
      <c r="AD40" s="25">
        <v>115189.50735421787</v>
      </c>
      <c r="AE40" s="26">
        <v>7901.9852938996337</v>
      </c>
      <c r="AF40" s="147">
        <f t="shared" si="0"/>
        <v>324.26352127303215</v>
      </c>
      <c r="AG40" s="148">
        <f t="shared" si="1"/>
        <v>2352.3559494008359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252.27716200831688</v>
      </c>
      <c r="F41" s="8">
        <v>122.97007170396888</v>
      </c>
      <c r="G41" s="8">
        <v>13.489218924630437</v>
      </c>
      <c r="H41" s="9">
        <v>1927.8411548825898</v>
      </c>
      <c r="I41" s="6" t="s">
        <v>175</v>
      </c>
      <c r="J41" s="27" t="s">
        <v>0</v>
      </c>
      <c r="K41" s="7">
        <v>174.95327832372305</v>
      </c>
      <c r="L41" s="8">
        <v>105.27934409416507</v>
      </c>
      <c r="M41" s="8">
        <v>13.307910262931678</v>
      </c>
      <c r="N41" s="8">
        <v>81.576099049139998</v>
      </c>
      <c r="O41" s="9">
        <v>2889.5290058847854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-1043.2629500513356</v>
      </c>
      <c r="V41" s="7">
        <v>77.324883684593942</v>
      </c>
      <c r="W41" s="8">
        <v>17.691727609803817</v>
      </c>
      <c r="X41" s="8">
        <v>0.18230866169875842</v>
      </c>
      <c r="Y41" s="9">
        <v>1E-3</v>
      </c>
      <c r="Z41" s="6" t="s">
        <v>175</v>
      </c>
      <c r="AA41" s="27" t="s">
        <v>0</v>
      </c>
      <c r="AB41" s="14">
        <v>152483.82421915163</v>
      </c>
      <c r="AC41" s="15">
        <v>149374.9395327192</v>
      </c>
      <c r="AD41" s="15">
        <v>122101.43755132052</v>
      </c>
      <c r="AE41" s="16">
        <v>8655.2009182159709</v>
      </c>
      <c r="AF41" s="143">
        <f t="shared" si="0"/>
        <v>293.54053268081981</v>
      </c>
      <c r="AG41" s="144">
        <f t="shared" si="1"/>
        <v>2971.1051049339253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13.590842345190136</v>
      </c>
      <c r="F42" s="12">
        <v>481.42453588804688</v>
      </c>
      <c r="G42" s="12">
        <v>53.064785821898894</v>
      </c>
      <c r="H42" s="13">
        <v>404.76942599250958</v>
      </c>
      <c r="I42" s="10" t="s">
        <v>175</v>
      </c>
      <c r="J42" s="28" t="s">
        <v>1</v>
      </c>
      <c r="K42" s="11">
        <v>79.074102696525571</v>
      </c>
      <c r="L42" s="12">
        <v>619.25080292210407</v>
      </c>
      <c r="M42" s="12">
        <v>55.137307563378442</v>
      </c>
      <c r="N42" s="12">
        <v>37.419922085534665</v>
      </c>
      <c r="O42" s="13">
        <v>5153.2360950716102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-4785.8855911646351</v>
      </c>
      <c r="V42" s="11">
        <v>-65.482260351335498</v>
      </c>
      <c r="W42" s="12">
        <v>-137.82526703405716</v>
      </c>
      <c r="X42" s="12">
        <v>-2.0715217414795037</v>
      </c>
      <c r="Y42" s="13">
        <v>1E-3</v>
      </c>
      <c r="Z42" s="10" t="s">
        <v>175</v>
      </c>
      <c r="AA42" s="28" t="s">
        <v>1</v>
      </c>
      <c r="AB42" s="17">
        <v>153928.44678125429</v>
      </c>
      <c r="AC42" s="18">
        <v>152516.16674602166</v>
      </c>
      <c r="AD42" s="18">
        <v>123398.13270481098</v>
      </c>
      <c r="AE42" s="19">
        <v>8291.9768675708492</v>
      </c>
      <c r="AF42" s="145">
        <f t="shared" si="0"/>
        <v>753.4622131820081</v>
      </c>
      <c r="AG42" s="146">
        <f t="shared" si="1"/>
        <v>5190.6560171571446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93.235057076775874</v>
      </c>
      <c r="F43" s="12">
        <v>134.04196765180708</v>
      </c>
      <c r="G43" s="12">
        <v>10.068351384118991</v>
      </c>
      <c r="H43" s="13">
        <v>520.51849077949862</v>
      </c>
      <c r="I43" s="10" t="s">
        <v>175</v>
      </c>
      <c r="J43" s="28" t="s">
        <v>2</v>
      </c>
      <c r="K43" s="11">
        <v>88.627773321500271</v>
      </c>
      <c r="L43" s="12">
        <v>161.12653646380957</v>
      </c>
      <c r="M43" s="12">
        <v>13.400310475637422</v>
      </c>
      <c r="N43" s="12">
        <v>74.880815757609838</v>
      </c>
      <c r="O43" s="13">
        <v>1929.1275576534151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-1483.4888826315264</v>
      </c>
      <c r="V43" s="11">
        <v>4.6082837552756493</v>
      </c>
      <c r="W43" s="12">
        <v>-27.083568812002515</v>
      </c>
      <c r="X43" s="12">
        <v>-3.3309590915184315</v>
      </c>
      <c r="Y43" s="13">
        <v>1E-3</v>
      </c>
      <c r="Z43" s="10" t="s">
        <v>175</v>
      </c>
      <c r="AA43" s="28" t="s">
        <v>2</v>
      </c>
      <c r="AB43" s="17">
        <v>152507.48470805364</v>
      </c>
      <c r="AC43" s="18">
        <v>154338.19089824642</v>
      </c>
      <c r="AD43" s="18">
        <v>124751.6948781176</v>
      </c>
      <c r="AE43" s="19">
        <v>8686.45324899365</v>
      </c>
      <c r="AF43" s="145">
        <f t="shared" si="0"/>
        <v>263.15462026094724</v>
      </c>
      <c r="AG43" s="146">
        <f t="shared" si="1"/>
        <v>2004.0083734110249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60.446081319505552</v>
      </c>
      <c r="F44" s="12">
        <v>93.858227883489917</v>
      </c>
      <c r="G44" s="12">
        <v>8.1185268423075101</v>
      </c>
      <c r="H44" s="13">
        <v>393.37881465464068</v>
      </c>
      <c r="I44" s="10" t="s">
        <v>175</v>
      </c>
      <c r="J44" s="28" t="s">
        <v>3</v>
      </c>
      <c r="K44" s="11">
        <v>63.579547759232121</v>
      </c>
      <c r="L44" s="12">
        <v>110.97356489506853</v>
      </c>
      <c r="M44" s="12">
        <v>11.408608100282958</v>
      </c>
      <c r="N44" s="12">
        <v>29.602998158618689</v>
      </c>
      <c r="O44" s="13">
        <v>1344.0274301851377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-980.25061368911577</v>
      </c>
      <c r="V44" s="11">
        <v>-3.1324664397265614</v>
      </c>
      <c r="W44" s="12">
        <v>-17.114337011578627</v>
      </c>
      <c r="X44" s="12">
        <v>-3.2890812579754418</v>
      </c>
      <c r="Y44" s="13">
        <v>1E-3</v>
      </c>
      <c r="Z44" s="10" t="s">
        <v>175</v>
      </c>
      <c r="AA44" s="28" t="s">
        <v>3</v>
      </c>
      <c r="AB44" s="17">
        <v>155246.49017220762</v>
      </c>
      <c r="AC44" s="18">
        <v>150323.54243194501</v>
      </c>
      <c r="AD44" s="18">
        <v>123921.18946173048</v>
      </c>
      <c r="AE44" s="19">
        <v>9027.8035677495136</v>
      </c>
      <c r="AF44" s="145">
        <f t="shared" si="0"/>
        <v>185.96172075458361</v>
      </c>
      <c r="AG44" s="146">
        <f t="shared" si="1"/>
        <v>1373.6304283437564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47.430271203755588</v>
      </c>
      <c r="F45" s="12">
        <v>126.90241914801088</v>
      </c>
      <c r="G45" s="12">
        <v>11.089506377017734</v>
      </c>
      <c r="H45" s="13">
        <v>1355.7263314875788</v>
      </c>
      <c r="I45" s="10" t="s">
        <v>175</v>
      </c>
      <c r="J45" s="28" t="s">
        <v>4</v>
      </c>
      <c r="K45" s="11">
        <v>27.418161405927144</v>
      </c>
      <c r="L45" s="12">
        <v>77.2066211237603</v>
      </c>
      <c r="M45" s="12">
        <v>10.134889787574544</v>
      </c>
      <c r="N45" s="12">
        <v>44.69968522786138</v>
      </c>
      <c r="O45" s="13">
        <v>1610.0638294842959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-299.03618322457845</v>
      </c>
      <c r="V45" s="11">
        <v>20.013109797828449</v>
      </c>
      <c r="W45" s="12">
        <v>49.69679802425059</v>
      </c>
      <c r="X45" s="12">
        <v>0.95561658944319061</v>
      </c>
      <c r="Y45" s="13">
        <v>1E-3</v>
      </c>
      <c r="Z45" s="10" t="s">
        <v>175</v>
      </c>
      <c r="AA45" s="28" t="s">
        <v>4</v>
      </c>
      <c r="AB45" s="17">
        <v>154425.74383678337</v>
      </c>
      <c r="AC45" s="18">
        <v>149851.83402755656</v>
      </c>
      <c r="AD45" s="18">
        <v>122316.43726585848</v>
      </c>
      <c r="AE45" s="19">
        <v>8586.3883035484832</v>
      </c>
      <c r="AF45" s="145">
        <f t="shared" si="0"/>
        <v>114.75967231726199</v>
      </c>
      <c r="AG45" s="146">
        <f t="shared" si="1"/>
        <v>1654.7635147121573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5.9494631458978819</v>
      </c>
      <c r="F46" s="12">
        <v>376.62689178635782</v>
      </c>
      <c r="G46" s="12">
        <v>43.09083731126303</v>
      </c>
      <c r="H46" s="13">
        <v>488.53577836291583</v>
      </c>
      <c r="I46" s="10" t="s">
        <v>175</v>
      </c>
      <c r="J46" s="28" t="s">
        <v>5</v>
      </c>
      <c r="K46" s="11">
        <v>32.375507303636418</v>
      </c>
      <c r="L46" s="12">
        <v>246.09447352161425</v>
      </c>
      <c r="M46" s="12">
        <v>33.338598696246116</v>
      </c>
      <c r="N46" s="12">
        <v>62.576618584521647</v>
      </c>
      <c r="O46" s="13">
        <v>4025.8450318428618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-3599.8848720644673</v>
      </c>
      <c r="V46" s="11">
        <v>-26.425044157738533</v>
      </c>
      <c r="W46" s="12">
        <v>130.5334182647436</v>
      </c>
      <c r="X46" s="12">
        <v>9.7532386150169348</v>
      </c>
      <c r="Y46" s="13">
        <v>1E-3</v>
      </c>
      <c r="Z46" s="10" t="s">
        <v>175</v>
      </c>
      <c r="AA46" s="28" t="s">
        <v>5</v>
      </c>
      <c r="AB46" s="17">
        <v>155999.89609660959</v>
      </c>
      <c r="AC46" s="18">
        <v>147640.33601251905</v>
      </c>
      <c r="AD46" s="18">
        <v>121265.61289067322</v>
      </c>
      <c r="AE46" s="19">
        <v>8166.9232134446029</v>
      </c>
      <c r="AF46" s="145">
        <f t="shared" si="0"/>
        <v>311.80857952149677</v>
      </c>
      <c r="AG46" s="146">
        <f t="shared" si="1"/>
        <v>4088.4216504273836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158.30446629522285</v>
      </c>
      <c r="F47" s="22">
        <v>149.45558795625203</v>
      </c>
      <c r="G47" s="22">
        <v>14.873078208892341</v>
      </c>
      <c r="H47" s="23">
        <v>211.04618100364897</v>
      </c>
      <c r="I47" s="20" t="s">
        <v>175</v>
      </c>
      <c r="J47" s="29" t="s">
        <v>6</v>
      </c>
      <c r="K47" s="21">
        <v>165.2049725841203</v>
      </c>
      <c r="L47" s="22">
        <v>165.34835899741171</v>
      </c>
      <c r="M47" s="22">
        <v>17.066679984077851</v>
      </c>
      <c r="N47" s="22">
        <v>36.715338998467971</v>
      </c>
      <c r="O47" s="23">
        <v>2528.0940659770931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-2353.7622239719117</v>
      </c>
      <c r="V47" s="21">
        <v>-6.8995062888974363</v>
      </c>
      <c r="W47" s="22">
        <v>-15.891771041159675</v>
      </c>
      <c r="X47" s="22">
        <v>-2.1926017751855071</v>
      </c>
      <c r="Y47" s="23">
        <v>1E-3</v>
      </c>
      <c r="Z47" s="20" t="s">
        <v>175</v>
      </c>
      <c r="AA47" s="29" t="s">
        <v>6</v>
      </c>
      <c r="AB47" s="24">
        <v>155828.98756833281</v>
      </c>
      <c r="AC47" s="25">
        <v>149519.03644910135</v>
      </c>
      <c r="AD47" s="25">
        <v>121806.10722377054</v>
      </c>
      <c r="AE47" s="26">
        <v>8160.6403635777624</v>
      </c>
      <c r="AF47" s="147">
        <f t="shared" si="0"/>
        <v>347.62001156560984</v>
      </c>
      <c r="AG47" s="148">
        <f t="shared" si="1"/>
        <v>2564.8094049755609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258.18468598961329</v>
      </c>
      <c r="F48" s="8">
        <v>136.15137655162454</v>
      </c>
      <c r="G48" s="8">
        <v>15.180680878960512</v>
      </c>
      <c r="H48" s="9">
        <v>2038.642281589392</v>
      </c>
      <c r="I48" s="6" t="s">
        <v>176</v>
      </c>
      <c r="J48" s="27" t="s">
        <v>0</v>
      </c>
      <c r="K48" s="7">
        <v>178.8175438199836</v>
      </c>
      <c r="L48" s="8">
        <v>115.6690648151813</v>
      </c>
      <c r="M48" s="8">
        <v>14.911232014510508</v>
      </c>
      <c r="N48" s="8">
        <v>89.778041732864835</v>
      </c>
      <c r="O48" s="9">
        <v>3124.7481174502068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-1175.8828775936806</v>
      </c>
      <c r="V48" s="7">
        <v>79.368142169629735</v>
      </c>
      <c r="W48" s="8">
        <v>20.483311736443213</v>
      </c>
      <c r="X48" s="8">
        <v>0.2704488644500026</v>
      </c>
      <c r="Y48" s="9">
        <v>1E-3</v>
      </c>
      <c r="Z48" s="6" t="s">
        <v>176</v>
      </c>
      <c r="AA48" s="27" t="s">
        <v>0</v>
      </c>
      <c r="AB48" s="14">
        <v>160779.61240457199</v>
      </c>
      <c r="AC48" s="15">
        <v>160778.4648777674</v>
      </c>
      <c r="AD48" s="15">
        <v>127970.81995082658</v>
      </c>
      <c r="AE48" s="16">
        <v>8923.7113921239434</v>
      </c>
      <c r="AF48" s="143">
        <f t="shared" si="0"/>
        <v>309.3978406496754</v>
      </c>
      <c r="AG48" s="144">
        <f t="shared" si="1"/>
        <v>3214.5261591830717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13.905877077088174</v>
      </c>
      <c r="F49" s="12">
        <v>534.78908594356449</v>
      </c>
      <c r="G49" s="12">
        <v>59.693469248351136</v>
      </c>
      <c r="H49" s="13">
        <v>428.12764199602293</v>
      </c>
      <c r="I49" s="10" t="s">
        <v>176</v>
      </c>
      <c r="J49" s="28" t="s">
        <v>1</v>
      </c>
      <c r="K49" s="11">
        <v>80.466576555306673</v>
      </c>
      <c r="L49" s="12">
        <v>689.33019955082455</v>
      </c>
      <c r="M49" s="12">
        <v>61.946079335267498</v>
      </c>
      <c r="N49" s="12">
        <v>37.57823908046268</v>
      </c>
      <c r="O49" s="13">
        <v>5839.3975273195465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-5448.8471244039865</v>
      </c>
      <c r="V49" s="11">
        <v>-66.55969947821859</v>
      </c>
      <c r="W49" s="12">
        <v>-154.54011360726017</v>
      </c>
      <c r="X49" s="12">
        <v>-2.2516100869163611</v>
      </c>
      <c r="Y49" s="13">
        <v>1E-3</v>
      </c>
      <c r="Z49" s="10" t="s">
        <v>176</v>
      </c>
      <c r="AA49" s="28" t="s">
        <v>1</v>
      </c>
      <c r="AB49" s="17">
        <v>162261.42364708928</v>
      </c>
      <c r="AC49" s="18">
        <v>165179.97405172122</v>
      </c>
      <c r="AD49" s="18">
        <v>129282.73432876395</v>
      </c>
      <c r="AE49" s="19">
        <v>8560.64363480457</v>
      </c>
      <c r="AF49" s="145">
        <f t="shared" si="0"/>
        <v>831.74285544139877</v>
      </c>
      <c r="AG49" s="146">
        <f t="shared" si="1"/>
        <v>5876.975766400009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95.435459435952822</v>
      </c>
      <c r="F50" s="12">
        <v>149.05605330600395</v>
      </c>
      <c r="G50" s="12">
        <v>11.322911009379812</v>
      </c>
      <c r="H50" s="13">
        <v>550.37632111089317</v>
      </c>
      <c r="I50" s="10" t="s">
        <v>176</v>
      </c>
      <c r="J50" s="28" t="s">
        <v>2</v>
      </c>
      <c r="K50" s="11">
        <v>91.543696300437773</v>
      </c>
      <c r="L50" s="12">
        <v>188.12164821133055</v>
      </c>
      <c r="M50" s="12">
        <v>15.747944208798048</v>
      </c>
      <c r="N50" s="12">
        <v>83.674701624008208</v>
      </c>
      <c r="O50" s="13">
        <v>2129.4642597271163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-1662.7616402402311</v>
      </c>
      <c r="V50" s="11">
        <v>3.892763135515001</v>
      </c>
      <c r="W50" s="12">
        <v>-39.064594905326615</v>
      </c>
      <c r="X50" s="12">
        <v>-4.4240331994182336</v>
      </c>
      <c r="Y50" s="13">
        <v>1E-3</v>
      </c>
      <c r="Z50" s="10" t="s">
        <v>176</v>
      </c>
      <c r="AA50" s="28" t="s">
        <v>2</v>
      </c>
      <c r="AB50" s="17">
        <v>160816.18890443767</v>
      </c>
      <c r="AC50" s="18">
        <v>167522.49633201133</v>
      </c>
      <c r="AD50" s="18">
        <v>130646.51139651545</v>
      </c>
      <c r="AE50" s="19">
        <v>8954.9952115808119</v>
      </c>
      <c r="AF50" s="145">
        <f t="shared" si="0"/>
        <v>295.41328872056641</v>
      </c>
      <c r="AG50" s="146">
        <f t="shared" si="1"/>
        <v>2213.1389613511246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61.822985809780711</v>
      </c>
      <c r="F51" s="12">
        <v>103.90926622328971</v>
      </c>
      <c r="G51" s="12">
        <v>9.1339787870057307</v>
      </c>
      <c r="H51" s="13">
        <v>416.81834262852738</v>
      </c>
      <c r="I51" s="10" t="s">
        <v>176</v>
      </c>
      <c r="J51" s="28" t="s">
        <v>3</v>
      </c>
      <c r="K51" s="11">
        <v>64.974101591126953</v>
      </c>
      <c r="L51" s="12">
        <v>123.64668833286282</v>
      </c>
      <c r="M51" s="12">
        <v>13.018256710403104</v>
      </c>
      <c r="N51" s="12">
        <v>31.748401059723129</v>
      </c>
      <c r="O51" s="13">
        <v>1481.7506055175941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-1096.6796639487898</v>
      </c>
      <c r="V51" s="11">
        <v>-3.150115781346269</v>
      </c>
      <c r="W51" s="12">
        <v>-19.736422109573091</v>
      </c>
      <c r="X51" s="12">
        <v>-3.8832779233973729</v>
      </c>
      <c r="Y51" s="13">
        <v>1E-3</v>
      </c>
      <c r="Z51" s="10" t="s">
        <v>176</v>
      </c>
      <c r="AA51" s="28" t="s">
        <v>3</v>
      </c>
      <c r="AB51" s="17">
        <v>163514.15842620825</v>
      </c>
      <c r="AC51" s="18">
        <v>161709.60314806364</v>
      </c>
      <c r="AD51" s="18">
        <v>129793.08652088161</v>
      </c>
      <c r="AE51" s="19">
        <v>9296.3080033532478</v>
      </c>
      <c r="AF51" s="145">
        <f t="shared" si="0"/>
        <v>201.63904663439288</v>
      </c>
      <c r="AG51" s="146">
        <f t="shared" si="1"/>
        <v>1513.4990065773172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48.51715328200099</v>
      </c>
      <c r="F52" s="12">
        <v>141.26718503274648</v>
      </c>
      <c r="G52" s="12">
        <v>12.478884836131011</v>
      </c>
      <c r="H52" s="13">
        <v>1438.5229254293704</v>
      </c>
      <c r="I52" s="10" t="s">
        <v>176</v>
      </c>
      <c r="J52" s="28" t="s">
        <v>4</v>
      </c>
      <c r="K52" s="11">
        <v>27.866416379762672</v>
      </c>
      <c r="L52" s="12">
        <v>84.637408970851084</v>
      </c>
      <c r="M52" s="12">
        <v>11.77678352297538</v>
      </c>
      <c r="N52" s="12">
        <v>51.185442318968342</v>
      </c>
      <c r="O52" s="13">
        <v>1797.6413041803821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-410.30282106997987</v>
      </c>
      <c r="V52" s="11">
        <v>20.651736902238316</v>
      </c>
      <c r="W52" s="12">
        <v>56.630776061895446</v>
      </c>
      <c r="X52" s="12">
        <v>0.70310131315562807</v>
      </c>
      <c r="Y52" s="13">
        <v>1E-3</v>
      </c>
      <c r="Z52" s="10" t="s">
        <v>176</v>
      </c>
      <c r="AA52" s="28" t="s">
        <v>4</v>
      </c>
      <c r="AB52" s="17">
        <v>162737.53915240752</v>
      </c>
      <c r="AC52" s="18">
        <v>162041.9038456566</v>
      </c>
      <c r="AD52" s="18">
        <v>128146.76352176709</v>
      </c>
      <c r="AE52" s="19">
        <v>8854.9076185406884</v>
      </c>
      <c r="AF52" s="145">
        <f t="shared" si="0"/>
        <v>124.28060887358913</v>
      </c>
      <c r="AG52" s="146">
        <f t="shared" si="1"/>
        <v>1848.8267464993505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6.0839616398107568</v>
      </c>
      <c r="F53" s="12">
        <v>416.70254441977625</v>
      </c>
      <c r="G53" s="12">
        <v>48.500207972444535</v>
      </c>
      <c r="H53" s="13">
        <v>518.37767046036379</v>
      </c>
      <c r="I53" s="10" t="s">
        <v>176</v>
      </c>
      <c r="J53" s="28" t="s">
        <v>5</v>
      </c>
      <c r="K53" s="11">
        <v>32.2717624297184</v>
      </c>
      <c r="L53" s="12">
        <v>260.51974564304555</v>
      </c>
      <c r="M53" s="12">
        <v>36.476744789021808</v>
      </c>
      <c r="N53" s="12">
        <v>70.970539189430809</v>
      </c>
      <c r="O53" s="13">
        <v>4540.25073979225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-4092.8426085213168</v>
      </c>
      <c r="V53" s="11">
        <v>-26.186800789907636</v>
      </c>
      <c r="W53" s="12">
        <v>156.18379877673033</v>
      </c>
      <c r="X53" s="12">
        <v>12.024463183422691</v>
      </c>
      <c r="Y53" s="13">
        <v>1E-3</v>
      </c>
      <c r="Z53" s="10" t="s">
        <v>176</v>
      </c>
      <c r="AA53" s="28" t="s">
        <v>5</v>
      </c>
      <c r="AB53" s="17">
        <v>164337.28870104448</v>
      </c>
      <c r="AC53" s="18">
        <v>158246.27226033714</v>
      </c>
      <c r="AD53" s="18">
        <v>127098.35054682227</v>
      </c>
      <c r="AE53" s="19">
        <v>8435.2609738875126</v>
      </c>
      <c r="AF53" s="145">
        <f t="shared" si="0"/>
        <v>329.26825286178575</v>
      </c>
      <c r="AG53" s="146">
        <f t="shared" si="1"/>
        <v>4611.2212789816804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161.88619550257337</v>
      </c>
      <c r="F54" s="22">
        <v>165.48991499788428</v>
      </c>
      <c r="G54" s="22">
        <v>16.738342973017787</v>
      </c>
      <c r="H54" s="23">
        <v>224.14438232933003</v>
      </c>
      <c r="I54" s="20" t="s">
        <v>176</v>
      </c>
      <c r="J54" s="29" t="s">
        <v>6</v>
      </c>
      <c r="K54" s="21">
        <v>169.89622166048389</v>
      </c>
      <c r="L54" s="22">
        <v>185.44067095079345</v>
      </c>
      <c r="M54" s="22">
        <v>19.17143512431414</v>
      </c>
      <c r="N54" s="22">
        <v>38.778120946605625</v>
      </c>
      <c r="O54" s="23">
        <v>2763.52082680689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-2578.1535654241652</v>
      </c>
      <c r="V54" s="21">
        <v>-8.0090261579105437</v>
      </c>
      <c r="W54" s="22">
        <v>-19.949755952909133</v>
      </c>
      <c r="X54" s="22">
        <v>-2.4320921512963531</v>
      </c>
      <c r="Y54" s="23">
        <v>1E-3</v>
      </c>
      <c r="Z54" s="20" t="s">
        <v>176</v>
      </c>
      <c r="AA54" s="29" t="s">
        <v>6</v>
      </c>
      <c r="AB54" s="24">
        <v>164105.60297617308</v>
      </c>
      <c r="AC54" s="25">
        <v>161436.25065264633</v>
      </c>
      <c r="AD54" s="25">
        <v>127734.52005138691</v>
      </c>
      <c r="AE54" s="26">
        <v>8429.1878020758504</v>
      </c>
      <c r="AF54" s="147">
        <f t="shared" si="0"/>
        <v>374.50832773559148</v>
      </c>
      <c r="AG54" s="148">
        <f t="shared" si="1"/>
        <v>2802.2989477534957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264.19241379921039</v>
      </c>
      <c r="F55" s="8">
        <v>151.60344554609196</v>
      </c>
      <c r="G55" s="8">
        <v>17.23614679089594</v>
      </c>
      <c r="H55" s="9">
        <v>2165.117900056865</v>
      </c>
      <c r="I55" s="6" t="s">
        <v>177</v>
      </c>
      <c r="J55" s="27" t="s">
        <v>0</v>
      </c>
      <c r="K55" s="7">
        <v>182.76127429192476</v>
      </c>
      <c r="L55" s="8">
        <v>127.6965540579935</v>
      </c>
      <c r="M55" s="8">
        <v>16.851639179036251</v>
      </c>
      <c r="N55" s="8">
        <v>99.008429128348979</v>
      </c>
      <c r="O55" s="9">
        <v>3383.4855258782154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-1317.3750549497004</v>
      </c>
      <c r="V55" s="7">
        <v>81.432139507285598</v>
      </c>
      <c r="W55" s="8">
        <v>23.907891488098475</v>
      </c>
      <c r="X55" s="8">
        <v>0.38550761185968918</v>
      </c>
      <c r="Y55" s="9">
        <v>1E-3</v>
      </c>
      <c r="Z55" s="6" t="s">
        <v>177</v>
      </c>
      <c r="AA55" s="27" t="s">
        <v>0</v>
      </c>
      <c r="AB55" s="14">
        <v>169329.01249301145</v>
      </c>
      <c r="AC55" s="15">
        <v>171871.56621465541</v>
      </c>
      <c r="AD55" s="15">
        <v>132996.74751022729</v>
      </c>
      <c r="AE55" s="16">
        <v>9202.5060167688134</v>
      </c>
      <c r="AF55" s="143">
        <f t="shared" si="0"/>
        <v>327.30946752895449</v>
      </c>
      <c r="AG55" s="144">
        <f t="shared" si="1"/>
        <v>3482.4939550065642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14.226299854427722</v>
      </c>
      <c r="F56" s="12">
        <v>597.59250957695235</v>
      </c>
      <c r="G56" s="12">
        <v>67.752787965231633</v>
      </c>
      <c r="H56" s="13">
        <v>454.76190641855578</v>
      </c>
      <c r="I56" s="10" t="s">
        <v>177</v>
      </c>
      <c r="J56" s="28" t="s">
        <v>1</v>
      </c>
      <c r="K56" s="11">
        <v>81.882928810651123</v>
      </c>
      <c r="L56" s="12">
        <v>770.69270211925016</v>
      </c>
      <c r="M56" s="12">
        <v>70.10567562583185</v>
      </c>
      <c r="N56" s="12">
        <v>37.977287294021465</v>
      </c>
      <c r="O56" s="13">
        <v>6641.28028022324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-6224.4946610987045</v>
      </c>
      <c r="V56" s="11">
        <v>-67.655628956223353</v>
      </c>
      <c r="W56" s="12">
        <v>-173.0991925422976</v>
      </c>
      <c r="X56" s="12">
        <v>-2.3518876606001986</v>
      </c>
      <c r="Y56" s="13">
        <v>1E-3</v>
      </c>
      <c r="Z56" s="10" t="s">
        <v>177</v>
      </c>
      <c r="AA56" s="28" t="s">
        <v>1</v>
      </c>
      <c r="AB56" s="17">
        <v>170847.48906227158</v>
      </c>
      <c r="AC56" s="18">
        <v>177794.56454762103</v>
      </c>
      <c r="AD56" s="18">
        <v>134331.2126385381</v>
      </c>
      <c r="AE56" s="19">
        <v>8839.5894514999454</v>
      </c>
      <c r="AF56" s="145">
        <f t="shared" si="0"/>
        <v>922.68130655573316</v>
      </c>
      <c r="AG56" s="146">
        <f t="shared" si="1"/>
        <v>6679.2575675172611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97.704251300121911</v>
      </c>
      <c r="F57" s="12">
        <v>166.72098446498262</v>
      </c>
      <c r="G57" s="12">
        <v>12.842367816842467</v>
      </c>
      <c r="H57" s="13">
        <v>584.51474683643232</v>
      </c>
      <c r="I57" s="10" t="s">
        <v>177</v>
      </c>
      <c r="J57" s="28" t="s">
        <v>2</v>
      </c>
      <c r="K57" s="11">
        <v>94.519638884689968</v>
      </c>
      <c r="L57" s="12">
        <v>220.82179135463457</v>
      </c>
      <c r="M57" s="12">
        <v>18.688018124770437</v>
      </c>
      <c r="N57" s="12">
        <v>92.944174752453591</v>
      </c>
      <c r="O57" s="13">
        <v>2359.1936325265988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-1867.6220604426205</v>
      </c>
      <c r="V57" s="11">
        <v>3.1856124154319492</v>
      </c>
      <c r="W57" s="12">
        <v>-54.099806889651909</v>
      </c>
      <c r="X57" s="12">
        <v>-5.8446503079279655</v>
      </c>
      <c r="Y57" s="13">
        <v>1E-3</v>
      </c>
      <c r="Z57" s="10" t="s">
        <v>177</v>
      </c>
      <c r="AA57" s="28" t="s">
        <v>2</v>
      </c>
      <c r="AB57" s="17">
        <v>169478.85419461867</v>
      </c>
      <c r="AC57" s="18">
        <v>180777.13416183257</v>
      </c>
      <c r="AD57" s="18">
        <v>135710.42759968879</v>
      </c>
      <c r="AE57" s="19">
        <v>9233.8206779568136</v>
      </c>
      <c r="AF57" s="145">
        <f t="shared" si="0"/>
        <v>334.029448364095</v>
      </c>
      <c r="AG57" s="146">
        <f t="shared" si="1"/>
        <v>2452.1378072790521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63.23086425264998</v>
      </c>
      <c r="F58" s="12">
        <v>115.68449774145998</v>
      </c>
      <c r="G58" s="12">
        <v>10.367369015650894</v>
      </c>
      <c r="H58" s="13">
        <v>443.5715552242475</v>
      </c>
      <c r="I58" s="10" t="s">
        <v>177</v>
      </c>
      <c r="J58" s="28" t="s">
        <v>3</v>
      </c>
      <c r="K58" s="11">
        <v>66.386878210937994</v>
      </c>
      <c r="L58" s="12">
        <v>138.46468007020053</v>
      </c>
      <c r="M58" s="12">
        <v>14.995631191819211</v>
      </c>
      <c r="N58" s="12">
        <v>33.916316285286065</v>
      </c>
      <c r="O58" s="13">
        <v>1638.2635127302592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-1228.607273791298</v>
      </c>
      <c r="V58" s="11">
        <v>-3.1550139582880248</v>
      </c>
      <c r="W58" s="12">
        <v>-22.7791823287406</v>
      </c>
      <c r="X58" s="12">
        <v>-4.6272621761683146</v>
      </c>
      <c r="Y58" s="13">
        <v>1E-3</v>
      </c>
      <c r="Z58" s="10" t="s">
        <v>177</v>
      </c>
      <c r="AA58" s="28" t="s">
        <v>3</v>
      </c>
      <c r="AB58" s="17">
        <v>172059.55832130689</v>
      </c>
      <c r="AC58" s="18">
        <v>172774.64435512593</v>
      </c>
      <c r="AD58" s="18">
        <v>134821.50726710996</v>
      </c>
      <c r="AE58" s="19">
        <v>9575.1011759629091</v>
      </c>
      <c r="AF58" s="145">
        <f t="shared" si="0"/>
        <v>219.84718947295772</v>
      </c>
      <c r="AG58" s="146">
        <f t="shared" si="1"/>
        <v>1672.1798290155452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49.623943116695109</v>
      </c>
      <c r="F59" s="12">
        <v>158.17843249889603</v>
      </c>
      <c r="G59" s="12">
        <v>14.167467739641115</v>
      </c>
      <c r="H59" s="13">
        <v>1532.9414157352171</v>
      </c>
      <c r="I59" s="10" t="s">
        <v>177</v>
      </c>
      <c r="J59" s="28" t="s">
        <v>4</v>
      </c>
      <c r="K59" s="11">
        <v>28.319527825299868</v>
      </c>
      <c r="L59" s="12">
        <v>93.348513562329117</v>
      </c>
      <c r="M59" s="12">
        <v>13.816788804211434</v>
      </c>
      <c r="N59" s="12">
        <v>58.19022988225165</v>
      </c>
      <c r="O59" s="13">
        <v>2013.9580191896632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-539.20583333669788</v>
      </c>
      <c r="V59" s="11">
        <v>21.305415291395246</v>
      </c>
      <c r="W59" s="12">
        <v>64.830918936566903</v>
      </c>
      <c r="X59" s="12">
        <v>0.35167893542968043</v>
      </c>
      <c r="Y59" s="13">
        <v>1E-3</v>
      </c>
      <c r="Z59" s="10" t="s">
        <v>177</v>
      </c>
      <c r="AA59" s="28" t="s">
        <v>4</v>
      </c>
      <c r="AB59" s="17">
        <v>171302.63993098328</v>
      </c>
      <c r="AC59" s="18">
        <v>173868.88785172894</v>
      </c>
      <c r="AD59" s="18">
        <v>133117.32865140311</v>
      </c>
      <c r="AE59" s="19">
        <v>9133.7101304337011</v>
      </c>
      <c r="AF59" s="145">
        <f t="shared" si="0"/>
        <v>135.48483019184042</v>
      </c>
      <c r="AG59" s="146">
        <f t="shared" si="1"/>
        <v>2072.148249071915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6.2209663567615108</v>
      </c>
      <c r="F60" s="12">
        <v>463.62871674616622</v>
      </c>
      <c r="G60" s="12">
        <v>55.071683509717523</v>
      </c>
      <c r="H60" s="13">
        <v>552.33680676581662</v>
      </c>
      <c r="I60" s="10" t="s">
        <v>177</v>
      </c>
      <c r="J60" s="28" t="s">
        <v>5</v>
      </c>
      <c r="K60" s="11">
        <v>32.166095432062122</v>
      </c>
      <c r="L60" s="12">
        <v>277.4226709477017</v>
      </c>
      <c r="M60" s="12">
        <v>40.251167479664637</v>
      </c>
      <c r="N60" s="12">
        <v>79.858807435396031</v>
      </c>
      <c r="O60" s="13">
        <v>5136.1222457800859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-4663.6432464496647</v>
      </c>
      <c r="V60" s="11">
        <v>-25.944129075300644</v>
      </c>
      <c r="W60" s="12">
        <v>186.20704579846458</v>
      </c>
      <c r="X60" s="12">
        <v>14.821516030052891</v>
      </c>
      <c r="Y60" s="13">
        <v>1E-3</v>
      </c>
      <c r="Z60" s="10" t="s">
        <v>177</v>
      </c>
      <c r="AA60" s="28" t="s">
        <v>5</v>
      </c>
      <c r="AB60" s="17">
        <v>172928.50306975315</v>
      </c>
      <c r="AC60" s="18">
        <v>168271.29847519094</v>
      </c>
      <c r="AD60" s="18">
        <v>132072.5076271678</v>
      </c>
      <c r="AE60" s="19">
        <v>8713.9326591483677</v>
      </c>
      <c r="AF60" s="145">
        <f t="shared" si="0"/>
        <v>349.83993385942841</v>
      </c>
      <c r="AG60" s="146">
        <f t="shared" si="1"/>
        <v>5215.9810532154816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165.53547380879434</v>
      </c>
      <c r="F61" s="22">
        <v>184.28319231648877</v>
      </c>
      <c r="G61" s="22">
        <v>19.004463278167066</v>
      </c>
      <c r="H61" s="23">
        <v>239.07327534187482</v>
      </c>
      <c r="I61" s="20" t="s">
        <v>177</v>
      </c>
      <c r="J61" s="29" t="s">
        <v>6</v>
      </c>
      <c r="K61" s="21">
        <v>174.69786903309509</v>
      </c>
      <c r="L61" s="22">
        <v>209.24486677892855</v>
      </c>
      <c r="M61" s="22">
        <v>21.733365710812844</v>
      </c>
      <c r="N61" s="22">
        <v>40.9524617200085</v>
      </c>
      <c r="O61" s="23">
        <v>3027.6691693296821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-2829.5473557078153</v>
      </c>
      <c r="V61" s="21">
        <v>-9.1613952243007581</v>
      </c>
      <c r="W61" s="22">
        <v>-24.960674462439808</v>
      </c>
      <c r="X61" s="22">
        <v>-2.7279024326457799</v>
      </c>
      <c r="Y61" s="23">
        <v>1E-3</v>
      </c>
      <c r="Z61" s="20" t="s">
        <v>177</v>
      </c>
      <c r="AA61" s="29" t="s">
        <v>6</v>
      </c>
      <c r="AB61" s="24">
        <v>172637.02627505438</v>
      </c>
      <c r="AC61" s="25">
        <v>173277.86022758341</v>
      </c>
      <c r="AD61" s="25">
        <v>132848.81437737844</v>
      </c>
      <c r="AE61" s="26">
        <v>8708.0155958946179</v>
      </c>
      <c r="AF61" s="147">
        <f t="shared" si="0"/>
        <v>405.67610152283652</v>
      </c>
      <c r="AG61" s="148">
        <f t="shared" si="1"/>
        <v>3068.6216310496907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252.4262565032206</v>
      </c>
      <c r="F62" s="8">
        <v>169.82614312101455</v>
      </c>
      <c r="G62" s="8">
        <v>19.749723227498638</v>
      </c>
      <c r="H62" s="9">
        <v>2312.1099752777063</v>
      </c>
      <c r="I62" s="6" t="s">
        <v>185</v>
      </c>
      <c r="J62" s="27" t="s">
        <v>0</v>
      </c>
      <c r="K62" s="7">
        <v>175.53851362316664</v>
      </c>
      <c r="L62" s="8">
        <v>141.7541800227429</v>
      </c>
      <c r="M62" s="8">
        <v>19.241660778526434</v>
      </c>
      <c r="N62" s="8">
        <v>119.61994127235802</v>
      </c>
      <c r="O62" s="9">
        <v>3590.855245237819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-1398.3642112324708</v>
      </c>
      <c r="V62" s="7">
        <v>76.888742880053996</v>
      </c>
      <c r="W62" s="8">
        <v>28.072963098271611</v>
      </c>
      <c r="X62" s="8">
        <v>0.50906244897221331</v>
      </c>
      <c r="Y62" s="9">
        <v>1E-3</v>
      </c>
      <c r="Z62" s="6" t="s">
        <v>185</v>
      </c>
      <c r="AA62" s="27" t="s">
        <v>0</v>
      </c>
      <c r="AB62" s="14">
        <v>193924.44708492048</v>
      </c>
      <c r="AC62" s="15">
        <v>183849.04283464124</v>
      </c>
      <c r="AD62" s="15">
        <v>138078.78728326713</v>
      </c>
      <c r="AE62" s="16">
        <v>9480.0513381303535</v>
      </c>
      <c r="AF62" s="143">
        <f t="shared" si="0"/>
        <v>336.53435442443595</v>
      </c>
      <c r="AG62" s="144">
        <f t="shared" si="1"/>
        <v>3710.4751865101771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13.585144600320767</v>
      </c>
      <c r="F63" s="12">
        <v>671.90291453091834</v>
      </c>
      <c r="G63" s="12">
        <v>77.610780656381422</v>
      </c>
      <c r="H63" s="13">
        <v>485.80197378087121</v>
      </c>
      <c r="I63" s="10" t="s">
        <v>185</v>
      </c>
      <c r="J63" s="28" t="s">
        <v>1</v>
      </c>
      <c r="K63" s="11">
        <v>78.349608190084069</v>
      </c>
      <c r="L63" s="12">
        <v>865.97759240719324</v>
      </c>
      <c r="M63" s="12">
        <v>80.049242188083937</v>
      </c>
      <c r="N63" s="12">
        <v>37.630252730144406</v>
      </c>
      <c r="O63" s="13">
        <v>7692.9282047557172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-7244.7554837049902</v>
      </c>
      <c r="V63" s="11">
        <v>-64.763463589763063</v>
      </c>
      <c r="W63" s="12">
        <v>-194.0736778762749</v>
      </c>
      <c r="X63" s="12">
        <v>-2.4374615317025801</v>
      </c>
      <c r="Y63" s="13">
        <v>1E-3</v>
      </c>
      <c r="Z63" s="10" t="s">
        <v>185</v>
      </c>
      <c r="AA63" s="28" t="s">
        <v>1</v>
      </c>
      <c r="AB63" s="17">
        <v>195555.98099401983</v>
      </c>
      <c r="AC63" s="18">
        <v>191473.795084493</v>
      </c>
      <c r="AD63" s="18">
        <v>139434.35186397677</v>
      </c>
      <c r="AE63" s="19">
        <v>9117.3031778634504</v>
      </c>
      <c r="AF63" s="145">
        <f t="shared" si="0"/>
        <v>1024.3764427853612</v>
      </c>
      <c r="AG63" s="146">
        <f t="shared" si="1"/>
        <v>7730.5584574858613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93.524076848052943</v>
      </c>
      <c r="F64" s="12">
        <v>187.80849702031929</v>
      </c>
      <c r="G64" s="12">
        <v>14.706392749583678</v>
      </c>
      <c r="H64" s="13">
        <v>624.2229789638933</v>
      </c>
      <c r="I64" s="10" t="s">
        <v>185</v>
      </c>
      <c r="J64" s="28" t="s">
        <v>2</v>
      </c>
      <c r="K64" s="11">
        <v>90.535144678483348</v>
      </c>
      <c r="L64" s="12">
        <v>260.42504165769219</v>
      </c>
      <c r="M64" s="12">
        <v>22.410106616594575</v>
      </c>
      <c r="N64" s="12">
        <v>106.80882040616919</v>
      </c>
      <c r="O64" s="13">
        <v>2608.5417062218312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-0.19335353248109224</v>
      </c>
      <c r="U64" s="18">
        <v>-2091.126547664107</v>
      </c>
      <c r="V64" s="11">
        <v>2.9899321695696228</v>
      </c>
      <c r="W64" s="12">
        <v>-72.615544637373148</v>
      </c>
      <c r="X64" s="12">
        <v>-7.5083603345298027</v>
      </c>
      <c r="Y64" s="13">
        <v>1E-3</v>
      </c>
      <c r="Z64" s="10" t="s">
        <v>185</v>
      </c>
      <c r="AA64" s="28" t="s">
        <v>2</v>
      </c>
      <c r="AB64" s="17">
        <v>194703.85571644182</v>
      </c>
      <c r="AC64" s="18">
        <v>195451.66562247369</v>
      </c>
      <c r="AD64" s="18">
        <v>140831.31020637508</v>
      </c>
      <c r="AE64" s="19">
        <v>9511.3911984732295</v>
      </c>
      <c r="AF64" s="145">
        <f t="shared" si="0"/>
        <v>373.37029295277011</v>
      </c>
      <c r="AG64" s="146">
        <f t="shared" si="1"/>
        <v>2715.3505266280004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60.439004679889003</v>
      </c>
      <c r="F65" s="12">
        <v>129.63349308822256</v>
      </c>
      <c r="G65" s="12">
        <v>11.875779955155361</v>
      </c>
      <c r="H65" s="13">
        <v>474.75905575168952</v>
      </c>
      <c r="I65" s="10" t="s">
        <v>185</v>
      </c>
      <c r="J65" s="28" t="s">
        <v>3</v>
      </c>
      <c r="K65" s="11">
        <v>63.558708528057025</v>
      </c>
      <c r="L65" s="12">
        <v>155.94462206825841</v>
      </c>
      <c r="M65" s="12">
        <v>17.465346840519267</v>
      </c>
      <c r="N65" s="12">
        <v>37.268257136041775</v>
      </c>
      <c r="O65" s="13">
        <v>1813.0196773897414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-1375.5278787740938</v>
      </c>
      <c r="V65" s="11">
        <v>-3.1187038481680482</v>
      </c>
      <c r="W65" s="12">
        <v>-26.310128980035746</v>
      </c>
      <c r="X65" s="12">
        <v>-5.588566885363905</v>
      </c>
      <c r="Y65" s="13">
        <v>1E-3</v>
      </c>
      <c r="Z65" s="10" t="s">
        <v>185</v>
      </c>
      <c r="AA65" s="28" t="s">
        <v>3</v>
      </c>
      <c r="AB65" s="17">
        <v>197180.57739001105</v>
      </c>
      <c r="AC65" s="18">
        <v>184713.27863295976</v>
      </c>
      <c r="AD65" s="18">
        <v>139903.06408490898</v>
      </c>
      <c r="AE65" s="19">
        <v>9852.6359448724907</v>
      </c>
      <c r="AF65" s="145">
        <f t="shared" si="0"/>
        <v>236.9686774368347</v>
      </c>
      <c r="AG65" s="146">
        <f t="shared" si="1"/>
        <v>1850.2879345257832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47.371076111246467</v>
      </c>
      <c r="F66" s="12">
        <v>178.19932685184432</v>
      </c>
      <c r="G66" s="12">
        <v>16.267709659342785</v>
      </c>
      <c r="H66" s="13">
        <v>1642.5075709319785</v>
      </c>
      <c r="I66" s="10" t="s">
        <v>185</v>
      </c>
      <c r="J66" s="28" t="s">
        <v>4</v>
      </c>
      <c r="K66" s="11">
        <v>26.862114204759852</v>
      </c>
      <c r="L66" s="12">
        <v>103.65821126472878</v>
      </c>
      <c r="M66" s="12">
        <v>16.353539067195534</v>
      </c>
      <c r="N66" s="12">
        <v>68.667524525057374</v>
      </c>
      <c r="O66" s="13">
        <v>2268.8911052945637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-695.05005888764254</v>
      </c>
      <c r="V66" s="11">
        <v>20.50996190648663</v>
      </c>
      <c r="W66" s="12">
        <v>74.542115587115632</v>
      </c>
      <c r="X66" s="12">
        <v>-8.4829407852747757E-2</v>
      </c>
      <c r="Y66" s="13">
        <v>1E-3</v>
      </c>
      <c r="Z66" s="10" t="s">
        <v>185</v>
      </c>
      <c r="AA66" s="28" t="s">
        <v>4</v>
      </c>
      <c r="AB66" s="17">
        <v>195950.76134757744</v>
      </c>
      <c r="AC66" s="18">
        <v>186423.41816999594</v>
      </c>
      <c r="AD66" s="18">
        <v>138537.5452426078</v>
      </c>
      <c r="AE66" s="19">
        <v>9411.2654931059224</v>
      </c>
      <c r="AF66" s="145">
        <f t="shared" si="0"/>
        <v>146.87386453668415</v>
      </c>
      <c r="AG66" s="146">
        <f t="shared" si="1"/>
        <v>2337.5586298196208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5.9344286334722298</v>
      </c>
      <c r="F67" s="12">
        <v>518.96831590868351</v>
      </c>
      <c r="G67" s="12">
        <v>63.112945119728138</v>
      </c>
      <c r="H67" s="13">
        <v>591.96192785102255</v>
      </c>
      <c r="I67" s="10" t="s">
        <v>185</v>
      </c>
      <c r="J67" s="28" t="s">
        <v>5</v>
      </c>
      <c r="K67" s="11">
        <v>29.896090682720217</v>
      </c>
      <c r="L67" s="12">
        <v>297.34125885893116</v>
      </c>
      <c r="M67" s="12">
        <v>44.860602490751454</v>
      </c>
      <c r="N67" s="12">
        <v>95.438976253119719</v>
      </c>
      <c r="O67" s="13">
        <v>5927.1548763564651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-5430.6309247585614</v>
      </c>
      <c r="V67" s="11">
        <v>-23.960662049247947</v>
      </c>
      <c r="W67" s="12">
        <v>221.62805704975239</v>
      </c>
      <c r="X67" s="12">
        <v>18.253342628976672</v>
      </c>
      <c r="Y67" s="13">
        <v>1E-3</v>
      </c>
      <c r="Z67" s="10" t="s">
        <v>185</v>
      </c>
      <c r="AA67" s="28" t="s">
        <v>5</v>
      </c>
      <c r="AB67" s="17">
        <v>197639.42624182574</v>
      </c>
      <c r="AC67" s="18">
        <v>178943.1534177204</v>
      </c>
      <c r="AD67" s="18">
        <v>137111.40863989876</v>
      </c>
      <c r="AE67" s="19">
        <v>8991.360887655881</v>
      </c>
      <c r="AF67" s="145">
        <f t="shared" si="0"/>
        <v>372.09795203240282</v>
      </c>
      <c r="AG67" s="146">
        <f t="shared" si="1"/>
        <v>6022.5938526095852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157.91440681103936</v>
      </c>
      <c r="F68" s="22">
        <v>206.46166732952258</v>
      </c>
      <c r="G68" s="22">
        <v>21.777253509925266</v>
      </c>
      <c r="H68" s="23">
        <v>256.36483261221809</v>
      </c>
      <c r="I68" s="20" t="s">
        <v>185</v>
      </c>
      <c r="J68" s="29" t="s">
        <v>6</v>
      </c>
      <c r="K68" s="21">
        <v>166.45421427997053</v>
      </c>
      <c r="L68" s="22">
        <v>237.6994515709784</v>
      </c>
      <c r="M68" s="22">
        <v>24.914440428425113</v>
      </c>
      <c r="N68" s="22">
        <v>43.551051242256335</v>
      </c>
      <c r="O68" s="23">
        <v>3291.0128474346693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-3078.1980660647068</v>
      </c>
      <c r="V68" s="21">
        <v>-8.538807468931175</v>
      </c>
      <c r="W68" s="22">
        <v>-31.236784241455844</v>
      </c>
      <c r="X68" s="22">
        <v>-3.1361869184998468</v>
      </c>
      <c r="Y68" s="23">
        <v>1E-3</v>
      </c>
      <c r="Z68" s="20" t="s">
        <v>185</v>
      </c>
      <c r="AA68" s="29" t="s">
        <v>6</v>
      </c>
      <c r="AB68" s="24">
        <v>197222.87565971614</v>
      </c>
      <c r="AC68" s="25">
        <v>186245.41530259693</v>
      </c>
      <c r="AD68" s="25">
        <v>138018.39534612745</v>
      </c>
      <c r="AE68" s="26">
        <v>8985.6025586179239</v>
      </c>
      <c r="AF68" s="147">
        <f t="shared" si="0"/>
        <v>429.06810627937404</v>
      </c>
      <c r="AG68" s="148">
        <f t="shared" si="1"/>
        <v>3334.5638986769254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239.04477620648296</v>
      </c>
      <c r="F69" s="8">
        <v>191.28528015310633</v>
      </c>
      <c r="G69" s="8">
        <v>22.829555304699344</v>
      </c>
      <c r="H69" s="9">
        <v>2478.0008331808112</v>
      </c>
      <c r="I69" s="6" t="s">
        <v>186</v>
      </c>
      <c r="J69" s="27" t="s">
        <v>0</v>
      </c>
      <c r="K69" s="7">
        <v>167.24273722856373</v>
      </c>
      <c r="L69" s="8">
        <v>158.16588354548281</v>
      </c>
      <c r="M69" s="8">
        <v>22.171342085694665</v>
      </c>
      <c r="N69" s="8">
        <v>147.21869246472517</v>
      </c>
      <c r="O69" s="9">
        <v>3817.9519381972668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-1487.1687974811809</v>
      </c>
      <c r="V69" s="7">
        <v>71.803038977919243</v>
      </c>
      <c r="W69" s="8">
        <v>33.120396607623547</v>
      </c>
      <c r="X69" s="8">
        <v>0.65921321900468188</v>
      </c>
      <c r="Y69" s="9">
        <v>1E-3</v>
      </c>
      <c r="Z69" s="6" t="s">
        <v>186</v>
      </c>
      <c r="AA69" s="27" t="s">
        <v>0</v>
      </c>
      <c r="AB69" s="14">
        <v>223822.30370644492</v>
      </c>
      <c r="AC69" s="15">
        <v>195310.86800149566</v>
      </c>
      <c r="AD69" s="15">
        <v>142273.58509860712</v>
      </c>
      <c r="AE69" s="16">
        <v>9767.7654331753984</v>
      </c>
      <c r="AF69" s="143">
        <f t="shared" si="0"/>
        <v>347.57996285974122</v>
      </c>
      <c r="AG69" s="144">
        <f t="shared" si="1"/>
        <v>3965.1706306619922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12.866666646839464</v>
      </c>
      <c r="F70" s="12">
        <v>759.9910749006807</v>
      </c>
      <c r="G70" s="12">
        <v>89.672264184359747</v>
      </c>
      <c r="H70" s="13">
        <v>520.68965634890503</v>
      </c>
      <c r="I70" s="10" t="s">
        <v>186</v>
      </c>
      <c r="J70" s="28" t="s">
        <v>1</v>
      </c>
      <c r="K70" s="11">
        <v>74.295056879031023</v>
      </c>
      <c r="L70" s="12">
        <v>977.06708604480377</v>
      </c>
      <c r="M70" s="12">
        <v>92.162012243599733</v>
      </c>
      <c r="N70" s="12">
        <v>37.659259167917071</v>
      </c>
      <c r="O70" s="13">
        <v>8935.4477030155722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-0.3442636403897929</v>
      </c>
      <c r="U70" s="18">
        <v>-8452.4163058345857</v>
      </c>
      <c r="V70" s="11">
        <v>-61.427390232191605</v>
      </c>
      <c r="W70" s="12">
        <v>-217.07501114412329</v>
      </c>
      <c r="X70" s="12">
        <v>-2.1434844188502011</v>
      </c>
      <c r="Y70" s="13">
        <v>1E-3</v>
      </c>
      <c r="Z70" s="10" t="s">
        <v>186</v>
      </c>
      <c r="AA70" s="28" t="s">
        <v>1</v>
      </c>
      <c r="AB70" s="17">
        <v>225628.54565516819</v>
      </c>
      <c r="AC70" s="18">
        <v>204777.48927929834</v>
      </c>
      <c r="AD70" s="18">
        <v>143589.06044547464</v>
      </c>
      <c r="AE70" s="19">
        <v>9405.1579696986992</v>
      </c>
      <c r="AF70" s="145">
        <f t="shared" si="0"/>
        <v>1143.5241551674346</v>
      </c>
      <c r="AG70" s="146">
        <f t="shared" si="1"/>
        <v>8973.1069621834886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88.61970984025119</v>
      </c>
      <c r="F71" s="12">
        <v>212.70619949022102</v>
      </c>
      <c r="G71" s="12">
        <v>16.989900572416566</v>
      </c>
      <c r="H71" s="13">
        <v>668.48330870253585</v>
      </c>
      <c r="I71" s="10" t="s">
        <v>186</v>
      </c>
      <c r="J71" s="28" t="s">
        <v>2</v>
      </c>
      <c r="K71" s="11">
        <v>86.018489942324166</v>
      </c>
      <c r="L71" s="12">
        <v>308.91140677803503</v>
      </c>
      <c r="M71" s="12">
        <v>27.148733567160285</v>
      </c>
      <c r="N71" s="12">
        <v>120.06812618544487</v>
      </c>
      <c r="O71" s="13">
        <v>2887.9882083983912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-0.46439585388315152</v>
      </c>
      <c r="U71" s="18">
        <v>-2339.5720258812999</v>
      </c>
      <c r="V71" s="11">
        <v>2.6022198979270175</v>
      </c>
      <c r="W71" s="12">
        <v>-96.204207287813972</v>
      </c>
      <c r="X71" s="12">
        <v>-9.6924371408605712</v>
      </c>
      <c r="Y71" s="13">
        <v>1E-3</v>
      </c>
      <c r="Z71" s="10" t="s">
        <v>186</v>
      </c>
      <c r="AA71" s="28" t="s">
        <v>2</v>
      </c>
      <c r="AB71" s="17">
        <v>224701.2078796984</v>
      </c>
      <c r="AC71" s="18">
        <v>209569.36909857547</v>
      </c>
      <c r="AD71" s="18">
        <v>144988.58764056209</v>
      </c>
      <c r="AE71" s="19">
        <v>9799.1396295912491</v>
      </c>
      <c r="AF71" s="145">
        <f t="shared" ref="AF71:AF89" si="2">SUM(K71:M71)</f>
        <v>422.07863028751945</v>
      </c>
      <c r="AG71" s="146">
        <f t="shared" ref="AG71:AG89" si="3">SUM(N71:O71)</f>
        <v>3008.0563345838359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57.162484828443873</v>
      </c>
      <c r="F72" s="12">
        <v>145.99724472708567</v>
      </c>
      <c r="G72" s="12">
        <v>13.724892681767585</v>
      </c>
      <c r="H72" s="13">
        <v>510.04362401598871</v>
      </c>
      <c r="I72" s="10" t="s">
        <v>186</v>
      </c>
      <c r="J72" s="28" t="s">
        <v>3</v>
      </c>
      <c r="K72" s="11">
        <v>60.478386534700192</v>
      </c>
      <c r="L72" s="12">
        <v>176.53846929209078</v>
      </c>
      <c r="M72" s="12">
        <v>20.541734176742288</v>
      </c>
      <c r="N72" s="12">
        <v>40.462910012311028</v>
      </c>
      <c r="O72" s="13">
        <v>2013.8879344953389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-1544.3062204916612</v>
      </c>
      <c r="V72" s="11">
        <v>-3.3149017062563662</v>
      </c>
      <c r="W72" s="12">
        <v>-30.540224565005143</v>
      </c>
      <c r="X72" s="12">
        <v>-6.8158414949747028</v>
      </c>
      <c r="Y72" s="13">
        <v>1E-3</v>
      </c>
      <c r="Z72" s="10" t="s">
        <v>186</v>
      </c>
      <c r="AA72" s="28" t="s">
        <v>3</v>
      </c>
      <c r="AB72" s="17">
        <v>227062.99293201111</v>
      </c>
      <c r="AC72" s="18">
        <v>196122.92983097961</v>
      </c>
      <c r="AD72" s="18">
        <v>144093.77167866795</v>
      </c>
      <c r="AE72" s="19">
        <v>10140.345763467161</v>
      </c>
      <c r="AF72" s="145">
        <f t="shared" si="2"/>
        <v>257.55859000353325</v>
      </c>
      <c r="AG72" s="146">
        <f t="shared" si="3"/>
        <v>2054.35084450765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44.824337213447542</v>
      </c>
      <c r="F73" s="12">
        <v>201.87207784566499</v>
      </c>
      <c r="G73" s="12">
        <v>18.803187158997908</v>
      </c>
      <c r="H73" s="13">
        <v>1766.240692469562</v>
      </c>
      <c r="I73" s="10" t="s">
        <v>186</v>
      </c>
      <c r="J73" s="28" t="s">
        <v>4</v>
      </c>
      <c r="K73" s="11">
        <v>25.246278690444296</v>
      </c>
      <c r="L73" s="12">
        <v>115.83660432409624</v>
      </c>
      <c r="M73" s="12">
        <v>19.596754749275522</v>
      </c>
      <c r="N73" s="12">
        <v>79.821496742056539</v>
      </c>
      <c r="O73" s="13">
        <v>2566.7188038537874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-880.29860812628237</v>
      </c>
      <c r="V73" s="11">
        <v>19.579058523003244</v>
      </c>
      <c r="W73" s="12">
        <v>86.036473521568695</v>
      </c>
      <c r="X73" s="12">
        <v>-0.79256759027761092</v>
      </c>
      <c r="Y73" s="13">
        <v>1E-3</v>
      </c>
      <c r="Z73" s="10" t="s">
        <v>186</v>
      </c>
      <c r="AA73" s="28" t="s">
        <v>4</v>
      </c>
      <c r="AB73" s="17">
        <v>225928.61263687984</v>
      </c>
      <c r="AC73" s="18">
        <v>198262.17062417849</v>
      </c>
      <c r="AD73" s="18">
        <v>142708.97019120352</v>
      </c>
      <c r="AE73" s="19">
        <v>9698.991747115002</v>
      </c>
      <c r="AF73" s="145">
        <f t="shared" si="2"/>
        <v>160.67963776381606</v>
      </c>
      <c r="AG73" s="146">
        <f t="shared" si="3"/>
        <v>2646.5403005958442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5.6153746455918423</v>
      </c>
      <c r="F74" s="12">
        <v>584.21967301630627</v>
      </c>
      <c r="G74" s="12">
        <v>72.947349026983204</v>
      </c>
      <c r="H74" s="13">
        <v>636.82288218304006</v>
      </c>
      <c r="I74" s="10" t="s">
        <v>186</v>
      </c>
      <c r="J74" s="28" t="s">
        <v>5</v>
      </c>
      <c r="K74" s="11">
        <v>27.495467242765621</v>
      </c>
      <c r="L74" s="12">
        <v>320.57542040005706</v>
      </c>
      <c r="M74" s="12">
        <v>50.449646578559786</v>
      </c>
      <c r="N74" s="12">
        <v>114.3086248263936</v>
      </c>
      <c r="O74" s="13">
        <v>6865.9240070180267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-6343.4087496613793</v>
      </c>
      <c r="V74" s="11">
        <v>-21.879092597173766</v>
      </c>
      <c r="W74" s="12">
        <v>263.64525261624908</v>
      </c>
      <c r="X74" s="12">
        <v>22.498702448423472</v>
      </c>
      <c r="Y74" s="13">
        <v>1E-3</v>
      </c>
      <c r="Z74" s="10" t="s">
        <v>186</v>
      </c>
      <c r="AA74" s="28" t="s">
        <v>5</v>
      </c>
      <c r="AB74" s="17">
        <v>227714.48725078252</v>
      </c>
      <c r="AC74" s="18">
        <v>188870.05528822856</v>
      </c>
      <c r="AD74" s="18">
        <v>141257.41393608964</v>
      </c>
      <c r="AE74" s="19">
        <v>9278.9997848637831</v>
      </c>
      <c r="AF74" s="145">
        <f t="shared" si="2"/>
        <v>398.52053422138249</v>
      </c>
      <c r="AG74" s="146">
        <f t="shared" si="3"/>
        <v>6980.2326318444202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149.4266071053263</v>
      </c>
      <c r="F75" s="22">
        <v>232.64124046326486</v>
      </c>
      <c r="G75" s="22">
        <v>25.168759059276066</v>
      </c>
      <c r="H75" s="23">
        <v>275.76605539448036</v>
      </c>
      <c r="I75" s="20" t="s">
        <v>186</v>
      </c>
      <c r="J75" s="29" t="s">
        <v>6</v>
      </c>
      <c r="K75" s="21">
        <v>156.78353996855401</v>
      </c>
      <c r="L75" s="22">
        <v>271.61792021176382</v>
      </c>
      <c r="M75" s="22">
        <v>28.876344081741134</v>
      </c>
      <c r="N75" s="22">
        <v>46.486941338316242</v>
      </c>
      <c r="O75" s="23">
        <v>3589.6750330979103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-3360.3949190417457</v>
      </c>
      <c r="V75" s="21">
        <v>-7.3559328632277632</v>
      </c>
      <c r="W75" s="22">
        <v>-38.975679748498926</v>
      </c>
      <c r="X75" s="22">
        <v>-3.7065850224650672</v>
      </c>
      <c r="Y75" s="23">
        <v>1E-3</v>
      </c>
      <c r="Z75" s="20" t="s">
        <v>186</v>
      </c>
      <c r="AA75" s="29" t="s">
        <v>6</v>
      </c>
      <c r="AB75" s="24">
        <v>227113.38525424435</v>
      </c>
      <c r="AC75" s="25">
        <v>198938.97738266824</v>
      </c>
      <c r="AD75" s="25">
        <v>142200.8437483568</v>
      </c>
      <c r="AE75" s="26">
        <v>9273.3536056605644</v>
      </c>
      <c r="AF75" s="147">
        <f t="shared" si="2"/>
        <v>457.27780426205896</v>
      </c>
      <c r="AG75" s="148">
        <f t="shared" si="3"/>
        <v>3636.1619744362265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224.48072915146113</v>
      </c>
      <c r="F76" s="8">
        <v>216.73957620459845</v>
      </c>
      <c r="G76" s="8">
        <v>26.622822396690019</v>
      </c>
      <c r="H76" s="9">
        <v>2667.0878436120584</v>
      </c>
      <c r="I76" s="6" t="s">
        <v>187</v>
      </c>
      <c r="J76" s="27" t="s">
        <v>0</v>
      </c>
      <c r="K76" s="7">
        <v>157.98803497353668</v>
      </c>
      <c r="L76" s="8">
        <v>177.31451879588738</v>
      </c>
      <c r="M76" s="8">
        <v>25.782726478547591</v>
      </c>
      <c r="N76" s="8">
        <v>184.32002782658927</v>
      </c>
      <c r="O76" s="9">
        <v>4084.5943141445168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-3.8221416266931291E-2</v>
      </c>
      <c r="U76" s="15">
        <v>-1601.8254983590471</v>
      </c>
      <c r="V76" s="7">
        <v>66.493694177924439</v>
      </c>
      <c r="W76" s="8">
        <v>39.426057408711074</v>
      </c>
      <c r="X76" s="8">
        <v>0.880317334409354</v>
      </c>
      <c r="Y76" s="9">
        <v>1E-3</v>
      </c>
      <c r="Z76" s="6" t="s">
        <v>187</v>
      </c>
      <c r="AA76" s="27" t="s">
        <v>0</v>
      </c>
      <c r="AB76" s="14">
        <v>260864.54046618054</v>
      </c>
      <c r="AC76" s="15">
        <v>206275.87769900358</v>
      </c>
      <c r="AD76" s="15">
        <v>145492.62356096008</v>
      </c>
      <c r="AE76" s="16">
        <v>10066.029960890048</v>
      </c>
      <c r="AF76" s="143">
        <f t="shared" si="2"/>
        <v>361.0852802479717</v>
      </c>
      <c r="AG76" s="144">
        <f t="shared" si="3"/>
        <v>4268.9143419711063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12.07703827706789</v>
      </c>
      <c r="F77" s="12">
        <v>864.70461078574704</v>
      </c>
      <c r="G77" s="12">
        <v>104.55341106859451</v>
      </c>
      <c r="H77" s="13">
        <v>560.74235036054483</v>
      </c>
      <c r="I77" s="10" t="s">
        <v>187</v>
      </c>
      <c r="J77" s="28" t="s">
        <v>1</v>
      </c>
      <c r="K77" s="11">
        <v>69.92226502379151</v>
      </c>
      <c r="L77" s="12">
        <v>1107.5814704390971</v>
      </c>
      <c r="M77" s="12">
        <v>106.92791588731478</v>
      </c>
      <c r="N77" s="12">
        <v>37.72714334877292</v>
      </c>
      <c r="O77" s="13">
        <v>10447.418900760282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-0.92559133253378412</v>
      </c>
      <c r="U77" s="18">
        <v>-9924.4026937485087</v>
      </c>
      <c r="V77" s="11">
        <v>-57.844226746723557</v>
      </c>
      <c r="W77" s="12">
        <v>-242.87585965334998</v>
      </c>
      <c r="X77" s="12">
        <v>-1.446913486186483</v>
      </c>
      <c r="Y77" s="13">
        <v>1E-3</v>
      </c>
      <c r="Z77" s="10" t="s">
        <v>187</v>
      </c>
      <c r="AA77" s="28" t="s">
        <v>1</v>
      </c>
      <c r="AB77" s="17">
        <v>262931.84106674691</v>
      </c>
      <c r="AC77" s="18">
        <v>217873.21418425115</v>
      </c>
      <c r="AD77" s="18">
        <v>146810.50340110593</v>
      </c>
      <c r="AE77" s="19">
        <v>9703.5591784292701</v>
      </c>
      <c r="AF77" s="145">
        <f t="shared" si="2"/>
        <v>1284.4316513502033</v>
      </c>
      <c r="AG77" s="146">
        <f t="shared" si="3"/>
        <v>10485.146044109055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83.210911411377438</v>
      </c>
      <c r="F78" s="12">
        <v>242.33512600791585</v>
      </c>
      <c r="G78" s="12">
        <v>19.808606099782811</v>
      </c>
      <c r="H78" s="13">
        <v>719.41340052480859</v>
      </c>
      <c r="I78" s="10" t="s">
        <v>187</v>
      </c>
      <c r="J78" s="28" t="s">
        <v>2</v>
      </c>
      <c r="K78" s="11">
        <v>81.017263077710538</v>
      </c>
      <c r="L78" s="12">
        <v>368.50458668062038</v>
      </c>
      <c r="M78" s="12">
        <v>33.206816169534093</v>
      </c>
      <c r="N78" s="12">
        <v>135.26513514039561</v>
      </c>
      <c r="O78" s="13">
        <v>3227.334395604671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-0.70777532719446401</v>
      </c>
      <c r="U78" s="18">
        <v>-2643.1851302202585</v>
      </c>
      <c r="V78" s="11">
        <v>2.1946483336669087</v>
      </c>
      <c r="W78" s="12">
        <v>-126.16846067270444</v>
      </c>
      <c r="X78" s="12">
        <v>-12.688434742556813</v>
      </c>
      <c r="Y78" s="13">
        <v>1E-3</v>
      </c>
      <c r="Z78" s="10" t="s">
        <v>187</v>
      </c>
      <c r="AA78" s="28" t="s">
        <v>2</v>
      </c>
      <c r="AB78" s="17">
        <v>261893.17219301694</v>
      </c>
      <c r="AC78" s="18">
        <v>223616.16340165588</v>
      </c>
      <c r="AD78" s="18">
        <v>148219.57714876343</v>
      </c>
      <c r="AE78" s="19">
        <v>10097.431387294862</v>
      </c>
      <c r="AF78" s="145">
        <f t="shared" si="2"/>
        <v>482.72866592786499</v>
      </c>
      <c r="AG78" s="146">
        <f t="shared" si="3"/>
        <v>3362.5995307450667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53.612525925238117</v>
      </c>
      <c r="F79" s="12">
        <v>165.42770750063858</v>
      </c>
      <c r="G79" s="12">
        <v>16.005791005107987</v>
      </c>
      <c r="H79" s="13">
        <v>550.31477815912785</v>
      </c>
      <c r="I79" s="10" t="s">
        <v>187</v>
      </c>
      <c r="J79" s="28" t="s">
        <v>3</v>
      </c>
      <c r="K79" s="11">
        <v>57.044162677698289</v>
      </c>
      <c r="L79" s="12">
        <v>200.79469249633431</v>
      </c>
      <c r="M79" s="12">
        <v>24.394223093421413</v>
      </c>
      <c r="N79" s="12">
        <v>43.790256070424206</v>
      </c>
      <c r="O79" s="13">
        <v>2253.9116527822125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-1747.3861306935087</v>
      </c>
      <c r="V79" s="11">
        <v>-3.4306367524601415</v>
      </c>
      <c r="W79" s="12">
        <v>-35.365984995695676</v>
      </c>
      <c r="X79" s="12">
        <v>-8.3874320883134317</v>
      </c>
      <c r="Y79" s="13">
        <v>1E-3</v>
      </c>
      <c r="Z79" s="10" t="s">
        <v>187</v>
      </c>
      <c r="AA79" s="28" t="s">
        <v>3</v>
      </c>
      <c r="AB79" s="17">
        <v>264038.64137144818</v>
      </c>
      <c r="AC79" s="18">
        <v>207022.91167200485</v>
      </c>
      <c r="AD79" s="18">
        <v>147306.59963344887</v>
      </c>
      <c r="AE79" s="19">
        <v>10438.607492945774</v>
      </c>
      <c r="AF79" s="145">
        <f t="shared" si="2"/>
        <v>282.233078267454</v>
      </c>
      <c r="AG79" s="146">
        <f t="shared" si="3"/>
        <v>2297.7019088526367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42.059273605758229</v>
      </c>
      <c r="F80" s="12">
        <v>230.14921607384366</v>
      </c>
      <c r="G80" s="12">
        <v>21.929958266074195</v>
      </c>
      <c r="H80" s="13">
        <v>1907.3463706847317</v>
      </c>
      <c r="I80" s="10" t="s">
        <v>187</v>
      </c>
      <c r="J80" s="28" t="s">
        <v>4</v>
      </c>
      <c r="K80" s="11">
        <v>23.502985849360506</v>
      </c>
      <c r="L80" s="12">
        <v>130.18800301904309</v>
      </c>
      <c r="M80" s="12">
        <v>23.715053798098037</v>
      </c>
      <c r="N80" s="12">
        <v>92.24501467267379</v>
      </c>
      <c r="O80" s="13">
        <v>2925.2875176423258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-1110.1851616302686</v>
      </c>
      <c r="V80" s="11">
        <v>18.557287756397802</v>
      </c>
      <c r="W80" s="12">
        <v>99.962213054800642</v>
      </c>
      <c r="X80" s="12">
        <v>-1.784095532023837</v>
      </c>
      <c r="Y80" s="13">
        <v>1E-3</v>
      </c>
      <c r="Z80" s="10" t="s">
        <v>187</v>
      </c>
      <c r="AA80" s="28" t="s">
        <v>4</v>
      </c>
      <c r="AB80" s="17">
        <v>263040.59992576117</v>
      </c>
      <c r="AC80" s="18">
        <v>209434.72452764487</v>
      </c>
      <c r="AD80" s="18">
        <v>145919.90133948147</v>
      </c>
      <c r="AE80" s="19">
        <v>9997.2656365595358</v>
      </c>
      <c r="AF80" s="145">
        <f t="shared" si="2"/>
        <v>177.40604266650163</v>
      </c>
      <c r="AG80" s="146">
        <f t="shared" si="3"/>
        <v>3017.5325323149996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5.2657390447279635</v>
      </c>
      <c r="F81" s="12">
        <v>661.44004844574124</v>
      </c>
      <c r="G81" s="12">
        <v>85.089248458046669</v>
      </c>
      <c r="H81" s="13">
        <v>688.25371353216531</v>
      </c>
      <c r="I81" s="10" t="s">
        <v>187</v>
      </c>
      <c r="J81" s="28" t="s">
        <v>5</v>
      </c>
      <c r="K81" s="11">
        <v>25.070986237582655</v>
      </c>
      <c r="L81" s="12">
        <v>347.70958278775942</v>
      </c>
      <c r="M81" s="12">
        <v>57.218712427049638</v>
      </c>
      <c r="N81" s="12">
        <v>136.78915101187056</v>
      </c>
      <c r="O81" s="13">
        <v>7999.5466111020523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-7448.0810485817574</v>
      </c>
      <c r="V81" s="11">
        <v>-19.804247192854685</v>
      </c>
      <c r="W81" s="12">
        <v>313.73146565798169</v>
      </c>
      <c r="X81" s="12">
        <v>27.871536030996868</v>
      </c>
      <c r="Y81" s="13">
        <v>1E-3</v>
      </c>
      <c r="Z81" s="10" t="s">
        <v>187</v>
      </c>
      <c r="AA81" s="28" t="s">
        <v>5</v>
      </c>
      <c r="AB81" s="17">
        <v>264959.45594784664</v>
      </c>
      <c r="AC81" s="18">
        <v>197994.2702211935</v>
      </c>
      <c r="AD81" s="18">
        <v>144467.37895125829</v>
      </c>
      <c r="AE81" s="19">
        <v>9577.2124270363838</v>
      </c>
      <c r="AF81" s="145">
        <f t="shared" si="2"/>
        <v>429.9992814523917</v>
      </c>
      <c r="AG81" s="146">
        <f t="shared" si="3"/>
        <v>8136.335762113923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140.12449560829504</v>
      </c>
      <c r="F82" s="22">
        <v>263.65514579657656</v>
      </c>
      <c r="G82" s="22">
        <v>29.356374019657217</v>
      </c>
      <c r="H82" s="23">
        <v>298.04994749786994</v>
      </c>
      <c r="I82" s="20" t="s">
        <v>187</v>
      </c>
      <c r="J82" s="29" t="s">
        <v>6</v>
      </c>
      <c r="K82" s="21">
        <v>146.28501518424579</v>
      </c>
      <c r="L82" s="22">
        <v>312.35857659631995</v>
      </c>
      <c r="M82" s="22">
        <v>33.795351535982874</v>
      </c>
      <c r="N82" s="22">
        <v>49.666106107912299</v>
      </c>
      <c r="O82" s="23">
        <v>3948.5433944898787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-3700.1585530999209</v>
      </c>
      <c r="V82" s="21">
        <v>-6.1595195759507622</v>
      </c>
      <c r="W82" s="22">
        <v>-48.702430799743325</v>
      </c>
      <c r="X82" s="22">
        <v>-4.437977516325657</v>
      </c>
      <c r="Y82" s="23">
        <v>1E-3</v>
      </c>
      <c r="Z82" s="20" t="s">
        <v>187</v>
      </c>
      <c r="AA82" s="29" t="s">
        <v>6</v>
      </c>
      <c r="AB82" s="24">
        <v>264105.49317002326</v>
      </c>
      <c r="AC82" s="25">
        <v>211489.63043901473</v>
      </c>
      <c r="AD82" s="25">
        <v>145453.76486884122</v>
      </c>
      <c r="AE82" s="26">
        <v>9571.6495909187906</v>
      </c>
      <c r="AF82" s="147">
        <f t="shared" si="2"/>
        <v>492.43894331654866</v>
      </c>
      <c r="AG82" s="148">
        <f t="shared" si="3"/>
        <v>3998.2095005977908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209.01373070324701</v>
      </c>
      <c r="F83" s="8">
        <v>247.03106126891649</v>
      </c>
      <c r="G83" s="8">
        <v>31.332146350885434</v>
      </c>
      <c r="H83" s="9">
        <v>2884.6646898017802</v>
      </c>
      <c r="I83" s="6" t="s">
        <v>188</v>
      </c>
      <c r="J83" s="27" t="s">
        <v>0</v>
      </c>
      <c r="K83" s="7">
        <v>148.03180726421806</v>
      </c>
      <c r="L83" s="8">
        <v>199.75893327764209</v>
      </c>
      <c r="M83" s="8">
        <v>30.246950929643361</v>
      </c>
      <c r="N83" s="8">
        <v>233.75129505720824</v>
      </c>
      <c r="O83" s="9">
        <v>4411.9156385965453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-8.6270931548640808E-2</v>
      </c>
      <c r="U83" s="15">
        <v>-1761.0012438519734</v>
      </c>
      <c r="V83" s="7">
        <v>60.982923439028923</v>
      </c>
      <c r="W83" s="8">
        <v>47.273127991274386</v>
      </c>
      <c r="X83" s="8">
        <v>1.1734663527907068</v>
      </c>
      <c r="Y83" s="9">
        <v>1E-3</v>
      </c>
      <c r="Z83" s="6" t="s">
        <v>188</v>
      </c>
      <c r="AA83" s="27" t="s">
        <v>0</v>
      </c>
      <c r="AB83" s="14">
        <v>307313.99609815353</v>
      </c>
      <c r="AC83" s="15">
        <v>216654.47086096177</v>
      </c>
      <c r="AD83" s="15">
        <v>147721.93945926675</v>
      </c>
      <c r="AE83" s="16">
        <v>10375.240251122377</v>
      </c>
      <c r="AF83" s="143">
        <f>SUM(K83:M83)</f>
        <v>378.03769147150354</v>
      </c>
      <c r="AG83" s="144">
        <f t="shared" si="3"/>
        <v>4645.6669336537534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11.239842666675912</v>
      </c>
      <c r="F84" s="12">
        <v>989.88845601335674</v>
      </c>
      <c r="G84" s="12">
        <v>123.03305032832981</v>
      </c>
      <c r="H84" s="13">
        <v>606.7885021744753</v>
      </c>
      <c r="I84" s="10" t="s">
        <v>188</v>
      </c>
      <c r="J84" s="28" t="s">
        <v>1</v>
      </c>
      <c r="K84" s="11">
        <v>65.276574965517327</v>
      </c>
      <c r="L84" s="12">
        <v>1261.1410843416802</v>
      </c>
      <c r="M84" s="12">
        <v>125.00377785440935</v>
      </c>
      <c r="N84" s="12">
        <v>37.824936026242199</v>
      </c>
      <c r="O84" s="13">
        <v>12301.209166415143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-1.3909609621382104</v>
      </c>
      <c r="U84" s="18">
        <v>-11732.244600266909</v>
      </c>
      <c r="V84" s="11">
        <v>-54.035732298841531</v>
      </c>
      <c r="W84" s="12">
        <v>-271.25162832832336</v>
      </c>
      <c r="X84" s="12">
        <v>-0.57776656394132553</v>
      </c>
      <c r="Y84" s="13">
        <v>1E-3</v>
      </c>
      <c r="Z84" s="10" t="s">
        <v>188</v>
      </c>
      <c r="AA84" s="28" t="s">
        <v>1</v>
      </c>
      <c r="AB84" s="17">
        <v>309760.82518336602</v>
      </c>
      <c r="AC84" s="18">
        <v>230708.57253841514</v>
      </c>
      <c r="AD84" s="18">
        <v>149048.5859005622</v>
      </c>
      <c r="AE84" s="19">
        <v>10012.903572890367</v>
      </c>
      <c r="AF84" s="145">
        <f t="shared" si="2"/>
        <v>1451.4214371616067</v>
      </c>
      <c r="AG84" s="146">
        <f t="shared" si="3"/>
        <v>12339.034102441385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77.468043751381416</v>
      </c>
      <c r="F85" s="12">
        <v>277.8133894290321</v>
      </c>
      <c r="G85" s="12">
        <v>23.309879901407861</v>
      </c>
      <c r="H85" s="13">
        <v>778.04739913015328</v>
      </c>
      <c r="I85" s="10" t="s">
        <v>188</v>
      </c>
      <c r="J85" s="28" t="s">
        <v>2</v>
      </c>
      <c r="K85" s="11">
        <v>75.580822289042374</v>
      </c>
      <c r="L85" s="12">
        <v>441.91983390918392</v>
      </c>
      <c r="M85" s="12">
        <v>41.006262502075735</v>
      </c>
      <c r="N85" s="12">
        <v>152.79464918226554</v>
      </c>
      <c r="O85" s="13">
        <v>3645.0545628960099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-1.0518333571031304</v>
      </c>
      <c r="U85" s="18">
        <v>-3019.8008129481218</v>
      </c>
      <c r="V85" s="11">
        <v>1.888221462339071</v>
      </c>
      <c r="W85" s="12">
        <v>-164.10544448015187</v>
      </c>
      <c r="X85" s="12">
        <v>-16.642549243564748</v>
      </c>
      <c r="Y85" s="13">
        <v>1E-3</v>
      </c>
      <c r="Z85" s="10" t="s">
        <v>188</v>
      </c>
      <c r="AA85" s="28" t="s">
        <v>2</v>
      </c>
      <c r="AB85" s="17">
        <v>308565.57638792862</v>
      </c>
      <c r="AC85" s="18">
        <v>237558.42591615801</v>
      </c>
      <c r="AD85" s="18">
        <v>150470.40104855504</v>
      </c>
      <c r="AE85" s="19">
        <v>10406.661112913829</v>
      </c>
      <c r="AF85" s="145">
        <f t="shared" si="2"/>
        <v>558.50691870030209</v>
      </c>
      <c r="AG85" s="146">
        <f t="shared" si="3"/>
        <v>3797.8492120782753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49.846386664284047</v>
      </c>
      <c r="F86" s="12">
        <v>188.49963014032164</v>
      </c>
      <c r="G86" s="12">
        <v>18.838060033532887</v>
      </c>
      <c r="H86" s="13">
        <v>596.84929919042065</v>
      </c>
      <c r="I86" s="10" t="s">
        <v>188</v>
      </c>
      <c r="J86" s="28" t="s">
        <v>3</v>
      </c>
      <c r="K86" s="11">
        <v>53.376142367707068</v>
      </c>
      <c r="L86" s="12">
        <v>229.63469727578195</v>
      </c>
      <c r="M86" s="12">
        <v>29.246916180624456</v>
      </c>
      <c r="N86" s="12">
        <v>47.783174327099864</v>
      </c>
      <c r="O86" s="13">
        <v>2548.706692855927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-1999.6395679926063</v>
      </c>
      <c r="V86" s="11">
        <v>-3.5287557034230259</v>
      </c>
      <c r="W86" s="12">
        <v>-41.134067135460434</v>
      </c>
      <c r="X86" s="12">
        <v>-10.407856147091566</v>
      </c>
      <c r="Y86" s="13">
        <v>1E-3</v>
      </c>
      <c r="Z86" s="10" t="s">
        <v>188</v>
      </c>
      <c r="AA86" s="28" t="s">
        <v>3</v>
      </c>
      <c r="AB86" s="17">
        <v>310454.08572923939</v>
      </c>
      <c r="AC86" s="18">
        <v>217324.90963711863</v>
      </c>
      <c r="AD86" s="18">
        <v>149564.29537545107</v>
      </c>
      <c r="AE86" s="19">
        <v>10747.812885717854</v>
      </c>
      <c r="AF86" s="145">
        <f t="shared" si="2"/>
        <v>312.25775582411347</v>
      </c>
      <c r="AG86" s="146">
        <f t="shared" si="3"/>
        <v>2596.4898671830269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39.1148174342716</v>
      </c>
      <c r="F87" s="12">
        <v>263.92367549941946</v>
      </c>
      <c r="G87" s="12">
        <v>25.817123986458721</v>
      </c>
      <c r="H87" s="13">
        <v>2070.5100034739894</v>
      </c>
      <c r="I87" s="10" t="s">
        <v>188</v>
      </c>
      <c r="J87" s="28" t="s">
        <v>4</v>
      </c>
      <c r="K87" s="11">
        <v>21.695505199273061</v>
      </c>
      <c r="L87" s="12">
        <v>147.27025234875757</v>
      </c>
      <c r="M87" s="12">
        <v>28.976721076038302</v>
      </c>
      <c r="N87" s="12">
        <v>107.48990375321276</v>
      </c>
      <c r="O87" s="13">
        <v>3368.1665635651948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-1405.1454638444177</v>
      </c>
      <c r="V87" s="11">
        <v>17.420312234998551</v>
      </c>
      <c r="W87" s="12">
        <v>116.65442315066181</v>
      </c>
      <c r="X87" s="12">
        <v>-3.158597089579585</v>
      </c>
      <c r="Y87" s="13">
        <v>1E-3</v>
      </c>
      <c r="Z87" s="10" t="s">
        <v>188</v>
      </c>
      <c r="AA87" s="28" t="s">
        <v>4</v>
      </c>
      <c r="AB87" s="17">
        <v>309580.68462216819</v>
      </c>
      <c r="AC87" s="18">
        <v>219827.95901984622</v>
      </c>
      <c r="AD87" s="18">
        <v>148149.72761995575</v>
      </c>
      <c r="AE87" s="19">
        <v>10306.477641685748</v>
      </c>
      <c r="AF87" s="145">
        <f t="shared" si="2"/>
        <v>197.94247862406894</v>
      </c>
      <c r="AG87" s="146">
        <f t="shared" si="3"/>
        <v>3475.6564673184075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4.8943194374100996</v>
      </c>
      <c r="F88" s="12">
        <v>753.11707437914242</v>
      </c>
      <c r="G88" s="12">
        <v>100.17950512220061</v>
      </c>
      <c r="H88" s="13">
        <v>747.46421847128443</v>
      </c>
      <c r="I88" s="10" t="s">
        <v>188</v>
      </c>
      <c r="J88" s="28" t="s">
        <v>5</v>
      </c>
      <c r="K88" s="11">
        <v>22.662909779319953</v>
      </c>
      <c r="L88" s="12">
        <v>379.4546085714619</v>
      </c>
      <c r="M88" s="12">
        <v>65.445280692246428</v>
      </c>
      <c r="N88" s="12">
        <v>163.55362225743232</v>
      </c>
      <c r="O88" s="13">
        <v>9381.4524104462434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1E-3</v>
      </c>
      <c r="U88" s="18">
        <v>-8797.5408142323904</v>
      </c>
      <c r="V88" s="11">
        <v>-17.767590341909848</v>
      </c>
      <c r="W88" s="12">
        <v>373.6634658076805</v>
      </c>
      <c r="X88" s="12">
        <v>34.735224429954194</v>
      </c>
      <c r="Y88" s="13">
        <v>1E-3</v>
      </c>
      <c r="Z88" s="10" t="s">
        <v>188</v>
      </c>
      <c r="AA88" s="28" t="s">
        <v>5</v>
      </c>
      <c r="AB88" s="17">
        <v>311685.29596071696</v>
      </c>
      <c r="AC88" s="18">
        <v>206184.63475190167</v>
      </c>
      <c r="AD88" s="18">
        <v>146698.81572507878</v>
      </c>
      <c r="AE88" s="19">
        <v>9886.3856117976284</v>
      </c>
      <c r="AF88" s="145">
        <f t="shared" si="2"/>
        <v>467.56279904302824</v>
      </c>
      <c r="AG88" s="146">
        <f t="shared" si="3"/>
        <v>9545.0060327036754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130.24239033785616</v>
      </c>
      <c r="F89" s="22">
        <v>300.51383258714452</v>
      </c>
      <c r="G89" s="22">
        <v>34.561201310955994</v>
      </c>
      <c r="H89" s="23">
        <v>323.80961689073217</v>
      </c>
      <c r="I89" s="20" t="s">
        <v>188</v>
      </c>
      <c r="J89" s="29" t="s">
        <v>6</v>
      </c>
      <c r="K89" s="21">
        <v>135.19576913004832</v>
      </c>
      <c r="L89" s="22">
        <v>361.60770959282547</v>
      </c>
      <c r="M89" s="22">
        <v>39.922241061411405</v>
      </c>
      <c r="N89" s="22">
        <v>53.085681359671682</v>
      </c>
      <c r="O89" s="23">
        <v>4389.6854992702883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-0.24411801188774002</v>
      </c>
      <c r="U89" s="25">
        <v>-4118.9605637392278</v>
      </c>
      <c r="V89" s="21">
        <v>-4.9523787921921416</v>
      </c>
      <c r="W89" s="22">
        <v>-61.092877005681004</v>
      </c>
      <c r="X89" s="22">
        <v>-5.114921738567678</v>
      </c>
      <c r="Y89" s="23">
        <v>1E-3</v>
      </c>
      <c r="Z89" s="20" t="s">
        <v>188</v>
      </c>
      <c r="AA89" s="29" t="s">
        <v>6</v>
      </c>
      <c r="AB89" s="24">
        <v>310484.48012856737</v>
      </c>
      <c r="AC89" s="25">
        <v>223876.19788279111</v>
      </c>
      <c r="AD89" s="25">
        <v>147803.45016751331</v>
      </c>
      <c r="AE89" s="26">
        <v>9880.8857006572471</v>
      </c>
      <c r="AF89" s="147">
        <f t="shared" si="2"/>
        <v>536.72571978428527</v>
      </c>
      <c r="AG89" s="148">
        <f t="shared" si="3"/>
        <v>4442.7711806299603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192.87030596747266</v>
      </c>
      <c r="F90" s="8">
        <v>283.1927034024402</v>
      </c>
      <c r="G90" s="8">
        <v>37.217899739953573</v>
      </c>
      <c r="H90" s="9">
        <v>3135.2565670343288</v>
      </c>
      <c r="I90" s="6" t="s">
        <v>207</v>
      </c>
      <c r="J90" s="27" t="s">
        <v>0</v>
      </c>
      <c r="K90" s="7">
        <v>137.65058718900477</v>
      </c>
      <c r="L90" s="8">
        <v>226.17855620205574</v>
      </c>
      <c r="M90" s="8">
        <v>35.793730312005088</v>
      </c>
      <c r="N90" s="8">
        <v>298.97322380589964</v>
      </c>
      <c r="O90" s="9">
        <v>4818.3150008001994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-0.14404252568657031</v>
      </c>
      <c r="U90" s="15">
        <v>-1982.0306575717702</v>
      </c>
      <c r="V90" s="7">
        <v>55.220718778467933</v>
      </c>
      <c r="W90" s="8">
        <v>57.015147200384455</v>
      </c>
      <c r="X90" s="8">
        <v>1.5702119536350536</v>
      </c>
      <c r="Y90" s="9">
        <v>1E-3</v>
      </c>
      <c r="Z90" s="6" t="s">
        <v>207</v>
      </c>
      <c r="AA90" s="27" t="s">
        <v>0</v>
      </c>
      <c r="AB90" s="14">
        <v>365662.63472391822</v>
      </c>
      <c r="AC90" s="15">
        <v>226265.43737932562</v>
      </c>
      <c r="AD90" s="15">
        <v>148932.03879944762</v>
      </c>
      <c r="AE90" s="16">
        <v>10695.805652123065</v>
      </c>
      <c r="AF90" s="143">
        <f>SUM(K90:M90)</f>
        <v>399.62287370306558</v>
      </c>
      <c r="AG90" s="144">
        <f t="shared" ref="AG90:AG96" si="4">SUM(N90:O90)</f>
        <v>5117.288224606099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10.367506979349644</v>
      </c>
      <c r="F91" s="12">
        <v>1139.9665409580068</v>
      </c>
      <c r="G91" s="12">
        <v>146.13387595607125</v>
      </c>
      <c r="H91" s="13">
        <v>659.76966882989745</v>
      </c>
      <c r="I91" s="10" t="s">
        <v>207</v>
      </c>
      <c r="J91" s="28" t="s">
        <v>1</v>
      </c>
      <c r="K91" s="11">
        <v>60.480003686950923</v>
      </c>
      <c r="L91" s="12">
        <v>1442.743855478252</v>
      </c>
      <c r="M91" s="12">
        <v>147.23726027232698</v>
      </c>
      <c r="N91" s="12">
        <v>37.968677182963752</v>
      </c>
      <c r="O91" s="13">
        <v>14582.842131394351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-1.9870812728124145</v>
      </c>
      <c r="U91" s="18">
        <v>-13961.040139747416</v>
      </c>
      <c r="V91" s="11">
        <v>-50.111496707601269</v>
      </c>
      <c r="W91" s="12">
        <v>-302.77631452024514</v>
      </c>
      <c r="X91" s="12">
        <v>0.88569695655679814</v>
      </c>
      <c r="Y91" s="13">
        <v>1E-3</v>
      </c>
      <c r="Z91" s="10" t="s">
        <v>207</v>
      </c>
      <c r="AA91" s="28" t="s">
        <v>1</v>
      </c>
      <c r="AB91" s="17">
        <v>368661.45180790313</v>
      </c>
      <c r="AC91" s="18">
        <v>243077.10165424299</v>
      </c>
      <c r="AD91" s="18">
        <v>150276.13929185682</v>
      </c>
      <c r="AE91" s="19">
        <v>10333.600270215904</v>
      </c>
      <c r="AF91" s="145">
        <f t="shared" ref="AF91:AF96" si="5">SUM(K91:M91)</f>
        <v>1650.46111943753</v>
      </c>
      <c r="AG91" s="146">
        <f t="shared" si="4"/>
        <v>14620.810808577315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71.476841202547945</v>
      </c>
      <c r="F92" s="12">
        <v>320.40944070999552</v>
      </c>
      <c r="G92" s="12">
        <v>27.68790560017144</v>
      </c>
      <c r="H92" s="13">
        <v>845.59538509461595</v>
      </c>
      <c r="I92" s="10" t="s">
        <v>207</v>
      </c>
      <c r="J92" s="28" t="s">
        <v>2</v>
      </c>
      <c r="K92" s="11">
        <v>69.881332441557007</v>
      </c>
      <c r="L92" s="12">
        <v>532.94489151852906</v>
      </c>
      <c r="M92" s="12">
        <v>51.120290872704317</v>
      </c>
      <c r="N92" s="12">
        <v>172.96968693637021</v>
      </c>
      <c r="O92" s="13">
        <v>4162.1553146773567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-1.5394866558174611</v>
      </c>
      <c r="U92" s="18">
        <v>-3489.528616519111</v>
      </c>
      <c r="V92" s="11">
        <v>1.5965087609909165</v>
      </c>
      <c r="W92" s="12">
        <v>-212.53445080853353</v>
      </c>
      <c r="X92" s="12">
        <v>-21.890898616715429</v>
      </c>
      <c r="Y92" s="13">
        <v>1E-3</v>
      </c>
      <c r="Z92" s="10" t="s">
        <v>207</v>
      </c>
      <c r="AA92" s="28" t="s">
        <v>2</v>
      </c>
      <c r="AB92" s="17">
        <v>367245.37604770844</v>
      </c>
      <c r="AC92" s="18">
        <v>251179.56881226704</v>
      </c>
      <c r="AD92" s="18">
        <v>151717.54512474709</v>
      </c>
      <c r="AE92" s="19">
        <v>10727.239224174584</v>
      </c>
      <c r="AF92" s="145">
        <f t="shared" si="5"/>
        <v>653.9465148327904</v>
      </c>
      <c r="AG92" s="146">
        <f t="shared" si="4"/>
        <v>4335.1250016137274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45.953742258218327</v>
      </c>
      <c r="F93" s="12">
        <v>216.07898617304232</v>
      </c>
      <c r="G93" s="12">
        <v>22.376362124430329</v>
      </c>
      <c r="H93" s="13">
        <v>650.2714962521809</v>
      </c>
      <c r="I93" s="10" t="s">
        <v>207</v>
      </c>
      <c r="J93" s="28" t="s">
        <v>3</v>
      </c>
      <c r="K93" s="11">
        <v>49.51715905682201</v>
      </c>
      <c r="L93" s="12">
        <v>263.91282564463393</v>
      </c>
      <c r="M93" s="12">
        <v>35.401937287343493</v>
      </c>
      <c r="N93" s="12">
        <v>52.119226473030004</v>
      </c>
      <c r="O93" s="13">
        <v>2909.4160950353034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-2311.2628252561531</v>
      </c>
      <c r="V93" s="11">
        <v>-3.5624167986036812</v>
      </c>
      <c r="W93" s="12">
        <v>-47.832839471591576</v>
      </c>
      <c r="X93" s="12">
        <v>-13.024575162913171</v>
      </c>
      <c r="Y93" s="13">
        <v>1E-3</v>
      </c>
      <c r="Z93" s="10" t="s">
        <v>207</v>
      </c>
      <c r="AA93" s="28" t="s">
        <v>3</v>
      </c>
      <c r="AB93" s="17">
        <v>368756.09939535672</v>
      </c>
      <c r="AC93" s="18">
        <v>226833.43366682815</v>
      </c>
      <c r="AD93" s="18">
        <v>150772.10492668336</v>
      </c>
      <c r="AE93" s="19">
        <v>11068.373108250196</v>
      </c>
      <c r="AF93" s="145">
        <f t="shared" si="5"/>
        <v>348.83192198879948</v>
      </c>
      <c r="AG93" s="146">
        <f t="shared" si="4"/>
        <v>2961.5353215083333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36.071009782055896</v>
      </c>
      <c r="F94" s="12">
        <v>304.52645363855373</v>
      </c>
      <c r="G94" s="12">
        <v>30.668980247725898</v>
      </c>
      <c r="H94" s="13">
        <v>2257.86200595325</v>
      </c>
      <c r="I94" s="10" t="s">
        <v>207</v>
      </c>
      <c r="J94" s="28" t="s">
        <v>4</v>
      </c>
      <c r="K94" s="11">
        <v>19.840124439616673</v>
      </c>
      <c r="L94" s="12">
        <v>167.61560243953687</v>
      </c>
      <c r="M94" s="12">
        <v>35.761606313409352</v>
      </c>
      <c r="N94" s="12">
        <v>125.03364485835654</v>
      </c>
      <c r="O94" s="13">
        <v>3913.2460820111833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1E-3</v>
      </c>
      <c r="U94" s="18">
        <v>-1780.4167209162904</v>
      </c>
      <c r="V94" s="11">
        <v>16.231885342439234</v>
      </c>
      <c r="W94" s="12">
        <v>136.91185119901689</v>
      </c>
      <c r="X94" s="12">
        <v>-5.0916260656834513</v>
      </c>
      <c r="Y94" s="13">
        <v>1E-3</v>
      </c>
      <c r="Z94" s="10" t="s">
        <v>207</v>
      </c>
      <c r="AA94" s="28" t="s">
        <v>4</v>
      </c>
      <c r="AB94" s="17">
        <v>368124.43245060748</v>
      </c>
      <c r="AC94" s="18">
        <v>229184.36510721029</v>
      </c>
      <c r="AD94" s="18">
        <v>149332.29403409001</v>
      </c>
      <c r="AE94" s="19">
        <v>10627.041420628091</v>
      </c>
      <c r="AF94" s="145">
        <f t="shared" si="5"/>
        <v>223.21733319256288</v>
      </c>
      <c r="AG94" s="146">
        <f t="shared" si="4"/>
        <v>4038.2797268695399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4.5111564272062843</v>
      </c>
      <c r="F95" s="12">
        <v>862.49041392424101</v>
      </c>
      <c r="G95" s="12">
        <v>119.00894035883115</v>
      </c>
      <c r="H95" s="13">
        <v>815.45501604233675</v>
      </c>
      <c r="I95" s="10" t="s">
        <v>207</v>
      </c>
      <c r="J95" s="28" t="s">
        <v>5</v>
      </c>
      <c r="K95" s="11">
        <v>20.289969126587241</v>
      </c>
      <c r="L95" s="12">
        <v>416.59860546978041</v>
      </c>
      <c r="M95" s="12">
        <v>75.515896729146505</v>
      </c>
      <c r="N95" s="12">
        <v>195.62523737541875</v>
      </c>
      <c r="O95" s="13">
        <v>11068.764855800306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1E-3</v>
      </c>
      <c r="U95" s="18">
        <v>-10448.934077133388</v>
      </c>
      <c r="V95" s="11">
        <v>-15.777812699380958</v>
      </c>
      <c r="W95" s="12">
        <v>445.89280845446035</v>
      </c>
      <c r="X95" s="12">
        <v>43.494043629684505</v>
      </c>
      <c r="Y95" s="13">
        <v>1E-3</v>
      </c>
      <c r="Z95" s="10" t="s">
        <v>207</v>
      </c>
      <c r="AA95" s="28" t="s">
        <v>5</v>
      </c>
      <c r="AB95" s="17">
        <v>370502.8967106716</v>
      </c>
      <c r="AC95" s="18">
        <v>213257.72819422555</v>
      </c>
      <c r="AD95" s="18">
        <v>147882.66202300126</v>
      </c>
      <c r="AE95" s="19">
        <v>10206.924981573604</v>
      </c>
      <c r="AF95" s="145">
        <f t="shared" si="5"/>
        <v>512.40447132551412</v>
      </c>
      <c r="AG95" s="146">
        <f t="shared" si="4"/>
        <v>11264.390093175725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120.04722783162184</v>
      </c>
      <c r="F96" s="22">
        <v>344.54501051693944</v>
      </c>
      <c r="G96" s="22">
        <v>41.056220791352942</v>
      </c>
      <c r="H96" s="23">
        <v>353.38816581749637</v>
      </c>
      <c r="I96" s="20" t="s">
        <v>207</v>
      </c>
      <c r="J96" s="29" t="s">
        <v>6</v>
      </c>
      <c r="K96" s="21">
        <v>123.63861450793401</v>
      </c>
      <c r="L96" s="22">
        <v>421.21521257043082</v>
      </c>
      <c r="M96" s="22">
        <v>47.653713617535935</v>
      </c>
      <c r="N96" s="22">
        <v>56.833885598325963</v>
      </c>
      <c r="O96" s="23">
        <v>4931.6957729035403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-0.65964013161869595</v>
      </c>
      <c r="U96" s="25">
        <v>-4635.1404926843688</v>
      </c>
      <c r="V96" s="21">
        <v>-3.5903866763121792</v>
      </c>
      <c r="W96" s="22">
        <v>-76.66920205349146</v>
      </c>
      <c r="X96" s="22">
        <v>-5.9358526945643053</v>
      </c>
      <c r="Y96" s="23">
        <v>1E-3</v>
      </c>
      <c r="Z96" s="20" t="s">
        <v>207</v>
      </c>
      <c r="AA96" s="29" t="s">
        <v>6</v>
      </c>
      <c r="AB96" s="24">
        <v>368799.4795483292</v>
      </c>
      <c r="AC96" s="25">
        <v>235921.91588638676</v>
      </c>
      <c r="AD96" s="25">
        <v>149112.33694049591</v>
      </c>
      <c r="AE96" s="26">
        <v>10201.471982054749</v>
      </c>
      <c r="AF96" s="147">
        <f t="shared" si="5"/>
        <v>592.50754069590073</v>
      </c>
      <c r="AG96" s="148">
        <f t="shared" si="4"/>
        <v>4988.5296585018659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754.57999192206955</v>
      </c>
      <c r="C104" s="127">
        <f t="shared" ref="C104:C116" si="7">SUMIFS(F$6:F$96,$B$6:$B$96,$A104)</f>
        <v>1059.4367831280681</v>
      </c>
      <c r="D104" s="127">
        <f t="shared" ref="D104:D115" si="8">SUMIFS(G$6:G$96,$B$6:$B$96,$A104)</f>
        <v>97.747074134229734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754.57999192206944</v>
      </c>
      <c r="H104" s="127">
        <f t="shared" ref="H104:H116" si="11">SUMIFS(L$6:L$96,$B$6:$B$96,$A104)</f>
        <v>1059.4367831280688</v>
      </c>
      <c r="I104" s="127">
        <f t="shared" ref="I104:I116" si="12">SUMIFS(M$6:M$96,$B$6:$B$96,$A104)</f>
        <v>95.751636940187311</v>
      </c>
      <c r="J104" s="128">
        <f>SUM(G104:I104)</f>
        <v>1909.7684119903256</v>
      </c>
      <c r="K104" s="127">
        <f t="shared" ref="K104:K116" si="13">SUMIFS(N$6:N$96,$B$6:$B$96,$A104)</f>
        <v>217.21155814113013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2.0024371940423991</v>
      </c>
      <c r="Q104" s="138">
        <f>SUM(N104:P104)</f>
        <v>2.0164371940423989</v>
      </c>
      <c r="R104" s="127">
        <f t="shared" ref="R104:R116" si="18">SUMIFS(U$6:U$96,$B$6:$B$96,$A104)</f>
        <v>-8806.1666794584653</v>
      </c>
      <c r="S104" s="126">
        <f>SUMPRODUCT(AB6:AB12,K6:K12)/SUM(K6:K12)</f>
        <v>79291.006026788396</v>
      </c>
      <c r="T104" s="127">
        <f>SUMPRODUCT(AC6:AC12,L6:L12)/SUM(L6:L12)</f>
        <v>79472.188203116224</v>
      </c>
      <c r="U104" s="127">
        <f>SUMPRODUCT(AD6:AD12,M6:M12)/SUM(M6:M12)</f>
        <v>82941.792586116571</v>
      </c>
      <c r="V104" s="128">
        <f t="shared" ref="V104:V115" si="19">SUMPRODUCT(S104:U104,G104:I104)/J104</f>
        <v>79574.558654334178</v>
      </c>
      <c r="W104" s="129">
        <f>SUMPRODUCT(AE6:AE12,AG6:AG12)/SUM(AG6:AG12)</f>
        <v>7099.9176596539928</v>
      </c>
      <c r="X104" s="150">
        <f>B104-G104-N104</f>
        <v>-6.9999999998863133E-3</v>
      </c>
      <c r="Y104" s="151">
        <f t="shared" ref="Y104:AA116" si="20">C104-H104-O104</f>
        <v>-7.0000000006821212E-3</v>
      </c>
      <c r="Z104" s="151">
        <f t="shared" si="20"/>
        <v>-6.9999999999752482E-3</v>
      </c>
      <c r="AA104" s="151">
        <f>E104-J104-Q104</f>
        <v>-2.1000000000529262E-2</v>
      </c>
      <c r="AB104" s="152">
        <f>F104-M104-R104</f>
        <v>-7.0000000032450771E-3</v>
      </c>
    </row>
    <row r="105" spans="1:28" customFormat="1" x14ac:dyDescent="0.3">
      <c r="A105" s="160">
        <v>2019</v>
      </c>
      <c r="B105" s="130">
        <f t="shared" si="6"/>
        <v>515.97784915562875</v>
      </c>
      <c r="C105" s="131">
        <f t="shared" si="7"/>
        <v>937.12129009053012</v>
      </c>
      <c r="D105" s="131">
        <f t="shared" si="8"/>
        <v>109.49193784993756</v>
      </c>
      <c r="E105" s="132">
        <f t="shared" ref="E105:E115" si="21">SUM(B105:D105)</f>
        <v>1562.5910770960963</v>
      </c>
      <c r="F105" s="131">
        <f t="shared" si="9"/>
        <v>4344.5753729724374</v>
      </c>
      <c r="G105" s="130">
        <f t="shared" si="10"/>
        <v>515.97784915562875</v>
      </c>
      <c r="H105" s="131">
        <f t="shared" si="11"/>
        <v>937.12129009053024</v>
      </c>
      <c r="I105" s="131">
        <f t="shared" si="12"/>
        <v>109.49193784993757</v>
      </c>
      <c r="J105" s="132">
        <f t="shared" ref="J105:J115" si="22">SUM(G105:I105)</f>
        <v>1562.5910770960966</v>
      </c>
      <c r="K105" s="131">
        <f t="shared" si="13"/>
        <v>239.57752593131892</v>
      </c>
      <c r="L105" s="131">
        <f t="shared" si="14"/>
        <v>11481.101189952606</v>
      </c>
      <c r="M105" s="163">
        <f t="shared" ref="M105:M115" si="23">SUM(K105:L105)</f>
        <v>11720.678715883925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-7376.0963429114836</v>
      </c>
      <c r="S105" s="130">
        <f>SUMPRODUCT(AB13:AB19,K13:K19)/SUM(K13:K19)</f>
        <v>105514.96170451687</v>
      </c>
      <c r="T105" s="131">
        <f>SUMPRODUCT(AC13:AC19,L13:L19)/SUM(L13:L19)</f>
        <v>88793.281392050761</v>
      </c>
      <c r="U105" s="131">
        <f>SUMPRODUCT(AD13:AD19,M13:M19)/SUM(M13:M19)</f>
        <v>97219.983188343962</v>
      </c>
      <c r="V105" s="132">
        <f t="shared" si="19"/>
        <v>94905.355556075068</v>
      </c>
      <c r="W105" s="133">
        <f>SUMPRODUCT(AE13:AE19,AG13:AG19)/SUM(AG13:AG19)</f>
        <v>7419.3119084521495</v>
      </c>
      <c r="X105" s="153">
        <f t="shared" ref="X105:X115" si="25">B105-G105-N105</f>
        <v>-7.0000000000000001E-3</v>
      </c>
      <c r="Y105" s="154">
        <f t="shared" si="20"/>
        <v>-7.000000000113687E-3</v>
      </c>
      <c r="Z105" s="154">
        <f t="shared" si="20"/>
        <v>-7.000000000014211E-3</v>
      </c>
      <c r="AA105" s="154">
        <f t="shared" si="20"/>
        <v>-2.1000000000227375E-2</v>
      </c>
      <c r="AB105" s="155">
        <f t="shared" ref="AB105:AB116" si="26">F105-M105-R105</f>
        <v>-7.0000000041545718E-3</v>
      </c>
    </row>
    <row r="106" spans="1:28" customFormat="1" x14ac:dyDescent="0.3">
      <c r="A106" s="160">
        <v>2020</v>
      </c>
      <c r="B106" s="130">
        <f t="shared" si="6"/>
        <v>589.18692634744457</v>
      </c>
      <c r="C106" s="131">
        <f t="shared" si="7"/>
        <v>1126.7046711051971</v>
      </c>
      <c r="D106" s="131">
        <f t="shared" si="8"/>
        <v>113.78408875233858</v>
      </c>
      <c r="E106" s="132">
        <f t="shared" si="21"/>
        <v>1829.6756862049804</v>
      </c>
      <c r="F106" s="131">
        <f t="shared" si="9"/>
        <v>4569.4165699386031</v>
      </c>
      <c r="G106" s="130">
        <f t="shared" si="10"/>
        <v>589.1869263474448</v>
      </c>
      <c r="H106" s="131">
        <f t="shared" si="11"/>
        <v>1126.7046711051967</v>
      </c>
      <c r="I106" s="131">
        <f t="shared" si="12"/>
        <v>113.78408875233862</v>
      </c>
      <c r="J106" s="132">
        <f t="shared" si="22"/>
        <v>1829.6756862049801</v>
      </c>
      <c r="K106" s="131">
        <f t="shared" si="13"/>
        <v>281.48477993280682</v>
      </c>
      <c r="L106" s="131">
        <f t="shared" si="14"/>
        <v>14411.539814811455</v>
      </c>
      <c r="M106" s="163">
        <f t="shared" si="23"/>
        <v>14693.024594744262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-10123.601024805657</v>
      </c>
      <c r="S106" s="130">
        <f>SUMPRODUCT(AB20:AB26,K20:K26)/SUM(K20:K26)</f>
        <v>130844.23136127766</v>
      </c>
      <c r="T106" s="131">
        <f>SUMPRODUCT(AC20:AC26,L20:L26)/SUM(L20:L26)</f>
        <v>115261.05380652357</v>
      </c>
      <c r="U106" s="131">
        <f>SUMPRODUCT(AD20:AD26,M20:M26)/SUM(M20:M26)</f>
        <v>101420.98608091049</v>
      </c>
      <c r="V106" s="132">
        <f t="shared" si="19"/>
        <v>119418.41625558129</v>
      </c>
      <c r="W106" s="133">
        <f>SUMPRODUCT(AE20:AE26,AG20:AG26)/SUM(AG20:AG26)</f>
        <v>7646.2753651254798</v>
      </c>
      <c r="X106" s="153">
        <f t="shared" si="25"/>
        <v>-7.0000000002273738E-3</v>
      </c>
      <c r="Y106" s="154">
        <f t="shared" si="20"/>
        <v>-6.9999999995452528E-3</v>
      </c>
      <c r="Z106" s="154">
        <f t="shared" si="20"/>
        <v>-7.0000000000426327E-3</v>
      </c>
      <c r="AA106" s="154">
        <f t="shared" si="20"/>
        <v>-2.0999999999772628E-2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602.90946365257059</v>
      </c>
      <c r="C107" s="131">
        <f t="shared" si="7"/>
        <v>1228.3822331529484</v>
      </c>
      <c r="D107" s="131">
        <f t="shared" si="8"/>
        <v>124.71836532974909</v>
      </c>
      <c r="E107" s="132">
        <f t="shared" si="21"/>
        <v>1956.0100621352681</v>
      </c>
      <c r="F107" s="131">
        <f t="shared" si="9"/>
        <v>4783.3394974423718</v>
      </c>
      <c r="G107" s="130">
        <f t="shared" si="10"/>
        <v>602.90946365257059</v>
      </c>
      <c r="H107" s="131">
        <f t="shared" si="11"/>
        <v>1228.3822331529482</v>
      </c>
      <c r="I107" s="131">
        <f t="shared" si="12"/>
        <v>124.71836532974916</v>
      </c>
      <c r="J107" s="132">
        <f t="shared" si="22"/>
        <v>1956.0100621352678</v>
      </c>
      <c r="K107" s="131">
        <f t="shared" si="13"/>
        <v>306.2716431601994</v>
      </c>
      <c r="L107" s="131">
        <f t="shared" si="14"/>
        <v>15884.720040021413</v>
      </c>
      <c r="M107" s="163">
        <f t="shared" si="23"/>
        <v>16190.991683181614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-11407.645185739237</v>
      </c>
      <c r="S107" s="130">
        <f>SUMPRODUCT(AB27:AB33,K27:K33)/SUM(K27:K33)</f>
        <v>138317.67612389429</v>
      </c>
      <c r="T107" s="131">
        <f>SUMPRODUCT(AC27:AC33,L27:L33)/SUM(L27:L33)</f>
        <v>126937.27814584423</v>
      </c>
      <c r="U107" s="131">
        <f>SUMPRODUCT(AD27:AD33,M27:M33)/SUM(M27:M33)</f>
        <v>108977.09347055558</v>
      </c>
      <c r="V107" s="132">
        <f t="shared" si="19"/>
        <v>129299.93714072264</v>
      </c>
      <c r="W107" s="133">
        <f>SUMPRODUCT(AE27:AE33,AG27:AG33)/SUM(AG27:AG33)</f>
        <v>7900.5798278818575</v>
      </c>
      <c r="X107" s="153">
        <f t="shared" si="25"/>
        <v>-7.0000000000000001E-3</v>
      </c>
      <c r="Y107" s="154">
        <f t="shared" si="20"/>
        <v>-6.9999999997726265E-3</v>
      </c>
      <c r="Z107" s="154">
        <f t="shared" si="20"/>
        <v>-7.0000000000710544E-3</v>
      </c>
      <c r="AA107" s="154">
        <f t="shared" si="20"/>
        <v>-2.0999999999772628E-2</v>
      </c>
      <c r="AB107" s="155">
        <f t="shared" si="26"/>
        <v>-7.0000000050640665E-3</v>
      </c>
    </row>
    <row r="108" spans="1:28" customFormat="1" x14ac:dyDescent="0.3">
      <c r="A108" s="160">
        <v>2022</v>
      </c>
      <c r="B108" s="130">
        <f t="shared" si="6"/>
        <v>616.9175889722577</v>
      </c>
      <c r="C108" s="131">
        <f t="shared" si="7"/>
        <v>1346.8447869380007</v>
      </c>
      <c r="D108" s="131">
        <f t="shared" si="8"/>
        <v>137.88908849164034</v>
      </c>
      <c r="E108" s="132">
        <f t="shared" si="21"/>
        <v>2101.6514644018989</v>
      </c>
      <c r="F108" s="131">
        <f t="shared" si="9"/>
        <v>5027.9047395487178</v>
      </c>
      <c r="G108" s="130">
        <f t="shared" si="10"/>
        <v>616.9175889722577</v>
      </c>
      <c r="H108" s="131">
        <f t="shared" si="11"/>
        <v>1346.8447869380011</v>
      </c>
      <c r="I108" s="131">
        <f t="shared" si="12"/>
        <v>137.88908849164034</v>
      </c>
      <c r="J108" s="132">
        <f t="shared" si="22"/>
        <v>2101.6514644018994</v>
      </c>
      <c r="K108" s="131">
        <f t="shared" si="13"/>
        <v>334.79271850282925</v>
      </c>
      <c r="L108" s="131">
        <f t="shared" si="14"/>
        <v>17559.846523047348</v>
      </c>
      <c r="M108" s="163">
        <f t="shared" si="23"/>
        <v>17894.639241550176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-12866.727502001459</v>
      </c>
      <c r="S108" s="130">
        <f>SUMPRODUCT(AB34:AB40,K34:K40)/SUM(K34:K40)</f>
        <v>146067.46798365968</v>
      </c>
      <c r="T108" s="131">
        <f>SUMPRODUCT(AC34:AC40,L34:L40)/SUM(L34:L40)</f>
        <v>138912.90941537436</v>
      </c>
      <c r="U108" s="131">
        <f>SUMPRODUCT(AD34:AD40,M34:M40)/SUM(M34:M40)</f>
        <v>116136.0754681907</v>
      </c>
      <c r="V108" s="132">
        <f t="shared" si="19"/>
        <v>139518.66930085904</v>
      </c>
      <c r="W108" s="133">
        <f>SUMPRODUCT(AE34:AE40,AG34:AG40)/SUM(AG34:AG40)</f>
        <v>8162.4594829865273</v>
      </c>
      <c r="X108" s="153">
        <f t="shared" si="25"/>
        <v>-7.0000000000000001E-3</v>
      </c>
      <c r="Y108" s="154">
        <f t="shared" si="20"/>
        <v>-7.0000000004547475E-3</v>
      </c>
      <c r="Z108" s="154">
        <f t="shared" si="20"/>
        <v>-7.0000000000000001E-3</v>
      </c>
      <c r="AA108" s="154">
        <f t="shared" si="20"/>
        <v>-2.1000000000454749E-2</v>
      </c>
      <c r="AB108" s="155">
        <f t="shared" si="26"/>
        <v>-6.9999999996070983E-3</v>
      </c>
    </row>
    <row r="109" spans="1:28" customFormat="1" x14ac:dyDescent="0.3">
      <c r="A109" s="160">
        <v>2023</v>
      </c>
      <c r="B109" s="130">
        <f t="shared" si="6"/>
        <v>631.23334339466476</v>
      </c>
      <c r="C109" s="131">
        <f t="shared" si="7"/>
        <v>1485.2797020179335</v>
      </c>
      <c r="D109" s="131">
        <f t="shared" si="8"/>
        <v>153.79430487012891</v>
      </c>
      <c r="E109" s="132">
        <f t="shared" si="21"/>
        <v>2270.3073502827274</v>
      </c>
      <c r="F109" s="131">
        <f t="shared" si="9"/>
        <v>5301.8161771633822</v>
      </c>
      <c r="G109" s="130">
        <f t="shared" si="10"/>
        <v>631.23334339466487</v>
      </c>
      <c r="H109" s="131">
        <f t="shared" si="11"/>
        <v>1485.2797020179332</v>
      </c>
      <c r="I109" s="131">
        <f t="shared" si="12"/>
        <v>153.794304870129</v>
      </c>
      <c r="J109" s="132">
        <f t="shared" si="22"/>
        <v>2270.3073502827274</v>
      </c>
      <c r="K109" s="131">
        <f t="shared" si="13"/>
        <v>367.47147786175424</v>
      </c>
      <c r="L109" s="131">
        <f t="shared" si="14"/>
        <v>19479.923016099197</v>
      </c>
      <c r="M109" s="163">
        <f t="shared" si="23"/>
        <v>19847.39449396095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-14545.57131679757</v>
      </c>
      <c r="S109" s="130">
        <f>SUMPRODUCT(AB41:AB47,K41:K47)/SUM(K41:K47)</f>
        <v>154086.55063946097</v>
      </c>
      <c r="T109" s="131">
        <f>SUMPRODUCT(AC41:AC47,L41:L47)/SUM(L41:L47)</f>
        <v>151047.32358221107</v>
      </c>
      <c r="U109" s="131">
        <f>SUMPRODUCT(AD41:AD47,M41:M47)/SUM(M41:M47)</f>
        <v>122732.44176347574</v>
      </c>
      <c r="V109" s="132">
        <f t="shared" si="19"/>
        <v>149974.25032197361</v>
      </c>
      <c r="W109" s="133">
        <f>SUMPRODUCT(AE41:AE47,AG41:AG47)/SUM(AG41:AG47)</f>
        <v>8418.9215344704498</v>
      </c>
      <c r="X109" s="153">
        <f t="shared" si="25"/>
        <v>-7.000000000113687E-3</v>
      </c>
      <c r="Y109" s="154">
        <f t="shared" si="20"/>
        <v>-6.9999999997726265E-3</v>
      </c>
      <c r="Z109" s="154">
        <f t="shared" si="20"/>
        <v>-7.0000000000852653E-3</v>
      </c>
      <c r="AA109" s="154">
        <f t="shared" si="20"/>
        <v>-2.1000000000000001E-2</v>
      </c>
      <c r="AB109" s="155">
        <f t="shared" si="26"/>
        <v>-6.9999999977881089E-3</v>
      </c>
    </row>
    <row r="110" spans="1:28" customFormat="1" x14ac:dyDescent="0.3">
      <c r="A110" s="160">
        <v>2024</v>
      </c>
      <c r="B110" s="130">
        <f t="shared" si="6"/>
        <v>645.8363187368202</v>
      </c>
      <c r="C110" s="131">
        <f t="shared" si="7"/>
        <v>1647.3654264748893</v>
      </c>
      <c r="D110" s="131">
        <f t="shared" si="8"/>
        <v>173.04847570529051</v>
      </c>
      <c r="E110" s="132">
        <f t="shared" si="21"/>
        <v>2466.2502209170002</v>
      </c>
      <c r="F110" s="131">
        <f t="shared" si="9"/>
        <v>5615.0095655439</v>
      </c>
      <c r="G110" s="130">
        <f t="shared" si="10"/>
        <v>645.83631873681998</v>
      </c>
      <c r="H110" s="131">
        <f t="shared" si="11"/>
        <v>1647.3654264748893</v>
      </c>
      <c r="I110" s="131">
        <f t="shared" si="12"/>
        <v>173.04847570529049</v>
      </c>
      <c r="J110" s="132">
        <f t="shared" si="22"/>
        <v>2466.2502209169998</v>
      </c>
      <c r="K110" s="131">
        <f t="shared" si="13"/>
        <v>403.71348595206365</v>
      </c>
      <c r="L110" s="131">
        <f t="shared" si="14"/>
        <v>21676.773380793984</v>
      </c>
      <c r="M110" s="163">
        <f t="shared" si="23"/>
        <v>22080.486866746047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-16465.470301202149</v>
      </c>
      <c r="S110" s="130">
        <f>SUMPRODUCT(AB48:AB54,K48:K54)/SUM(K48:K54)</f>
        <v>162381.7295113529</v>
      </c>
      <c r="T110" s="131">
        <f>SUMPRODUCT(AC48:AC54,L48:L54)/SUM(L48:L54)</f>
        <v>163198.78514724158</v>
      </c>
      <c r="U110" s="131">
        <f>SUMPRODUCT(AD48:AD54,M48:M54)/SUM(M48:M54)</f>
        <v>128622.91655356427</v>
      </c>
      <c r="V110" s="132">
        <f t="shared" si="19"/>
        <v>160558.75069121347</v>
      </c>
      <c r="W110" s="133">
        <f>SUMPRODUCT(AE48:AE54,AG48:AG54)/SUM(AG48:AG54)</f>
        <v>8685.2228770088386</v>
      </c>
      <c r="X110" s="153">
        <f t="shared" si="25"/>
        <v>-6.9999999997726265E-3</v>
      </c>
      <c r="Y110" s="154">
        <f t="shared" si="20"/>
        <v>-7.0000000000000001E-3</v>
      </c>
      <c r="Z110" s="154">
        <f t="shared" si="20"/>
        <v>-6.9999999999715784E-3</v>
      </c>
      <c r="AA110" s="154">
        <f t="shared" si="20"/>
        <v>-2.0999999999545254E-2</v>
      </c>
      <c r="AB110" s="155">
        <f t="shared" si="26"/>
        <v>-6.9999999977881089E-3</v>
      </c>
    </row>
    <row r="111" spans="1:28" customFormat="1" x14ac:dyDescent="0.3">
      <c r="A111" s="160">
        <v>2025</v>
      </c>
      <c r="B111" s="130">
        <f t="shared" si="6"/>
        <v>660.734212488661</v>
      </c>
      <c r="C111" s="131">
        <f t="shared" si="7"/>
        <v>1837.691778891038</v>
      </c>
      <c r="D111" s="131">
        <f t="shared" si="8"/>
        <v>196.44228611614665</v>
      </c>
      <c r="E111" s="132">
        <f t="shared" si="21"/>
        <v>2694.8682774958456</v>
      </c>
      <c r="F111" s="131">
        <f t="shared" si="9"/>
        <v>5972.3176063790088</v>
      </c>
      <c r="G111" s="130">
        <f t="shared" si="10"/>
        <v>660.734212488661</v>
      </c>
      <c r="H111" s="131">
        <f t="shared" si="11"/>
        <v>1837.6917788910382</v>
      </c>
      <c r="I111" s="131">
        <f t="shared" si="12"/>
        <v>196.44228611614668</v>
      </c>
      <c r="J111" s="132">
        <f t="shared" si="22"/>
        <v>2694.8682774958456</v>
      </c>
      <c r="K111" s="131">
        <f t="shared" si="13"/>
        <v>442.8477064977663</v>
      </c>
      <c r="L111" s="131">
        <f t="shared" si="14"/>
        <v>24199.972385657748</v>
      </c>
      <c r="M111" s="163">
        <f t="shared" si="23"/>
        <v>24642.820092155514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-18670.495485776501</v>
      </c>
      <c r="S111" s="130">
        <f>SUMPRODUCT(AB55:AB61,K55:K61)/SUM(K55:K61)</f>
        <v>170947.43847805553</v>
      </c>
      <c r="T111" s="131">
        <f>SUMPRODUCT(AC55:AC61,L55:L61)/SUM(L55:L61)</f>
        <v>175211.79468507646</v>
      </c>
      <c r="U111" s="131">
        <f>SUMPRODUCT(AD55:AD61,M55:M61)/SUM(M55:M61)</f>
        <v>133673.17789612382</v>
      </c>
      <c r="V111" s="132">
        <f t="shared" si="19"/>
        <v>171138.29433034221</v>
      </c>
      <c r="W111" s="133">
        <f>SUMPRODUCT(AE55:AE61,AG55:AG61)/SUM(AG55:AG61)</f>
        <v>8961.7653924304595</v>
      </c>
      <c r="X111" s="153">
        <f t="shared" si="25"/>
        <v>-7.0000000000000001E-3</v>
      </c>
      <c r="Y111" s="154">
        <f t="shared" si="20"/>
        <v>-7.0000000002273738E-3</v>
      </c>
      <c r="Z111" s="154">
        <f t="shared" si="20"/>
        <v>-7.0000000000284219E-3</v>
      </c>
      <c r="AA111" s="154">
        <f t="shared" si="20"/>
        <v>-2.1000000000000001E-2</v>
      </c>
      <c r="AB111" s="155">
        <f t="shared" si="26"/>
        <v>-7.0000000050640665E-3</v>
      </c>
    </row>
    <row r="112" spans="1:28" customFormat="1" x14ac:dyDescent="0.3">
      <c r="A112" s="160">
        <v>2026</v>
      </c>
      <c r="B112" s="130">
        <f t="shared" si="6"/>
        <v>631.19439418724141</v>
      </c>
      <c r="C112" s="131">
        <f t="shared" si="7"/>
        <v>2062.800357850525</v>
      </c>
      <c r="D112" s="131">
        <f t="shared" si="8"/>
        <v>225.10058487761526</v>
      </c>
      <c r="E112" s="132">
        <f t="shared" si="21"/>
        <v>2919.0953369153817</v>
      </c>
      <c r="F112" s="131">
        <f t="shared" si="9"/>
        <v>6387.72831516938</v>
      </c>
      <c r="G112" s="130">
        <f t="shared" si="10"/>
        <v>631.19439418724164</v>
      </c>
      <c r="H112" s="131">
        <f t="shared" si="11"/>
        <v>2062.8003578505254</v>
      </c>
      <c r="I112" s="131">
        <f t="shared" si="12"/>
        <v>225.29493841009631</v>
      </c>
      <c r="J112" s="132">
        <f t="shared" si="22"/>
        <v>2919.2896904478634</v>
      </c>
      <c r="K112" s="131">
        <f t="shared" si="13"/>
        <v>508.98482356514683</v>
      </c>
      <c r="L112" s="131">
        <f t="shared" si="14"/>
        <v>27192.403662690806</v>
      </c>
      <c r="M112" s="163">
        <f t="shared" si="23"/>
        <v>27701.388486255953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-0.18735353248109224</v>
      </c>
      <c r="Q112" s="139">
        <f t="shared" si="24"/>
        <v>-0.17335353248109223</v>
      </c>
      <c r="R112" s="131">
        <f t="shared" si="18"/>
        <v>-21313.653171086571</v>
      </c>
      <c r="S112" s="130">
        <f>SUMPRODUCT(AB62:AB68,K62:K68)/SUM(K62:K68)</f>
        <v>195698.67248793846</v>
      </c>
      <c r="T112" s="131">
        <f>SUMPRODUCT(AC62:AC68,L62:L68)/SUM(L62:L68)</f>
        <v>188278.45804091211</v>
      </c>
      <c r="U112" s="131">
        <f>SUMPRODUCT(AD62:AD68,M62:M68)/SUM(M62:M68)</f>
        <v>138809.64423878561</v>
      </c>
      <c r="V112" s="132">
        <f t="shared" si="19"/>
        <v>186065.08551495729</v>
      </c>
      <c r="W112" s="133">
        <f>SUMPRODUCT(AE62:AE68,AG62:AG68)/SUM(AG62:AG68)</f>
        <v>9235.2078548756326</v>
      </c>
      <c r="X112" s="153">
        <f t="shared" si="25"/>
        <v>-7.0000000002273738E-3</v>
      </c>
      <c r="Y112" s="154">
        <f t="shared" si="20"/>
        <v>-7.0000000004547475E-3</v>
      </c>
      <c r="Z112" s="154">
        <f t="shared" si="20"/>
        <v>-6.9999999999532381E-3</v>
      </c>
      <c r="AA112" s="154">
        <f t="shared" si="20"/>
        <v>-2.1000000000635372E-2</v>
      </c>
      <c r="AB112" s="155">
        <f t="shared" si="26"/>
        <v>-7.0000000014260877E-3</v>
      </c>
    </row>
    <row r="113" spans="1:28" customFormat="1" x14ac:dyDescent="0.3">
      <c r="A113" s="160">
        <v>2027</v>
      </c>
      <c r="B113" s="130">
        <f t="shared" si="6"/>
        <v>597.55995648638327</v>
      </c>
      <c r="C113" s="131">
        <f t="shared" si="7"/>
        <v>2328.7127905963298</v>
      </c>
      <c r="D113" s="131">
        <f t="shared" si="8"/>
        <v>260.13590798850043</v>
      </c>
      <c r="E113" s="132">
        <f t="shared" si="21"/>
        <v>3186.4086550712136</v>
      </c>
      <c r="F113" s="131">
        <f t="shared" si="9"/>
        <v>6856.0470522953237</v>
      </c>
      <c r="G113" s="130">
        <f t="shared" si="10"/>
        <v>597.55995648638304</v>
      </c>
      <c r="H113" s="131">
        <f t="shared" si="11"/>
        <v>2328.7127905963289</v>
      </c>
      <c r="I113" s="131">
        <f t="shared" si="12"/>
        <v>260.94656748277345</v>
      </c>
      <c r="J113" s="132">
        <f t="shared" si="22"/>
        <v>3187.2193145654855</v>
      </c>
      <c r="K113" s="131">
        <f t="shared" si="13"/>
        <v>586.0260507371645</v>
      </c>
      <c r="L113" s="131">
        <f t="shared" si="14"/>
        <v>30677.593628076291</v>
      </c>
      <c r="M113" s="163">
        <f t="shared" si="23"/>
        <v>31263.619678813455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-0.80365949427294447</v>
      </c>
      <c r="Q113" s="139">
        <f t="shared" si="24"/>
        <v>-0.78965949427294446</v>
      </c>
      <c r="R113" s="131">
        <f t="shared" si="18"/>
        <v>-24407.565626518135</v>
      </c>
      <c r="S113" s="130">
        <f>SUMPRODUCT(AB69:AB75,K69:K75)/SUM(K69:K75)</f>
        <v>225632.95012741795</v>
      </c>
      <c r="T113" s="131">
        <f>SUMPRODUCT(AC69:AC75,L69:L75)/SUM(L69:L75)</f>
        <v>200919.14226331498</v>
      </c>
      <c r="U113" s="131">
        <f>SUMPRODUCT(AD69:AD75,M69:M75)/SUM(M69:M75)</f>
        <v>142992.12943880766</v>
      </c>
      <c r="V113" s="132">
        <f t="shared" si="19"/>
        <v>200809.99595900832</v>
      </c>
      <c r="W113" s="133">
        <f>SUMPRODUCT(AE69:AE75,AG69:AG75)/SUM(AG69:AG75)</f>
        <v>9518.7411258507054</v>
      </c>
      <c r="X113" s="153">
        <f t="shared" si="25"/>
        <v>-6.9999999997726265E-3</v>
      </c>
      <c r="Y113" s="154">
        <f t="shared" si="20"/>
        <v>-6.9999999990905054E-3</v>
      </c>
      <c r="Z113" s="154">
        <f t="shared" si="20"/>
        <v>-7.0000000000667306E-3</v>
      </c>
      <c r="AA113" s="154">
        <f t="shared" si="20"/>
        <v>-2.0999999998986718E-2</v>
      </c>
      <c r="AB113" s="155">
        <f t="shared" si="26"/>
        <v>-6.9999999941501301E-3</v>
      </c>
    </row>
    <row r="114" spans="1:28" customFormat="1" x14ac:dyDescent="0.3">
      <c r="A114" s="160">
        <v>2028</v>
      </c>
      <c r="B114" s="130">
        <f t="shared" si="6"/>
        <v>560.8307130239258</v>
      </c>
      <c r="C114" s="131">
        <f t="shared" si="7"/>
        <v>2644.4514308150615</v>
      </c>
      <c r="D114" s="131">
        <f t="shared" si="8"/>
        <v>303.36621131395339</v>
      </c>
      <c r="E114" s="132">
        <f t="shared" si="21"/>
        <v>3508.6483551529409</v>
      </c>
      <c r="F114" s="131">
        <f t="shared" si="9"/>
        <v>7391.2084043713066</v>
      </c>
      <c r="G114" s="130">
        <f t="shared" si="10"/>
        <v>560.83071302392602</v>
      </c>
      <c r="H114" s="131">
        <f t="shared" si="11"/>
        <v>2644.4514308150615</v>
      </c>
      <c r="I114" s="131">
        <f t="shared" si="12"/>
        <v>305.0407993899484</v>
      </c>
      <c r="J114" s="132">
        <f t="shared" si="22"/>
        <v>3510.3229432289359</v>
      </c>
      <c r="K114" s="131">
        <f t="shared" si="13"/>
        <v>679.8028341786387</v>
      </c>
      <c r="L114" s="131">
        <f t="shared" si="14"/>
        <v>34886.636786525938</v>
      </c>
      <c r="M114" s="163">
        <f t="shared" si="23"/>
        <v>35566.439620704579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-1.6675880759951798</v>
      </c>
      <c r="Q114" s="139">
        <f t="shared" si="24"/>
        <v>-1.6535880759951798</v>
      </c>
      <c r="R114" s="131">
        <f t="shared" si="18"/>
        <v>-28175.22421633327</v>
      </c>
      <c r="S114" s="130">
        <f>SUMPRODUCT(AB76:AB82,K76:K82)/SUM(K76:K82)</f>
        <v>262713.33628260181</v>
      </c>
      <c r="T114" s="131">
        <f>SUMPRODUCT(AC76:AC82,L76:L82)/SUM(L76:L82)</f>
        <v>213288.74249138212</v>
      </c>
      <c r="U114" s="131">
        <f>SUMPRODUCT(AD76:AD82,M76:M82)/SUM(M76:M82)</f>
        <v>146233.11015978217</v>
      </c>
      <c r="V114" s="132">
        <f t="shared" si="19"/>
        <v>215358.10380209278</v>
      </c>
      <c r="W114" s="133">
        <f>SUMPRODUCT(AE76:AE82,AG76:AG82)/SUM(AG76:AG82)</f>
        <v>9812.9763767187833</v>
      </c>
      <c r="X114" s="153">
        <f t="shared" si="25"/>
        <v>-7.0000000002273738E-3</v>
      </c>
      <c r="Y114" s="154">
        <f t="shared" si="20"/>
        <v>-7.0000000000000001E-3</v>
      </c>
      <c r="Z114" s="154">
        <f t="shared" si="20"/>
        <v>-6.9999999998384688E-3</v>
      </c>
      <c r="AA114" s="154">
        <f t="shared" si="20"/>
        <v>-2.0999999999781638E-2</v>
      </c>
      <c r="AB114" s="155">
        <f t="shared" si="26"/>
        <v>-7.0000000014260877E-3</v>
      </c>
    </row>
    <row r="115" spans="1:28" s="288" customFormat="1" x14ac:dyDescent="0.3">
      <c r="A115" s="160">
        <v>2029</v>
      </c>
      <c r="B115" s="130">
        <f t="shared" si="6"/>
        <v>521.81953099512623</v>
      </c>
      <c r="C115" s="131">
        <f t="shared" si="7"/>
        <v>3020.7871193173337</v>
      </c>
      <c r="D115" s="131">
        <f t="shared" si="8"/>
        <v>357.0709670337713</v>
      </c>
      <c r="E115" s="132">
        <f t="shared" si="21"/>
        <v>3899.6776173462313</v>
      </c>
      <c r="F115" s="131">
        <f t="shared" si="9"/>
        <v>8008.1337291328364</v>
      </c>
      <c r="G115" s="130">
        <f t="shared" si="10"/>
        <v>521.81953099512612</v>
      </c>
      <c r="H115" s="131">
        <f t="shared" si="11"/>
        <v>3020.7871193173328</v>
      </c>
      <c r="I115" s="131">
        <f t="shared" si="12"/>
        <v>359.84815029644903</v>
      </c>
      <c r="J115" s="132">
        <f t="shared" si="22"/>
        <v>3902.454800608908</v>
      </c>
      <c r="K115" s="131">
        <f t="shared" si="13"/>
        <v>796.28326196313253</v>
      </c>
      <c r="L115" s="131">
        <f t="shared" si="14"/>
        <v>40046.190534045352</v>
      </c>
      <c r="M115" s="163">
        <f t="shared" si="23"/>
        <v>40842.473796008482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-2.7701832626777221</v>
      </c>
      <c r="Q115" s="139">
        <f t="shared" si="24"/>
        <v>-2.7561832626777223</v>
      </c>
      <c r="R115" s="131">
        <f t="shared" si="18"/>
        <v>-32834.333066875646</v>
      </c>
      <c r="S115" s="130">
        <f t="shared" ref="S115:U116" si="27">SUMPRODUCT(AB83:AB89,K83:K89)/SUM(K83:K89)</f>
        <v>309228.07032421778</v>
      </c>
      <c r="T115" s="131">
        <f t="shared" si="27"/>
        <v>225334.98933238655</v>
      </c>
      <c r="U115" s="131">
        <f t="shared" si="27"/>
        <v>148503.14272975459</v>
      </c>
      <c r="V115" s="132">
        <f t="shared" si="19"/>
        <v>229468.09301127071</v>
      </c>
      <c r="W115" s="133">
        <f>SUMPRODUCT(AE83:AE89,AG83:AG89)/SUM(AG83:AG89)</f>
        <v>10118.507719312112</v>
      </c>
      <c r="X115" s="153">
        <f t="shared" si="25"/>
        <v>-6.9999999998863133E-3</v>
      </c>
      <c r="Y115" s="154">
        <f t="shared" si="20"/>
        <v>-6.9999999990905054E-3</v>
      </c>
      <c r="Z115" s="154">
        <f t="shared" si="20"/>
        <v>-7.0000000000161045E-3</v>
      </c>
      <c r="AA115" s="154">
        <f t="shared" si="20"/>
        <v>-2.0999999999049557E-2</v>
      </c>
      <c r="AB115" s="155">
        <f t="shared" si="26"/>
        <v>-6.9999999977881089E-3</v>
      </c>
    </row>
    <row r="116" spans="1:28" s="288" customFormat="1" ht="16.2" thickBot="1" x14ac:dyDescent="0.35">
      <c r="A116" s="161">
        <v>2030</v>
      </c>
      <c r="B116" s="134">
        <f t="shared" si="6"/>
        <v>481.29779044847265</v>
      </c>
      <c r="C116" s="135">
        <f t="shared" si="7"/>
        <v>3471.2095493232191</v>
      </c>
      <c r="D116" s="135">
        <f>SUMIFS(G$6:G$96,$B$6:$B$96,$A116)</f>
        <v>424.15018481853662</v>
      </c>
      <c r="E116" s="136">
        <f>SUM(B116:D116)</f>
        <v>4376.6575245902286</v>
      </c>
      <c r="F116" s="135">
        <f t="shared" si="9"/>
        <v>8717.5983050241048</v>
      </c>
      <c r="G116" s="134">
        <f>SUMIFS(K$6:K$96,$B$6:$B$96,$A116)</f>
        <v>481.29779044847265</v>
      </c>
      <c r="H116" s="135">
        <f t="shared" si="11"/>
        <v>3471.2095493232191</v>
      </c>
      <c r="I116" s="135">
        <f t="shared" si="12"/>
        <v>428.48443540447164</v>
      </c>
      <c r="J116" s="136">
        <f t="shared" ref="J116" si="28">SUM(G116:I116)</f>
        <v>4380.9917751761632</v>
      </c>
      <c r="K116" s="135">
        <f t="shared" si="13"/>
        <v>939.52358223036492</v>
      </c>
      <c r="L116" s="135">
        <f t="shared" si="14"/>
        <v>46386.435252622243</v>
      </c>
      <c r="M116" s="164">
        <f t="shared" ref="M116" si="29">SUM(K116:L116)</f>
        <v>47325.958834852609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-4.3272505859351416</v>
      </c>
      <c r="Q116" s="140">
        <f t="shared" ref="Q116" si="30">SUM(N116:P116)</f>
        <v>-4.3132505859351413</v>
      </c>
      <c r="R116" s="135">
        <f t="shared" si="18"/>
        <v>-38608.353529828499</v>
      </c>
      <c r="S116" s="134">
        <f t="shared" si="27"/>
        <v>324971.11229503603</v>
      </c>
      <c r="T116" s="135">
        <f t="shared" si="27"/>
        <v>225973.10110835219</v>
      </c>
      <c r="U116" s="135">
        <f t="shared" si="27"/>
        <v>148609.82403284014</v>
      </c>
      <c r="V116" s="136">
        <f t="shared" ref="V116" si="31">SUMPRODUCT(S116:U116,G116:I116)/J116</f>
        <v>229282.52616282419</v>
      </c>
      <c r="W116" s="137">
        <f>SUMPRODUCT(AE84:AE90,AG84:AG90)/SUM(AG84:AG90)</f>
        <v>10161.144646882018</v>
      </c>
      <c r="X116" s="156">
        <f>B116-G116-N116</f>
        <v>-7.0000000000000001E-3</v>
      </c>
      <c r="Y116" s="157">
        <f t="shared" si="20"/>
        <v>-7.0000000000000001E-3</v>
      </c>
      <c r="Z116" s="157">
        <f t="shared" si="20"/>
        <v>-6.9999999998824336E-3</v>
      </c>
      <c r="AA116" s="157">
        <f t="shared" si="20"/>
        <v>-2.0999999999427921E-2</v>
      </c>
      <c r="AB116" s="158">
        <f t="shared" si="26"/>
        <v>-7.0000000050640665E-3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F35" activePane="bottomRight" state="frozen"/>
      <selection pane="topRight" activeCell="B1" sqref="B1"/>
      <selection pane="bottomLeft" activeCell="A5" sqref="A5"/>
      <selection pane="bottomRight" activeCell="I18" sqref="I18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4.2075749783929695</v>
      </c>
      <c r="C12" s="648">
        <f t="shared" ref="C12:N12" si="4">(C41/C$35)^(1/6)*100-100</f>
        <v>11.878373687523663</v>
      </c>
      <c r="D12" s="648">
        <f t="shared" si="4"/>
        <v>10.232284050039524</v>
      </c>
      <c r="E12" s="661">
        <f>(E41/E$35)^(1/6)*100-100</f>
        <v>9.5087194061791678</v>
      </c>
      <c r="F12" s="651">
        <f t="shared" si="4"/>
        <v>5.4466029657836827</v>
      </c>
      <c r="G12" s="646">
        <f t="shared" si="4"/>
        <v>4.2075749783929695</v>
      </c>
      <c r="H12" s="648">
        <f t="shared" si="4"/>
        <v>11.878373687523663</v>
      </c>
      <c r="I12" s="648">
        <f t="shared" si="4"/>
        <v>10.232284050039524</v>
      </c>
      <c r="J12" s="648">
        <f t="shared" si="4"/>
        <v>9.5087194061791678</v>
      </c>
      <c r="K12" s="648">
        <f t="shared" si="4"/>
        <v>10.781707318010376</v>
      </c>
      <c r="L12" s="648">
        <f t="shared" si="4"/>
        <v>13.232706404575083</v>
      </c>
      <c r="M12" s="648">
        <f t="shared" si="4"/>
        <v>10.147338123497107</v>
      </c>
      <c r="N12" s="651">
        <f t="shared" si="4"/>
        <v>13.185190858792723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16.740498593214596</v>
      </c>
      <c r="Y12" s="646">
        <f t="shared" si="5"/>
        <v>8.3739140389936608</v>
      </c>
      <c r="Z12" s="648">
        <f t="shared" si="5"/>
        <v>11.994631567701688</v>
      </c>
      <c r="AA12" s="648">
        <f t="shared" si="5"/>
        <v>5.4503733916992019</v>
      </c>
      <c r="AB12" s="648">
        <f t="shared" si="5"/>
        <v>10.325544560332517</v>
      </c>
      <c r="AC12" s="651">
        <f t="shared" si="5"/>
        <v>3.1980893979750533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-6.1406775967351876</v>
      </c>
      <c r="C13" s="649">
        <f t="shared" ref="C13:N13" si="6">(C46/C$41)^(1/5)*100-100</f>
        <v>13.564248638582072</v>
      </c>
      <c r="D13" s="649">
        <f t="shared" si="6"/>
        <v>16.64253139062906</v>
      </c>
      <c r="E13" s="696">
        <f>(E46/E$41)^(1/5)*100-100</f>
        <v>10.184626643453939</v>
      </c>
      <c r="F13" s="652">
        <f t="shared" si="6"/>
        <v>7.8576097582697457</v>
      </c>
      <c r="G13" s="647">
        <f t="shared" si="6"/>
        <v>-6.1406775967351876</v>
      </c>
      <c r="H13" s="649">
        <f t="shared" si="6"/>
        <v>13.564248638582072</v>
      </c>
      <c r="I13" s="649">
        <f t="shared" si="6"/>
        <v>16.879949223299434</v>
      </c>
      <c r="J13" s="649">
        <f t="shared" si="6"/>
        <v>10.206441405794848</v>
      </c>
      <c r="K13" s="649">
        <f t="shared" si="6"/>
        <v>16.233323824504552</v>
      </c>
      <c r="L13" s="649">
        <f t="shared" si="6"/>
        <v>13.897771190142777</v>
      </c>
      <c r="M13" s="649">
        <f t="shared" si="6"/>
        <v>11.400794789610714</v>
      </c>
      <c r="N13" s="652">
        <f t="shared" si="6"/>
        <v>13.941466036728372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15.63920240136774</v>
      </c>
      <c r="Y13" s="647">
        <f t="shared" si="7"/>
        <v>13.709416736494262</v>
      </c>
      <c r="Z13" s="649">
        <f t="shared" si="7"/>
        <v>5.2200930455225603</v>
      </c>
      <c r="AA13" s="649">
        <f t="shared" si="7"/>
        <v>2.1411279307697555</v>
      </c>
      <c r="AB13" s="649">
        <f t="shared" si="7"/>
        <v>6.0241383709797276</v>
      </c>
      <c r="AC13" s="652">
        <f t="shared" si="7"/>
        <v>2.5438957342601753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-33.654624557428662</v>
      </c>
      <c r="C15" s="569">
        <f t="shared" si="8"/>
        <v>-14.7293705669709</v>
      </c>
      <c r="D15" s="569">
        <f t="shared" si="8"/>
        <v>8.3032720583494211</v>
      </c>
      <c r="E15" s="711">
        <f>E35/E5*100-100</f>
        <v>-20.993832008692792</v>
      </c>
      <c r="F15" s="571">
        <f t="shared" si="8"/>
        <v>1.6922399315890289</v>
      </c>
      <c r="G15" s="569">
        <f t="shared" si="8"/>
        <v>-33.654624557428662</v>
      </c>
      <c r="H15" s="569">
        <f t="shared" si="8"/>
        <v>-14.729370566970928</v>
      </c>
      <c r="I15" s="569">
        <f t="shared" si="8"/>
        <v>8.3032720583494211</v>
      </c>
      <c r="J15" s="711">
        <f t="shared" si="8"/>
        <v>-20.993832008692806</v>
      </c>
      <c r="K15" s="569">
        <f t="shared" si="8"/>
        <v>8.7276278342144593</v>
      </c>
      <c r="L15" s="569">
        <f t="shared" si="8"/>
        <v>-14.407534696911071</v>
      </c>
      <c r="M15" s="569">
        <f t="shared" si="8"/>
        <v>-18.71739835313268</v>
      </c>
      <c r="N15" s="569">
        <f t="shared" si="8"/>
        <v>-14.033635513039044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-21.21022748794897</v>
      </c>
      <c r="Y15" s="570">
        <f t="shared" si="9"/>
        <v>25.802041966842239</v>
      </c>
      <c r="Z15" s="569">
        <f t="shared" si="9"/>
        <v>6.4013416063327639</v>
      </c>
      <c r="AA15" s="569">
        <f t="shared" si="9"/>
        <v>13.281272765040896</v>
      </c>
      <c r="AB15" s="711">
        <f>AB35/AB5*100-100</f>
        <v>13.335260805693878</v>
      </c>
      <c r="AC15" s="571">
        <f t="shared" si="9"/>
        <v>0.24901556836344696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-29.147388200313642</v>
      </c>
      <c r="C16" s="569">
        <f t="shared" si="10"/>
        <v>19.765312145567563</v>
      </c>
      <c r="D16" s="569">
        <f t="shared" si="10"/>
        <v>26.149880877603152</v>
      </c>
      <c r="E16" s="569">
        <f t="shared" si="10"/>
        <v>2.7524824119282982</v>
      </c>
      <c r="F16" s="571">
        <f t="shared" si="10"/>
        <v>7.1521616721218777</v>
      </c>
      <c r="G16" s="570">
        <f t="shared" si="10"/>
        <v>-29.147388200313657</v>
      </c>
      <c r="H16" s="569">
        <f t="shared" si="10"/>
        <v>19.765312145567606</v>
      </c>
      <c r="I16" s="569">
        <f t="shared" si="10"/>
        <v>26.149880877603124</v>
      </c>
      <c r="J16" s="569">
        <f t="shared" si="10"/>
        <v>2.7524824119282982</v>
      </c>
      <c r="K16" s="569">
        <f t="shared" si="10"/>
        <v>76.093355792637738</v>
      </c>
      <c r="L16" s="569">
        <f t="shared" si="10"/>
        <v>30.813068371270333</v>
      </c>
      <c r="M16" s="569">
        <f t="shared" si="10"/>
        <v>7.6472695888109428</v>
      </c>
      <c r="N16" s="569">
        <f t="shared" si="10"/>
        <v>31.420353757510185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41.685105308645745</v>
      </c>
      <c r="Y16" s="570">
        <f>Y41/Y6*100-100</f>
        <v>48.245913848161678</v>
      </c>
      <c r="Z16" s="569">
        <f t="shared" si="11"/>
        <v>82.625371247058297</v>
      </c>
      <c r="AA16" s="569">
        <f t="shared" si="11"/>
        <v>43.391160020686698</v>
      </c>
      <c r="AB16" s="569">
        <f t="shared" si="11"/>
        <v>66.691619117403746</v>
      </c>
      <c r="AC16" s="571">
        <f t="shared" si="11"/>
        <v>0.23440166341049462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-31.877497600561384</v>
      </c>
      <c r="C17" s="569">
        <f t="shared" si="12"/>
        <v>47.273479033755052</v>
      </c>
      <c r="D17" s="569">
        <f t="shared" si="12"/>
        <v>41.014254289290534</v>
      </c>
      <c r="E17" s="569">
        <f t="shared" si="12"/>
        <v>30.091739177159354</v>
      </c>
      <c r="F17" s="571">
        <f t="shared" si="12"/>
        <v>10.796794300335534</v>
      </c>
      <c r="G17" s="569">
        <f t="shared" si="12"/>
        <v>-31.877497600561412</v>
      </c>
      <c r="H17" s="569">
        <f t="shared" si="12"/>
        <v>47.273479033755052</v>
      </c>
      <c r="I17" s="569">
        <f t="shared" si="12"/>
        <v>65.086045929069599</v>
      </c>
      <c r="J17" s="569">
        <f t="shared" si="12"/>
        <v>31.836375070423372</v>
      </c>
      <c r="K17" s="569">
        <f t="shared" si="12"/>
        <v>180.80600671969637</v>
      </c>
      <c r="L17" s="569">
        <f t="shared" si="12"/>
        <v>75.921111474994717</v>
      </c>
      <c r="M17" s="569">
        <f t="shared" si="12"/>
        <v>35.310689297437136</v>
      </c>
      <c r="N17" s="569">
        <f t="shared" si="12"/>
        <v>77.23532247775168</v>
      </c>
      <c r="O17" s="575" t="s">
        <v>75</v>
      </c>
      <c r="P17" s="568" t="s">
        <v>75</v>
      </c>
      <c r="Q17" s="697">
        <f>Q46/Q7*100-100</f>
        <v>-100</v>
      </c>
      <c r="R17" s="697">
        <f>R46/R7*100-100</f>
        <v>-100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104.99039314785637</v>
      </c>
      <c r="Y17" s="570">
        <f t="shared" si="13"/>
        <v>46.798023114651613</v>
      </c>
      <c r="Z17" s="569">
        <f t="shared" si="13"/>
        <v>139.32871916648764</v>
      </c>
      <c r="AA17" s="569">
        <f t="shared" si="13"/>
        <v>66.343581698037468</v>
      </c>
      <c r="AB17" s="569">
        <f t="shared" si="13"/>
        <v>89.467074367046422</v>
      </c>
      <c r="AC17" s="571">
        <f t="shared" si="13"/>
        <v>0.54183519411824932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-28.638434568251554</v>
      </c>
      <c r="C18" s="569">
        <f t="shared" si="14"/>
        <v>6.4592666727352679</v>
      </c>
      <c r="D18" s="569">
        <f>AVERAGE(D35:D41)/D8*100-100</f>
        <v>15.972835240212802</v>
      </c>
      <c r="E18" s="569">
        <f>AVERAGE(E35:E41)/E8*100-100</f>
        <v>-6.2299358442400603</v>
      </c>
      <c r="F18" s="571">
        <f t="shared" si="14"/>
        <v>4.9231129418220121</v>
      </c>
      <c r="G18" s="569">
        <f t="shared" si="14"/>
        <v>-28.63843456825154</v>
      </c>
      <c r="H18" s="569">
        <f t="shared" si="14"/>
        <v>6.4592666727352821</v>
      </c>
      <c r="I18" s="569">
        <f t="shared" si="14"/>
        <v>15.97283524021276</v>
      </c>
      <c r="J18" s="569">
        <f t="shared" si="14"/>
        <v>-6.2299358442400603</v>
      </c>
      <c r="K18" s="569">
        <f t="shared" si="14"/>
        <v>43.634724199423516</v>
      </c>
      <c r="L18" s="569">
        <f t="shared" si="14"/>
        <v>12.683879341858656</v>
      </c>
      <c r="M18" s="569">
        <f t="shared" si="14"/>
        <v>-2.5374103330028959</v>
      </c>
      <c r="N18" s="569">
        <f t="shared" si="14"/>
        <v>13.139770073691892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16.698586963832369</v>
      </c>
      <c r="Y18" s="570">
        <f t="shared" si="15"/>
        <v>45.156539114465943</v>
      </c>
      <c r="Z18" s="569">
        <f t="shared" si="15"/>
        <v>50.109827810131264</v>
      </c>
      <c r="AA18" s="569">
        <f t="shared" si="15"/>
        <v>26.088255330514883</v>
      </c>
      <c r="AB18" s="569">
        <f t="shared" si="15"/>
        <v>46.282447101662115</v>
      </c>
      <c r="AC18" s="571">
        <f t="shared" si="15"/>
        <v>0.28724128465013621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-30.429688966642018</v>
      </c>
      <c r="C19" s="569">
        <f t="shared" si="16"/>
        <v>34.442745767600741</v>
      </c>
      <c r="D19" s="569">
        <f t="shared" si="16"/>
        <v>36.339685963155944</v>
      </c>
      <c r="E19" s="569">
        <f t="shared" si="16"/>
        <v>16.37650759692923</v>
      </c>
      <c r="F19" s="571">
        <f t="shared" si="16"/>
        <v>9.2487635330861053</v>
      </c>
      <c r="G19" s="569">
        <f t="shared" si="16"/>
        <v>-30.429688966642004</v>
      </c>
      <c r="H19" s="569">
        <f t="shared" si="16"/>
        <v>34.442745767600712</v>
      </c>
      <c r="I19" s="569">
        <f t="shared" si="16"/>
        <v>44.857582985760445</v>
      </c>
      <c r="J19" s="569">
        <f t="shared" si="16"/>
        <v>16.890592234227768</v>
      </c>
      <c r="K19" s="569">
        <f t="shared" si="16"/>
        <v>128.83666146630276</v>
      </c>
      <c r="L19" s="569">
        <f t="shared" si="16"/>
        <v>54.450904914367356</v>
      </c>
      <c r="M19" s="569">
        <f t="shared" si="16"/>
        <v>21.850331846215425</v>
      </c>
      <c r="N19" s="569">
        <f t="shared" si="16"/>
        <v>55.414166610270996</v>
      </c>
      <c r="O19" s="575" t="s">
        <v>75</v>
      </c>
      <c r="P19" s="568" t="s">
        <v>75</v>
      </c>
      <c r="Q19" s="697">
        <f>AVERAGE(Q41:Q46)/Q9*100-100</f>
        <v>-99.989922275320581</v>
      </c>
      <c r="R19" s="697">
        <f>AVERAGE(R41:R46)/R9*100-100</f>
        <v>-99.969803343592503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74.946577923375258</v>
      </c>
      <c r="Y19" s="570">
        <f t="shared" si="17"/>
        <v>47.376786320350163</v>
      </c>
      <c r="Z19" s="569">
        <f t="shared" si="17"/>
        <v>114.38577011618426</v>
      </c>
      <c r="AA19" s="569">
        <f t="shared" si="17"/>
        <v>57.803595723300447</v>
      </c>
      <c r="AB19" s="569">
        <f t="shared" si="17"/>
        <v>79.989316203619723</v>
      </c>
      <c r="AC19" s="571">
        <f t="shared" si="17"/>
        <v>0.39439258545606037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1.1353253718377658</v>
      </c>
      <c r="C20" s="569">
        <f t="shared" ref="C20:N20" si="18">C12-C10</f>
        <v>6.1582779707888733</v>
      </c>
      <c r="D20" s="569">
        <f t="shared" si="18"/>
        <v>2.7670649668046536</v>
      </c>
      <c r="E20" s="569">
        <f t="shared" si="18"/>
        <v>4.6929050577019495</v>
      </c>
      <c r="F20" s="571">
        <f t="shared" si="18"/>
        <v>0.91512939695130058</v>
      </c>
      <c r="G20" s="569">
        <f t="shared" si="18"/>
        <v>1.1353253718377658</v>
      </c>
      <c r="H20" s="569">
        <f t="shared" si="18"/>
        <v>6.1582779707888875</v>
      </c>
      <c r="I20" s="569">
        <f t="shared" si="18"/>
        <v>2.7670649668046536</v>
      </c>
      <c r="J20" s="569">
        <f t="shared" si="18"/>
        <v>4.6929050577019638</v>
      </c>
      <c r="K20" s="569">
        <f t="shared" si="18"/>
        <v>8.5542533631307265</v>
      </c>
      <c r="L20" s="569">
        <f t="shared" si="18"/>
        <v>7.7286183106170085</v>
      </c>
      <c r="M20" s="569">
        <f t="shared" si="18"/>
        <v>5.0383708373774567</v>
      </c>
      <c r="N20" s="569">
        <f t="shared" si="18"/>
        <v>7.7301698998587085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10.877103309925317</v>
      </c>
      <c r="Y20" s="570">
        <f t="shared" si="19"/>
        <v>2.924965943037293</v>
      </c>
      <c r="Z20" s="569">
        <f t="shared" si="19"/>
        <v>9.6429762707982292</v>
      </c>
      <c r="AA20" s="569">
        <f t="shared" si="19"/>
        <v>4.0621735530392868</v>
      </c>
      <c r="AB20" s="569">
        <f t="shared" si="19"/>
        <v>6.8705901495576143</v>
      </c>
      <c r="AC20" s="571">
        <f t="shared" si="19"/>
        <v>-2.5075147785287299E-3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-0.74053218221051509</v>
      </c>
      <c r="C21" s="573">
        <f t="shared" ref="C21:N21" si="20">C13-C11</f>
        <v>4.600274923938386</v>
      </c>
      <c r="D21" s="573">
        <f t="shared" si="20"/>
        <v>2.5698363598138769</v>
      </c>
      <c r="E21" s="573">
        <f t="shared" si="20"/>
        <v>5.0781386188596969</v>
      </c>
      <c r="F21" s="574">
        <f t="shared" si="20"/>
        <v>0.71911511888234259</v>
      </c>
      <c r="G21" s="569">
        <f t="shared" si="20"/>
        <v>-0.74053218221051509</v>
      </c>
      <c r="H21" s="569">
        <f t="shared" si="20"/>
        <v>4.600274923938386</v>
      </c>
      <c r="I21" s="569">
        <f t="shared" si="20"/>
        <v>6.1218969015101266</v>
      </c>
      <c r="J21" s="569">
        <f t="shared" si="20"/>
        <v>5.3588657184767357</v>
      </c>
      <c r="K21" s="569">
        <f t="shared" si="20"/>
        <v>10.357214823796582</v>
      </c>
      <c r="L21" s="569">
        <f t="shared" si="20"/>
        <v>6.5527613490157108</v>
      </c>
      <c r="M21" s="569">
        <f t="shared" si="20"/>
        <v>4.9809866111629049</v>
      </c>
      <c r="N21" s="569">
        <f t="shared" si="20"/>
        <v>6.6156316632296921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8.2345174998064152</v>
      </c>
      <c r="Y21" s="572">
        <f t="shared" si="21"/>
        <v>-0.2234268310655807</v>
      </c>
      <c r="Z21" s="573">
        <f t="shared" si="21"/>
        <v>5.5391953283432542</v>
      </c>
      <c r="AA21" s="573">
        <f t="shared" si="21"/>
        <v>2.9885716528634561</v>
      </c>
      <c r="AB21" s="573">
        <f t="shared" si="21"/>
        <v>2.6812120938381412</v>
      </c>
      <c r="AC21" s="574">
        <f t="shared" si="21"/>
        <v>6.2787916542106359E-2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33.020657593573162</v>
      </c>
      <c r="C27" s="12">
        <f>C35/$E35*100</f>
        <v>59.972266821852514</v>
      </c>
      <c r="D27" s="643">
        <f>D35/$E35*100</f>
        <v>7.0070755845743262</v>
      </c>
      <c r="E27" s="382">
        <f>SUM(B27:D27)</f>
        <v>100</v>
      </c>
      <c r="F27" s="411"/>
      <c r="G27" s="11">
        <f>G35/$E35*100</f>
        <v>33.020657593573162</v>
      </c>
      <c r="H27" s="12">
        <f>H35/$E35*100</f>
        <v>59.972266821852529</v>
      </c>
      <c r="I27" s="643">
        <f>I35/$E35*100</f>
        <v>7.007075584574328</v>
      </c>
      <c r="J27" s="382">
        <f>SUM(G27:I27)</f>
        <v>100.00000000000001</v>
      </c>
      <c r="K27" s="72">
        <f>K35/$N35*100</f>
        <v>2.0440584691280907</v>
      </c>
      <c r="L27" s="72">
        <f>L35/$N35*100</f>
        <v>97.955941530871911</v>
      </c>
      <c r="M27" s="537">
        <f>M35/$N35*100</f>
        <v>42.482817398829965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24.51823779315238</v>
      </c>
      <c r="C28" s="12">
        <f>C41/$E41*100</f>
        <v>68.192267289541803</v>
      </c>
      <c r="D28" s="643">
        <f>D41/$E41*100</f>
        <v>7.2894949173058237</v>
      </c>
      <c r="E28" s="382">
        <f>SUM(B28:D28)</f>
        <v>100</v>
      </c>
      <c r="F28" s="411"/>
      <c r="G28" s="11">
        <f>G41/$J41*100</f>
        <v>24.51823779315238</v>
      </c>
      <c r="H28" s="12">
        <f>H41/$J41*100</f>
        <v>68.192267289541803</v>
      </c>
      <c r="I28" s="643">
        <f>I41/$J41*100</f>
        <v>7.2894949173058237</v>
      </c>
      <c r="J28" s="382">
        <f>SUM(G28:I28)</f>
        <v>100</v>
      </c>
      <c r="K28" s="72">
        <f>K41/$N41*100</f>
        <v>1.7970658587031476</v>
      </c>
      <c r="L28" s="72">
        <f>L41/$N41*100</f>
        <v>98.202934141296851</v>
      </c>
      <c r="M28" s="537">
        <f>M41/$N41*100</f>
        <v>36.084417841802995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10.996926027323441</v>
      </c>
      <c r="C29" s="22">
        <f>C46/$E46*100</f>
        <v>79.311884236320651</v>
      </c>
      <c r="D29" s="644">
        <f>D46/$E46*100</f>
        <v>9.6911897363559039</v>
      </c>
      <c r="E29" s="365">
        <f>SUM(B29:D29)</f>
        <v>100</v>
      </c>
      <c r="F29" s="50"/>
      <c r="G29" s="21">
        <f>G46/$J46*100</f>
        <v>10.98604642847382</v>
      </c>
      <c r="H29" s="22">
        <f>H46/$J46*100</f>
        <v>79.233418537601324</v>
      </c>
      <c r="I29" s="644">
        <f>I46/$J46*100</f>
        <v>9.7805350339248687</v>
      </c>
      <c r="J29" s="365">
        <f>SUM(G29:I29)</f>
        <v>100.00000000000001</v>
      </c>
      <c r="K29" s="76">
        <f>K46/$N46*100</f>
        <v>1.9852182720880545</v>
      </c>
      <c r="L29" s="76">
        <f>L46/$N46*100</f>
        <v>98.014781727911952</v>
      </c>
      <c r="M29" s="538">
        <f>M46/$N46*100</f>
        <v>32.236815565666674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754.57999192206955</v>
      </c>
      <c r="C34" s="127">
        <f>SIM_BASE!C104</f>
        <v>1059.4367831280681</v>
      </c>
      <c r="D34" s="127">
        <f>SIM_BASE!D104</f>
        <v>97.747074134229734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754.57999192206944</v>
      </c>
      <c r="H34" s="127">
        <f>SIM_BASE!H104</f>
        <v>1059.4367831280688</v>
      </c>
      <c r="I34" s="127">
        <f>SIM_BASE!I104</f>
        <v>95.751636940187311</v>
      </c>
      <c r="J34" s="557">
        <f>SIM_BASE!J104</f>
        <v>1909.7684119903256</v>
      </c>
      <c r="K34" s="127">
        <f>SIM_BASE!K104</f>
        <v>217.21155814113013</v>
      </c>
      <c r="L34" s="127">
        <f>SIM_BASE!L104</f>
        <v>12835.395477989521</v>
      </c>
      <c r="M34" s="127">
        <f>2*(B34*$B$62*$C$62+C34*$B$63*$C$63+D34*$B$64*$C$64)</f>
        <v>5917.5833314495449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2.0024371940423991</v>
      </c>
      <c r="R34" s="664">
        <f>IF(SIM_BASE!Q104&gt;0,SIM_BASE!Q104,0)</f>
        <v>2.0164371940423989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8806.1666794584653</v>
      </c>
      <c r="Y34" s="127">
        <f>SIM_BASE!S104</f>
        <v>79291.006026788396</v>
      </c>
      <c r="Z34" s="127">
        <f>SIM_BASE!T104</f>
        <v>79472.188203116224</v>
      </c>
      <c r="AA34" s="127">
        <f>SIM_BASE!U104</f>
        <v>82941.792586116571</v>
      </c>
      <c r="AB34" s="128">
        <f>SIM_BASE!V104</f>
        <v>79574.558654334178</v>
      </c>
      <c r="AC34" s="129">
        <f>SIM_BASE!W104</f>
        <v>7099.9176596539928</v>
      </c>
      <c r="AD34" s="559">
        <v>94666</v>
      </c>
      <c r="AE34" s="560">
        <f t="shared" ref="AE34:AE46" si="25">(J34/AD34)*1000</f>
        <v>20.173752054489739</v>
      </c>
      <c r="AF34" s="561">
        <f t="shared" ref="AF34:AF46" si="26">(K34/AD34)*1000</f>
        <v>2.2945044487052386</v>
      </c>
      <c r="AG34" s="586">
        <f>M34-(F34-K34)</f>
        <v>1888.3615329184913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515.97784915562875</v>
      </c>
      <c r="C35" s="74">
        <f>SIM_BASE!C105</f>
        <v>937.12129009053012</v>
      </c>
      <c r="D35" s="74">
        <f>SIM_BASE!D105</f>
        <v>109.49193784993756</v>
      </c>
      <c r="E35" s="173">
        <f>SIM_BASE!E105</f>
        <v>1562.5910770960963</v>
      </c>
      <c r="F35" s="75">
        <f>SIM_BASE!F105</f>
        <v>4344.5753729724374</v>
      </c>
      <c r="G35" s="167">
        <f>SIM_BASE!G105</f>
        <v>515.97784915562875</v>
      </c>
      <c r="H35" s="74">
        <f>SIM_BASE!H105</f>
        <v>937.12129009053024</v>
      </c>
      <c r="I35" s="74">
        <f>SIM_BASE!I105</f>
        <v>109.49193784993757</v>
      </c>
      <c r="J35" s="173">
        <f>SIM_BASE!J105</f>
        <v>1562.5910770960966</v>
      </c>
      <c r="K35" s="74">
        <f>SIM_BASE!K105</f>
        <v>239.57752593131892</v>
      </c>
      <c r="L35" s="74">
        <f>SIM_BASE!L105</f>
        <v>11481.101189952606</v>
      </c>
      <c r="M35" s="74">
        <f t="shared" ref="M35:M46" si="27">2*(B35*$B$62*$C$62+C35*$B$63*$C$63+D35*$B$64*$C$64)</f>
        <v>4979.2745367724965</v>
      </c>
      <c r="N35" s="510">
        <f>SIM_BASE!M105</f>
        <v>11720.678715883925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7376.0963429114836</v>
      </c>
      <c r="Y35" s="74">
        <f>SIM_BASE!S105</f>
        <v>105514.96170451687</v>
      </c>
      <c r="Z35" s="74">
        <f>SIM_BASE!T105</f>
        <v>88793.281392050761</v>
      </c>
      <c r="AA35" s="74">
        <f>SIM_BASE!U105</f>
        <v>97219.983188343962</v>
      </c>
      <c r="AB35" s="95">
        <f>SIM_BASE!V105</f>
        <v>94905.355556075068</v>
      </c>
      <c r="AC35" s="75">
        <f>SIM_BASE!W105</f>
        <v>7419.3119084521495</v>
      </c>
      <c r="AD35" s="17">
        <v>95750.9</v>
      </c>
      <c r="AE35" s="11">
        <f t="shared" si="25"/>
        <v>16.319335662600523</v>
      </c>
      <c r="AF35" s="13">
        <f t="shared" si="26"/>
        <v>2.5020916349749083</v>
      </c>
      <c r="AG35" s="587">
        <f t="shared" ref="AG35:AG46" si="28">M35-(F35-K35)</f>
        <v>874.2766897313777</v>
      </c>
      <c r="AH35" s="375"/>
      <c r="AI35" s="700">
        <f t="shared" ref="AI35:AI46" si="29">B35/B34*100-100</f>
        <v>-31.620523379989478</v>
      </c>
      <c r="AJ35" s="701">
        <f t="shared" ref="AJ35:AJ46" si="30">C35/C34*100-100</f>
        <v>-11.545331914603921</v>
      </c>
      <c r="AK35" s="701">
        <f t="shared" ref="AK35:AK46" si="31">D35/D34*100-100</f>
        <v>12.015565498747677</v>
      </c>
      <c r="AL35" s="704">
        <f t="shared" ref="AL35:AL46" si="32">E35/E34*100-100</f>
        <v>-18.264430109254434</v>
      </c>
      <c r="AM35" s="504"/>
      <c r="AN35" s="701"/>
    </row>
    <row r="36" spans="1:43" x14ac:dyDescent="0.3">
      <c r="A36" s="513">
        <v>2020</v>
      </c>
      <c r="B36" s="167">
        <f>SIM_BASE!B106</f>
        <v>589.18692634744457</v>
      </c>
      <c r="C36" s="74">
        <f>SIM_BASE!C106</f>
        <v>1126.7046711051971</v>
      </c>
      <c r="D36" s="74">
        <f>SIM_BASE!D106</f>
        <v>113.78408875233858</v>
      </c>
      <c r="E36" s="173">
        <f>SIM_BASE!E106</f>
        <v>1829.6756862049804</v>
      </c>
      <c r="F36" s="75">
        <f>SIM_BASE!F106</f>
        <v>4569.4165699386031</v>
      </c>
      <c r="G36" s="167">
        <f>SIM_BASE!G106</f>
        <v>589.1869263474448</v>
      </c>
      <c r="H36" s="74">
        <f>SIM_BASE!H106</f>
        <v>1126.7046711051967</v>
      </c>
      <c r="I36" s="74">
        <f>SIM_BASE!I106</f>
        <v>113.78408875233862</v>
      </c>
      <c r="J36" s="173">
        <f>SIM_BASE!J106</f>
        <v>1829.6756862049801</v>
      </c>
      <c r="K36" s="74">
        <f>SIM_BASE!K106</f>
        <v>281.48477993280682</v>
      </c>
      <c r="L36" s="74">
        <f>SIM_BASE!L106</f>
        <v>14411.539814811455</v>
      </c>
      <c r="M36" s="74">
        <f t="shared" si="27"/>
        <v>5845.5166359600498</v>
      </c>
      <c r="N36" s="510">
        <f>SIM_BASE!M106</f>
        <v>14693.024594744262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10123.601024805657</v>
      </c>
      <c r="Y36" s="74">
        <f>SIM_BASE!S106</f>
        <v>130844.23136127766</v>
      </c>
      <c r="Z36" s="74">
        <f>SIM_BASE!T106</f>
        <v>115261.05380652357</v>
      </c>
      <c r="AA36" s="74">
        <f>SIM_BASE!U106</f>
        <v>101420.98608091049</v>
      </c>
      <c r="AB36" s="95">
        <f>SIM_BASE!V106</f>
        <v>119418.41625558129</v>
      </c>
      <c r="AC36" s="75">
        <f>SIM_BASE!W106</f>
        <v>7646.2753651254798</v>
      </c>
      <c r="AD36" s="17">
        <v>96848.3</v>
      </c>
      <c r="AE36" s="11">
        <f t="shared" si="25"/>
        <v>18.892181754403328</v>
      </c>
      <c r="AF36" s="13">
        <f t="shared" si="26"/>
        <v>2.9064503964737307</v>
      </c>
      <c r="AG36" s="587">
        <f t="shared" si="28"/>
        <v>1557.584845954254</v>
      </c>
      <c r="AH36" s="375"/>
      <c r="AI36" s="700">
        <f t="shared" si="29"/>
        <v>14.188414737496728</v>
      </c>
      <c r="AJ36" s="701">
        <f t="shared" si="30"/>
        <v>20.230399524521786</v>
      </c>
      <c r="AK36" s="701">
        <f t="shared" si="31"/>
        <v>3.9200611357190098</v>
      </c>
      <c r="AL36" s="704">
        <f t="shared" si="32"/>
        <v>17.092418677139221</v>
      </c>
      <c r="AM36" s="504"/>
    </row>
    <row r="37" spans="1:43" x14ac:dyDescent="0.3">
      <c r="A37" s="513">
        <v>2021</v>
      </c>
      <c r="B37" s="167">
        <f>SIM_BASE!B107</f>
        <v>602.90946365257059</v>
      </c>
      <c r="C37" s="74">
        <f>SIM_BASE!C107</f>
        <v>1228.3822331529484</v>
      </c>
      <c r="D37" s="74">
        <f>SIM_BASE!D107</f>
        <v>124.71836532974909</v>
      </c>
      <c r="E37" s="173">
        <f>SIM_BASE!E107</f>
        <v>1956.0100621352681</v>
      </c>
      <c r="F37" s="75">
        <f>SIM_BASE!F107</f>
        <v>4783.3394974423718</v>
      </c>
      <c r="G37" s="167">
        <f>SIM_BASE!G107</f>
        <v>602.90946365257059</v>
      </c>
      <c r="H37" s="74">
        <f>SIM_BASE!H107</f>
        <v>1228.3822331529482</v>
      </c>
      <c r="I37" s="74">
        <f>SIM_BASE!I107</f>
        <v>124.71836532974916</v>
      </c>
      <c r="J37" s="173">
        <f>SIM_BASE!J107</f>
        <v>1956.0100621352678</v>
      </c>
      <c r="K37" s="74">
        <f>SIM_BASE!K107</f>
        <v>306.2716431601994</v>
      </c>
      <c r="L37" s="74">
        <f>SIM_BASE!L107</f>
        <v>15884.720040021413</v>
      </c>
      <c r="M37" s="74">
        <f t="shared" si="27"/>
        <v>6285.7056085710919</v>
      </c>
      <c r="N37" s="510">
        <f>SIM_BASE!M107</f>
        <v>16190.991683181614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11407.645185739237</v>
      </c>
      <c r="Y37" s="74">
        <f>SIM_BASE!S107</f>
        <v>138317.67612389429</v>
      </c>
      <c r="Z37" s="74">
        <f>SIM_BASE!T107</f>
        <v>126937.27814584423</v>
      </c>
      <c r="AA37" s="74">
        <f>SIM_BASE!U107</f>
        <v>108977.09347055558</v>
      </c>
      <c r="AB37" s="95">
        <f>SIM_BASE!V107</f>
        <v>129299.93714072264</v>
      </c>
      <c r="AC37" s="75">
        <f>SIM_BASE!W107</f>
        <v>7900.5798278818575</v>
      </c>
      <c r="AD37" s="17">
        <v>97958.3</v>
      </c>
      <c r="AE37" s="11">
        <f t="shared" si="25"/>
        <v>19.967782843671927</v>
      </c>
      <c r="AF37" s="13">
        <f t="shared" si="26"/>
        <v>3.1265512280245713</v>
      </c>
      <c r="AG37" s="587">
        <f t="shared" si="28"/>
        <v>1808.6377542889195</v>
      </c>
      <c r="AH37" s="375"/>
      <c r="AI37" s="700">
        <f t="shared" si="29"/>
        <v>2.3290634417495255</v>
      </c>
      <c r="AJ37" s="701">
        <f t="shared" si="30"/>
        <v>9.0243312782234852</v>
      </c>
      <c r="AK37" s="701">
        <f t="shared" si="31"/>
        <v>9.6096709982095803</v>
      </c>
      <c r="AL37" s="704">
        <f t="shared" si="32"/>
        <v>6.9047414731910237</v>
      </c>
      <c r="AM37" s="504"/>
    </row>
    <row r="38" spans="1:43" x14ac:dyDescent="0.3">
      <c r="A38" s="513">
        <v>2022</v>
      </c>
      <c r="B38" s="167">
        <f>SIM_BASE!B108</f>
        <v>616.9175889722577</v>
      </c>
      <c r="C38" s="74">
        <f>SIM_BASE!C108</f>
        <v>1346.8447869380007</v>
      </c>
      <c r="D38" s="74">
        <f>SIM_BASE!D108</f>
        <v>137.88908849164034</v>
      </c>
      <c r="E38" s="173">
        <f>SIM_BASE!E108</f>
        <v>2101.6514644018989</v>
      </c>
      <c r="F38" s="75">
        <f>SIM_BASE!F108</f>
        <v>5027.9047395487178</v>
      </c>
      <c r="G38" s="167">
        <f>SIM_BASE!G108</f>
        <v>616.9175889722577</v>
      </c>
      <c r="H38" s="74">
        <f>SIM_BASE!H108</f>
        <v>1346.8447869380011</v>
      </c>
      <c r="I38" s="74">
        <f>SIM_BASE!I108</f>
        <v>137.88908849164034</v>
      </c>
      <c r="J38" s="173">
        <f>SIM_BASE!J108</f>
        <v>2101.6514644018994</v>
      </c>
      <c r="K38" s="74">
        <f>SIM_BASE!K108</f>
        <v>334.79271850282925</v>
      </c>
      <c r="L38" s="74">
        <f>SIM_BASE!L108</f>
        <v>17559.846523047348</v>
      </c>
      <c r="M38" s="74">
        <f t="shared" si="27"/>
        <v>6795.7385627207796</v>
      </c>
      <c r="N38" s="510">
        <f>SIM_BASE!M108</f>
        <v>17894.639241550176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12866.727502001459</v>
      </c>
      <c r="Y38" s="74">
        <f>SIM_BASE!S108</f>
        <v>146067.46798365968</v>
      </c>
      <c r="Z38" s="74">
        <f>SIM_BASE!T108</f>
        <v>138912.90941537436</v>
      </c>
      <c r="AA38" s="74">
        <f>SIM_BASE!U108</f>
        <v>116136.0754681907</v>
      </c>
      <c r="AB38" s="95">
        <f>SIM_BASE!V108</f>
        <v>139518.66930085904</v>
      </c>
      <c r="AC38" s="75">
        <f>SIM_BASE!W108</f>
        <v>8162.4594829865273</v>
      </c>
      <c r="AD38" s="17">
        <v>99081</v>
      </c>
      <c r="AE38" s="11">
        <f t="shared" si="25"/>
        <v>21.211447849758272</v>
      </c>
      <c r="AF38" s="13">
        <f t="shared" si="26"/>
        <v>3.378980011332438</v>
      </c>
      <c r="AG38" s="587">
        <f t="shared" si="28"/>
        <v>2102.6265416748911</v>
      </c>
      <c r="AH38" s="375"/>
      <c r="AI38" s="700">
        <f t="shared" si="29"/>
        <v>2.3234210381808396</v>
      </c>
      <c r="AJ38" s="701">
        <f t="shared" si="30"/>
        <v>9.643785996561391</v>
      </c>
      <c r="AK38" s="701">
        <f t="shared" si="31"/>
        <v>10.560371864294808</v>
      </c>
      <c r="AL38" s="704">
        <f t="shared" si="32"/>
        <v>7.4458411582833008</v>
      </c>
      <c r="AM38" s="504"/>
    </row>
    <row r="39" spans="1:43" x14ac:dyDescent="0.3">
      <c r="A39" s="513">
        <v>2023</v>
      </c>
      <c r="B39" s="167">
        <f>SIM_BASE!B109</f>
        <v>631.23334339466476</v>
      </c>
      <c r="C39" s="74">
        <f>SIM_BASE!C109</f>
        <v>1485.2797020179335</v>
      </c>
      <c r="D39" s="74">
        <f>SIM_BASE!D109</f>
        <v>153.79430487012891</v>
      </c>
      <c r="E39" s="173">
        <f>SIM_BASE!E109</f>
        <v>2270.3073502827274</v>
      </c>
      <c r="F39" s="75">
        <f>SIM_BASE!F109</f>
        <v>5301.8161771633822</v>
      </c>
      <c r="G39" s="167">
        <f>SIM_BASE!G109</f>
        <v>631.23334339466487</v>
      </c>
      <c r="H39" s="74">
        <f>SIM_BASE!H109</f>
        <v>1485.2797020179332</v>
      </c>
      <c r="I39" s="74">
        <f>SIM_BASE!I109</f>
        <v>153.794304870129</v>
      </c>
      <c r="J39" s="173">
        <f>SIM_BASE!J109</f>
        <v>2270.3073502827274</v>
      </c>
      <c r="K39" s="74">
        <f>SIM_BASE!K109</f>
        <v>367.47147786175424</v>
      </c>
      <c r="L39" s="74">
        <f>SIM_BASE!L109</f>
        <v>19479.923016099197</v>
      </c>
      <c r="M39" s="74">
        <f t="shared" si="27"/>
        <v>7389.0926252953022</v>
      </c>
      <c r="N39" s="510">
        <f>SIM_BASE!M109</f>
        <v>19847.39449396095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14545.57131679757</v>
      </c>
      <c r="Y39" s="74">
        <f>SIM_BASE!S109</f>
        <v>154086.55063946097</v>
      </c>
      <c r="Z39" s="74">
        <f>SIM_BASE!T109</f>
        <v>151047.32358221107</v>
      </c>
      <c r="AA39" s="74">
        <f>SIM_BASE!U109</f>
        <v>122732.44176347574</v>
      </c>
      <c r="AB39" s="95">
        <f>SIM_BASE!V109</f>
        <v>149974.25032197361</v>
      </c>
      <c r="AC39" s="75">
        <f>SIM_BASE!W109</f>
        <v>8418.9215344704498</v>
      </c>
      <c r="AD39" s="17">
        <v>100216.5</v>
      </c>
      <c r="AE39" s="11">
        <f t="shared" si="25"/>
        <v>22.654027533217857</v>
      </c>
      <c r="AF39" s="13">
        <f t="shared" si="26"/>
        <v>3.6667762081269477</v>
      </c>
      <c r="AG39" s="587">
        <f t="shared" si="28"/>
        <v>2454.7479259936745</v>
      </c>
      <c r="AH39" s="375"/>
      <c r="AI39" s="700">
        <f t="shared" si="29"/>
        <v>2.3205294642767598</v>
      </c>
      <c r="AJ39" s="701">
        <f t="shared" si="30"/>
        <v>10.278460920107889</v>
      </c>
      <c r="AK39" s="701">
        <f t="shared" si="31"/>
        <v>11.53478970125532</v>
      </c>
      <c r="AL39" s="704">
        <f t="shared" si="32"/>
        <v>8.0249217692632868</v>
      </c>
      <c r="AM39" s="504"/>
    </row>
    <row r="40" spans="1:43" x14ac:dyDescent="0.3">
      <c r="A40" s="513">
        <v>2024</v>
      </c>
      <c r="B40" s="167">
        <f>SIM_BASE!B110</f>
        <v>645.8363187368202</v>
      </c>
      <c r="C40" s="74">
        <f>SIM_BASE!C110</f>
        <v>1647.3654264748893</v>
      </c>
      <c r="D40" s="74">
        <f>SIM_BASE!D110</f>
        <v>173.04847570529051</v>
      </c>
      <c r="E40" s="173">
        <f>SIM_BASE!E110</f>
        <v>2466.2502209170002</v>
      </c>
      <c r="F40" s="75">
        <f>SIM_BASE!F110</f>
        <v>5615.0095655439</v>
      </c>
      <c r="G40" s="167">
        <f>SIM_BASE!G110</f>
        <v>645.83631873681998</v>
      </c>
      <c r="H40" s="74">
        <f>SIM_BASE!H110</f>
        <v>1647.3654264748893</v>
      </c>
      <c r="I40" s="74">
        <f>SIM_BASE!I110</f>
        <v>173.04847570529049</v>
      </c>
      <c r="J40" s="173">
        <f>SIM_BASE!J110</f>
        <v>2466.2502209169998</v>
      </c>
      <c r="K40" s="74">
        <f>SIM_BASE!K110</f>
        <v>403.71348595206365</v>
      </c>
      <c r="L40" s="74">
        <f>SIM_BASE!L110</f>
        <v>21676.773380793984</v>
      </c>
      <c r="M40" s="74">
        <f t="shared" si="27"/>
        <v>8081.3723667942904</v>
      </c>
      <c r="N40" s="510">
        <f>SIM_BASE!M110</f>
        <v>22080.486866746047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16465.470301202149</v>
      </c>
      <c r="Y40" s="74">
        <f>SIM_BASE!S110</f>
        <v>162381.7295113529</v>
      </c>
      <c r="Z40" s="74">
        <f>SIM_BASE!T110</f>
        <v>163198.78514724158</v>
      </c>
      <c r="AA40" s="74">
        <f>SIM_BASE!U110</f>
        <v>128622.91655356427</v>
      </c>
      <c r="AB40" s="95">
        <f>SIM_BASE!V110</f>
        <v>160558.75069121347</v>
      </c>
      <c r="AC40" s="75">
        <f>SIM_BASE!W110</f>
        <v>8685.2228770088386</v>
      </c>
      <c r="AD40" s="17">
        <v>101365.1</v>
      </c>
      <c r="AE40" s="11">
        <f t="shared" si="25"/>
        <v>24.330368350813046</v>
      </c>
      <c r="AF40" s="13">
        <f t="shared" si="26"/>
        <v>3.982766119227068</v>
      </c>
      <c r="AG40" s="587">
        <f t="shared" si="28"/>
        <v>2870.0762872024543</v>
      </c>
      <c r="AH40" s="375"/>
      <c r="AI40" s="700">
        <f t="shared" si="29"/>
        <v>2.313403671552436</v>
      </c>
      <c r="AJ40" s="701">
        <f t="shared" si="30"/>
        <v>10.91280815571254</v>
      </c>
      <c r="AK40" s="701">
        <f t="shared" si="31"/>
        <v>12.519430320531512</v>
      </c>
      <c r="AL40" s="704">
        <f t="shared" si="32"/>
        <v>8.6306759571505438</v>
      </c>
      <c r="AM40" s="504"/>
    </row>
    <row r="41" spans="1:43" x14ac:dyDescent="0.3">
      <c r="A41" s="550">
        <v>2025</v>
      </c>
      <c r="B41" s="130">
        <f>SIM_BASE!B111</f>
        <v>660.734212488661</v>
      </c>
      <c r="C41" s="131">
        <f>SIM_BASE!C111</f>
        <v>1837.691778891038</v>
      </c>
      <c r="D41" s="131">
        <f>SIM_BASE!D111</f>
        <v>196.44228611614665</v>
      </c>
      <c r="E41" s="551">
        <f>SIM_BASE!E111</f>
        <v>2694.8682774958456</v>
      </c>
      <c r="F41" s="133">
        <f>SIM_BASE!F111</f>
        <v>5972.3176063790088</v>
      </c>
      <c r="G41" s="130">
        <f>SIM_BASE!G111</f>
        <v>660.734212488661</v>
      </c>
      <c r="H41" s="131">
        <f>SIM_BASE!H111</f>
        <v>1837.6917788910382</v>
      </c>
      <c r="I41" s="131">
        <f>SIM_BASE!I111</f>
        <v>196.44228611614668</v>
      </c>
      <c r="J41" s="551">
        <f>SIM_BASE!J111</f>
        <v>2694.8682774958456</v>
      </c>
      <c r="K41" s="131">
        <f>SIM_BASE!K111</f>
        <v>442.8477064977663</v>
      </c>
      <c r="L41" s="131">
        <f>SIM_BASE!L111</f>
        <v>24199.972385657748</v>
      </c>
      <c r="M41" s="131">
        <f t="shared" si="27"/>
        <v>8892.2181700571782</v>
      </c>
      <c r="N41" s="552">
        <f>SIM_BASE!M111</f>
        <v>24642.820092155514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18670.495485776501</v>
      </c>
      <c r="Y41" s="131">
        <f>SIM_BASE!S111</f>
        <v>170947.43847805553</v>
      </c>
      <c r="Z41" s="131">
        <f>SIM_BASE!T111</f>
        <v>175211.79468507646</v>
      </c>
      <c r="AA41" s="131">
        <f>SIM_BASE!U111</f>
        <v>133673.17789612382</v>
      </c>
      <c r="AB41" s="132">
        <f>SIM_BASE!V111</f>
        <v>171138.29433034221</v>
      </c>
      <c r="AC41" s="133">
        <f>SIM_BASE!W111</f>
        <v>8961.7653924304595</v>
      </c>
      <c r="AD41" s="553">
        <v>102526.8</v>
      </c>
      <c r="AE41" s="554">
        <f t="shared" si="25"/>
        <v>26.284525387467916</v>
      </c>
      <c r="AF41" s="555">
        <f t="shared" si="26"/>
        <v>4.3193360808858401</v>
      </c>
      <c r="AG41" s="588">
        <f t="shared" si="28"/>
        <v>3362.7482701759354</v>
      </c>
      <c r="AH41" s="375"/>
      <c r="AI41" s="700">
        <f t="shared" si="29"/>
        <v>2.3067599823093303</v>
      </c>
      <c r="AJ41" s="701">
        <f t="shared" si="30"/>
        <v>11.553377857602484</v>
      </c>
      <c r="AK41" s="701">
        <f t="shared" si="31"/>
        <v>13.518645752590658</v>
      </c>
      <c r="AL41" s="704">
        <f t="shared" si="32"/>
        <v>9.2698646163259468</v>
      </c>
      <c r="AM41" s="504"/>
    </row>
    <row r="42" spans="1:43" x14ac:dyDescent="0.3">
      <c r="A42" s="513">
        <v>2026</v>
      </c>
      <c r="B42" s="167">
        <f>SIM_BASE!B112</f>
        <v>631.19439418724141</v>
      </c>
      <c r="C42" s="74">
        <f>SIM_BASE!C112</f>
        <v>2062.800357850525</v>
      </c>
      <c r="D42" s="74">
        <f>SIM_BASE!D112</f>
        <v>225.10058487761526</v>
      </c>
      <c r="E42" s="173">
        <f>SIM_BASE!E112</f>
        <v>2919.0953369153817</v>
      </c>
      <c r="F42" s="75">
        <f>SIM_BASE!F112</f>
        <v>6387.72831516938</v>
      </c>
      <c r="G42" s="167">
        <f>SIM_BASE!G112</f>
        <v>631.19439418724164</v>
      </c>
      <c r="H42" s="74">
        <f>SIM_BASE!H112</f>
        <v>2062.8003578505254</v>
      </c>
      <c r="I42" s="74">
        <f>SIM_BASE!I112</f>
        <v>225.29493841009631</v>
      </c>
      <c r="J42" s="173">
        <f>SIM_BASE!J112</f>
        <v>2919.2896904478634</v>
      </c>
      <c r="K42" s="74">
        <f>SIM_BASE!K112</f>
        <v>508.98482356514683</v>
      </c>
      <c r="L42" s="74">
        <f>SIM_BASE!L112</f>
        <v>27192.403662690806</v>
      </c>
      <c r="M42" s="74">
        <f t="shared" si="27"/>
        <v>9747.5987997290504</v>
      </c>
      <c r="N42" s="510">
        <f>SIM_BASE!M112</f>
        <v>27701.388486255953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0</v>
      </c>
      <c r="R42" s="88">
        <f>IF(SIM_BASE!Q112&gt;0,SIM_BASE!Q112,0)</f>
        <v>0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0.18735353248109224</v>
      </c>
      <c r="W42" s="88">
        <f>IF(SIM_BASE!Q112&lt;0,-SIM_BASE!Q112,0)</f>
        <v>0.17335353248109223</v>
      </c>
      <c r="X42" s="75">
        <f>IF(SIM_BASE!R112&lt;0,-SIM_BASE!R112,0)</f>
        <v>21313.653171086571</v>
      </c>
      <c r="Y42" s="74">
        <f>SIM_BASE!S112</f>
        <v>195698.67248793846</v>
      </c>
      <c r="Z42" s="74">
        <f>SIM_BASE!T112</f>
        <v>188278.45804091211</v>
      </c>
      <c r="AA42" s="74">
        <f>SIM_BASE!U112</f>
        <v>138809.64423878561</v>
      </c>
      <c r="AB42" s="95">
        <f>SIM_BASE!V112</f>
        <v>186065.08551495729</v>
      </c>
      <c r="AC42" s="75">
        <f>SIM_BASE!W112</f>
        <v>9235.2078548756326</v>
      </c>
      <c r="AD42" s="17">
        <v>103701.8</v>
      </c>
      <c r="AE42" s="11">
        <f t="shared" si="25"/>
        <v>28.150810212049006</v>
      </c>
      <c r="AF42" s="13">
        <f t="shared" si="26"/>
        <v>4.9081580412793882</v>
      </c>
      <c r="AG42" s="587">
        <f t="shared" si="28"/>
        <v>3868.8553081248174</v>
      </c>
      <c r="AH42" s="375"/>
      <c r="AI42" s="700">
        <f t="shared" si="29"/>
        <v>-4.470756583068038</v>
      </c>
      <c r="AJ42" s="701">
        <f t="shared" si="30"/>
        <v>12.24952854146899</v>
      </c>
      <c r="AK42" s="701">
        <f t="shared" si="31"/>
        <v>14.588660785857684</v>
      </c>
      <c r="AL42" s="704">
        <f t="shared" si="32"/>
        <v>8.3205202010056922</v>
      </c>
      <c r="AM42" s="504"/>
    </row>
    <row r="43" spans="1:43" x14ac:dyDescent="0.3">
      <c r="A43" s="513">
        <v>2027</v>
      </c>
      <c r="B43" s="167">
        <f>SIM_BASE!B113</f>
        <v>597.55995648638327</v>
      </c>
      <c r="C43" s="74">
        <f>SIM_BASE!C113</f>
        <v>2328.7127905963298</v>
      </c>
      <c r="D43" s="74">
        <f>SIM_BASE!D113</f>
        <v>260.13590798850043</v>
      </c>
      <c r="E43" s="173">
        <f>SIM_BASE!E113</f>
        <v>3186.4086550712136</v>
      </c>
      <c r="F43" s="75">
        <f>SIM_BASE!F113</f>
        <v>6856.0470522953237</v>
      </c>
      <c r="G43" s="167">
        <f>SIM_BASE!G113</f>
        <v>597.55995648638304</v>
      </c>
      <c r="H43" s="74">
        <f>SIM_BASE!H113</f>
        <v>2328.7127905963289</v>
      </c>
      <c r="I43" s="74">
        <f>SIM_BASE!I113</f>
        <v>260.94656748277345</v>
      </c>
      <c r="J43" s="173">
        <f>SIM_BASE!J113</f>
        <v>3187.2193145654855</v>
      </c>
      <c r="K43" s="74">
        <f>SIM_BASE!K113</f>
        <v>586.0260507371645</v>
      </c>
      <c r="L43" s="74">
        <f>SIM_BASE!L113</f>
        <v>30677.593628076291</v>
      </c>
      <c r="M43" s="74">
        <f t="shared" si="27"/>
        <v>10765.535506250662</v>
      </c>
      <c r="N43" s="510">
        <f>SIM_BASE!M113</f>
        <v>31263.619678813455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0</v>
      </c>
      <c r="R43" s="88">
        <f>IF(SIM_BASE!Q113&gt;0,SIM_BASE!Q113,0)</f>
        <v>0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0.80365949427294447</v>
      </c>
      <c r="W43" s="88">
        <f>IF(SIM_BASE!Q113&lt;0,-SIM_BASE!Q113,0)</f>
        <v>0.78965949427294446</v>
      </c>
      <c r="X43" s="75">
        <f>IF(SIM_BASE!R113&lt;0,-SIM_BASE!R113,0)</f>
        <v>24407.565626518135</v>
      </c>
      <c r="Y43" s="74">
        <f>SIM_BASE!S113</f>
        <v>225632.95012741795</v>
      </c>
      <c r="Z43" s="74">
        <f>SIM_BASE!T113</f>
        <v>200919.14226331498</v>
      </c>
      <c r="AA43" s="74">
        <f>SIM_BASE!U113</f>
        <v>142992.12943880766</v>
      </c>
      <c r="AB43" s="95">
        <f>SIM_BASE!V113</f>
        <v>200809.99595900832</v>
      </c>
      <c r="AC43" s="75">
        <f>SIM_BASE!W113</f>
        <v>9518.7411258507054</v>
      </c>
      <c r="AD43" s="17">
        <v>104890.3</v>
      </c>
      <c r="AE43" s="11">
        <f t="shared" si="25"/>
        <v>30.38621602345961</v>
      </c>
      <c r="AF43" s="13">
        <f t="shared" si="26"/>
        <v>5.587037607263631</v>
      </c>
      <c r="AG43" s="587">
        <f t="shared" si="28"/>
        <v>4495.5145046925027</v>
      </c>
      <c r="AH43" s="375"/>
      <c r="AI43" s="700">
        <f t="shared" si="29"/>
        <v>-5.3286971510840999</v>
      </c>
      <c r="AJ43" s="701">
        <f t="shared" si="30"/>
        <v>12.890846743060024</v>
      </c>
      <c r="AK43" s="701">
        <f t="shared" si="31"/>
        <v>15.564296792002324</v>
      </c>
      <c r="AL43" s="704">
        <f t="shared" si="32"/>
        <v>9.1574028013179856</v>
      </c>
      <c r="AM43" s="504"/>
    </row>
    <row r="44" spans="1:43" x14ac:dyDescent="0.3">
      <c r="A44" s="513">
        <v>2028</v>
      </c>
      <c r="B44" s="167">
        <f>SIM_BASE!B114</f>
        <v>560.8307130239258</v>
      </c>
      <c r="C44" s="74">
        <f>SIM_BASE!C114</f>
        <v>2644.4514308150615</v>
      </c>
      <c r="D44" s="74">
        <f>SIM_BASE!D114</f>
        <v>303.36621131395339</v>
      </c>
      <c r="E44" s="173">
        <f>SIM_BASE!E114</f>
        <v>3508.6483551529409</v>
      </c>
      <c r="F44" s="75">
        <f>SIM_BASE!F114</f>
        <v>7391.2084043713066</v>
      </c>
      <c r="G44" s="167">
        <f>SIM_BASE!G114</f>
        <v>560.83071302392602</v>
      </c>
      <c r="H44" s="74">
        <f>SIM_BASE!H114</f>
        <v>2644.4514308150615</v>
      </c>
      <c r="I44" s="74">
        <f>SIM_BASE!I114</f>
        <v>305.0407993899484</v>
      </c>
      <c r="J44" s="173">
        <f>SIM_BASE!J114</f>
        <v>3510.3229432289359</v>
      </c>
      <c r="K44" s="74">
        <f>SIM_BASE!K114</f>
        <v>679.8028341786387</v>
      </c>
      <c r="L44" s="74">
        <f>SIM_BASE!L114</f>
        <v>34886.636786525938</v>
      </c>
      <c r="M44" s="74">
        <f t="shared" si="27"/>
        <v>11987.91472497947</v>
      </c>
      <c r="N44" s="510">
        <f>SIM_BASE!M114</f>
        <v>35566.439620704579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0</v>
      </c>
      <c r="R44" s="88">
        <f>IF(SIM_BASE!Q114&gt;0,SIM_BASE!Q114,0)</f>
        <v>0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1.6675880759951798</v>
      </c>
      <c r="W44" s="88">
        <f>IF(SIM_BASE!Q114&lt;0,-SIM_BASE!Q114,0)</f>
        <v>1.6535880759951798</v>
      </c>
      <c r="X44" s="75">
        <f>IF(SIM_BASE!R114&lt;0,-SIM_BASE!R114,0)</f>
        <v>28175.22421633327</v>
      </c>
      <c r="Y44" s="74">
        <f>SIM_BASE!S114</f>
        <v>262713.33628260181</v>
      </c>
      <c r="Z44" s="74">
        <f>SIM_BASE!T114</f>
        <v>213288.74249138212</v>
      </c>
      <c r="AA44" s="74">
        <f>SIM_BASE!U114</f>
        <v>146233.11015978217</v>
      </c>
      <c r="AB44" s="95">
        <f>SIM_BASE!V114</f>
        <v>215358.10380209278</v>
      </c>
      <c r="AC44" s="75">
        <f>SIM_BASE!W114</f>
        <v>9812.9763767187833</v>
      </c>
      <c r="AD44" s="17">
        <v>106092.4</v>
      </c>
      <c r="AE44" s="11">
        <f t="shared" si="25"/>
        <v>33.087411946840078</v>
      </c>
      <c r="AF44" s="13">
        <f t="shared" si="26"/>
        <v>6.4076487493792085</v>
      </c>
      <c r="AG44" s="587">
        <f t="shared" si="28"/>
        <v>5276.5091547868014</v>
      </c>
      <c r="AH44" s="375"/>
      <c r="AI44" s="700">
        <f t="shared" si="29"/>
        <v>-6.1465369397278948</v>
      </c>
      <c r="AJ44" s="701">
        <f t="shared" si="30"/>
        <v>13.55850500300977</v>
      </c>
      <c r="AK44" s="701">
        <f t="shared" si="31"/>
        <v>16.618352944709187</v>
      </c>
      <c r="AL44" s="704">
        <f t="shared" si="32"/>
        <v>10.112943283934356</v>
      </c>
      <c r="AM44" s="504"/>
    </row>
    <row r="45" spans="1:43" x14ac:dyDescent="0.3">
      <c r="A45" s="513">
        <v>2029</v>
      </c>
      <c r="B45" s="167">
        <f>SIM_BASE!B115</f>
        <v>521.81953099512623</v>
      </c>
      <c r="C45" s="74">
        <f>SIM_BASE!C115</f>
        <v>3020.7871193173337</v>
      </c>
      <c r="D45" s="74">
        <f>SIM_BASE!D115</f>
        <v>357.0709670337713</v>
      </c>
      <c r="E45" s="173">
        <f>SIM_BASE!E115</f>
        <v>3899.6776173462313</v>
      </c>
      <c r="F45" s="75">
        <f>SIM_BASE!F115</f>
        <v>8008.1337291328364</v>
      </c>
      <c r="G45" s="167">
        <f>SIM_BASE!G115</f>
        <v>521.81953099512612</v>
      </c>
      <c r="H45" s="74">
        <f>SIM_BASE!H115</f>
        <v>3020.7871193173328</v>
      </c>
      <c r="I45" s="74">
        <f>SIM_BASE!I115</f>
        <v>359.84815029644903</v>
      </c>
      <c r="J45" s="173">
        <f>SIM_BASE!J115</f>
        <v>3902.454800608908</v>
      </c>
      <c r="K45" s="74">
        <f>SIM_BASE!K115</f>
        <v>796.28326196313253</v>
      </c>
      <c r="L45" s="74">
        <f>SIM_BASE!L115</f>
        <v>40046.190534045352</v>
      </c>
      <c r="M45" s="74">
        <f t="shared" si="27"/>
        <v>13464.300350983671</v>
      </c>
      <c r="N45" s="510">
        <f>SIM_BASE!M115</f>
        <v>40842.473796008482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0</v>
      </c>
      <c r="R45" s="88">
        <f>IF(SIM_BASE!Q115&gt;0,SIM_BASE!Q115,0)</f>
        <v>0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2.7701832626777221</v>
      </c>
      <c r="W45" s="88">
        <f>IF(SIM_BASE!Q115&lt;0,-SIM_BASE!Q115,0)</f>
        <v>2.7561832626777223</v>
      </c>
      <c r="X45" s="75">
        <f>IF(SIM_BASE!R115&lt;0,-SIM_BASE!R115,0)</f>
        <v>32834.333066875646</v>
      </c>
      <c r="Y45" s="74">
        <f>SIM_BASE!S115</f>
        <v>309228.07032421778</v>
      </c>
      <c r="Z45" s="74">
        <f>SIM_BASE!T115</f>
        <v>225334.98933238655</v>
      </c>
      <c r="AA45" s="74">
        <f>SIM_BASE!U115</f>
        <v>148503.14272975459</v>
      </c>
      <c r="AB45" s="95">
        <f>SIM_BASE!V115</f>
        <v>229468.09301127071</v>
      </c>
      <c r="AC45" s="75">
        <f>SIM_BASE!W115</f>
        <v>10118.507719312112</v>
      </c>
      <c r="AD45" s="17">
        <v>107308.3</v>
      </c>
      <c r="AE45" s="11">
        <f t="shared" si="25"/>
        <v>36.366756351642032</v>
      </c>
      <c r="AF45" s="13">
        <f t="shared" si="26"/>
        <v>7.4205188411626359</v>
      </c>
      <c r="AG45" s="587">
        <f t="shared" si="28"/>
        <v>6252.4498838139671</v>
      </c>
      <c r="AH45" s="375"/>
      <c r="AI45" s="700">
        <f t="shared" si="29"/>
        <v>-6.9559639161800533</v>
      </c>
      <c r="AJ45" s="701">
        <f t="shared" si="30"/>
        <v>14.231143900656917</v>
      </c>
      <c r="AK45" s="701">
        <f t="shared" si="31"/>
        <v>17.702945719369808</v>
      </c>
      <c r="AL45" s="704">
        <f t="shared" si="32"/>
        <v>11.14472647619445</v>
      </c>
      <c r="AM45" s="504"/>
    </row>
    <row r="46" spans="1:43" ht="16.2" thickBot="1" x14ac:dyDescent="0.35">
      <c r="A46" s="562">
        <v>2030</v>
      </c>
      <c r="B46" s="134">
        <f>SIM_BASE!B116</f>
        <v>481.29779044847265</v>
      </c>
      <c r="C46" s="135">
        <f>SIM_BASE!C116</f>
        <v>3471.2095493232191</v>
      </c>
      <c r="D46" s="135">
        <f>SIM_BASE!D116</f>
        <v>424.15018481853662</v>
      </c>
      <c r="E46" s="563">
        <f>SIM_BASE!E116</f>
        <v>4376.6575245902286</v>
      </c>
      <c r="F46" s="137">
        <f>SIM_BASE!F116</f>
        <v>8717.5983050241048</v>
      </c>
      <c r="G46" s="134">
        <f>SIM_BASE!G116</f>
        <v>481.29779044847265</v>
      </c>
      <c r="H46" s="135">
        <f>SIM_BASE!H116</f>
        <v>3471.2095493232191</v>
      </c>
      <c r="I46" s="135">
        <f>SIM_BASE!I116</f>
        <v>428.48443540447164</v>
      </c>
      <c r="J46" s="563">
        <f>SIM_BASE!J116</f>
        <v>4380.9917751761632</v>
      </c>
      <c r="K46" s="135">
        <f>SIM_BASE!K116</f>
        <v>939.52358223036492</v>
      </c>
      <c r="L46" s="135">
        <f>SIM_BASE!L116</f>
        <v>46386.435252622243</v>
      </c>
      <c r="M46" s="135">
        <f t="shared" si="27"/>
        <v>15256.382064274769</v>
      </c>
      <c r="N46" s="564">
        <f>SIM_BASE!M116</f>
        <v>47325.958834852609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0</v>
      </c>
      <c r="R46" s="666">
        <f>IF(SIM_BASE!Q116&gt;0,SIM_BASE!Q116,0)</f>
        <v>0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4.3272505859351416</v>
      </c>
      <c r="W46" s="666">
        <f>IF(SIM_BASE!Q116&lt;0,-SIM_BASE!Q116,0)</f>
        <v>4.3132505859351413</v>
      </c>
      <c r="X46" s="137">
        <f>IF(SIM_BASE!R116&lt;0,-SIM_BASE!R116,0)</f>
        <v>38608.353529828499</v>
      </c>
      <c r="Y46" s="135">
        <f>SIM_BASE!S116</f>
        <v>324971.11229503603</v>
      </c>
      <c r="Z46" s="135">
        <f>SIM_BASE!T116</f>
        <v>225973.10110835219</v>
      </c>
      <c r="AA46" s="135">
        <f>SIM_BASE!U116</f>
        <v>148609.82403284014</v>
      </c>
      <c r="AB46" s="136">
        <f>SIM_BASE!V116</f>
        <v>229282.52616282419</v>
      </c>
      <c r="AC46" s="137">
        <f>SIM_BASE!W116</f>
        <v>10161.144646882018</v>
      </c>
      <c r="AD46" s="565">
        <v>108538.2</v>
      </c>
      <c r="AE46" s="566">
        <f t="shared" si="25"/>
        <v>40.363593418503008</v>
      </c>
      <c r="AF46" s="567">
        <f t="shared" si="26"/>
        <v>8.6561559177355534</v>
      </c>
      <c r="AG46" s="589">
        <f t="shared" si="28"/>
        <v>7478.3073414810287</v>
      </c>
      <c r="AH46" s="375"/>
      <c r="AI46" s="702">
        <f t="shared" si="29"/>
        <v>-7.765470270799824</v>
      </c>
      <c r="AJ46" s="703">
        <f t="shared" si="30"/>
        <v>14.910763725306026</v>
      </c>
      <c r="AK46" s="703">
        <f t="shared" si="31"/>
        <v>18.785962449425654</v>
      </c>
      <c r="AL46" s="705">
        <f t="shared" si="32"/>
        <v>12.231265095410279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7" zoomScale="80" zoomScaleNormal="80" workbookViewId="0">
      <selection activeCell="O21" sqref="O21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3125.1821541921927</v>
      </c>
      <c r="N34" s="451"/>
      <c r="O34" s="604">
        <f>'TABLE OUTPUTS'!F35/0.9</f>
        <v>4827.3059699693749</v>
      </c>
      <c r="P34" s="451"/>
      <c r="Q34" s="605"/>
      <c r="R34" s="605"/>
      <c r="S34" s="605"/>
      <c r="T34" s="451"/>
      <c r="U34" s="606">
        <f>'TABLE OUTPUTS'!AF35</f>
        <v>2.5020916349749083</v>
      </c>
      <c r="V34" s="451"/>
      <c r="W34" s="607">
        <f>'TABLE OUTPUTS'!AE35</f>
        <v>16.319335662600523</v>
      </c>
      <c r="X34" s="608"/>
      <c r="Y34" s="604">
        <f>'TABLE OUTPUTS'!F35</f>
        <v>4344.5753729724374</v>
      </c>
      <c r="Z34" s="609"/>
      <c r="AA34" s="604">
        <f>'TABLE OUTPUTS'!E35</f>
        <v>1562.5910770960963</v>
      </c>
      <c r="AB34" s="451"/>
      <c r="AC34" s="604">
        <f>'TABLE OUTPUTS'!B35</f>
        <v>515.97784915562875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7376.0963429114836</v>
      </c>
      <c r="AJ34" s="609"/>
      <c r="AK34" s="604">
        <f>AQ34-(Y34-AO34)</f>
        <v>874.2766897313777</v>
      </c>
      <c r="AL34" s="610"/>
      <c r="AM34" s="610"/>
      <c r="AN34" s="611"/>
      <c r="AO34" s="612">
        <f>'TABLE OUTPUTS'!K35</f>
        <v>239.57752593131892</v>
      </c>
      <c r="AP34" s="640"/>
      <c r="AQ34" s="600">
        <f>'TABLE OUTPUTS'!M35</f>
        <v>4979.2745367724965</v>
      </c>
      <c r="AR34" s="597"/>
      <c r="AS34" s="600">
        <f>'TABLE OUTPUTS'!J35</f>
        <v>1562.5910770960966</v>
      </c>
      <c r="AT34" s="610"/>
      <c r="AU34" s="612">
        <f>'TABLE OUTPUTS'!G35</f>
        <v>515.97784915562875</v>
      </c>
      <c r="AV34" s="613"/>
      <c r="AW34" s="604">
        <f>'TABLE OUTPUTS'!I35</f>
        <v>109.49193784993757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3659.3513724099607</v>
      </c>
      <c r="N35" s="451"/>
      <c r="O35" s="604">
        <f>'TABLE OUTPUTS'!F36/0.9</f>
        <v>5077.1295221540031</v>
      </c>
      <c r="P35" s="451"/>
      <c r="Q35" s="605"/>
      <c r="R35" s="605"/>
      <c r="S35" s="605"/>
      <c r="T35" s="451"/>
      <c r="U35" s="606">
        <f>'TABLE OUTPUTS'!AF36</f>
        <v>2.9064503964737307</v>
      </c>
      <c r="V35" s="451"/>
      <c r="W35" s="607">
        <f>'TABLE OUTPUTS'!AE36</f>
        <v>18.892181754403328</v>
      </c>
      <c r="X35" s="608"/>
      <c r="Y35" s="604">
        <f>'TABLE OUTPUTS'!F36</f>
        <v>4569.4165699386031</v>
      </c>
      <c r="Z35" s="609"/>
      <c r="AA35" s="604">
        <f>'TABLE OUTPUTS'!E36</f>
        <v>1829.6756862049804</v>
      </c>
      <c r="AB35" s="451"/>
      <c r="AC35" s="604">
        <f>'TABLE OUTPUTS'!B36</f>
        <v>589.18692634744457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10123.601024805657</v>
      </c>
      <c r="AJ35" s="609"/>
      <c r="AK35" s="604">
        <f t="shared" ref="AK35:AK45" si="41">AQ35-(Y35-AO35)</f>
        <v>1557.584845954254</v>
      </c>
      <c r="AL35" s="610"/>
      <c r="AM35" s="610"/>
      <c r="AN35" s="611"/>
      <c r="AO35" s="612">
        <f>'TABLE OUTPUTS'!K36</f>
        <v>281.48477993280682</v>
      </c>
      <c r="AP35" s="640"/>
      <c r="AQ35" s="600">
        <f>'TABLE OUTPUTS'!M36</f>
        <v>5845.5166359600498</v>
      </c>
      <c r="AR35" s="597"/>
      <c r="AS35" s="600">
        <f>'TABLE OUTPUTS'!J36</f>
        <v>1829.6756862049801</v>
      </c>
      <c r="AT35" s="610"/>
      <c r="AU35" s="612">
        <f>'TABLE OUTPUTS'!G36</f>
        <v>589.1869263474448</v>
      </c>
      <c r="AV35" s="613"/>
      <c r="AW35" s="604">
        <f>'TABLE OUTPUTS'!I36</f>
        <v>113.78408875233862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3912.0201242705361</v>
      </c>
      <c r="N36" s="253"/>
      <c r="O36" s="529">
        <f>'TABLE OUTPUTS'!F37/0.9</f>
        <v>5314.8216638248578</v>
      </c>
      <c r="P36" s="253"/>
      <c r="Q36" s="254"/>
      <c r="R36" s="254"/>
      <c r="S36" s="254"/>
      <c r="T36" s="253"/>
      <c r="U36" s="530">
        <f>'TABLE OUTPUTS'!AF37</f>
        <v>3.1265512280245713</v>
      </c>
      <c r="V36" s="253"/>
      <c r="W36" s="531">
        <f>'TABLE OUTPUTS'!AE37</f>
        <v>19.967782843671927</v>
      </c>
      <c r="X36" s="208"/>
      <c r="Y36" s="529">
        <f>'TABLE OUTPUTS'!F37</f>
        <v>4783.3394974423718</v>
      </c>
      <c r="Z36" s="256"/>
      <c r="AA36" s="529">
        <f>'TABLE OUTPUTS'!E37</f>
        <v>1956.0100621352681</v>
      </c>
      <c r="AB36" s="253"/>
      <c r="AC36" s="529">
        <f>'TABLE OUTPUTS'!B37</f>
        <v>602.90946365257059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11407.645185739237</v>
      </c>
      <c r="AJ36" s="256"/>
      <c r="AK36" s="529">
        <f t="shared" si="41"/>
        <v>1808.6377542889195</v>
      </c>
      <c r="AL36" s="255"/>
      <c r="AM36" s="255"/>
      <c r="AN36" s="250"/>
      <c r="AO36" s="532">
        <f>'TABLE OUTPUTS'!K37</f>
        <v>306.2716431601994</v>
      </c>
      <c r="AP36" s="17"/>
      <c r="AQ36" s="460">
        <f>'TABLE OUTPUTS'!M37</f>
        <v>6285.7056085710919</v>
      </c>
      <c r="AR36" s="391"/>
      <c r="AS36" s="460">
        <f>'TABLE OUTPUTS'!J37</f>
        <v>1956.0100621352678</v>
      </c>
      <c r="AT36" s="257"/>
      <c r="AU36" s="443">
        <f>'TABLE OUTPUTS'!G37</f>
        <v>602.90946365257059</v>
      </c>
      <c r="AV36" s="175"/>
      <c r="AW36" s="534">
        <f>'TABLE OUTPUTS'!I37</f>
        <v>124.71836532974916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4203.3029288037978</v>
      </c>
      <c r="N37" s="253"/>
      <c r="O37" s="529">
        <f>'TABLE OUTPUTS'!F38/0.9</f>
        <v>5586.5608217207973</v>
      </c>
      <c r="P37" s="253"/>
      <c r="Q37" s="254"/>
      <c r="R37" s="254"/>
      <c r="S37" s="254"/>
      <c r="T37" s="253"/>
      <c r="U37" s="530">
        <f>'TABLE OUTPUTS'!AF38</f>
        <v>3.378980011332438</v>
      </c>
      <c r="V37" s="253"/>
      <c r="W37" s="531">
        <f>'TABLE OUTPUTS'!AE38</f>
        <v>21.211447849758272</v>
      </c>
      <c r="X37" s="208"/>
      <c r="Y37" s="529">
        <f>'TABLE OUTPUTS'!F38</f>
        <v>5027.9047395487178</v>
      </c>
      <c r="Z37" s="256"/>
      <c r="AA37" s="529">
        <f>'TABLE OUTPUTS'!E38</f>
        <v>2101.6514644018989</v>
      </c>
      <c r="AB37" s="253"/>
      <c r="AC37" s="529">
        <f>'TABLE OUTPUTS'!B38</f>
        <v>616.9175889722577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12866.727502001459</v>
      </c>
      <c r="AJ37" s="256"/>
      <c r="AK37" s="529">
        <f t="shared" si="41"/>
        <v>2102.6265416748911</v>
      </c>
      <c r="AL37" s="255"/>
      <c r="AM37" s="255"/>
      <c r="AN37" s="250"/>
      <c r="AO37" s="532">
        <f>'TABLE OUTPUTS'!K38</f>
        <v>334.79271850282925</v>
      </c>
      <c r="AP37" s="17"/>
      <c r="AQ37" s="460">
        <f>'TABLE OUTPUTS'!M38</f>
        <v>6795.7385627207796</v>
      </c>
      <c r="AR37" s="391"/>
      <c r="AS37" s="460">
        <f>'TABLE OUTPUTS'!J38</f>
        <v>2101.6514644018994</v>
      </c>
      <c r="AT37" s="257"/>
      <c r="AU37" s="443">
        <f>'TABLE OUTPUTS'!G38</f>
        <v>616.9175889722577</v>
      </c>
      <c r="AV37" s="175"/>
      <c r="AW37" s="534">
        <f>'TABLE OUTPUTS'!I38</f>
        <v>137.88908849164034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4540.6147005654548</v>
      </c>
      <c r="N38" s="253"/>
      <c r="O38" s="529">
        <f>'TABLE OUTPUTS'!F39/0.9</f>
        <v>5890.9068635148687</v>
      </c>
      <c r="P38" s="253"/>
      <c r="Q38" s="254"/>
      <c r="R38" s="254"/>
      <c r="S38" s="254"/>
      <c r="T38" s="253"/>
      <c r="U38" s="530">
        <f>'TABLE OUTPUTS'!AF39</f>
        <v>3.6667762081269477</v>
      </c>
      <c r="V38" s="253"/>
      <c r="W38" s="531">
        <f>'TABLE OUTPUTS'!AE39</f>
        <v>22.654027533217857</v>
      </c>
      <c r="X38" s="208"/>
      <c r="Y38" s="529">
        <f>'TABLE OUTPUTS'!F39</f>
        <v>5301.8161771633822</v>
      </c>
      <c r="Z38" s="256"/>
      <c r="AA38" s="529">
        <f>'TABLE OUTPUTS'!E39</f>
        <v>2270.3073502827274</v>
      </c>
      <c r="AB38" s="253"/>
      <c r="AC38" s="529">
        <f>'TABLE OUTPUTS'!B39</f>
        <v>631.23334339466476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14545.57131679757</v>
      </c>
      <c r="AJ38" s="256"/>
      <c r="AK38" s="529">
        <f t="shared" si="41"/>
        <v>2454.7479259936745</v>
      </c>
      <c r="AL38" s="255"/>
      <c r="AM38" s="255"/>
      <c r="AN38" s="250"/>
      <c r="AO38" s="532">
        <f>'TABLE OUTPUTS'!K39</f>
        <v>367.47147786175424</v>
      </c>
      <c r="AP38" s="17"/>
      <c r="AQ38" s="460">
        <f>'TABLE OUTPUTS'!M39</f>
        <v>7389.0926252953022</v>
      </c>
      <c r="AR38" s="391"/>
      <c r="AS38" s="460">
        <f>'TABLE OUTPUTS'!J39</f>
        <v>2270.3073502827274</v>
      </c>
      <c r="AT38" s="257"/>
      <c r="AU38" s="443">
        <f>'TABLE OUTPUTS'!G39</f>
        <v>631.23334339466487</v>
      </c>
      <c r="AV38" s="175"/>
      <c r="AW38" s="534">
        <f>'TABLE OUTPUTS'!I39</f>
        <v>153.794304870129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4932.5004418340004</v>
      </c>
      <c r="N39" s="253"/>
      <c r="O39" s="529">
        <f>'TABLE OUTPUTS'!F40/0.9</f>
        <v>6238.8995172710001</v>
      </c>
      <c r="P39" s="253"/>
      <c r="Q39" s="254"/>
      <c r="R39" s="254"/>
      <c r="S39" s="254"/>
      <c r="T39" s="253"/>
      <c r="U39" s="530">
        <f>'TABLE OUTPUTS'!AF40</f>
        <v>3.982766119227068</v>
      </c>
      <c r="V39" s="253"/>
      <c r="W39" s="531">
        <f>'TABLE OUTPUTS'!AE40</f>
        <v>24.330368350813046</v>
      </c>
      <c r="X39" s="208"/>
      <c r="Y39" s="529">
        <f>'TABLE OUTPUTS'!F40</f>
        <v>5615.0095655439</v>
      </c>
      <c r="Z39" s="256"/>
      <c r="AA39" s="529">
        <f>'TABLE OUTPUTS'!E40</f>
        <v>2466.2502209170002</v>
      </c>
      <c r="AB39" s="253"/>
      <c r="AC39" s="529">
        <f>'TABLE OUTPUTS'!B40</f>
        <v>645.8363187368202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16465.470301202149</v>
      </c>
      <c r="AJ39" s="256"/>
      <c r="AK39" s="529">
        <f t="shared" si="41"/>
        <v>2870.0762872024543</v>
      </c>
      <c r="AL39" s="255"/>
      <c r="AM39" s="255"/>
      <c r="AN39" s="250"/>
      <c r="AO39" s="532">
        <f>'TABLE OUTPUTS'!K40</f>
        <v>403.71348595206365</v>
      </c>
      <c r="AP39" s="17"/>
      <c r="AQ39" s="460">
        <f>'TABLE OUTPUTS'!M40</f>
        <v>8081.3723667942904</v>
      </c>
      <c r="AR39" s="391"/>
      <c r="AS39" s="460">
        <f>'TABLE OUTPUTS'!J40</f>
        <v>2466.2502209169998</v>
      </c>
      <c r="AT39" s="257"/>
      <c r="AU39" s="443">
        <f>'TABLE OUTPUTS'!G40</f>
        <v>645.83631873681998</v>
      </c>
      <c r="AV39" s="175"/>
      <c r="AW39" s="534">
        <f>'TABLE OUTPUTS'!I40</f>
        <v>173.04847570529049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5389.7365549916913</v>
      </c>
      <c r="N40" s="451"/>
      <c r="O40" s="604">
        <f>'TABLE OUTPUTS'!F41/0.9</f>
        <v>6635.908451532232</v>
      </c>
      <c r="P40" s="451"/>
      <c r="Q40" s="605"/>
      <c r="R40" s="605"/>
      <c r="S40" s="605"/>
      <c r="T40" s="451"/>
      <c r="U40" s="606">
        <f>'TABLE OUTPUTS'!AF41</f>
        <v>4.3193360808858401</v>
      </c>
      <c r="V40" s="451"/>
      <c r="W40" s="607">
        <f>'TABLE OUTPUTS'!AE41</f>
        <v>26.284525387467916</v>
      </c>
      <c r="X40" s="608"/>
      <c r="Y40" s="604">
        <f>'TABLE OUTPUTS'!F41</f>
        <v>5972.3176063790088</v>
      </c>
      <c r="Z40" s="609"/>
      <c r="AA40" s="604">
        <f>'TABLE OUTPUTS'!E41</f>
        <v>2694.8682774958456</v>
      </c>
      <c r="AB40" s="451"/>
      <c r="AC40" s="604">
        <f>'TABLE OUTPUTS'!B41</f>
        <v>660.734212488661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18670.495485776501</v>
      </c>
      <c r="AJ40" s="609"/>
      <c r="AK40" s="604">
        <f t="shared" si="41"/>
        <v>3362.7482701759354</v>
      </c>
      <c r="AL40" s="610"/>
      <c r="AM40" s="610"/>
      <c r="AN40" s="611"/>
      <c r="AO40" s="612">
        <f>'TABLE OUTPUTS'!K41</f>
        <v>442.8477064977663</v>
      </c>
      <c r="AP40" s="603"/>
      <c r="AQ40" s="600">
        <f>'TABLE OUTPUTS'!M41</f>
        <v>8892.2181700571782</v>
      </c>
      <c r="AR40" s="597"/>
      <c r="AS40" s="600">
        <f>'TABLE OUTPUTS'!J41</f>
        <v>2694.8682774958456</v>
      </c>
      <c r="AT40" s="610"/>
      <c r="AU40" s="612">
        <f>'TABLE OUTPUTS'!G41</f>
        <v>660.734212488661</v>
      </c>
      <c r="AV40" s="613"/>
      <c r="AW40" s="604">
        <f>'TABLE OUTPUTS'!I41</f>
        <v>196.44228611614668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5838.1906738307634</v>
      </c>
      <c r="N41" s="253"/>
      <c r="O41" s="529">
        <f>'TABLE OUTPUTS'!F42/0.9</f>
        <v>7097.475905743755</v>
      </c>
      <c r="P41" s="253"/>
      <c r="Q41" s="254"/>
      <c r="R41" s="254"/>
      <c r="S41" s="254"/>
      <c r="T41" s="253"/>
      <c r="U41" s="530">
        <f>'TABLE OUTPUTS'!AF42</f>
        <v>4.9081580412793882</v>
      </c>
      <c r="V41" s="253"/>
      <c r="W41" s="531">
        <f>'TABLE OUTPUTS'!AE42</f>
        <v>28.150810212049006</v>
      </c>
      <c r="X41" s="208"/>
      <c r="Y41" s="529">
        <f>'TABLE OUTPUTS'!F42</f>
        <v>6387.72831516938</v>
      </c>
      <c r="Z41" s="256"/>
      <c r="AA41" s="529">
        <f>'TABLE OUTPUTS'!E42</f>
        <v>2919.0953369153817</v>
      </c>
      <c r="AB41" s="253"/>
      <c r="AC41" s="529">
        <f>'TABLE OUTPUTS'!B42</f>
        <v>631.19439418724141</v>
      </c>
      <c r="AD41" s="256"/>
      <c r="AE41" s="529">
        <f>'TABLE OUTPUTS'!S42</f>
        <v>0</v>
      </c>
      <c r="AF41" s="256"/>
      <c r="AG41" s="530">
        <f>'TABLE OUTPUTS'!R42</f>
        <v>0</v>
      </c>
      <c r="AH41" s="256"/>
      <c r="AI41" s="529">
        <f>'TABLE OUTPUTS'!X42</f>
        <v>21313.653171086571</v>
      </c>
      <c r="AJ41" s="256"/>
      <c r="AK41" s="529">
        <f t="shared" si="41"/>
        <v>3868.8553081248174</v>
      </c>
      <c r="AL41" s="255"/>
      <c r="AM41" s="255"/>
      <c r="AN41" s="250"/>
      <c r="AO41" s="532">
        <f>'TABLE OUTPUTS'!K42</f>
        <v>508.98482356514683</v>
      </c>
      <c r="AP41" s="17"/>
      <c r="AQ41" s="460">
        <f>'TABLE OUTPUTS'!M42</f>
        <v>9747.5987997290504</v>
      </c>
      <c r="AR41" s="391"/>
      <c r="AS41" s="460">
        <f>'TABLE OUTPUTS'!J42</f>
        <v>2919.2896904478634</v>
      </c>
      <c r="AT41" s="257"/>
      <c r="AU41" s="443">
        <f>'TABLE OUTPUTS'!G42</f>
        <v>631.19439418724164</v>
      </c>
      <c r="AV41" s="175"/>
      <c r="AW41" s="534">
        <f>'TABLE OUTPUTS'!I42</f>
        <v>225.29493841009631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6372.8173101424272</v>
      </c>
      <c r="N42" s="253"/>
      <c r="O42" s="529">
        <f>'TABLE OUTPUTS'!F43/0.9</f>
        <v>7617.8300581059148</v>
      </c>
      <c r="P42" s="253"/>
      <c r="Q42" s="254"/>
      <c r="R42" s="254"/>
      <c r="S42" s="254"/>
      <c r="T42" s="253"/>
      <c r="U42" s="530">
        <f>'TABLE OUTPUTS'!AF43</f>
        <v>5.587037607263631</v>
      </c>
      <c r="V42" s="253"/>
      <c r="W42" s="531">
        <f>'TABLE OUTPUTS'!AE43</f>
        <v>30.38621602345961</v>
      </c>
      <c r="X42" s="208"/>
      <c r="Y42" s="529">
        <f>'TABLE OUTPUTS'!F43</f>
        <v>6856.0470522953237</v>
      </c>
      <c r="Z42" s="256"/>
      <c r="AA42" s="529">
        <f>'TABLE OUTPUTS'!E43</f>
        <v>3186.4086550712136</v>
      </c>
      <c r="AB42" s="253"/>
      <c r="AC42" s="529">
        <f>'TABLE OUTPUTS'!B43</f>
        <v>597.55995648638327</v>
      </c>
      <c r="AD42" s="256"/>
      <c r="AE42" s="529">
        <f>'TABLE OUTPUTS'!S43</f>
        <v>0</v>
      </c>
      <c r="AF42" s="256"/>
      <c r="AG42" s="530">
        <f>'TABLE OUTPUTS'!R43</f>
        <v>0</v>
      </c>
      <c r="AH42" s="256"/>
      <c r="AI42" s="529">
        <f>'TABLE OUTPUTS'!X43</f>
        <v>24407.565626518135</v>
      </c>
      <c r="AJ42" s="256"/>
      <c r="AK42" s="529">
        <f t="shared" si="41"/>
        <v>4495.5145046925027</v>
      </c>
      <c r="AL42" s="255"/>
      <c r="AM42" s="255"/>
      <c r="AN42" s="250"/>
      <c r="AO42" s="532">
        <f>'TABLE OUTPUTS'!K43</f>
        <v>586.0260507371645</v>
      </c>
      <c r="AP42" s="17"/>
      <c r="AQ42" s="460">
        <f>'TABLE OUTPUTS'!M43</f>
        <v>10765.535506250662</v>
      </c>
      <c r="AR42" s="391"/>
      <c r="AS42" s="460">
        <f>'TABLE OUTPUTS'!J43</f>
        <v>3187.2193145654855</v>
      </c>
      <c r="AT42" s="257"/>
      <c r="AU42" s="443">
        <f>'TABLE OUTPUTS'!G43</f>
        <v>597.55995648638304</v>
      </c>
      <c r="AV42" s="175"/>
      <c r="AW42" s="534">
        <f>'TABLE OUTPUTS'!I43</f>
        <v>260.94656748277345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7017.2967103058818</v>
      </c>
      <c r="N43" s="253"/>
      <c r="O43" s="529">
        <f>'TABLE OUTPUTS'!F44/0.9</f>
        <v>8212.4537826347841</v>
      </c>
      <c r="P43" s="253"/>
      <c r="Q43" s="254"/>
      <c r="R43" s="254"/>
      <c r="S43" s="254"/>
      <c r="T43" s="253"/>
      <c r="U43" s="530">
        <f>'TABLE OUTPUTS'!AF44</f>
        <v>6.4076487493792085</v>
      </c>
      <c r="V43" s="253"/>
      <c r="W43" s="531">
        <f>'TABLE OUTPUTS'!AE44</f>
        <v>33.087411946840078</v>
      </c>
      <c r="X43" s="208"/>
      <c r="Y43" s="529">
        <f>'TABLE OUTPUTS'!F44</f>
        <v>7391.2084043713066</v>
      </c>
      <c r="Z43" s="256"/>
      <c r="AA43" s="529">
        <f>'TABLE OUTPUTS'!E44</f>
        <v>3508.6483551529409</v>
      </c>
      <c r="AB43" s="253"/>
      <c r="AC43" s="529">
        <f>'TABLE OUTPUTS'!B44</f>
        <v>560.8307130239258</v>
      </c>
      <c r="AD43" s="256"/>
      <c r="AE43" s="529">
        <f>'TABLE OUTPUTS'!S44</f>
        <v>0</v>
      </c>
      <c r="AF43" s="256"/>
      <c r="AG43" s="530">
        <f>'TABLE OUTPUTS'!R44</f>
        <v>0</v>
      </c>
      <c r="AH43" s="256"/>
      <c r="AI43" s="529">
        <f>'TABLE OUTPUTS'!X44</f>
        <v>28175.22421633327</v>
      </c>
      <c r="AJ43" s="256"/>
      <c r="AK43" s="529">
        <f t="shared" si="41"/>
        <v>5276.5091547868014</v>
      </c>
      <c r="AL43" s="255"/>
      <c r="AM43" s="255"/>
      <c r="AN43" s="250"/>
      <c r="AO43" s="532">
        <f>'TABLE OUTPUTS'!K44</f>
        <v>679.8028341786387</v>
      </c>
      <c r="AP43" s="17"/>
      <c r="AQ43" s="460">
        <f>'TABLE OUTPUTS'!M44</f>
        <v>11987.91472497947</v>
      </c>
      <c r="AR43" s="391"/>
      <c r="AS43" s="460">
        <f>'TABLE OUTPUTS'!J44</f>
        <v>3510.3229432289359</v>
      </c>
      <c r="AT43" s="257"/>
      <c r="AU43" s="443">
        <f>'TABLE OUTPUTS'!G44</f>
        <v>560.83071302392602</v>
      </c>
      <c r="AV43" s="175"/>
      <c r="AW43" s="534">
        <f>'TABLE OUTPUTS'!I44</f>
        <v>305.0407993899484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7799.3552346924625</v>
      </c>
      <c r="N44" s="253"/>
      <c r="O44" s="529">
        <f>'TABLE OUTPUTS'!F45/0.9</f>
        <v>8897.9263657031515</v>
      </c>
      <c r="P44" s="253"/>
      <c r="Q44" s="254"/>
      <c r="R44" s="254"/>
      <c r="S44" s="254"/>
      <c r="T44" s="253"/>
      <c r="U44" s="530">
        <f>'TABLE OUTPUTS'!AF45</f>
        <v>7.4205188411626359</v>
      </c>
      <c r="V44" s="253"/>
      <c r="W44" s="531">
        <f>'TABLE OUTPUTS'!AE45</f>
        <v>36.366756351642032</v>
      </c>
      <c r="X44" s="208"/>
      <c r="Y44" s="529">
        <f>'TABLE OUTPUTS'!F45</f>
        <v>8008.1337291328364</v>
      </c>
      <c r="Z44" s="256"/>
      <c r="AA44" s="529">
        <f>'TABLE OUTPUTS'!E45</f>
        <v>3899.6776173462313</v>
      </c>
      <c r="AB44" s="253"/>
      <c r="AC44" s="529">
        <f>'TABLE OUTPUTS'!B45</f>
        <v>521.81953099512623</v>
      </c>
      <c r="AD44" s="256"/>
      <c r="AE44" s="529">
        <f>'TABLE OUTPUTS'!S45</f>
        <v>0</v>
      </c>
      <c r="AF44" s="256"/>
      <c r="AG44" s="530">
        <f>'TABLE OUTPUTS'!R45</f>
        <v>0</v>
      </c>
      <c r="AH44" s="256"/>
      <c r="AI44" s="529">
        <f>'TABLE OUTPUTS'!X45</f>
        <v>32834.333066875646</v>
      </c>
      <c r="AJ44" s="256"/>
      <c r="AK44" s="529">
        <f t="shared" si="41"/>
        <v>6252.4498838139671</v>
      </c>
      <c r="AL44" s="255"/>
      <c r="AM44" s="255"/>
      <c r="AN44" s="250"/>
      <c r="AO44" s="532">
        <f>'TABLE OUTPUTS'!K45</f>
        <v>796.28326196313253</v>
      </c>
      <c r="AP44" s="17"/>
      <c r="AQ44" s="460">
        <f>'TABLE OUTPUTS'!M45</f>
        <v>13464.300350983671</v>
      </c>
      <c r="AR44" s="391"/>
      <c r="AS44" s="460">
        <f>'TABLE OUTPUTS'!J45</f>
        <v>3902.454800608908</v>
      </c>
      <c r="AT44" s="257"/>
      <c r="AU44" s="443">
        <f>'TABLE OUTPUTS'!G45</f>
        <v>521.81953099512612</v>
      </c>
      <c r="AV44" s="175"/>
      <c r="AW44" s="534">
        <f>'TABLE OUTPUTS'!I45</f>
        <v>359.84815029644903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8753.3150491804572</v>
      </c>
      <c r="N45" s="619"/>
      <c r="O45" s="624">
        <f>'TABLE OUTPUTS'!F46/0.9</f>
        <v>9686.2203389156712</v>
      </c>
      <c r="P45" s="619"/>
      <c r="Q45" s="618"/>
      <c r="R45" s="618"/>
      <c r="S45" s="618"/>
      <c r="T45" s="619"/>
      <c r="U45" s="625">
        <f>'TABLE OUTPUTS'!AF46</f>
        <v>8.6561559177355534</v>
      </c>
      <c r="V45" s="619"/>
      <c r="W45" s="626">
        <f>'TABLE OUTPUTS'!AE46</f>
        <v>40.363593418503008</v>
      </c>
      <c r="X45" s="617"/>
      <c r="Y45" s="624">
        <f>'TABLE OUTPUTS'!F46</f>
        <v>8717.5983050241048</v>
      </c>
      <c r="Z45" s="627"/>
      <c r="AA45" s="624">
        <f>'TABLE OUTPUTS'!E46</f>
        <v>4376.6575245902286</v>
      </c>
      <c r="AB45" s="619"/>
      <c r="AC45" s="624">
        <f>'TABLE OUTPUTS'!B46</f>
        <v>481.29779044847265</v>
      </c>
      <c r="AD45" s="627"/>
      <c r="AE45" s="624">
        <f>'TABLE OUTPUTS'!S46</f>
        <v>0</v>
      </c>
      <c r="AF45" s="627"/>
      <c r="AG45" s="625">
        <f>'TABLE OUTPUTS'!R46</f>
        <v>0</v>
      </c>
      <c r="AH45" s="627"/>
      <c r="AI45" s="624">
        <f>'TABLE OUTPUTS'!X46</f>
        <v>38608.353529828499</v>
      </c>
      <c r="AJ45" s="627"/>
      <c r="AK45" s="624">
        <f t="shared" si="41"/>
        <v>7478.3073414810287</v>
      </c>
      <c r="AL45" s="628"/>
      <c r="AM45" s="628"/>
      <c r="AN45" s="615"/>
      <c r="AO45" s="629">
        <f>'TABLE OUTPUTS'!K46</f>
        <v>939.52358223036492</v>
      </c>
      <c r="AP45" s="630"/>
      <c r="AQ45" s="631">
        <f>'TABLE OUTPUTS'!M46</f>
        <v>15256.382064274769</v>
      </c>
      <c r="AR45" s="632"/>
      <c r="AS45" s="631">
        <f>'TABLE OUTPUTS'!J46</f>
        <v>4380.9917751761632</v>
      </c>
      <c r="AT45" s="628"/>
      <c r="AU45" s="629">
        <f>'TABLE OUTPUTS'!G46</f>
        <v>481.29779044847265</v>
      </c>
      <c r="AV45" s="633"/>
      <c r="AW45" s="624">
        <f>'TABLE OUTPUTS'!I46</f>
        <v>428.48443540447164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754.57999192206955</v>
      </c>
      <c r="AO6" s="70">
        <f t="shared" si="12"/>
        <v>1059.4367831280681</v>
      </c>
      <c r="AP6" s="70">
        <f t="shared" si="12"/>
        <v>97.747074134229734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754.57999192206944</v>
      </c>
      <c r="AT6" s="70">
        <f t="shared" si="12"/>
        <v>1059.4367831280688</v>
      </c>
      <c r="AU6" s="70">
        <f t="shared" si="12"/>
        <v>95.751636940187311</v>
      </c>
      <c r="AV6" s="659">
        <f>SUM(AS6:AU6)</f>
        <v>1909.7684119903256</v>
      </c>
      <c r="AW6" s="70">
        <f t="shared" si="12"/>
        <v>217.21155814113013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6.9999999999996732E-3</v>
      </c>
      <c r="BC6" s="730">
        <f t="shared" ref="BC6:BC18" si="15">SUM(AZ6:BB6)</f>
        <v>2.1000000000000796E-2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2.0024371940423991</v>
      </c>
      <c r="BH6" s="730">
        <f t="shared" ref="BH6:BH18" si="16">SUM(BE6:BG6)</f>
        <v>2.0164371940423989</v>
      </c>
      <c r="BI6" s="71">
        <f t="shared" si="13"/>
        <v>-8806.1666794584653</v>
      </c>
      <c r="BJ6" s="166">
        <f t="shared" ref="BJ6:BJ39" si="17">AN6-AS6-AZ6-BE6</f>
        <v>-1.3999999999884209E-2</v>
      </c>
      <c r="BK6" s="68">
        <f t="shared" ref="BK6:BK39" si="18">AO6-AT6-BA6-BF6</f>
        <v>-1.4000000000685346E-2</v>
      </c>
      <c r="BL6" s="68">
        <f t="shared" ref="BL6:BL39" si="19">AP6-AU6-BB6-BG6</f>
        <v>-1.3999999999974921E-2</v>
      </c>
      <c r="BM6" s="730">
        <f t="shared" ref="BM6:BM18" si="20">SUM(BJ6:BL6)</f>
        <v>-4.2000000000544477E-2</v>
      </c>
      <c r="BN6" s="69">
        <f t="shared" ref="BN6:BN39" si="21">AR6-AW6-AX6-BD6-BI6</f>
        <v>-1.4000000002852175E-2</v>
      </c>
      <c r="BO6" s="165">
        <f t="shared" ref="BO6:BO18" si="22">(BO19*AS19+BO32*AS32+BO45*AS45+BO58*AS58+BO71*AS71+BO84*AS84+BO97*AS97)/(AS19+AS32+AS45+AS58+AS71+AS84+AS97)</f>
        <v>79291.006026788396</v>
      </c>
      <c r="BP6" s="70">
        <f t="shared" ref="BP6:BP18" si="23">(BP19*AT19+BP32*AT32+BP45*AT45+BP58*AT58+BP71*AT71+BP84*AT84+BP97*AT97)/(AT19+AT32+AT45+AT58+AT71+AT84+AT97)</f>
        <v>79472.188203116224</v>
      </c>
      <c r="BQ6" s="70">
        <f t="shared" ref="BQ6:BQ18" si="24">(BQ19*AU19+BQ32*AU32+BQ45*AU45+BQ58*AU58+BQ71*AU71+BQ84*AU84+BQ97*AU97)/(AU19+AU32+AU45+AU58+AU71+AU84+AU97)</f>
        <v>82941.792586116571</v>
      </c>
      <c r="BR6" s="659">
        <f t="shared" ref="BR6:BR18" si="25">(BR19*AV19+BR32*AV32+BR45*AV45+BR58*AV58+BR71*AV71+BR84*AV84+BR97*AV97)/(AV19+AV32+AV45+AV58+AV71+AV84+AV97)</f>
        <v>79574.558654334178</v>
      </c>
      <c r="BS6" s="71">
        <f t="shared" ref="BS6:BS18" si="26">(BS19*AY19+BS32*AY32+BS45*AY45+BS58*AY58+BS71*AY71+BS84*AY84+BS97*AY97)/(AY19+AY32+AY45+AY58+AY71+AY84+AY97)</f>
        <v>7099.9176596539928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754.57999192206955</v>
      </c>
      <c r="CD6" s="682">
        <f>AO6</f>
        <v>1059.4367831280681</v>
      </c>
      <c r="CE6" s="683">
        <f>AP6</f>
        <v>97.747074134229734</v>
      </c>
      <c r="CF6" s="672">
        <f>AV6</f>
        <v>1909.7684119903256</v>
      </c>
      <c r="CG6" s="673">
        <f>BR6</f>
        <v>79574.558654334178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515.97784915562875</v>
      </c>
      <c r="AO7" s="74">
        <f t="shared" si="12"/>
        <v>937.12129009053012</v>
      </c>
      <c r="AP7" s="74">
        <f t="shared" si="12"/>
        <v>109.49193784993756</v>
      </c>
      <c r="AQ7" s="173">
        <f t="shared" ref="AQ7:AQ17" si="27">SUM(AN7:AP7)</f>
        <v>1562.5910770960963</v>
      </c>
      <c r="AR7" s="75">
        <f t="shared" si="12"/>
        <v>4344.5753729724374</v>
      </c>
      <c r="AS7" s="167">
        <f t="shared" si="12"/>
        <v>515.97784915562875</v>
      </c>
      <c r="AT7" s="74">
        <f t="shared" si="12"/>
        <v>937.12129009053024</v>
      </c>
      <c r="AU7" s="74">
        <f t="shared" si="12"/>
        <v>109.49193784993757</v>
      </c>
      <c r="AV7" s="173">
        <f t="shared" ref="AV7:AV17" si="28">SUM(AS7:AU7)</f>
        <v>1562.5910770960966</v>
      </c>
      <c r="AW7" s="74">
        <f t="shared" si="12"/>
        <v>239.57752593131892</v>
      </c>
      <c r="AX7" s="74">
        <f t="shared" si="13"/>
        <v>11481.101189952606</v>
      </c>
      <c r="AY7" s="510">
        <f t="shared" si="14"/>
        <v>11720.678715883925</v>
      </c>
      <c r="AZ7" s="168">
        <f t="shared" si="13"/>
        <v>7.0000000000014495E-3</v>
      </c>
      <c r="BA7" s="72">
        <f t="shared" si="13"/>
        <v>6.9999999999934559E-3</v>
      </c>
      <c r="BB7" s="72">
        <f t="shared" si="13"/>
        <v>7.0000000000001172E-3</v>
      </c>
      <c r="BC7" s="731">
        <f t="shared" si="15"/>
        <v>2.0999999999995023E-2</v>
      </c>
      <c r="BD7" s="73">
        <f t="shared" si="13"/>
        <v>7.0000000000096634E-3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-7376.0963429114836</v>
      </c>
      <c r="BJ7" s="168">
        <f t="shared" si="17"/>
        <v>-1.4000000000001449E-2</v>
      </c>
      <c r="BK7" s="72">
        <f t="shared" si="18"/>
        <v>-1.4000000000107142E-2</v>
      </c>
      <c r="BL7" s="72">
        <f t="shared" si="19"/>
        <v>-1.4000000000014327E-2</v>
      </c>
      <c r="BM7" s="731">
        <f t="shared" si="20"/>
        <v>-4.2000000000122918E-2</v>
      </c>
      <c r="BN7" s="73">
        <f t="shared" si="21"/>
        <v>-1.4000000002852175E-2</v>
      </c>
      <c r="BO7" s="167">
        <f t="shared" si="22"/>
        <v>105514.96170451687</v>
      </c>
      <c r="BP7" s="74">
        <f t="shared" si="23"/>
        <v>88793.281392050761</v>
      </c>
      <c r="BQ7" s="74">
        <f t="shared" si="24"/>
        <v>97219.983188343962</v>
      </c>
      <c r="BR7" s="173">
        <f t="shared" si="25"/>
        <v>94905.355556075039</v>
      </c>
      <c r="BS7" s="75">
        <f t="shared" si="26"/>
        <v>7419.3119084521495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1562.5910770960963</v>
      </c>
      <c r="CC7" s="684">
        <f t="shared" ref="CC7:CC18" si="37">AN7</f>
        <v>515.97784915562875</v>
      </c>
      <c r="CD7" s="684">
        <f t="shared" ref="CD7:CD18" si="38">AO7</f>
        <v>937.12129009053012</v>
      </c>
      <c r="CE7" s="685">
        <f>AP7</f>
        <v>109.49193784993756</v>
      </c>
      <c r="CF7" s="674">
        <f t="shared" ref="CF7:CF18" si="39">AV7</f>
        <v>1562.5910770960966</v>
      </c>
      <c r="CG7" s="675">
        <f t="shared" ref="CG7:CG18" si="40">BR7</f>
        <v>94905.355556075039</v>
      </c>
      <c r="CH7" s="660">
        <f>CG7/CA7*100-100</f>
        <v>13.335260805693807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589.18692634744457</v>
      </c>
      <c r="AO8" s="74">
        <f t="shared" si="12"/>
        <v>1126.7046711051971</v>
      </c>
      <c r="AP8" s="74">
        <f t="shared" si="12"/>
        <v>113.78408875233858</v>
      </c>
      <c r="AQ8" s="173">
        <f t="shared" si="27"/>
        <v>1829.6756862049804</v>
      </c>
      <c r="AR8" s="75">
        <f t="shared" si="12"/>
        <v>4569.4165699386031</v>
      </c>
      <c r="AS8" s="167">
        <f t="shared" si="12"/>
        <v>589.1869263474448</v>
      </c>
      <c r="AT8" s="74">
        <f t="shared" si="12"/>
        <v>1126.7046711051967</v>
      </c>
      <c r="AU8" s="74">
        <f t="shared" si="12"/>
        <v>113.78408875233862</v>
      </c>
      <c r="AV8" s="173">
        <f t="shared" si="28"/>
        <v>1829.6756862049801</v>
      </c>
      <c r="AW8" s="74">
        <f t="shared" si="12"/>
        <v>281.48477993280682</v>
      </c>
      <c r="AX8" s="74">
        <f t="shared" si="13"/>
        <v>14411.539814811455</v>
      </c>
      <c r="AY8" s="510">
        <f t="shared" si="14"/>
        <v>14693.024594744262</v>
      </c>
      <c r="AZ8" s="168">
        <f t="shared" si="13"/>
        <v>7.0000000000018936E-3</v>
      </c>
      <c r="BA8" s="72">
        <f t="shared" si="13"/>
        <v>7.0000000000254303E-3</v>
      </c>
      <c r="BB8" s="72">
        <f t="shared" si="13"/>
        <v>6.9999999999996732E-3</v>
      </c>
      <c r="BC8" s="731">
        <f t="shared" si="15"/>
        <v>2.1000000000026997E-2</v>
      </c>
      <c r="BD8" s="73">
        <f t="shared" si="13"/>
        <v>7.0000000000000001E-3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-10123.601024805657</v>
      </c>
      <c r="BJ8" s="168">
        <f t="shared" si="17"/>
        <v>-1.4000000000229267E-2</v>
      </c>
      <c r="BK8" s="72">
        <f t="shared" si="18"/>
        <v>-1.3999999999570682E-2</v>
      </c>
      <c r="BL8" s="72">
        <f t="shared" si="19"/>
        <v>-1.4000000000042305E-2</v>
      </c>
      <c r="BM8" s="731">
        <f t="shared" si="20"/>
        <v>-4.1999999999842254E-2</v>
      </c>
      <c r="BN8" s="73">
        <f t="shared" si="21"/>
        <v>-1.4000000001033186E-2</v>
      </c>
      <c r="BO8" s="167">
        <f t="shared" si="22"/>
        <v>130844.23136127766</v>
      </c>
      <c r="BP8" s="74">
        <f t="shared" si="23"/>
        <v>115261.05380652357</v>
      </c>
      <c r="BQ8" s="74">
        <f t="shared" si="24"/>
        <v>101420.98608091049</v>
      </c>
      <c r="BR8" s="173">
        <f t="shared" si="25"/>
        <v>119418.41625558128</v>
      </c>
      <c r="BS8" s="75">
        <f t="shared" si="26"/>
        <v>7646.2753651254798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1829.6756862049804</v>
      </c>
      <c r="CC8" s="686">
        <f t="shared" si="37"/>
        <v>589.18692634744457</v>
      </c>
      <c r="CD8" s="686">
        <f t="shared" si="38"/>
        <v>1126.7046711051971</v>
      </c>
      <c r="CE8" s="687">
        <f t="shared" ref="CE8:CE18" si="41">AP8</f>
        <v>113.78408875233858</v>
      </c>
      <c r="CF8" s="676">
        <f t="shared" si="39"/>
        <v>1829.6756862049801</v>
      </c>
      <c r="CG8" s="677">
        <f t="shared" si="40"/>
        <v>119418.41625558128</v>
      </c>
      <c r="CH8" s="660">
        <f t="shared" ref="CH8:CH17" si="42">CG8/CA8*100-100</f>
        <v>36.003561369008253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602.90946365257059</v>
      </c>
      <c r="AO9" s="74">
        <f t="shared" si="12"/>
        <v>1228.3822331529484</v>
      </c>
      <c r="AP9" s="74">
        <f t="shared" si="12"/>
        <v>124.71836532974909</v>
      </c>
      <c r="AQ9" s="173">
        <f t="shared" si="27"/>
        <v>1956.0100621352681</v>
      </c>
      <c r="AR9" s="75">
        <f t="shared" si="12"/>
        <v>4783.3394974423718</v>
      </c>
      <c r="AS9" s="167">
        <f t="shared" si="12"/>
        <v>602.90946365257059</v>
      </c>
      <c r="AT9" s="74">
        <f t="shared" si="12"/>
        <v>1228.3822331529482</v>
      </c>
      <c r="AU9" s="74">
        <f t="shared" si="12"/>
        <v>124.71836532974916</v>
      </c>
      <c r="AV9" s="173">
        <f t="shared" si="28"/>
        <v>1956.0100621352678</v>
      </c>
      <c r="AW9" s="74">
        <f t="shared" si="12"/>
        <v>306.2716431601994</v>
      </c>
      <c r="AX9" s="74">
        <f t="shared" si="13"/>
        <v>15884.720040021413</v>
      </c>
      <c r="AY9" s="510">
        <f t="shared" si="14"/>
        <v>16190.991683181614</v>
      </c>
      <c r="AZ9" s="168">
        <f t="shared" si="13"/>
        <v>7.0000000000005613E-3</v>
      </c>
      <c r="BA9" s="72">
        <f t="shared" si="13"/>
        <v>6.9999999999925677E-3</v>
      </c>
      <c r="BB9" s="72">
        <f t="shared" si="13"/>
        <v>7.0000000000003393E-3</v>
      </c>
      <c r="BC9" s="731">
        <f t="shared" si="15"/>
        <v>2.0999999999993468E-2</v>
      </c>
      <c r="BD9" s="73">
        <f t="shared" si="13"/>
        <v>7.0000000000000001E-3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-11407.645185739237</v>
      </c>
      <c r="BJ9" s="168">
        <f t="shared" si="17"/>
        <v>-1.4000000000000561E-2</v>
      </c>
      <c r="BK9" s="72">
        <f t="shared" si="18"/>
        <v>-1.3999999999765193E-2</v>
      </c>
      <c r="BL9" s="72">
        <f t="shared" si="19"/>
        <v>-1.4000000000071393E-2</v>
      </c>
      <c r="BM9" s="731">
        <f t="shared" si="20"/>
        <v>-4.1999999999837147E-2</v>
      </c>
      <c r="BN9" s="73">
        <f t="shared" si="21"/>
        <v>-1.4000000002852175E-2</v>
      </c>
      <c r="BO9" s="167">
        <f t="shared" si="22"/>
        <v>138317.67612389429</v>
      </c>
      <c r="BP9" s="74">
        <f t="shared" si="23"/>
        <v>126937.27814584423</v>
      </c>
      <c r="BQ9" s="74">
        <f t="shared" si="24"/>
        <v>108977.09347055558</v>
      </c>
      <c r="BR9" s="173">
        <f t="shared" si="25"/>
        <v>129299.93714072264</v>
      </c>
      <c r="BS9" s="75">
        <f t="shared" si="26"/>
        <v>7900.5798278818575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1956.0100621352681</v>
      </c>
      <c r="CC9" s="686">
        <f t="shared" si="37"/>
        <v>602.90946365257059</v>
      </c>
      <c r="CD9" s="686">
        <f t="shared" si="38"/>
        <v>1228.3822331529484</v>
      </c>
      <c r="CE9" s="687">
        <f t="shared" si="41"/>
        <v>124.71836532974909</v>
      </c>
      <c r="CF9" s="676">
        <f t="shared" si="39"/>
        <v>1956.0100621352678</v>
      </c>
      <c r="CG9" s="677">
        <f t="shared" si="40"/>
        <v>129299.93714072264</v>
      </c>
      <c r="CH9" s="660">
        <f t="shared" si="42"/>
        <v>41.160561344254774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616.9175889722577</v>
      </c>
      <c r="AO10" s="74">
        <f t="shared" si="12"/>
        <v>1346.8447869380007</v>
      </c>
      <c r="AP10" s="74">
        <f t="shared" si="12"/>
        <v>137.88908849164034</v>
      </c>
      <c r="AQ10" s="173">
        <f t="shared" si="27"/>
        <v>2101.6514644018989</v>
      </c>
      <c r="AR10" s="75">
        <f t="shared" si="12"/>
        <v>5027.9047395487178</v>
      </c>
      <c r="AS10" s="167">
        <f t="shared" si="12"/>
        <v>616.9175889722577</v>
      </c>
      <c r="AT10" s="74">
        <f t="shared" si="12"/>
        <v>1346.8447869380011</v>
      </c>
      <c r="AU10" s="74">
        <f t="shared" si="12"/>
        <v>137.88908849164034</v>
      </c>
      <c r="AV10" s="173">
        <f t="shared" si="28"/>
        <v>2101.6514644018994</v>
      </c>
      <c r="AW10" s="74">
        <f t="shared" si="12"/>
        <v>334.79271850282925</v>
      </c>
      <c r="AX10" s="74">
        <f t="shared" si="13"/>
        <v>17559.846523047348</v>
      </c>
      <c r="AY10" s="510">
        <f t="shared" si="14"/>
        <v>17894.639241550176</v>
      </c>
      <c r="AZ10" s="168">
        <f t="shared" si="13"/>
        <v>7.0000000000165485E-3</v>
      </c>
      <c r="BA10" s="72">
        <f t="shared" si="13"/>
        <v>7.0000000000245421E-3</v>
      </c>
      <c r="BB10" s="72">
        <f t="shared" si="13"/>
        <v>6.9999999999992291E-3</v>
      </c>
      <c r="BC10" s="731">
        <f t="shared" si="15"/>
        <v>2.100000000004032E-2</v>
      </c>
      <c r="BD10" s="73">
        <f t="shared" si="13"/>
        <v>7.0000000000000001E-3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-12866.727502001459</v>
      </c>
      <c r="BJ10" s="168">
        <f t="shared" si="17"/>
        <v>-1.4000000000016548E-2</v>
      </c>
      <c r="BK10" s="72">
        <f t="shared" si="18"/>
        <v>-1.4000000000479289E-2</v>
      </c>
      <c r="BL10" s="72">
        <f t="shared" si="19"/>
        <v>-1.3999999999999228E-2</v>
      </c>
      <c r="BM10" s="731">
        <f t="shared" si="20"/>
        <v>-4.2000000000495065E-2</v>
      </c>
      <c r="BN10" s="73">
        <f t="shared" si="21"/>
        <v>-1.4000000001033186E-2</v>
      </c>
      <c r="BO10" s="167">
        <f t="shared" si="22"/>
        <v>146067.46798365968</v>
      </c>
      <c r="BP10" s="74">
        <f t="shared" si="23"/>
        <v>138912.90941537436</v>
      </c>
      <c r="BQ10" s="74">
        <f t="shared" si="24"/>
        <v>116136.0754681907</v>
      </c>
      <c r="BR10" s="173">
        <f t="shared" si="25"/>
        <v>139518.66930085904</v>
      </c>
      <c r="BS10" s="75">
        <f t="shared" si="26"/>
        <v>8162.4594829865273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2101.6514644018989</v>
      </c>
      <c r="CC10" s="686">
        <f t="shared" si="37"/>
        <v>616.9175889722577</v>
      </c>
      <c r="CD10" s="686">
        <f t="shared" si="38"/>
        <v>1346.8447869380007</v>
      </c>
      <c r="CE10" s="687">
        <f t="shared" si="41"/>
        <v>137.88908849164034</v>
      </c>
      <c r="CF10" s="676">
        <f t="shared" si="39"/>
        <v>2101.6514644018994</v>
      </c>
      <c r="CG10" s="677">
        <f t="shared" si="40"/>
        <v>139518.66930085904</v>
      </c>
      <c r="CH10" s="660">
        <f t="shared" si="42"/>
        <v>46.79639946708113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631.23334339466476</v>
      </c>
      <c r="AO11" s="74">
        <f t="shared" si="12"/>
        <v>1485.2797020179335</v>
      </c>
      <c r="AP11" s="74">
        <f t="shared" si="12"/>
        <v>153.79430487012891</v>
      </c>
      <c r="AQ11" s="173">
        <f t="shared" si="27"/>
        <v>2270.3073502827274</v>
      </c>
      <c r="AR11" s="75">
        <f t="shared" si="12"/>
        <v>5301.8161771633822</v>
      </c>
      <c r="AS11" s="167">
        <f t="shared" si="12"/>
        <v>631.23334339466487</v>
      </c>
      <c r="AT11" s="74">
        <f t="shared" si="12"/>
        <v>1485.2797020179332</v>
      </c>
      <c r="AU11" s="74">
        <f t="shared" si="12"/>
        <v>153.794304870129</v>
      </c>
      <c r="AV11" s="173">
        <f t="shared" si="28"/>
        <v>2270.3073502827274</v>
      </c>
      <c r="AW11" s="74">
        <f t="shared" si="12"/>
        <v>367.47147786175424</v>
      </c>
      <c r="AX11" s="74">
        <f t="shared" si="13"/>
        <v>19479.923016099197</v>
      </c>
      <c r="AY11" s="510">
        <f t="shared" si="14"/>
        <v>19847.39449396095</v>
      </c>
      <c r="AZ11" s="168">
        <f t="shared" si="13"/>
        <v>7.0000000000103313E-3</v>
      </c>
      <c r="BA11" s="72">
        <f t="shared" si="13"/>
        <v>7.0000000000298712E-3</v>
      </c>
      <c r="BB11" s="72">
        <f t="shared" si="13"/>
        <v>6.9999999999992291E-3</v>
      </c>
      <c r="BC11" s="731">
        <f t="shared" si="15"/>
        <v>2.1000000000039432E-2</v>
      </c>
      <c r="BD11" s="73">
        <f t="shared" si="13"/>
        <v>7.0000000000000001E-3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-14545.57131679757</v>
      </c>
      <c r="BJ11" s="168">
        <f t="shared" si="17"/>
        <v>-1.4000000000124017E-2</v>
      </c>
      <c r="BK11" s="72">
        <f t="shared" si="18"/>
        <v>-1.3999999999802497E-2</v>
      </c>
      <c r="BL11" s="72">
        <f t="shared" si="19"/>
        <v>-1.4000000000084493E-2</v>
      </c>
      <c r="BM11" s="731">
        <f t="shared" si="20"/>
        <v>-4.2000000000011008E-2</v>
      </c>
      <c r="BN11" s="73">
        <f t="shared" si="21"/>
        <v>-1.3999999999214197E-2</v>
      </c>
      <c r="BO11" s="167">
        <f t="shared" si="22"/>
        <v>154086.55063946097</v>
      </c>
      <c r="BP11" s="74">
        <f t="shared" si="23"/>
        <v>151047.32358221107</v>
      </c>
      <c r="BQ11" s="74">
        <f t="shared" si="24"/>
        <v>122732.44176347574</v>
      </c>
      <c r="BR11" s="173">
        <f t="shared" si="25"/>
        <v>149974.25032197361</v>
      </c>
      <c r="BS11" s="75">
        <f t="shared" si="26"/>
        <v>8418.9215344704498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2270.3073502827274</v>
      </c>
      <c r="CC11" s="686">
        <f t="shared" si="37"/>
        <v>631.23334339466476</v>
      </c>
      <c r="CD11" s="686">
        <f t="shared" si="38"/>
        <v>1485.2797020179335</v>
      </c>
      <c r="CE11" s="687">
        <f t="shared" si="41"/>
        <v>153.79430487012891</v>
      </c>
      <c r="CF11" s="676">
        <f t="shared" si="39"/>
        <v>2270.3073502827274</v>
      </c>
      <c r="CG11" s="677">
        <f t="shared" si="40"/>
        <v>149974.25032197361</v>
      </c>
      <c r="CH11" s="660">
        <f t="shared" si="42"/>
        <v>52.922933757065294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645.8363187368202</v>
      </c>
      <c r="AO12" s="74">
        <f t="shared" si="12"/>
        <v>1647.3654264748893</v>
      </c>
      <c r="AP12" s="74">
        <f t="shared" si="12"/>
        <v>173.04847570529051</v>
      </c>
      <c r="AQ12" s="173">
        <f t="shared" si="27"/>
        <v>2466.2502209170002</v>
      </c>
      <c r="AR12" s="75">
        <f t="shared" si="12"/>
        <v>5615.0095655439</v>
      </c>
      <c r="AS12" s="167">
        <f t="shared" si="12"/>
        <v>645.83631873681998</v>
      </c>
      <c r="AT12" s="74">
        <f t="shared" si="12"/>
        <v>1647.3654264748893</v>
      </c>
      <c r="AU12" s="74">
        <f t="shared" si="12"/>
        <v>173.04847570529049</v>
      </c>
      <c r="AV12" s="173">
        <f t="shared" si="28"/>
        <v>2466.2502209169998</v>
      </c>
      <c r="AW12" s="74">
        <f t="shared" si="12"/>
        <v>403.71348595206365</v>
      </c>
      <c r="AX12" s="74">
        <f t="shared" si="13"/>
        <v>21676.773380793984</v>
      </c>
      <c r="AY12" s="510">
        <f t="shared" si="14"/>
        <v>22080.486866746047</v>
      </c>
      <c r="AZ12" s="168">
        <f t="shared" si="13"/>
        <v>7.0000000000156604E-3</v>
      </c>
      <c r="BA12" s="72">
        <f t="shared" si="13"/>
        <v>7.0000000000014495E-3</v>
      </c>
      <c r="BB12" s="72">
        <f t="shared" si="13"/>
        <v>7.0000000000005613E-3</v>
      </c>
      <c r="BC12" s="731">
        <f t="shared" si="15"/>
        <v>2.1000000000017671E-2</v>
      </c>
      <c r="BD12" s="73">
        <f t="shared" si="13"/>
        <v>7.0000000000000001E-3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-16465.470301202149</v>
      </c>
      <c r="BJ12" s="168">
        <f t="shared" si="17"/>
        <v>-1.3999999999788286E-2</v>
      </c>
      <c r="BK12" s="72">
        <f t="shared" si="18"/>
        <v>-1.4000000000001449E-2</v>
      </c>
      <c r="BL12" s="72">
        <f t="shared" si="19"/>
        <v>-1.3999999999972139E-2</v>
      </c>
      <c r="BM12" s="731">
        <f t="shared" si="20"/>
        <v>-4.1999999999761874E-2</v>
      </c>
      <c r="BN12" s="73">
        <f t="shared" si="21"/>
        <v>-1.3999999999214197E-2</v>
      </c>
      <c r="BO12" s="167">
        <f t="shared" si="22"/>
        <v>162381.7295113529</v>
      </c>
      <c r="BP12" s="74">
        <f t="shared" si="23"/>
        <v>163198.78514724158</v>
      </c>
      <c r="BQ12" s="74">
        <f t="shared" si="24"/>
        <v>128622.91655356427</v>
      </c>
      <c r="BR12" s="173">
        <f t="shared" si="25"/>
        <v>160558.75069121344</v>
      </c>
      <c r="BS12" s="75">
        <f t="shared" si="26"/>
        <v>8685.2228770088386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2466.2502209170002</v>
      </c>
      <c r="CC12" s="686">
        <f t="shared" si="37"/>
        <v>645.8363187368202</v>
      </c>
      <c r="CD12" s="686">
        <f t="shared" si="38"/>
        <v>1647.3654264748893</v>
      </c>
      <c r="CE12" s="687">
        <f t="shared" si="41"/>
        <v>173.04847570529051</v>
      </c>
      <c r="CF12" s="676">
        <f t="shared" si="39"/>
        <v>2466.2502209169998</v>
      </c>
      <c r="CG12" s="677">
        <f t="shared" si="40"/>
        <v>160558.75069121344</v>
      </c>
      <c r="CH12" s="660">
        <f t="shared" si="42"/>
        <v>59.550537962750241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660.734212488661</v>
      </c>
      <c r="AO13" s="74">
        <f t="shared" si="12"/>
        <v>1837.691778891038</v>
      </c>
      <c r="AP13" s="74">
        <f t="shared" si="12"/>
        <v>196.44228611614665</v>
      </c>
      <c r="AQ13" s="173">
        <f t="shared" si="27"/>
        <v>2694.8682774958456</v>
      </c>
      <c r="AR13" s="75">
        <f t="shared" si="12"/>
        <v>5972.3176063790088</v>
      </c>
      <c r="AS13" s="167">
        <f t="shared" si="12"/>
        <v>660.734212488661</v>
      </c>
      <c r="AT13" s="74">
        <f t="shared" si="12"/>
        <v>1837.6917788910382</v>
      </c>
      <c r="AU13" s="74">
        <f t="shared" si="12"/>
        <v>196.44228611614668</v>
      </c>
      <c r="AV13" s="173">
        <f t="shared" si="28"/>
        <v>2694.8682774958456</v>
      </c>
      <c r="AW13" s="74">
        <f t="shared" si="12"/>
        <v>442.8477064977663</v>
      </c>
      <c r="AX13" s="74">
        <f t="shared" si="13"/>
        <v>24199.972385657748</v>
      </c>
      <c r="AY13" s="510">
        <f t="shared" si="14"/>
        <v>24642.820092155514</v>
      </c>
      <c r="AZ13" s="168">
        <f t="shared" si="13"/>
        <v>7.0000000000085549E-3</v>
      </c>
      <c r="BA13" s="72">
        <f t="shared" si="13"/>
        <v>7.0000000000085549E-3</v>
      </c>
      <c r="BB13" s="72">
        <f t="shared" si="13"/>
        <v>7.0000000000005613E-3</v>
      </c>
      <c r="BC13" s="731">
        <f t="shared" si="15"/>
        <v>2.1000000000017671E-2</v>
      </c>
      <c r="BD13" s="73">
        <f t="shared" si="13"/>
        <v>7.0000000000000001E-3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-18670.495485776501</v>
      </c>
      <c r="BJ13" s="168">
        <f t="shared" si="17"/>
        <v>-1.4000000000008554E-2</v>
      </c>
      <c r="BK13" s="72">
        <f t="shared" si="18"/>
        <v>-1.4000000000235928E-2</v>
      </c>
      <c r="BL13" s="72">
        <f t="shared" si="19"/>
        <v>-1.4000000000028982E-2</v>
      </c>
      <c r="BM13" s="731">
        <f t="shared" si="20"/>
        <v>-4.2000000000273464E-2</v>
      </c>
      <c r="BN13" s="73">
        <f t="shared" si="21"/>
        <v>-1.4000000006490154E-2</v>
      </c>
      <c r="BO13" s="167">
        <f t="shared" si="22"/>
        <v>170947.43847805553</v>
      </c>
      <c r="BP13" s="74">
        <f t="shared" si="23"/>
        <v>175211.79468507646</v>
      </c>
      <c r="BQ13" s="74">
        <f t="shared" si="24"/>
        <v>133673.17789612382</v>
      </c>
      <c r="BR13" s="173">
        <f t="shared" si="25"/>
        <v>171138.29433034215</v>
      </c>
      <c r="BS13" s="75">
        <f t="shared" si="26"/>
        <v>8961.7653924304595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2694.8682774958456</v>
      </c>
      <c r="CC13" s="686">
        <f t="shared" si="37"/>
        <v>660.734212488661</v>
      </c>
      <c r="CD13" s="686">
        <f t="shared" si="38"/>
        <v>1837.691778891038</v>
      </c>
      <c r="CE13" s="687">
        <f t="shared" si="41"/>
        <v>196.44228611614665</v>
      </c>
      <c r="CF13" s="676">
        <f t="shared" si="39"/>
        <v>2694.8682774958456</v>
      </c>
      <c r="CG13" s="677">
        <f t="shared" si="40"/>
        <v>171138.29433034215</v>
      </c>
      <c r="CH13" s="660">
        <f t="shared" si="42"/>
        <v>66.69161911740369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631.19439418724141</v>
      </c>
      <c r="AO14" s="74">
        <f t="shared" si="12"/>
        <v>2062.800357850525</v>
      </c>
      <c r="AP14" s="74">
        <f t="shared" si="12"/>
        <v>225.10058487761526</v>
      </c>
      <c r="AQ14" s="173">
        <f t="shared" si="27"/>
        <v>2919.0953369153817</v>
      </c>
      <c r="AR14" s="75">
        <f t="shared" si="12"/>
        <v>6387.72831516938</v>
      </c>
      <c r="AS14" s="167">
        <f t="shared" si="12"/>
        <v>631.19439418724164</v>
      </c>
      <c r="AT14" s="74">
        <f t="shared" si="12"/>
        <v>2062.8003578505254</v>
      </c>
      <c r="AU14" s="74">
        <f t="shared" si="12"/>
        <v>225.29493841009631</v>
      </c>
      <c r="AV14" s="173">
        <f t="shared" si="28"/>
        <v>2919.2896904478634</v>
      </c>
      <c r="AW14" s="74">
        <f t="shared" si="12"/>
        <v>508.98482356514683</v>
      </c>
      <c r="AX14" s="74">
        <f t="shared" si="13"/>
        <v>27192.403662690806</v>
      </c>
      <c r="AY14" s="510">
        <f t="shared" si="14"/>
        <v>27701.388486255953</v>
      </c>
      <c r="AZ14" s="168">
        <f t="shared" si="13"/>
        <v>7.0000000000156604E-3</v>
      </c>
      <c r="BA14" s="72">
        <f t="shared" si="13"/>
        <v>6.9999999999978968E-3</v>
      </c>
      <c r="BB14" s="72">
        <f t="shared" si="13"/>
        <v>7.0000000000018936E-3</v>
      </c>
      <c r="BC14" s="731">
        <f t="shared" si="15"/>
        <v>2.1000000000015451E-2</v>
      </c>
      <c r="BD14" s="73">
        <f t="shared" si="13"/>
        <v>7.0000000000000001E-3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-0.18735353248109224</v>
      </c>
      <c r="BH14" s="731">
        <f t="shared" si="16"/>
        <v>-0.17335353248109223</v>
      </c>
      <c r="BI14" s="75">
        <f t="shared" si="13"/>
        <v>-21313.653171086571</v>
      </c>
      <c r="BJ14" s="168">
        <f t="shared" si="17"/>
        <v>-1.4000000000243033E-2</v>
      </c>
      <c r="BK14" s="72">
        <f t="shared" si="18"/>
        <v>-1.4000000000452643E-2</v>
      </c>
      <c r="BL14" s="72">
        <f t="shared" si="19"/>
        <v>-1.3999999999955132E-2</v>
      </c>
      <c r="BM14" s="731">
        <f t="shared" si="20"/>
        <v>-4.2000000000650808E-2</v>
      </c>
      <c r="BN14" s="73">
        <f t="shared" si="21"/>
        <v>-1.4000000002852175E-2</v>
      </c>
      <c r="BO14" s="167">
        <f t="shared" si="22"/>
        <v>195698.67248793846</v>
      </c>
      <c r="BP14" s="74">
        <f t="shared" si="23"/>
        <v>188278.45804091211</v>
      </c>
      <c r="BQ14" s="74">
        <f t="shared" si="24"/>
        <v>138809.64423878561</v>
      </c>
      <c r="BR14" s="173">
        <f t="shared" si="25"/>
        <v>186065.08551495732</v>
      </c>
      <c r="BS14" s="75">
        <f t="shared" si="26"/>
        <v>9235.2078548756326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2919.0953369153817</v>
      </c>
      <c r="CC14" s="686">
        <f t="shared" si="37"/>
        <v>631.19439418724141</v>
      </c>
      <c r="CD14" s="686">
        <f t="shared" si="38"/>
        <v>2062.800357850525</v>
      </c>
      <c r="CE14" s="687">
        <f t="shared" si="41"/>
        <v>225.10058487761526</v>
      </c>
      <c r="CF14" s="676">
        <f t="shared" si="39"/>
        <v>2919.2896904478634</v>
      </c>
      <c r="CG14" s="677">
        <f t="shared" si="40"/>
        <v>186065.08551495732</v>
      </c>
      <c r="CH14" s="660">
        <f t="shared" si="42"/>
        <v>72.504674471242026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597.55995648638327</v>
      </c>
      <c r="AO15" s="74">
        <f t="shared" si="12"/>
        <v>2328.7127905963298</v>
      </c>
      <c r="AP15" s="74">
        <f t="shared" si="12"/>
        <v>260.13590798850043</v>
      </c>
      <c r="AQ15" s="173">
        <f t="shared" si="27"/>
        <v>3186.4086550712136</v>
      </c>
      <c r="AR15" s="75">
        <f t="shared" si="12"/>
        <v>6856.0470522953237</v>
      </c>
      <c r="AS15" s="167">
        <f t="shared" si="12"/>
        <v>597.55995648638304</v>
      </c>
      <c r="AT15" s="74">
        <f t="shared" si="12"/>
        <v>2328.7127905963289</v>
      </c>
      <c r="AU15" s="74">
        <f t="shared" si="12"/>
        <v>260.94656748277345</v>
      </c>
      <c r="AV15" s="173">
        <f t="shared" si="28"/>
        <v>3187.2193145654855</v>
      </c>
      <c r="AW15" s="74">
        <f t="shared" si="12"/>
        <v>586.0260507371645</v>
      </c>
      <c r="AX15" s="74">
        <f t="shared" si="13"/>
        <v>30677.593628076291</v>
      </c>
      <c r="AY15" s="510">
        <f t="shared" si="14"/>
        <v>31263.619678813455</v>
      </c>
      <c r="AZ15" s="168">
        <f t="shared" si="13"/>
        <v>7.0000000000058904E-3</v>
      </c>
      <c r="BA15" s="72">
        <f t="shared" si="13"/>
        <v>7.0000000000263185E-3</v>
      </c>
      <c r="BB15" s="72">
        <f t="shared" si="13"/>
        <v>7.0000000000010054E-3</v>
      </c>
      <c r="BC15" s="731">
        <f t="shared" si="15"/>
        <v>2.1000000000033214E-2</v>
      </c>
      <c r="BD15" s="73">
        <f t="shared" si="13"/>
        <v>7.0000000000000001E-3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-0.80365949427294447</v>
      </c>
      <c r="BH15" s="731">
        <f t="shared" si="16"/>
        <v>-0.78965949427294446</v>
      </c>
      <c r="BI15" s="75">
        <f t="shared" si="13"/>
        <v>-24407.565626518135</v>
      </c>
      <c r="BJ15" s="168">
        <f t="shared" si="17"/>
        <v>-1.3999999999778516E-2</v>
      </c>
      <c r="BK15" s="72">
        <f t="shared" si="18"/>
        <v>-1.3999999999116823E-2</v>
      </c>
      <c r="BL15" s="72">
        <f t="shared" si="19"/>
        <v>-1.4000000000067736E-2</v>
      </c>
      <c r="BM15" s="731">
        <f t="shared" si="20"/>
        <v>-4.1999999998963075E-2</v>
      </c>
      <c r="BN15" s="73">
        <f t="shared" si="21"/>
        <v>-1.3999999995576218E-2</v>
      </c>
      <c r="BO15" s="167">
        <f t="shared" si="22"/>
        <v>225632.95012741795</v>
      </c>
      <c r="BP15" s="74">
        <f t="shared" si="23"/>
        <v>200919.14226331498</v>
      </c>
      <c r="BQ15" s="74">
        <f t="shared" si="24"/>
        <v>142992.12943880766</v>
      </c>
      <c r="BR15" s="173">
        <f t="shared" si="25"/>
        <v>200809.99595900826</v>
      </c>
      <c r="BS15" s="75">
        <f t="shared" si="26"/>
        <v>9518.7411258507054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3186.4086550712136</v>
      </c>
      <c r="CC15" s="686">
        <f t="shared" si="37"/>
        <v>597.55995648638327</v>
      </c>
      <c r="CD15" s="686">
        <f t="shared" si="38"/>
        <v>2328.7127905963298</v>
      </c>
      <c r="CE15" s="687">
        <f t="shared" si="41"/>
        <v>260.13590798850043</v>
      </c>
      <c r="CF15" s="676">
        <f t="shared" si="39"/>
        <v>3187.2193145654855</v>
      </c>
      <c r="CG15" s="677">
        <f t="shared" si="40"/>
        <v>200809.99595900826</v>
      </c>
      <c r="CH15" s="660">
        <f t="shared" si="42"/>
        <v>77.952481422637959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560.8307130239258</v>
      </c>
      <c r="AO16" s="74">
        <f t="shared" si="12"/>
        <v>2644.4514308150615</v>
      </c>
      <c r="AP16" s="74">
        <f t="shared" si="12"/>
        <v>303.36621131395339</v>
      </c>
      <c r="AQ16" s="173">
        <f t="shared" si="27"/>
        <v>3508.6483551529409</v>
      </c>
      <c r="AR16" s="75">
        <f t="shared" si="12"/>
        <v>7391.2084043713066</v>
      </c>
      <c r="AS16" s="167">
        <f t="shared" si="12"/>
        <v>560.83071302392602</v>
      </c>
      <c r="AT16" s="74">
        <f t="shared" si="12"/>
        <v>2644.4514308150615</v>
      </c>
      <c r="AU16" s="74">
        <f t="shared" si="12"/>
        <v>305.0407993899484</v>
      </c>
      <c r="AV16" s="173">
        <f t="shared" si="28"/>
        <v>3510.3229432289359</v>
      </c>
      <c r="AW16" s="74">
        <f t="shared" si="12"/>
        <v>679.8028341786387</v>
      </c>
      <c r="AX16" s="74">
        <f t="shared" si="13"/>
        <v>34886.636786525938</v>
      </c>
      <c r="AY16" s="510">
        <f t="shared" si="14"/>
        <v>35566.439620704579</v>
      </c>
      <c r="AZ16" s="168">
        <f t="shared" si="13"/>
        <v>7.0000000000032259E-3</v>
      </c>
      <c r="BA16" s="72">
        <f t="shared" si="13"/>
        <v>6.9999999999765805E-3</v>
      </c>
      <c r="BB16" s="72">
        <f t="shared" si="13"/>
        <v>7.0000000000005613E-3</v>
      </c>
      <c r="BC16" s="731">
        <f t="shared" si="15"/>
        <v>2.0999999999980368E-2</v>
      </c>
      <c r="BD16" s="73">
        <f t="shared" si="13"/>
        <v>7.0000000000000001E-3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-1.6675880759951798</v>
      </c>
      <c r="BH16" s="731">
        <f t="shared" si="16"/>
        <v>-1.6535880759951798</v>
      </c>
      <c r="BI16" s="75">
        <f t="shared" si="13"/>
        <v>-28175.22421633327</v>
      </c>
      <c r="BJ16" s="168">
        <f t="shared" si="17"/>
        <v>-1.4000000000230599E-2</v>
      </c>
      <c r="BK16" s="72">
        <f t="shared" si="18"/>
        <v>-1.399999999997658E-2</v>
      </c>
      <c r="BL16" s="72">
        <f t="shared" si="19"/>
        <v>-1.399999999983903E-2</v>
      </c>
      <c r="BM16" s="731">
        <f t="shared" si="20"/>
        <v>-4.2000000000046209E-2</v>
      </c>
      <c r="BN16" s="73">
        <f t="shared" si="21"/>
        <v>-1.3999999999214197E-2</v>
      </c>
      <c r="BO16" s="167">
        <f t="shared" si="22"/>
        <v>262713.33628260181</v>
      </c>
      <c r="BP16" s="74">
        <f t="shared" si="23"/>
        <v>213288.74249138212</v>
      </c>
      <c r="BQ16" s="74">
        <f t="shared" si="24"/>
        <v>146233.11015978217</v>
      </c>
      <c r="BR16" s="173">
        <f t="shared" si="25"/>
        <v>215358.10380209278</v>
      </c>
      <c r="BS16" s="75">
        <f t="shared" si="26"/>
        <v>9812.9763767187833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3508.6483551529409</v>
      </c>
      <c r="CC16" s="686">
        <f t="shared" si="37"/>
        <v>560.8307130239258</v>
      </c>
      <c r="CD16" s="686">
        <f t="shared" si="38"/>
        <v>2644.4514308150615</v>
      </c>
      <c r="CE16" s="687">
        <f t="shared" si="41"/>
        <v>303.36621131395339</v>
      </c>
      <c r="CF16" s="676">
        <f t="shared" si="39"/>
        <v>3510.3229432289359</v>
      </c>
      <c r="CG16" s="677">
        <f t="shared" si="40"/>
        <v>215358.10380209278</v>
      </c>
      <c r="CH16" s="660">
        <f t="shared" si="42"/>
        <v>82.829883137098392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521.81953099512623</v>
      </c>
      <c r="AO17" s="74">
        <f t="shared" si="12"/>
        <v>3020.7871193173337</v>
      </c>
      <c r="AP17" s="74">
        <f t="shared" si="12"/>
        <v>357.0709670337713</v>
      </c>
      <c r="AQ17" s="173">
        <f t="shared" si="27"/>
        <v>3899.6776173462313</v>
      </c>
      <c r="AR17" s="75">
        <f t="shared" si="12"/>
        <v>8008.1337291328364</v>
      </c>
      <c r="AS17" s="167">
        <f t="shared" si="12"/>
        <v>521.81953099512612</v>
      </c>
      <c r="AT17" s="74">
        <f t="shared" si="12"/>
        <v>3020.7871193173328</v>
      </c>
      <c r="AU17" s="74">
        <f t="shared" si="12"/>
        <v>359.84815029644903</v>
      </c>
      <c r="AV17" s="173">
        <f t="shared" si="28"/>
        <v>3902.454800608908</v>
      </c>
      <c r="AW17" s="74">
        <f t="shared" si="12"/>
        <v>796.28326196313253</v>
      </c>
      <c r="AX17" s="74">
        <f t="shared" si="13"/>
        <v>40046.190534045352</v>
      </c>
      <c r="AY17" s="510">
        <f t="shared" si="14"/>
        <v>40842.473796008482</v>
      </c>
      <c r="AZ17" s="168">
        <f t="shared" si="13"/>
        <v>6.999999999998785E-3</v>
      </c>
      <c r="BA17" s="72">
        <f t="shared" si="13"/>
        <v>7.0000000000334239E-3</v>
      </c>
      <c r="BB17" s="72">
        <f t="shared" si="13"/>
        <v>6.9999999999934559E-3</v>
      </c>
      <c r="BC17" s="731">
        <f t="shared" si="15"/>
        <v>2.1000000000025665E-2</v>
      </c>
      <c r="BD17" s="73">
        <f t="shared" si="13"/>
        <v>7.0000000000000001E-3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-2.7701832626777221</v>
      </c>
      <c r="BH17" s="731">
        <f t="shared" si="16"/>
        <v>-2.7561832626777223</v>
      </c>
      <c r="BI17" s="75">
        <f t="shared" si="13"/>
        <v>-32834.333066875646</v>
      </c>
      <c r="BJ17" s="168">
        <f t="shared" si="17"/>
        <v>-1.3999999999885097E-2</v>
      </c>
      <c r="BK17" s="72">
        <f t="shared" si="18"/>
        <v>-1.3999999999123929E-2</v>
      </c>
      <c r="BL17" s="72">
        <f t="shared" si="19"/>
        <v>-1.400000000000956E-2</v>
      </c>
      <c r="BM17" s="731">
        <f t="shared" si="20"/>
        <v>-4.1999999999018586E-2</v>
      </c>
      <c r="BN17" s="73">
        <f t="shared" si="21"/>
        <v>-1.4000000002852175E-2</v>
      </c>
      <c r="BO17" s="167">
        <f t="shared" si="22"/>
        <v>309228.07032421778</v>
      </c>
      <c r="BP17" s="74">
        <f t="shared" si="23"/>
        <v>225334.98933238655</v>
      </c>
      <c r="BQ17" s="74">
        <f t="shared" si="24"/>
        <v>148503.14272975459</v>
      </c>
      <c r="BR17" s="173">
        <f t="shared" si="25"/>
        <v>229468.09301127066</v>
      </c>
      <c r="BS17" s="75">
        <f t="shared" si="26"/>
        <v>10118.507719312112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3899.6776173462313</v>
      </c>
      <c r="CC17" s="686">
        <f t="shared" si="37"/>
        <v>521.81953099512623</v>
      </c>
      <c r="CD17" s="686">
        <f t="shared" si="38"/>
        <v>3020.7871193173337</v>
      </c>
      <c r="CE17" s="687">
        <f t="shared" si="41"/>
        <v>357.0709670337713</v>
      </c>
      <c r="CF17" s="676">
        <f t="shared" si="39"/>
        <v>3902.454800608908</v>
      </c>
      <c r="CG17" s="677">
        <f t="shared" si="40"/>
        <v>229468.09301127066</v>
      </c>
      <c r="CH17" s="660">
        <f t="shared" si="42"/>
        <v>87.514205296949058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481.29779044847265</v>
      </c>
      <c r="AO18" s="74">
        <f t="shared" si="12"/>
        <v>3471.2095493232191</v>
      </c>
      <c r="AP18" s="74">
        <f t="shared" si="12"/>
        <v>424.15018481853662</v>
      </c>
      <c r="AQ18" s="173">
        <f>SUM(AN18:AP18)</f>
        <v>4376.6575245902286</v>
      </c>
      <c r="AR18" s="75">
        <f t="shared" si="12"/>
        <v>8717.5983050241048</v>
      </c>
      <c r="AS18" s="167">
        <f t="shared" si="12"/>
        <v>481.29779044847265</v>
      </c>
      <c r="AT18" s="74">
        <f t="shared" si="12"/>
        <v>3471.2095493232191</v>
      </c>
      <c r="AU18" s="74">
        <f t="shared" si="12"/>
        <v>428.48443540447164</v>
      </c>
      <c r="AV18" s="173">
        <f>SUM(AS18:AU18)</f>
        <v>4380.9917751761632</v>
      </c>
      <c r="AW18" s="74">
        <f t="shared" si="12"/>
        <v>939.52358223036492</v>
      </c>
      <c r="AX18" s="74">
        <f t="shared" si="13"/>
        <v>46386.435252622243</v>
      </c>
      <c r="AY18" s="510">
        <f t="shared" si="14"/>
        <v>47325.958834852609</v>
      </c>
      <c r="AZ18" s="168">
        <f>SUMIFS(AZ$19:AZ$109,$AL$19:$AL$109,$AL18)</f>
        <v>6.999999999998785E-3</v>
      </c>
      <c r="BA18" s="72">
        <f t="shared" si="13"/>
        <v>7.0000000000050022E-3</v>
      </c>
      <c r="BB18" s="72">
        <f t="shared" si="13"/>
        <v>7.0000000000032259E-3</v>
      </c>
      <c r="BC18" s="731">
        <f t="shared" si="15"/>
        <v>2.1000000000007013E-2</v>
      </c>
      <c r="BD18" s="73">
        <f t="shared" si="13"/>
        <v>7.0000000000000001E-3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-4.3272505859351416</v>
      </c>
      <c r="BH18" s="731">
        <f t="shared" si="16"/>
        <v>-4.3132505859351413</v>
      </c>
      <c r="BI18" s="75">
        <f t="shared" si="13"/>
        <v>-38608.353529828499</v>
      </c>
      <c r="BJ18" s="168">
        <f t="shared" ref="BJ18" si="48">AN18-AS18-AZ18-BE18</f>
        <v>-1.3999999999998784E-2</v>
      </c>
      <c r="BK18" s="72">
        <f t="shared" ref="BK18" si="49">AO18-AT18-BA18-BF18</f>
        <v>-1.4000000000005001E-2</v>
      </c>
      <c r="BL18" s="72">
        <f t="shared" ref="BL18" si="50">AP18-AU18-BB18-BG18</f>
        <v>-1.3999999999885659E-2</v>
      </c>
      <c r="BM18" s="731">
        <f t="shared" si="20"/>
        <v>-4.1999999999889445E-2</v>
      </c>
      <c r="BN18" s="73">
        <f t="shared" ref="BN18" si="51">AR18-AW18-AX18-BD18-BI18</f>
        <v>-1.4000000002852175E-2</v>
      </c>
      <c r="BO18" s="167">
        <f t="shared" si="22"/>
        <v>367698.87596597086</v>
      </c>
      <c r="BP18" s="74">
        <f t="shared" si="23"/>
        <v>236872.80791070947</v>
      </c>
      <c r="BQ18" s="74">
        <f t="shared" si="24"/>
        <v>149746.77198980696</v>
      </c>
      <c r="BR18" s="173">
        <f t="shared" si="25"/>
        <v>242724.02802089349</v>
      </c>
      <c r="BS18" s="75">
        <f t="shared" si="26"/>
        <v>10435.763880566001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4376.6575245902286</v>
      </c>
      <c r="CC18" s="688">
        <f t="shared" si="37"/>
        <v>481.29779044847265</v>
      </c>
      <c r="CD18" s="688">
        <f t="shared" si="38"/>
        <v>3471.2095493232191</v>
      </c>
      <c r="CE18" s="689">
        <f t="shared" si="41"/>
        <v>424.15018481853662</v>
      </c>
      <c r="CF18" s="678">
        <f t="shared" si="39"/>
        <v>4380.9917751761632</v>
      </c>
      <c r="CG18" s="679">
        <f t="shared" si="40"/>
        <v>242724.02802089349</v>
      </c>
      <c r="CH18" s="660">
        <f>CG18/CA18*100-100</f>
        <v>92.109743018832091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220.27144153331326</v>
      </c>
      <c r="AO19" s="70">
        <f>SIM_BASE!F6</f>
        <v>78.745003511188187</v>
      </c>
      <c r="AP19" s="70">
        <f>SIM_BASE!G6</f>
        <v>8.5664741839144956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206.54423966882223</v>
      </c>
      <c r="AT19" s="70">
        <f>SIM_BASE!L6</f>
        <v>77.349103907877762</v>
      </c>
      <c r="AU19" s="70">
        <f>SIM_BASE!M6</f>
        <v>8.4297745249087068</v>
      </c>
      <c r="AV19" s="94">
        <f t="shared" ref="AV19:AV52" si="52">SUM(AS19:AU19)</f>
        <v>292.32311810160866</v>
      </c>
      <c r="AW19" s="70">
        <f>SIM_BASE!N6</f>
        <v>46.752826129324241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13.728201864490984</v>
      </c>
      <c r="BA19" s="68">
        <f>SIM_BASE!W6</f>
        <v>1.3968996033104093</v>
      </c>
      <c r="BB19" s="68">
        <f>SIM_BASE!X6</f>
        <v>0.12829633921437153</v>
      </c>
      <c r="BC19" s="87">
        <f t="shared" ref="BC19:BC52" si="54">SUM(AZ19:BB19)</f>
        <v>15.253397807015764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1.0403319791417606E-2</v>
      </c>
      <c r="BH19" s="87">
        <f t="shared" ref="BH19:BH52" si="55">SUM(BE19:BG19)</f>
        <v>1.2403319791417606E-2</v>
      </c>
      <c r="BI19" s="71">
        <f>SIM_BASE!U6</f>
        <v>-245.98733272028934</v>
      </c>
      <c r="BJ19" s="68">
        <f t="shared" si="17"/>
        <v>-1.9999999999479314E-3</v>
      </c>
      <c r="BK19" s="68">
        <f t="shared" si="18"/>
        <v>-1.9999999999836806E-3</v>
      </c>
      <c r="BL19" s="68">
        <f t="shared" si="19"/>
        <v>-2.0000000000004042E-3</v>
      </c>
      <c r="BM19" s="87">
        <f t="shared" ref="BM19:BM52" si="56">SUM(BJ19:BL19)</f>
        <v>-5.9999999999320163E-3</v>
      </c>
      <c r="BN19" s="69">
        <f t="shared" si="21"/>
        <v>-1.9999999996684892E-3</v>
      </c>
      <c r="BO19" s="70">
        <f>SIM_BASE!AB6</f>
        <v>76994.711518395881</v>
      </c>
      <c r="BP19" s="70">
        <f>SIM_BASE!AC6</f>
        <v>79620.370744394633</v>
      </c>
      <c r="BQ19" s="70">
        <f>SIM_BASE!AD6</f>
        <v>82438.713899472685</v>
      </c>
      <c r="BR19" s="94">
        <f>SUMPRODUCT(BO19:BQ19,AS19:AU19)/AV19</f>
        <v>77846.454283391489</v>
      </c>
      <c r="BS19" s="71">
        <f>SIM_BASE!AE6</f>
        <v>7357.4300927930271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185.04629027171748</v>
      </c>
      <c r="AO20" s="74">
        <f>SIM_BASE!F13</f>
        <v>79.101254424859263</v>
      </c>
      <c r="AP20" s="74">
        <f>SIM_BASE!G13</f>
        <v>9.7075294491194342</v>
      </c>
      <c r="AQ20" s="95">
        <f t="shared" ref="AQ20:AQ52" si="57">SUM(AN20:AP20)</f>
        <v>273.85507414569616</v>
      </c>
      <c r="AR20" s="75">
        <f>SIM_BASE!H13</f>
        <v>1585.9980890362629</v>
      </c>
      <c r="AS20" s="74">
        <f>SIM_BASE!K13</f>
        <v>164.59407622086241</v>
      </c>
      <c r="AT20" s="74">
        <f>SIM_BASE!L13</f>
        <v>66.935802626718825</v>
      </c>
      <c r="AU20" s="74">
        <f>SIM_BASE!M13</f>
        <v>9.4492751676799926</v>
      </c>
      <c r="AV20" s="95">
        <f t="shared" si="52"/>
        <v>240.97915401526123</v>
      </c>
      <c r="AW20" s="74">
        <f>SIM_BASE!N13</f>
        <v>49.885929249900613</v>
      </c>
      <c r="AX20" s="74">
        <f>SIM_BASE!O13</f>
        <v>1674.5666951896792</v>
      </c>
      <c r="AY20" s="98">
        <f t="shared" si="53"/>
        <v>1724.4526244395797</v>
      </c>
      <c r="AZ20" s="72">
        <f>SIM_BASE!V13</f>
        <v>20.453214050855124</v>
      </c>
      <c r="BA20" s="72">
        <f>SIM_BASE!W13</f>
        <v>12.166451798140432</v>
      </c>
      <c r="BB20" s="72">
        <f>SIM_BASE!X13</f>
        <v>0.25925428143944218</v>
      </c>
      <c r="BC20" s="88">
        <f t="shared" si="54"/>
        <v>32.878920130434992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-138.45353540331655</v>
      </c>
      <c r="BJ20" s="72">
        <f t="shared" si="17"/>
        <v>-2.0000000000474074E-3</v>
      </c>
      <c r="BK20" s="72">
        <f t="shared" si="18"/>
        <v>-1.9999999999941167E-3</v>
      </c>
      <c r="BL20" s="72">
        <f t="shared" si="19"/>
        <v>-2.000000000000667E-3</v>
      </c>
      <c r="BM20" s="88">
        <f t="shared" si="56"/>
        <v>-6.0000000000421912E-3</v>
      </c>
      <c r="BN20" s="73">
        <f t="shared" si="21"/>
        <v>-2.0000000003221885E-3</v>
      </c>
      <c r="BO20" s="74">
        <f>SIM_BASE!AB13</f>
        <v>85400.061605355033</v>
      </c>
      <c r="BP20" s="74">
        <f>SIM_BASE!AC13</f>
        <v>88890.522524062093</v>
      </c>
      <c r="BQ20" s="74">
        <f>SIM_BASE!AD13</f>
        <v>96654.273135557814</v>
      </c>
      <c r="BR20" s="95">
        <f t="shared" ref="BR20:BR52" si="58">SUMPRODUCT(BO20:BQ20,AS20:AU20)/AV20</f>
        <v>86810.892953254457</v>
      </c>
      <c r="BS20" s="75">
        <f>SIM_BASE!AE13</f>
        <v>7658.4619766545648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235.25193165296113</v>
      </c>
      <c r="AO21" s="74">
        <f>SIM_BASE!F20</f>
        <v>93.836800405917231</v>
      </c>
      <c r="AP21" s="74">
        <f>SIM_BASE!G20</f>
        <v>9.9747744305174955</v>
      </c>
      <c r="AQ21" s="95">
        <f t="shared" si="57"/>
        <v>339.06350648939582</v>
      </c>
      <c r="AR21" s="75">
        <f>SIM_BASE!H20</f>
        <v>1669.2394456603804</v>
      </c>
      <c r="AS21" s="74">
        <f>SIM_BASE!K20</f>
        <v>163.77216853085258</v>
      </c>
      <c r="AT21" s="74">
        <f>SIM_BASE!L20</f>
        <v>81.582245853461004</v>
      </c>
      <c r="AU21" s="74">
        <f>SIM_BASE!M20</f>
        <v>9.9615738198403374</v>
      </c>
      <c r="AV21" s="95">
        <f t="shared" si="52"/>
        <v>255.31598820415394</v>
      </c>
      <c r="AW21" s="74">
        <f>SIM_BASE!N20</f>
        <v>64.588611508041254</v>
      </c>
      <c r="AX21" s="74">
        <f>SIM_BASE!O20</f>
        <v>2299.78012513876</v>
      </c>
      <c r="AY21" s="98">
        <f t="shared" si="53"/>
        <v>2364.3687366468012</v>
      </c>
      <c r="AZ21" s="72">
        <f>SIM_BASE!V20</f>
        <v>71.480763122108556</v>
      </c>
      <c r="BA21" s="72">
        <f>SIM_BASE!W20</f>
        <v>12.255554552456227</v>
      </c>
      <c r="BB21" s="72">
        <f>SIM_BASE!X20</f>
        <v>1.4200610677160191E-2</v>
      </c>
      <c r="BC21" s="88">
        <f t="shared" si="54"/>
        <v>83.750518285241952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-695.12829098642146</v>
      </c>
      <c r="BJ21" s="72">
        <f t="shared" si="17"/>
        <v>-2.0000000000047749E-3</v>
      </c>
      <c r="BK21" s="72">
        <f t="shared" si="18"/>
        <v>-1.9999999999994458E-3</v>
      </c>
      <c r="BL21" s="72">
        <f t="shared" si="19"/>
        <v>-2.0000000000021381E-3</v>
      </c>
      <c r="BM21" s="88">
        <f t="shared" si="56"/>
        <v>-6.0000000000063588E-3</v>
      </c>
      <c r="BN21" s="73">
        <f t="shared" si="21"/>
        <v>-1.9999999994979589E-3</v>
      </c>
      <c r="BO21" s="74">
        <f>SIM_BASE!AB20</f>
        <v>129210.42567904094</v>
      </c>
      <c r="BP21" s="74">
        <f>SIM_BASE!AC20</f>
        <v>115197.61594236703</v>
      </c>
      <c r="BQ21" s="74">
        <f>SIM_BASE!AD20</f>
        <v>100841.86028447433</v>
      </c>
      <c r="BR21" s="95">
        <f t="shared" si="58"/>
        <v>123626.00436095266</v>
      </c>
      <c r="BS21" s="75">
        <f>SIM_BASE!AE20</f>
        <v>7876.8466179939023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240.82525984885302</v>
      </c>
      <c r="AO22" s="74">
        <f>SIM_BASE!F27</f>
        <v>102.08695875236593</v>
      </c>
      <c r="AP22" s="74">
        <f>SIM_BASE!G27</f>
        <v>10.933618845076669</v>
      </c>
      <c r="AQ22" s="95">
        <f t="shared" si="57"/>
        <v>353.84583744629566</v>
      </c>
      <c r="AR22" s="75">
        <f>SIM_BASE!H27</f>
        <v>1744.5872148345052</v>
      </c>
      <c r="AS22" s="74">
        <f>SIM_BASE!K27</f>
        <v>167.4187750561432</v>
      </c>
      <c r="AT22" s="74">
        <f>SIM_BASE!L27</f>
        <v>88.422075727690071</v>
      </c>
      <c r="AU22" s="74">
        <f>SIM_BASE!M27</f>
        <v>10.878980178894947</v>
      </c>
      <c r="AV22" s="95">
        <f t="shared" si="52"/>
        <v>266.71983096272822</v>
      </c>
      <c r="AW22" s="74">
        <f>SIM_BASE!N27</f>
        <v>69.01202356326813</v>
      </c>
      <c r="AX22" s="74">
        <f>SIM_BASE!O27</f>
        <v>2479.6182907215225</v>
      </c>
      <c r="AY22" s="98">
        <f t="shared" si="53"/>
        <v>2548.6303142847905</v>
      </c>
      <c r="AZ22" s="72">
        <f>SIM_BASE!V27</f>
        <v>73.407484792709795</v>
      </c>
      <c r="BA22" s="72">
        <f>SIM_BASE!W27</f>
        <v>13.665883024675862</v>
      </c>
      <c r="BB22" s="72">
        <f>SIM_BASE!X27</f>
        <v>5.5638666181726262E-2</v>
      </c>
      <c r="BC22" s="88">
        <f t="shared" si="54"/>
        <v>87.12900648356738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-804.04209945028583</v>
      </c>
      <c r="BJ22" s="72">
        <f t="shared" si="17"/>
        <v>-1.9999999999763532E-3</v>
      </c>
      <c r="BK22" s="72">
        <f t="shared" si="18"/>
        <v>-2.0000000000029985E-3</v>
      </c>
      <c r="BL22" s="72">
        <f t="shared" si="19"/>
        <v>-2.0000000000042891E-3</v>
      </c>
      <c r="BM22" s="88">
        <f t="shared" si="56"/>
        <v>-5.9999999999836408E-3</v>
      </c>
      <c r="BN22" s="73">
        <f t="shared" si="21"/>
        <v>-1.9999999994979589E-3</v>
      </c>
      <c r="BO22" s="74">
        <f>SIM_BASE!AB27</f>
        <v>136704.35836048896</v>
      </c>
      <c r="BP22" s="74">
        <f>SIM_BASE!AC27</f>
        <v>126436.53568658864</v>
      </c>
      <c r="BQ22" s="74">
        <f>SIM_BASE!AD27</f>
        <v>108380.40745610303</v>
      </c>
      <c r="BR22" s="95">
        <f t="shared" si="58"/>
        <v>132145.12521266635</v>
      </c>
      <c r="BS22" s="75">
        <f>SIM_BASE!AE27</f>
        <v>8132.8461252955913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246.48912117863682</v>
      </c>
      <c r="AO23" s="74">
        <f>SIM_BASE!F34</f>
        <v>111.69441292305467</v>
      </c>
      <c r="AP23" s="74">
        <f>SIM_BASE!G34</f>
        <v>12.091646365162314</v>
      </c>
      <c r="AQ23" s="95">
        <f t="shared" si="57"/>
        <v>370.27518046685384</v>
      </c>
      <c r="AR23" s="75">
        <f>SIM_BASE!H34</f>
        <v>1830.8822845256627</v>
      </c>
      <c r="AS23" s="74">
        <f>SIM_BASE!K34</f>
        <v>171.14978354345476</v>
      </c>
      <c r="AT23" s="74">
        <f>SIM_BASE!L34</f>
        <v>96.282815487980514</v>
      </c>
      <c r="AU23" s="74">
        <f>SIM_BASE!M34</f>
        <v>11.979905994455933</v>
      </c>
      <c r="AV23" s="95">
        <f t="shared" si="52"/>
        <v>279.41250502589122</v>
      </c>
      <c r="AW23" s="74">
        <f>SIM_BASE!N34</f>
        <v>74.598015914172819</v>
      </c>
      <c r="AX23" s="74">
        <f>SIM_BASE!O34</f>
        <v>2674.6204265224551</v>
      </c>
      <c r="AY23" s="98">
        <f t="shared" si="53"/>
        <v>2749.2184424366278</v>
      </c>
      <c r="AZ23" s="72">
        <f>SIM_BASE!V34</f>
        <v>75.340337635182124</v>
      </c>
      <c r="BA23" s="72">
        <f>SIM_BASE!W34</f>
        <v>15.41259743507416</v>
      </c>
      <c r="BB23" s="72">
        <f>SIM_BASE!X34</f>
        <v>0.1127403707063796</v>
      </c>
      <c r="BC23" s="88">
        <f t="shared" si="54"/>
        <v>90.865675440962661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-918.33515791096545</v>
      </c>
      <c r="BJ23" s="72">
        <f t="shared" si="17"/>
        <v>-2.0000000000616183E-3</v>
      </c>
      <c r="BK23" s="72">
        <f t="shared" si="18"/>
        <v>-2.0000000000029985E-3</v>
      </c>
      <c r="BL23" s="72">
        <f t="shared" si="19"/>
        <v>-1.9999999999991682E-3</v>
      </c>
      <c r="BM23" s="88">
        <f t="shared" si="56"/>
        <v>-6.000000000063785E-3</v>
      </c>
      <c r="BN23" s="73">
        <f t="shared" si="21"/>
        <v>-1.9999999996116458E-3</v>
      </c>
      <c r="BO23" s="74">
        <f>SIM_BASE!AB34</f>
        <v>144458.3954939862</v>
      </c>
      <c r="BP23" s="74">
        <f>SIM_BASE!AC34</f>
        <v>137837.40015553575</v>
      </c>
      <c r="BQ23" s="74">
        <f>SIM_BASE!AD34</f>
        <v>115522.66200041954</v>
      </c>
      <c r="BR23" s="95">
        <f t="shared" si="58"/>
        <v>140936.23588426807</v>
      </c>
      <c r="BS23" s="75">
        <f>SIM_BASE!AE34</f>
        <v>8396.5854307645568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252.27716200831688</v>
      </c>
      <c r="AO24" s="74">
        <f>SIM_BASE!F41</f>
        <v>122.97007170396888</v>
      </c>
      <c r="AP24" s="74">
        <f>SIM_BASE!G41</f>
        <v>13.489218924630437</v>
      </c>
      <c r="AQ24" s="95">
        <f t="shared" si="57"/>
        <v>388.73645263691623</v>
      </c>
      <c r="AR24" s="75">
        <f>SIM_BASE!H41</f>
        <v>1927.8411548825898</v>
      </c>
      <c r="AS24" s="74">
        <f>SIM_BASE!K41</f>
        <v>174.95327832372305</v>
      </c>
      <c r="AT24" s="74">
        <f>SIM_BASE!L41</f>
        <v>105.27934409416507</v>
      </c>
      <c r="AU24" s="74">
        <f>SIM_BASE!M41</f>
        <v>13.307910262931678</v>
      </c>
      <c r="AV24" s="95">
        <f t="shared" si="52"/>
        <v>293.54053268081981</v>
      </c>
      <c r="AW24" s="74">
        <f>SIM_BASE!N41</f>
        <v>81.576099049139998</v>
      </c>
      <c r="AX24" s="74">
        <f>SIM_BASE!O41</f>
        <v>2889.5290058847854</v>
      </c>
      <c r="AY24" s="98">
        <f t="shared" si="53"/>
        <v>2971.1051049339253</v>
      </c>
      <c r="AZ24" s="72">
        <f>SIM_BASE!V41</f>
        <v>77.324883684593942</v>
      </c>
      <c r="BA24" s="72">
        <f>SIM_BASE!W41</f>
        <v>17.691727609803817</v>
      </c>
      <c r="BB24" s="72">
        <f>SIM_BASE!X41</f>
        <v>0.18230866169875842</v>
      </c>
      <c r="BC24" s="88">
        <f t="shared" si="54"/>
        <v>95.198919956096518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-1043.2629500513356</v>
      </c>
      <c r="BJ24" s="72">
        <f t="shared" si="17"/>
        <v>-2.0000000001184617E-3</v>
      </c>
      <c r="BK24" s="72">
        <f t="shared" si="18"/>
        <v>-2.0000000000012222E-3</v>
      </c>
      <c r="BL24" s="72">
        <f t="shared" si="19"/>
        <v>-1.9999999999990572E-3</v>
      </c>
      <c r="BM24" s="88">
        <f t="shared" si="56"/>
        <v>-6.0000000001187411E-3</v>
      </c>
      <c r="BN24" s="73">
        <f t="shared" si="21"/>
        <v>-1.9999999999527063E-3</v>
      </c>
      <c r="BO24" s="74">
        <f>SIM_BASE!AB41</f>
        <v>152483.82421915163</v>
      </c>
      <c r="BP24" s="74">
        <f>SIM_BASE!AC41</f>
        <v>149374.9395327192</v>
      </c>
      <c r="BQ24" s="74">
        <f>SIM_BASE!AD41</f>
        <v>122101.43755132052</v>
      </c>
      <c r="BR24" s="95">
        <f t="shared" si="58"/>
        <v>149991.40039842937</v>
      </c>
      <c r="BS24" s="75">
        <f>SIM_BASE!AE41</f>
        <v>8655.2009182159709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258.18468598961329</v>
      </c>
      <c r="AO25" s="74">
        <f>SIM_BASE!F48</f>
        <v>136.15137655162454</v>
      </c>
      <c r="AP25" s="74">
        <f>SIM_BASE!G48</f>
        <v>15.180680878960512</v>
      </c>
      <c r="AQ25" s="95">
        <f t="shared" si="57"/>
        <v>409.51674342019834</v>
      </c>
      <c r="AR25" s="75">
        <f>SIM_BASE!H48</f>
        <v>2038.642281589392</v>
      </c>
      <c r="AS25" s="74">
        <f>SIM_BASE!K48</f>
        <v>178.8175438199836</v>
      </c>
      <c r="AT25" s="74">
        <f>SIM_BASE!L48</f>
        <v>115.6690648151813</v>
      </c>
      <c r="AU25" s="74">
        <f>SIM_BASE!M48</f>
        <v>14.911232014510508</v>
      </c>
      <c r="AV25" s="95">
        <f t="shared" si="52"/>
        <v>309.3978406496754</v>
      </c>
      <c r="AW25" s="74">
        <f>SIM_BASE!N48</f>
        <v>89.778041732864835</v>
      </c>
      <c r="AX25" s="74">
        <f>SIM_BASE!O48</f>
        <v>3124.7481174502068</v>
      </c>
      <c r="AY25" s="98">
        <f t="shared" si="53"/>
        <v>3214.5261591830717</v>
      </c>
      <c r="AZ25" s="72">
        <f>SIM_BASE!V48</f>
        <v>79.368142169629735</v>
      </c>
      <c r="BA25" s="72">
        <f>SIM_BASE!W48</f>
        <v>20.483311736443213</v>
      </c>
      <c r="BB25" s="72">
        <f>SIM_BASE!X48</f>
        <v>0.2704488644500026</v>
      </c>
      <c r="BC25" s="88">
        <f t="shared" si="54"/>
        <v>100.12190277052295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-1175.8828775936806</v>
      </c>
      <c r="BJ25" s="72">
        <f t="shared" si="17"/>
        <v>-2.0000000000474074E-3</v>
      </c>
      <c r="BK25" s="72">
        <f t="shared" si="18"/>
        <v>-1.9999999999763532E-3</v>
      </c>
      <c r="BL25" s="72">
        <f t="shared" si="19"/>
        <v>-1.9999999999988907E-3</v>
      </c>
      <c r="BM25" s="88">
        <f t="shared" si="56"/>
        <v>-6.0000000000226513E-3</v>
      </c>
      <c r="BN25" s="73">
        <f t="shared" si="21"/>
        <v>-1.9999999990432116E-3</v>
      </c>
      <c r="BO25" s="74">
        <f>SIM_BASE!AB48</f>
        <v>160779.61240457199</v>
      </c>
      <c r="BP25" s="74">
        <f>SIM_BASE!AC48</f>
        <v>160778.4648777674</v>
      </c>
      <c r="BQ25" s="74">
        <f>SIM_BASE!AD48</f>
        <v>127970.81995082658</v>
      </c>
      <c r="BR25" s="95">
        <f t="shared" si="58"/>
        <v>159197.98452792451</v>
      </c>
      <c r="BS25" s="75">
        <f>SIM_BASE!AE48</f>
        <v>8923.7113921239434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264.19241379921039</v>
      </c>
      <c r="AO26" s="74">
        <f>SIM_BASE!F55</f>
        <v>151.60344554609196</v>
      </c>
      <c r="AP26" s="74">
        <f>SIM_BASE!G55</f>
        <v>17.23614679089594</v>
      </c>
      <c r="AQ26" s="95">
        <f t="shared" si="57"/>
        <v>433.03200613619828</v>
      </c>
      <c r="AR26" s="75">
        <f>SIM_BASE!H55</f>
        <v>2165.117900056865</v>
      </c>
      <c r="AS26" s="74">
        <f>SIM_BASE!K55</f>
        <v>182.76127429192476</v>
      </c>
      <c r="AT26" s="74">
        <f>SIM_BASE!L55</f>
        <v>127.6965540579935</v>
      </c>
      <c r="AU26" s="74">
        <f>SIM_BASE!M55</f>
        <v>16.851639179036251</v>
      </c>
      <c r="AV26" s="95">
        <f t="shared" si="52"/>
        <v>327.30946752895449</v>
      </c>
      <c r="AW26" s="74">
        <f>SIM_BASE!N55</f>
        <v>99.008429128348979</v>
      </c>
      <c r="AX26" s="74">
        <f>SIM_BASE!O55</f>
        <v>3383.4855258782154</v>
      </c>
      <c r="AY26" s="98">
        <f t="shared" si="53"/>
        <v>3482.4939550065642</v>
      </c>
      <c r="AZ26" s="72">
        <f>SIM_BASE!V55</f>
        <v>81.432139507285598</v>
      </c>
      <c r="BA26" s="72">
        <f>SIM_BASE!W55</f>
        <v>23.907891488098475</v>
      </c>
      <c r="BB26" s="72">
        <f>SIM_BASE!X55</f>
        <v>0.38550761185968918</v>
      </c>
      <c r="BC26" s="88">
        <f t="shared" si="54"/>
        <v>105.72553860724376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-1317.3750549497004</v>
      </c>
      <c r="BJ26" s="72">
        <f t="shared" si="17"/>
        <v>-1.9999999999763532E-3</v>
      </c>
      <c r="BK26" s="72">
        <f t="shared" si="18"/>
        <v>-2.0000000000083276E-3</v>
      </c>
      <c r="BL26" s="72">
        <f t="shared" si="19"/>
        <v>-1.9999999999998899E-3</v>
      </c>
      <c r="BM26" s="88">
        <f t="shared" si="56"/>
        <v>-5.9999999999845706E-3</v>
      </c>
      <c r="BN26" s="73">
        <f t="shared" si="21"/>
        <v>-1.9999999988158379E-3</v>
      </c>
      <c r="BO26" s="74">
        <f>SIM_BASE!AB55</f>
        <v>169329.01249301145</v>
      </c>
      <c r="BP26" s="74">
        <f>SIM_BASE!AC55</f>
        <v>171871.56621465541</v>
      </c>
      <c r="BQ26" s="74">
        <f>SIM_BASE!AD55</f>
        <v>132996.74751022729</v>
      </c>
      <c r="BR26" s="95">
        <f t="shared" si="58"/>
        <v>168450.38568928078</v>
      </c>
      <c r="BS26" s="75">
        <f>SIM_BASE!AE55</f>
        <v>9202.5060167688134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252.4262565032206</v>
      </c>
      <c r="AO27" s="74">
        <f>SIM_BASE!F62</f>
        <v>169.82614312101455</v>
      </c>
      <c r="AP27" s="74">
        <f>SIM_BASE!G62</f>
        <v>19.749723227498638</v>
      </c>
      <c r="AQ27" s="95">
        <f t="shared" si="57"/>
        <v>442.00212285173382</v>
      </c>
      <c r="AR27" s="75">
        <f>SIM_BASE!H62</f>
        <v>2312.1099752777063</v>
      </c>
      <c r="AS27" s="74">
        <f>SIM_BASE!K62</f>
        <v>175.53851362316664</v>
      </c>
      <c r="AT27" s="74">
        <f>SIM_BASE!L62</f>
        <v>141.7541800227429</v>
      </c>
      <c r="AU27" s="74">
        <f>SIM_BASE!M62</f>
        <v>19.241660778526434</v>
      </c>
      <c r="AV27" s="95">
        <f t="shared" si="52"/>
        <v>336.53435442443595</v>
      </c>
      <c r="AW27" s="74">
        <f>SIM_BASE!N62</f>
        <v>119.61994127235802</v>
      </c>
      <c r="AX27" s="74">
        <f>SIM_BASE!O62</f>
        <v>3590.855245237819</v>
      </c>
      <c r="AY27" s="98">
        <f t="shared" si="53"/>
        <v>3710.4751865101771</v>
      </c>
      <c r="AZ27" s="72">
        <f>SIM_BASE!V62</f>
        <v>76.888742880053996</v>
      </c>
      <c r="BA27" s="72">
        <f>SIM_BASE!W62</f>
        <v>28.072963098271611</v>
      </c>
      <c r="BB27" s="72">
        <f>SIM_BASE!X62</f>
        <v>0.50906244897221331</v>
      </c>
      <c r="BC27" s="88">
        <f t="shared" si="54"/>
        <v>105.47076842729783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-1398.3642112324708</v>
      </c>
      <c r="BJ27" s="72">
        <f t="shared" si="17"/>
        <v>-2.0000000000331966E-3</v>
      </c>
      <c r="BK27" s="72">
        <f t="shared" si="18"/>
        <v>-1.9999999999585896E-3</v>
      </c>
      <c r="BL27" s="72">
        <f t="shared" si="19"/>
        <v>-2.0000000000092158E-3</v>
      </c>
      <c r="BM27" s="88">
        <f t="shared" si="56"/>
        <v>-6.0000000000010019E-3</v>
      </c>
      <c r="BN27" s="73">
        <f t="shared" si="21"/>
        <v>-1.9999999999527063E-3</v>
      </c>
      <c r="BO27" s="74">
        <f>SIM_BASE!AB62</f>
        <v>193924.44708492048</v>
      </c>
      <c r="BP27" s="74">
        <f>SIM_BASE!AC62</f>
        <v>183849.04283464124</v>
      </c>
      <c r="BQ27" s="74">
        <f>SIM_BASE!AD62</f>
        <v>138078.78728326713</v>
      </c>
      <c r="BR27" s="95">
        <f t="shared" si="58"/>
        <v>186487.48299240504</v>
      </c>
      <c r="BS27" s="75">
        <f>SIM_BASE!AE62</f>
        <v>9480.0513381303535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239.04477620648296</v>
      </c>
      <c r="AO28" s="74">
        <f>SIM_BASE!F69</f>
        <v>191.28528015310633</v>
      </c>
      <c r="AP28" s="74">
        <f>SIM_BASE!G69</f>
        <v>22.829555304699344</v>
      </c>
      <c r="AQ28" s="95">
        <f t="shared" si="57"/>
        <v>453.15961166428866</v>
      </c>
      <c r="AR28" s="75">
        <f>SIM_BASE!H69</f>
        <v>2478.0008331808112</v>
      </c>
      <c r="AS28" s="74">
        <f>SIM_BASE!K69</f>
        <v>167.24273722856373</v>
      </c>
      <c r="AT28" s="74">
        <f>SIM_BASE!L69</f>
        <v>158.16588354548281</v>
      </c>
      <c r="AU28" s="74">
        <f>SIM_BASE!M69</f>
        <v>22.171342085694665</v>
      </c>
      <c r="AV28" s="95">
        <f t="shared" si="52"/>
        <v>347.57996285974122</v>
      </c>
      <c r="AW28" s="74">
        <f>SIM_BASE!N69</f>
        <v>147.21869246472517</v>
      </c>
      <c r="AX28" s="74">
        <f>SIM_BASE!O69</f>
        <v>3817.9519381972668</v>
      </c>
      <c r="AY28" s="98">
        <f t="shared" si="53"/>
        <v>3965.1706306619922</v>
      </c>
      <c r="AZ28" s="72">
        <f>SIM_BASE!V69</f>
        <v>71.803038977919243</v>
      </c>
      <c r="BA28" s="72">
        <f>SIM_BASE!W69</f>
        <v>33.120396607623547</v>
      </c>
      <c r="BB28" s="72">
        <f>SIM_BASE!X69</f>
        <v>0.65921321900468188</v>
      </c>
      <c r="BC28" s="88">
        <f t="shared" si="54"/>
        <v>105.58264880454747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-1487.1687974811809</v>
      </c>
      <c r="BJ28" s="72">
        <f t="shared" si="17"/>
        <v>-2.0000000000047749E-3</v>
      </c>
      <c r="BK28" s="72">
        <f t="shared" si="18"/>
        <v>-2.0000000000331966E-3</v>
      </c>
      <c r="BL28" s="72">
        <f t="shared" si="19"/>
        <v>-2.0000000000026654E-3</v>
      </c>
      <c r="BM28" s="88">
        <f t="shared" si="56"/>
        <v>-6.0000000000406369E-3</v>
      </c>
      <c r="BN28" s="73">
        <f t="shared" si="21"/>
        <v>-1.9999999999527063E-3</v>
      </c>
      <c r="BO28" s="74">
        <f>SIM_BASE!AB69</f>
        <v>223822.30370644492</v>
      </c>
      <c r="BP28" s="74">
        <f>SIM_BASE!AC69</f>
        <v>195310.86800149566</v>
      </c>
      <c r="BQ28" s="74">
        <f>SIM_BASE!AD69</f>
        <v>142273.58509860712</v>
      </c>
      <c r="BR28" s="95">
        <f t="shared" si="58"/>
        <v>205646.39706225987</v>
      </c>
      <c r="BS28" s="75">
        <f>SIM_BASE!AE69</f>
        <v>9767.7654331753984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224.48072915146113</v>
      </c>
      <c r="AO29" s="74">
        <f>SIM_BASE!F76</f>
        <v>216.73957620459845</v>
      </c>
      <c r="AP29" s="74">
        <f>SIM_BASE!G76</f>
        <v>26.622822396690019</v>
      </c>
      <c r="AQ29" s="95">
        <f t="shared" si="57"/>
        <v>467.84312775274964</v>
      </c>
      <c r="AR29" s="75">
        <f>SIM_BASE!H76</f>
        <v>2667.0878436120584</v>
      </c>
      <c r="AS29" s="74">
        <f>SIM_BASE!K76</f>
        <v>157.98803497353668</v>
      </c>
      <c r="AT29" s="74">
        <f>SIM_BASE!L76</f>
        <v>177.31451879588738</v>
      </c>
      <c r="AU29" s="74">
        <f>SIM_BASE!M76</f>
        <v>25.782726478547591</v>
      </c>
      <c r="AV29" s="95">
        <f t="shared" si="52"/>
        <v>361.0852802479717</v>
      </c>
      <c r="AW29" s="74">
        <f>SIM_BASE!N76</f>
        <v>184.32002782658927</v>
      </c>
      <c r="AX29" s="74">
        <f>SIM_BASE!O76</f>
        <v>4084.5943141445168</v>
      </c>
      <c r="AY29" s="98">
        <f t="shared" si="53"/>
        <v>4268.9143419711063</v>
      </c>
      <c r="AZ29" s="72">
        <f>SIM_BASE!V76</f>
        <v>66.493694177924439</v>
      </c>
      <c r="BA29" s="72">
        <f>SIM_BASE!W76</f>
        <v>39.426057408711074</v>
      </c>
      <c r="BB29" s="72">
        <f>SIM_BASE!X76</f>
        <v>0.880317334409354</v>
      </c>
      <c r="BC29" s="88">
        <f t="shared" si="54"/>
        <v>106.80006892104487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-3.8221416266931291E-2</v>
      </c>
      <c r="BH29" s="88">
        <f t="shared" si="55"/>
        <v>-3.6221416266931289E-2</v>
      </c>
      <c r="BI29" s="75">
        <f>SIM_BASE!U76</f>
        <v>-1601.8254983590471</v>
      </c>
      <c r="BJ29" s="72">
        <f t="shared" si="17"/>
        <v>-1.999999999990564E-3</v>
      </c>
      <c r="BK29" s="72">
        <f t="shared" si="18"/>
        <v>-2.0000000000047749E-3</v>
      </c>
      <c r="BL29" s="72">
        <f t="shared" si="19"/>
        <v>-1.9999999999950335E-3</v>
      </c>
      <c r="BM29" s="88">
        <f t="shared" si="56"/>
        <v>-5.9999999999903724E-3</v>
      </c>
      <c r="BN29" s="73">
        <f t="shared" si="21"/>
        <v>-2.000000000862201E-3</v>
      </c>
      <c r="BO29" s="74">
        <f>SIM_BASE!AB76</f>
        <v>260864.54046618054</v>
      </c>
      <c r="BP29" s="74">
        <f>SIM_BASE!AC76</f>
        <v>206275.87769900358</v>
      </c>
      <c r="BQ29" s="74">
        <f>SIM_BASE!AD76</f>
        <v>145492.62356096008</v>
      </c>
      <c r="BR29" s="95">
        <f t="shared" si="58"/>
        <v>225820.28433240514</v>
      </c>
      <c r="BS29" s="75">
        <f>SIM_BASE!AE76</f>
        <v>10066.029960890048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209.01373070324701</v>
      </c>
      <c r="AO30" s="74">
        <f>SIM_BASE!F83</f>
        <v>247.03106126891649</v>
      </c>
      <c r="AP30" s="74">
        <f>SIM_BASE!G83</f>
        <v>31.332146350885434</v>
      </c>
      <c r="AQ30" s="95">
        <f t="shared" si="57"/>
        <v>487.37693832304888</v>
      </c>
      <c r="AR30" s="75">
        <f>SIM_BASE!H83</f>
        <v>2884.6646898017802</v>
      </c>
      <c r="AS30" s="74">
        <f>SIM_BASE!K83</f>
        <v>148.03180726421806</v>
      </c>
      <c r="AT30" s="74">
        <f>SIM_BASE!L83</f>
        <v>199.75893327764209</v>
      </c>
      <c r="AU30" s="74">
        <f>SIM_BASE!M83</f>
        <v>30.246950929643361</v>
      </c>
      <c r="AV30" s="95">
        <f t="shared" si="52"/>
        <v>378.03769147150354</v>
      </c>
      <c r="AW30" s="74">
        <f>SIM_BASE!N83</f>
        <v>233.75129505720824</v>
      </c>
      <c r="AX30" s="74">
        <f>SIM_BASE!O83</f>
        <v>4411.9156385965453</v>
      </c>
      <c r="AY30" s="98">
        <f t="shared" si="53"/>
        <v>4645.6669336537534</v>
      </c>
      <c r="AZ30" s="72">
        <f>SIM_BASE!V83</f>
        <v>60.982923439028923</v>
      </c>
      <c r="BA30" s="72">
        <f>SIM_BASE!W83</f>
        <v>47.273127991274386</v>
      </c>
      <c r="BB30" s="72">
        <f>SIM_BASE!X83</f>
        <v>1.1734663527907068</v>
      </c>
      <c r="BC30" s="88">
        <f t="shared" si="54"/>
        <v>109.42951778309401</v>
      </c>
      <c r="BD30" s="73">
        <f>SIM_BASE!Y83</f>
        <v>1E-3</v>
      </c>
      <c r="BE30" s="72">
        <f>SIM_BASE!R83</f>
        <v>1E-3</v>
      </c>
      <c r="BF30" s="72">
        <f>SIM_BASE!S83</f>
        <v>1E-3</v>
      </c>
      <c r="BG30" s="72">
        <f>SIM_BASE!T83</f>
        <v>-8.6270931548640808E-2</v>
      </c>
      <c r="BH30" s="88">
        <f t="shared" si="55"/>
        <v>-8.4270931548640807E-2</v>
      </c>
      <c r="BI30" s="75">
        <f>SIM_BASE!U83</f>
        <v>-1761.0012438519734</v>
      </c>
      <c r="BJ30" s="72">
        <f t="shared" si="17"/>
        <v>-1.9999999999763532E-3</v>
      </c>
      <c r="BK30" s="72">
        <f t="shared" si="18"/>
        <v>-1.9999999999834586E-3</v>
      </c>
      <c r="BL30" s="72">
        <f t="shared" si="19"/>
        <v>-1.999999999993049E-3</v>
      </c>
      <c r="BM30" s="88">
        <f t="shared" si="56"/>
        <v>-5.9999999999528607E-3</v>
      </c>
      <c r="BN30" s="73">
        <f t="shared" si="21"/>
        <v>-1.9999999997253326E-3</v>
      </c>
      <c r="BO30" s="74">
        <f>SIM_BASE!AB83</f>
        <v>307313.99609815353</v>
      </c>
      <c r="BP30" s="74">
        <f>SIM_BASE!AC83</f>
        <v>216654.47086096177</v>
      </c>
      <c r="BQ30" s="74">
        <f>SIM_BASE!AD83</f>
        <v>147721.93945926675</v>
      </c>
      <c r="BR30" s="95">
        <f t="shared" si="58"/>
        <v>246639.5615742479</v>
      </c>
      <c r="BS30" s="75">
        <f>SIM_BASE!AE83</f>
        <v>10375.240251122377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192.87030596747266</v>
      </c>
      <c r="AO31" s="78">
        <f>SIM_BASE!F90</f>
        <v>283.1927034024402</v>
      </c>
      <c r="AP31" s="78">
        <f>SIM_BASE!G90</f>
        <v>37.217899739953573</v>
      </c>
      <c r="AQ31" s="96">
        <f>SUM(AN31:AP31)</f>
        <v>513.28090910986646</v>
      </c>
      <c r="AR31" s="79">
        <f>SIM_BASE!H90</f>
        <v>3135.2565670343288</v>
      </c>
      <c r="AS31" s="74">
        <f>SIM_BASE!K90</f>
        <v>137.65058718900477</v>
      </c>
      <c r="AT31" s="74">
        <f>SIM_BASE!L90</f>
        <v>226.17855620205574</v>
      </c>
      <c r="AU31" s="74">
        <f>SIM_BASE!M90</f>
        <v>35.793730312005088</v>
      </c>
      <c r="AV31" s="95">
        <f t="shared" ref="AV31" si="59">SUM(AS31:AU31)</f>
        <v>399.62287370306558</v>
      </c>
      <c r="AW31" s="74">
        <f>SIM_BASE!N90</f>
        <v>298.97322380589964</v>
      </c>
      <c r="AX31" s="74">
        <f>SIM_BASE!O90</f>
        <v>4818.3150008001994</v>
      </c>
      <c r="AY31" s="98">
        <f t="shared" ref="AY31" si="60">SUM(AW31:AX31)</f>
        <v>5117.288224606099</v>
      </c>
      <c r="AZ31" s="72">
        <f>SIM_BASE!V90</f>
        <v>55.220718778467933</v>
      </c>
      <c r="BA31" s="72">
        <f>SIM_BASE!W90</f>
        <v>57.015147200384455</v>
      </c>
      <c r="BB31" s="72">
        <f>SIM_BASE!X90</f>
        <v>1.5702119536350536</v>
      </c>
      <c r="BC31" s="88">
        <f t="shared" ref="BC31" si="61">SUM(AZ31:BB31)</f>
        <v>113.80607793248744</v>
      </c>
      <c r="BD31" s="73">
        <f>SIM_BASE!Y90</f>
        <v>1E-3</v>
      </c>
      <c r="BE31" s="72">
        <f>SIM_BASE!R90</f>
        <v>1E-3</v>
      </c>
      <c r="BF31" s="72">
        <f>SIM_BASE!S90</f>
        <v>1E-3</v>
      </c>
      <c r="BG31" s="72">
        <f>SIM_BASE!T90</f>
        <v>-0.14404252568657031</v>
      </c>
      <c r="BH31" s="88">
        <f t="shared" ref="BH31" si="62">SUM(BE31:BG31)</f>
        <v>-0.1420425256865703</v>
      </c>
      <c r="BI31" s="75">
        <f>SIM_BASE!U90</f>
        <v>-1982.0306575717702</v>
      </c>
      <c r="BJ31" s="72">
        <f t="shared" ref="BJ31" si="63">AN31-AS31-AZ31-BE31</f>
        <v>-2.000000000040302E-3</v>
      </c>
      <c r="BK31" s="72">
        <f t="shared" ref="BK31" si="64">AO31-AT31-BA31-BF31</f>
        <v>-1.9999999999976694E-3</v>
      </c>
      <c r="BL31" s="72">
        <f t="shared" ref="BL31" si="65">AP31-AU31-BB31-BG31</f>
        <v>-1.9999999999986418E-3</v>
      </c>
      <c r="BM31" s="88">
        <f t="shared" ref="BM31" si="66">SUM(BJ31:BL31)</f>
        <v>-6.0000000000366132E-3</v>
      </c>
      <c r="BN31" s="73">
        <f>AR31-AW31-AX31-BD31-BI31</f>
        <v>-1.9999999999527063E-3</v>
      </c>
      <c r="BO31" s="74">
        <f>SIM_BASE!AB90</f>
        <v>365662.63472391822</v>
      </c>
      <c r="BP31" s="74">
        <f>SIM_BASE!AC90</f>
        <v>226265.43737932562</v>
      </c>
      <c r="BQ31" s="74">
        <f>SIM_BASE!AD90</f>
        <v>148932.03879944762</v>
      </c>
      <c r="BR31" s="95">
        <f t="shared" ref="BR31" si="67">SUMPRODUCT(BO31:BQ31,AS31:AU31)/AV31</f>
        <v>267354.31475501478</v>
      </c>
      <c r="BS31" s="75">
        <f>SIM_BASE!AE90</f>
        <v>10695.805652123065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414.04894000327295</v>
      </c>
      <c r="AP32" s="70">
        <f>SIM_BASE!G7</f>
        <v>33.830309604790394</v>
      </c>
      <c r="AQ32" s="94">
        <f t="shared" si="57"/>
        <v>543.36735063528624</v>
      </c>
      <c r="AR32" s="71">
        <f>SIM_BASE!H7</f>
        <v>332.10403618883601</v>
      </c>
      <c r="AS32" s="70">
        <f>SIM_BASE!K7</f>
        <v>95.065742750544885</v>
      </c>
      <c r="AT32" s="70">
        <f>SIM_BASE!L7</f>
        <v>421.23042051868026</v>
      </c>
      <c r="AU32" s="70">
        <f>SIM_BASE!M7</f>
        <v>33.888387268538104</v>
      </c>
      <c r="AV32" s="94">
        <f t="shared" si="52"/>
        <v>550.18455053776324</v>
      </c>
      <c r="AW32" s="70">
        <f>SIM_BASE!N7</f>
        <v>49.947741995221875</v>
      </c>
      <c r="AX32" s="70">
        <f>SIM_BASE!O7</f>
        <v>4003.5527529301162</v>
      </c>
      <c r="AY32" s="97">
        <f t="shared" si="53"/>
        <v>4053.500494925338</v>
      </c>
      <c r="AZ32" s="68">
        <f>SIM_BASE!V7</f>
        <v>0.42335827667794546</v>
      </c>
      <c r="BA32" s="68">
        <f>SIM_BASE!W7</f>
        <v>-7.180480515407214</v>
      </c>
      <c r="BB32" s="68">
        <f>SIM_BASE!X7</f>
        <v>-5.7077663747717333E-2</v>
      </c>
      <c r="BC32" s="87">
        <f t="shared" si="54"/>
        <v>-6.8141999024769859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-3721.3954587365024</v>
      </c>
      <c r="BJ32" s="68">
        <f t="shared" si="17"/>
        <v>-1.9999999999200649E-3</v>
      </c>
      <c r="BK32" s="68">
        <f t="shared" si="18"/>
        <v>-2.0000000001015863E-3</v>
      </c>
      <c r="BL32" s="68">
        <f t="shared" si="19"/>
        <v>-1.9999999999927289E-3</v>
      </c>
      <c r="BM32" s="87">
        <f t="shared" si="56"/>
        <v>-6.0000000000143801E-3</v>
      </c>
      <c r="BN32" s="69">
        <f t="shared" si="21"/>
        <v>-1.9999999999527063E-3</v>
      </c>
      <c r="BO32" s="70">
        <f>SIM_BASE!AB7</f>
        <v>78269.678446868405</v>
      </c>
      <c r="BP32" s="70">
        <f>SIM_BASE!AC7</f>
        <v>79642.820568727504</v>
      </c>
      <c r="BQ32" s="70">
        <f>SIM_BASE!AD7</f>
        <v>83710.933407883815</v>
      </c>
      <c r="BR32" s="94">
        <f t="shared" si="58"/>
        <v>79656.130661898394</v>
      </c>
      <c r="BS32" s="71">
        <f>SIM_BASE!AE7</f>
        <v>6993.2141258114561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12.05060933300261</v>
      </c>
      <c r="AO33" s="74">
        <f>SIM_BASE!F14</f>
        <v>302.9588265147039</v>
      </c>
      <c r="AP33" s="74">
        <f>SIM_BASE!G14</f>
        <v>37.74235906048829</v>
      </c>
      <c r="AQ33" s="95">
        <f t="shared" si="57"/>
        <v>352.75179490819482</v>
      </c>
      <c r="AR33" s="75">
        <f>SIM_BASE!H14</f>
        <v>334.84092831126554</v>
      </c>
      <c r="AS33" s="74">
        <f>SIM_BASE!K14</f>
        <v>60.826852552152566</v>
      </c>
      <c r="AT33" s="74">
        <f>SIM_BASE!L14</f>
        <v>375.57113938113326</v>
      </c>
      <c r="AU33" s="74">
        <f>SIM_BASE!M14</f>
        <v>39.278202414523882</v>
      </c>
      <c r="AV33" s="95">
        <f t="shared" si="52"/>
        <v>475.67619434780971</v>
      </c>
      <c r="AW33" s="74">
        <f>SIM_BASE!N14</f>
        <v>41.623119517676066</v>
      </c>
      <c r="AX33" s="74">
        <f>SIM_BASE!O14</f>
        <v>2901.6657163938753</v>
      </c>
      <c r="AY33" s="98">
        <f t="shared" si="53"/>
        <v>2943.2888359115514</v>
      </c>
      <c r="AZ33" s="72">
        <f>SIM_BASE!V14</f>
        <v>-48.775243219149935</v>
      </c>
      <c r="BA33" s="72">
        <f>SIM_BASE!W14</f>
        <v>-72.611312866429301</v>
      </c>
      <c r="BB33" s="72">
        <f>SIM_BASE!X14</f>
        <v>-1.5348433540355972</v>
      </c>
      <c r="BC33" s="88">
        <f t="shared" si="54"/>
        <v>-122.92139943961483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-2608.4469076002856</v>
      </c>
      <c r="BJ33" s="72">
        <f t="shared" si="17"/>
        <v>-2.0000000000189857E-3</v>
      </c>
      <c r="BK33" s="72">
        <f t="shared" si="18"/>
        <v>-2.0000000000616183E-3</v>
      </c>
      <c r="BL33" s="72">
        <f t="shared" si="19"/>
        <v>-1.9999999999945608E-3</v>
      </c>
      <c r="BM33" s="88">
        <f t="shared" si="56"/>
        <v>-6.0000000000751648E-3</v>
      </c>
      <c r="BN33" s="73">
        <f t="shared" si="21"/>
        <v>-2.0000000004074536E-3</v>
      </c>
      <c r="BO33" s="74">
        <f>SIM_BASE!AB14</f>
        <v>116799.20112349285</v>
      </c>
      <c r="BP33" s="74">
        <f>SIM_BASE!AC14</f>
        <v>89529.379239018337</v>
      </c>
      <c r="BQ33" s="74">
        <f>SIM_BASE!AD14</f>
        <v>97929.543575115167</v>
      </c>
      <c r="BR33" s="95">
        <f t="shared" si="58"/>
        <v>93710.124068440608</v>
      </c>
      <c r="BS33" s="75">
        <f>SIM_BASE!AE14</f>
        <v>7294.5226549876697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12.687396187170242</v>
      </c>
      <c r="AO34" s="74">
        <f>SIM_BASE!F21</f>
        <v>364.13340965745829</v>
      </c>
      <c r="AP34" s="74">
        <f>SIM_BASE!G21</f>
        <v>39.293602532734404</v>
      </c>
      <c r="AQ34" s="95">
        <f t="shared" si="57"/>
        <v>416.11440837736291</v>
      </c>
      <c r="AR34" s="75">
        <f>SIM_BASE!H21</f>
        <v>350.14772164288235</v>
      </c>
      <c r="AS34" s="74">
        <f>SIM_BASE!K21</f>
        <v>75.009595139470647</v>
      </c>
      <c r="AT34" s="74">
        <f>SIM_BASE!L21</f>
        <v>460.26749708156137</v>
      </c>
      <c r="AU34" s="74">
        <f>SIM_BASE!M21</f>
        <v>40.625866957374612</v>
      </c>
      <c r="AV34" s="95">
        <f t="shared" si="52"/>
        <v>575.9029591784066</v>
      </c>
      <c r="AW34" s="74">
        <f>SIM_BASE!N21</f>
        <v>38.479092470957248</v>
      </c>
      <c r="AX34" s="74">
        <f>SIM_BASE!O21</f>
        <v>3629.9958570888948</v>
      </c>
      <c r="AY34" s="98">
        <f t="shared" si="53"/>
        <v>3668.4749495598521</v>
      </c>
      <c r="AZ34" s="72">
        <f>SIM_BASE!V21</f>
        <v>-62.321198952300293</v>
      </c>
      <c r="BA34" s="72">
        <f>SIM_BASE!W21</f>
        <v>-96.133087424103095</v>
      </c>
      <c r="BB34" s="72">
        <f>SIM_BASE!X21</f>
        <v>-1.3312644246402137</v>
      </c>
      <c r="BC34" s="88">
        <f t="shared" si="54"/>
        <v>-159.7855508010436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-3318.3262279169689</v>
      </c>
      <c r="BJ34" s="72">
        <f t="shared" si="17"/>
        <v>-2.0000000001113563E-3</v>
      </c>
      <c r="BK34" s="72">
        <f t="shared" si="18"/>
        <v>-1.999999999990564E-3</v>
      </c>
      <c r="BL34" s="72">
        <f t="shared" si="19"/>
        <v>-1.9999999999941167E-3</v>
      </c>
      <c r="BM34" s="88">
        <f t="shared" si="56"/>
        <v>-6.000000000096037E-3</v>
      </c>
      <c r="BN34" s="73">
        <f t="shared" si="21"/>
        <v>-2.000000000862201E-3</v>
      </c>
      <c r="BO34" s="74">
        <f>SIM_BASE!AB21</f>
        <v>130560.03891325042</v>
      </c>
      <c r="BP34" s="74">
        <f>SIM_BASE!AC21</f>
        <v>115849.22783680211</v>
      </c>
      <c r="BQ34" s="74">
        <f>SIM_BASE!AD21</f>
        <v>102119.02235145775</v>
      </c>
      <c r="BR34" s="95">
        <f t="shared" si="58"/>
        <v>116796.69732445857</v>
      </c>
      <c r="BS34" s="75">
        <f>SIM_BASE!AE21</f>
        <v>7513.1377050695119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12.980860692494225</v>
      </c>
      <c r="AO35" s="74">
        <f>SIM_BASE!F28</f>
        <v>397.28240662979817</v>
      </c>
      <c r="AP35" s="74">
        <f>SIM_BASE!G28</f>
        <v>43.057786101077291</v>
      </c>
      <c r="AQ35" s="95">
        <f t="shared" si="57"/>
        <v>453.32105342336968</v>
      </c>
      <c r="AR35" s="75">
        <f>SIM_BASE!H28</f>
        <v>366.07200714891189</v>
      </c>
      <c r="AS35" s="74">
        <f>SIM_BASE!K28</f>
        <v>76.340282678394487</v>
      </c>
      <c r="AT35" s="74">
        <f>SIM_BASE!L28</f>
        <v>506.04047358817991</v>
      </c>
      <c r="AU35" s="74">
        <f>SIM_BASE!M28</f>
        <v>44.658749965993813</v>
      </c>
      <c r="AV35" s="95">
        <f t="shared" si="52"/>
        <v>627.03950623256821</v>
      </c>
      <c r="AW35" s="74">
        <f>SIM_BASE!N28</f>
        <v>37.86182882772134</v>
      </c>
      <c r="AX35" s="74">
        <f>SIM_BASE!O28</f>
        <v>4062.1728675853792</v>
      </c>
      <c r="AY35" s="98">
        <f t="shared" si="53"/>
        <v>4100.0346964131004</v>
      </c>
      <c r="AZ35" s="72">
        <f>SIM_BASE!V28</f>
        <v>-63.358421985900286</v>
      </c>
      <c r="BA35" s="72">
        <f>SIM_BASE!W28</f>
        <v>-108.75706695838184</v>
      </c>
      <c r="BB35" s="72">
        <f>SIM_BASE!X28</f>
        <v>-1.599963864916544</v>
      </c>
      <c r="BC35" s="88">
        <f t="shared" si="54"/>
        <v>-173.71545280919867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-3733.961689264188</v>
      </c>
      <c r="BJ35" s="72">
        <f t="shared" si="17"/>
        <v>-1.9999999999763532E-3</v>
      </c>
      <c r="BK35" s="72">
        <f t="shared" si="18"/>
        <v>-1.999999999891088E-3</v>
      </c>
      <c r="BL35" s="72">
        <f t="shared" si="19"/>
        <v>-1.9999999999785736E-3</v>
      </c>
      <c r="BM35" s="88">
        <f t="shared" si="56"/>
        <v>-5.9999999998460148E-3</v>
      </c>
      <c r="BN35" s="73">
        <f t="shared" si="21"/>
        <v>-2.000000000862201E-3</v>
      </c>
      <c r="BO35" s="74">
        <f>SIM_BASE!AB28</f>
        <v>138083.10519268317</v>
      </c>
      <c r="BP35" s="74">
        <f>SIM_BASE!AC28</f>
        <v>127722.97166699469</v>
      </c>
      <c r="BQ35" s="74">
        <f>SIM_BASE!AD28</f>
        <v>109661.01752641081</v>
      </c>
      <c r="BR35" s="95">
        <f t="shared" si="58"/>
        <v>127697.88748686206</v>
      </c>
      <c r="BS35" s="75">
        <f>SIM_BASE!AE28</f>
        <v>7769.2989648535895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13.28222071805253</v>
      </c>
      <c r="AO36" s="74">
        <f>SIM_BASE!F35</f>
        <v>435.95798804709261</v>
      </c>
      <c r="AP36" s="74">
        <f>SIM_BASE!G35</f>
        <v>47.591502606728056</v>
      </c>
      <c r="AQ36" s="95">
        <f t="shared" si="57"/>
        <v>496.83171137187321</v>
      </c>
      <c r="AR36" s="75">
        <f>SIM_BASE!H35</f>
        <v>384.30936877066011</v>
      </c>
      <c r="AS36" s="74">
        <f>SIM_BASE!K35</f>
        <v>77.697172673760463</v>
      </c>
      <c r="AT36" s="74">
        <f>SIM_BASE!L35</f>
        <v>558.69014615868616</v>
      </c>
      <c r="AU36" s="74">
        <f>SIM_BASE!M35</f>
        <v>49.438266623223534</v>
      </c>
      <c r="AV36" s="95">
        <f t="shared" si="52"/>
        <v>685.82558545567019</v>
      </c>
      <c r="AW36" s="74">
        <f>SIM_BASE!N35</f>
        <v>37.503942598734206</v>
      </c>
      <c r="AX36" s="74">
        <f>SIM_BASE!O35</f>
        <v>4564.299959961254</v>
      </c>
      <c r="AY36" s="98">
        <f t="shared" si="53"/>
        <v>4601.8039025599883</v>
      </c>
      <c r="AZ36" s="72">
        <f>SIM_BASE!V35</f>
        <v>-64.413951955708015</v>
      </c>
      <c r="BA36" s="72">
        <f>SIM_BASE!W35</f>
        <v>-122.73115811159359</v>
      </c>
      <c r="BB36" s="72">
        <f>SIM_BASE!X35</f>
        <v>-1.8457640164955049</v>
      </c>
      <c r="BC36" s="88">
        <f t="shared" si="54"/>
        <v>-188.99087408379711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-4217.4935337893294</v>
      </c>
      <c r="BJ36" s="72">
        <f t="shared" si="17"/>
        <v>-1.9999999999195097E-3</v>
      </c>
      <c r="BK36" s="72">
        <f t="shared" si="18"/>
        <v>-1.9999999999621423E-3</v>
      </c>
      <c r="BL36" s="72">
        <f t="shared" si="19"/>
        <v>-1.9999999999723564E-3</v>
      </c>
      <c r="BM36" s="88">
        <f t="shared" si="56"/>
        <v>-5.9999999998540084E-3</v>
      </c>
      <c r="BN36" s="73">
        <f t="shared" si="21"/>
        <v>-1.9999999985884642E-3</v>
      </c>
      <c r="BO36" s="74">
        <f>SIM_BASE!AB35</f>
        <v>145868.19194802485</v>
      </c>
      <c r="BP36" s="74">
        <f>SIM_BASE!AC35</f>
        <v>139959.8771368108</v>
      </c>
      <c r="BQ36" s="74">
        <f>SIM_BASE!AD35</f>
        <v>116809.38700609769</v>
      </c>
      <c r="BR36" s="95">
        <f t="shared" si="58"/>
        <v>138960.4091059014</v>
      </c>
      <c r="BS36" s="75">
        <f>SIM_BASE!AE35</f>
        <v>8033.2009159714762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13.590842345190136</v>
      </c>
      <c r="AO37" s="74">
        <f>SIM_BASE!F42</f>
        <v>481.42453588804688</v>
      </c>
      <c r="AP37" s="74">
        <f>SIM_BASE!G42</f>
        <v>53.064785821898894</v>
      </c>
      <c r="AQ37" s="95">
        <f t="shared" si="57"/>
        <v>548.08016405513592</v>
      </c>
      <c r="AR37" s="75">
        <f>SIM_BASE!H42</f>
        <v>404.76942599250958</v>
      </c>
      <c r="AS37" s="74">
        <f>SIM_BASE!K42</f>
        <v>79.074102696525571</v>
      </c>
      <c r="AT37" s="74">
        <f>SIM_BASE!L42</f>
        <v>619.25080292210407</v>
      </c>
      <c r="AU37" s="74">
        <f>SIM_BASE!M42</f>
        <v>55.137307563378442</v>
      </c>
      <c r="AV37" s="95">
        <f t="shared" si="52"/>
        <v>753.4622131820081</v>
      </c>
      <c r="AW37" s="74">
        <f>SIM_BASE!N42</f>
        <v>37.419922085534665</v>
      </c>
      <c r="AX37" s="74">
        <f>SIM_BASE!O42</f>
        <v>5153.2360950716102</v>
      </c>
      <c r="AY37" s="98">
        <f t="shared" si="53"/>
        <v>5190.6560171571446</v>
      </c>
      <c r="AZ37" s="72">
        <f>SIM_BASE!V42</f>
        <v>-65.482260351335498</v>
      </c>
      <c r="BA37" s="72">
        <f>SIM_BASE!W42</f>
        <v>-137.82526703405716</v>
      </c>
      <c r="BB37" s="72">
        <f>SIM_BASE!X42</f>
        <v>-2.0715217414795037</v>
      </c>
      <c r="BC37" s="88">
        <f t="shared" si="54"/>
        <v>-205.37904912687216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-4785.8855911646351</v>
      </c>
      <c r="BJ37" s="72">
        <f t="shared" si="17"/>
        <v>-1.9999999999337206E-3</v>
      </c>
      <c r="BK37" s="72">
        <f t="shared" si="18"/>
        <v>-2.0000000000331966E-3</v>
      </c>
      <c r="BL37" s="72">
        <f t="shared" si="19"/>
        <v>-2.0000000000442988E-3</v>
      </c>
      <c r="BM37" s="88">
        <f t="shared" si="56"/>
        <v>-6.000000000011216E-3</v>
      </c>
      <c r="BN37" s="73">
        <f t="shared" si="21"/>
        <v>-2.0000000004074536E-3</v>
      </c>
      <c r="BO37" s="74">
        <f>SIM_BASE!AB42</f>
        <v>153928.44678125429</v>
      </c>
      <c r="BP37" s="74">
        <f>SIM_BASE!AC42</f>
        <v>152516.16674602166</v>
      </c>
      <c r="BQ37" s="74">
        <f>SIM_BASE!AD42</f>
        <v>123398.13270481098</v>
      </c>
      <c r="BR37" s="95">
        <f t="shared" si="58"/>
        <v>150533.56536814992</v>
      </c>
      <c r="BS37" s="75">
        <f>SIM_BASE!AE42</f>
        <v>8291.9768675708492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13.905877077088174</v>
      </c>
      <c r="AO38" s="74">
        <f>SIM_BASE!F49</f>
        <v>534.78908594356449</v>
      </c>
      <c r="AP38" s="74">
        <f>SIM_BASE!G49</f>
        <v>59.693469248351136</v>
      </c>
      <c r="AQ38" s="95">
        <f t="shared" si="57"/>
        <v>608.38843226900372</v>
      </c>
      <c r="AR38" s="75">
        <f>SIM_BASE!H49</f>
        <v>428.12764199602293</v>
      </c>
      <c r="AS38" s="74">
        <f>SIM_BASE!K49</f>
        <v>80.466576555306673</v>
      </c>
      <c r="AT38" s="74">
        <f>SIM_BASE!L49</f>
        <v>689.33019955082455</v>
      </c>
      <c r="AU38" s="74">
        <f>SIM_BASE!M49</f>
        <v>61.946079335267498</v>
      </c>
      <c r="AV38" s="95">
        <f t="shared" si="52"/>
        <v>831.74285544139877</v>
      </c>
      <c r="AW38" s="74">
        <f>SIM_BASE!N49</f>
        <v>37.57823908046268</v>
      </c>
      <c r="AX38" s="74">
        <f>SIM_BASE!O49</f>
        <v>5839.3975273195465</v>
      </c>
      <c r="AY38" s="98">
        <f t="shared" si="53"/>
        <v>5876.975766400009</v>
      </c>
      <c r="AZ38" s="72">
        <f>SIM_BASE!V49</f>
        <v>-66.55969947821859</v>
      </c>
      <c r="BA38" s="72">
        <f>SIM_BASE!W49</f>
        <v>-154.54011360726017</v>
      </c>
      <c r="BB38" s="72">
        <f>SIM_BASE!X49</f>
        <v>-2.2516100869163611</v>
      </c>
      <c r="BC38" s="88">
        <f t="shared" si="54"/>
        <v>-223.35142317239513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-5448.8471244039865</v>
      </c>
      <c r="BJ38" s="72">
        <f t="shared" si="17"/>
        <v>-1.9999999999052989E-3</v>
      </c>
      <c r="BK38" s="72">
        <f t="shared" si="18"/>
        <v>-1.999999999891088E-3</v>
      </c>
      <c r="BL38" s="72">
        <f t="shared" si="19"/>
        <v>-2.0000000000016662E-3</v>
      </c>
      <c r="BM38" s="88">
        <f t="shared" si="56"/>
        <v>-5.9999999997980532E-3</v>
      </c>
      <c r="BN38" s="73">
        <f t="shared" si="21"/>
        <v>-2.0000000004074536E-3</v>
      </c>
      <c r="BO38" s="74">
        <f>SIM_BASE!AB49</f>
        <v>162261.42364708928</v>
      </c>
      <c r="BP38" s="74">
        <f>SIM_BASE!AC49</f>
        <v>165179.97405172122</v>
      </c>
      <c r="BQ38" s="74">
        <f>SIM_BASE!AD49</f>
        <v>129282.73432876395</v>
      </c>
      <c r="BR38" s="95">
        <f t="shared" si="58"/>
        <v>162224.08569839649</v>
      </c>
      <c r="BS38" s="75">
        <f>SIM_BASE!AE49</f>
        <v>8560.64363480457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14.226299854427722</v>
      </c>
      <c r="AO39" s="74">
        <f>SIM_BASE!F56</f>
        <v>597.59250957695235</v>
      </c>
      <c r="AP39" s="74">
        <f>SIM_BASE!G56</f>
        <v>67.752787965231633</v>
      </c>
      <c r="AQ39" s="95">
        <f t="shared" si="57"/>
        <v>679.57159739661165</v>
      </c>
      <c r="AR39" s="75">
        <f>SIM_BASE!H56</f>
        <v>454.76190641855578</v>
      </c>
      <c r="AS39" s="74">
        <f>SIM_BASE!K56</f>
        <v>81.882928810651123</v>
      </c>
      <c r="AT39" s="74">
        <f>SIM_BASE!L56</f>
        <v>770.69270211925016</v>
      </c>
      <c r="AU39" s="74">
        <f>SIM_BASE!M56</f>
        <v>70.10567562583185</v>
      </c>
      <c r="AV39" s="95">
        <f t="shared" si="52"/>
        <v>922.68130655573316</v>
      </c>
      <c r="AW39" s="74">
        <f>SIM_BASE!N56</f>
        <v>37.977287294021465</v>
      </c>
      <c r="AX39" s="74">
        <f>SIM_BASE!O56</f>
        <v>6641.28028022324</v>
      </c>
      <c r="AY39" s="98">
        <f t="shared" si="53"/>
        <v>6679.2575675172611</v>
      </c>
      <c r="AZ39" s="72">
        <f>SIM_BASE!V56</f>
        <v>-67.655628956223353</v>
      </c>
      <c r="BA39" s="72">
        <f>SIM_BASE!W56</f>
        <v>-173.0991925422976</v>
      </c>
      <c r="BB39" s="72">
        <f>SIM_BASE!X56</f>
        <v>-2.3518876606001986</v>
      </c>
      <c r="BC39" s="88">
        <f t="shared" si="54"/>
        <v>-243.10670915912115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-6224.4946610987045</v>
      </c>
      <c r="BJ39" s="72">
        <f t="shared" si="17"/>
        <v>-2.0000000000474074E-3</v>
      </c>
      <c r="BK39" s="72">
        <f t="shared" si="18"/>
        <v>-2.0000000002037268E-3</v>
      </c>
      <c r="BL39" s="72">
        <f t="shared" si="19"/>
        <v>-2.0000000000185416E-3</v>
      </c>
      <c r="BM39" s="88">
        <f t="shared" si="56"/>
        <v>-6.0000000002696759E-3</v>
      </c>
      <c r="BN39" s="73">
        <f t="shared" si="21"/>
        <v>-2.0000000013169483E-3</v>
      </c>
      <c r="BO39" s="74">
        <f>SIM_BASE!AB56</f>
        <v>170847.48906227158</v>
      </c>
      <c r="BP39" s="74">
        <f>SIM_BASE!AC56</f>
        <v>177794.56454762103</v>
      </c>
      <c r="BQ39" s="74">
        <f>SIM_BASE!AD56</f>
        <v>134331.2126385381</v>
      </c>
      <c r="BR39" s="95">
        <f t="shared" si="58"/>
        <v>173875.68756131222</v>
      </c>
      <c r="BS39" s="75">
        <f>SIM_BASE!AE56</f>
        <v>8839.5894514999454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13.585144600320767</v>
      </c>
      <c r="AO40" s="74">
        <f>SIM_BASE!F63</f>
        <v>671.90291453091834</v>
      </c>
      <c r="AP40" s="74">
        <f>SIM_BASE!G63</f>
        <v>77.610780656381422</v>
      </c>
      <c r="AQ40" s="95">
        <f t="shared" si="57"/>
        <v>763.09883978762048</v>
      </c>
      <c r="AR40" s="75">
        <f>SIM_BASE!H63</f>
        <v>485.80197378087121</v>
      </c>
      <c r="AS40" s="74">
        <f>SIM_BASE!K63</f>
        <v>78.349608190084069</v>
      </c>
      <c r="AT40" s="74">
        <f>SIM_BASE!L63</f>
        <v>865.97759240719324</v>
      </c>
      <c r="AU40" s="74">
        <f>SIM_BASE!M63</f>
        <v>80.049242188083937</v>
      </c>
      <c r="AV40" s="95">
        <f t="shared" si="52"/>
        <v>1024.3764427853612</v>
      </c>
      <c r="AW40" s="74">
        <f>SIM_BASE!N63</f>
        <v>37.630252730144406</v>
      </c>
      <c r="AX40" s="74">
        <f>SIM_BASE!O63</f>
        <v>7692.9282047557172</v>
      </c>
      <c r="AY40" s="98">
        <f t="shared" si="53"/>
        <v>7730.5584574858613</v>
      </c>
      <c r="AZ40" s="72">
        <f>SIM_BASE!V63</f>
        <v>-64.763463589763063</v>
      </c>
      <c r="BA40" s="72">
        <f>SIM_BASE!W63</f>
        <v>-194.0736778762749</v>
      </c>
      <c r="BB40" s="72">
        <f>SIM_BASE!X63</f>
        <v>-2.4374615317025801</v>
      </c>
      <c r="BC40" s="88">
        <f t="shared" si="54"/>
        <v>-261.27460299774054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-7244.7554837049902</v>
      </c>
      <c r="BJ40" s="72">
        <f t="shared" ref="BJ40:BJ74" si="68">AN40-AS40-AZ40-BE40</f>
        <v>-2.0000000002321485E-3</v>
      </c>
      <c r="BK40" s="72">
        <f t="shared" ref="BK40:BK74" si="69">AO40-AT40-BA40-BF40</f>
        <v>-2.0000000000047749E-3</v>
      </c>
      <c r="BL40" s="72">
        <f t="shared" ref="BL40:BL74" si="70">AP40-AU40-BB40-BG40</f>
        <v>-1.9999999999350529E-3</v>
      </c>
      <c r="BM40" s="88">
        <f t="shared" si="56"/>
        <v>-6.0000000001719763E-3</v>
      </c>
      <c r="BN40" s="73">
        <f t="shared" ref="BN40:BN74" si="71">AR40-AW40-AX40-BD40-BI40</f>
        <v>-2.0000000004074536E-3</v>
      </c>
      <c r="BO40" s="74">
        <f>SIM_BASE!AB63</f>
        <v>195555.98099401983</v>
      </c>
      <c r="BP40" s="74">
        <f>SIM_BASE!AC63</f>
        <v>191473.795084493</v>
      </c>
      <c r="BQ40" s="74">
        <f>SIM_BASE!AD63</f>
        <v>139434.35186397677</v>
      </c>
      <c r="BR40" s="95">
        <f t="shared" si="58"/>
        <v>187719.43275587054</v>
      </c>
      <c r="BS40" s="75">
        <f>SIM_BASE!AE63</f>
        <v>9117.3031778634504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12.866666646839464</v>
      </c>
      <c r="AO41" s="74">
        <f>SIM_BASE!F70</f>
        <v>759.9910749006807</v>
      </c>
      <c r="AP41" s="74">
        <f>SIM_BASE!G70</f>
        <v>89.672264184359747</v>
      </c>
      <c r="AQ41" s="95">
        <f t="shared" si="57"/>
        <v>862.5300057318799</v>
      </c>
      <c r="AR41" s="75">
        <f>SIM_BASE!H70</f>
        <v>520.68965634890503</v>
      </c>
      <c r="AS41" s="74">
        <f>SIM_BASE!K70</f>
        <v>74.295056879031023</v>
      </c>
      <c r="AT41" s="74">
        <f>SIM_BASE!L70</f>
        <v>977.06708604480377</v>
      </c>
      <c r="AU41" s="74">
        <f>SIM_BASE!M70</f>
        <v>92.162012243599733</v>
      </c>
      <c r="AV41" s="95">
        <f t="shared" si="52"/>
        <v>1143.5241551674346</v>
      </c>
      <c r="AW41" s="74">
        <f>SIM_BASE!N70</f>
        <v>37.659259167917071</v>
      </c>
      <c r="AX41" s="74">
        <f>SIM_BASE!O70</f>
        <v>8935.4477030155722</v>
      </c>
      <c r="AY41" s="98">
        <f t="shared" si="53"/>
        <v>8973.1069621834886</v>
      </c>
      <c r="AZ41" s="72">
        <f>SIM_BASE!V70</f>
        <v>-61.427390232191605</v>
      </c>
      <c r="BA41" s="72">
        <f>SIM_BASE!W70</f>
        <v>-217.07501114412329</v>
      </c>
      <c r="BB41" s="72">
        <f>SIM_BASE!X70</f>
        <v>-2.1434844188502011</v>
      </c>
      <c r="BC41" s="88">
        <f t="shared" si="54"/>
        <v>-280.6458857951651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-0.3442636403897929</v>
      </c>
      <c r="BH41" s="88">
        <f t="shared" si="55"/>
        <v>-0.3422636403897929</v>
      </c>
      <c r="BI41" s="75">
        <f>SIM_BASE!U70</f>
        <v>-8452.4163058345857</v>
      </c>
      <c r="BJ41" s="72">
        <f t="shared" si="68"/>
        <v>-1.9999999999550369E-3</v>
      </c>
      <c r="BK41" s="72">
        <f t="shared" si="69"/>
        <v>-1.9999999997774012E-3</v>
      </c>
      <c r="BL41" s="72">
        <f t="shared" si="70"/>
        <v>-1.9999999999918416E-3</v>
      </c>
      <c r="BM41" s="88">
        <f t="shared" si="56"/>
        <v>-5.9999999997242797E-3</v>
      </c>
      <c r="BN41" s="73">
        <f t="shared" si="71"/>
        <v>-1.9999999985884642E-3</v>
      </c>
      <c r="BO41" s="74">
        <f>SIM_BASE!AB70</f>
        <v>225628.54565516819</v>
      </c>
      <c r="BP41" s="74">
        <f>SIM_BASE!AC70</f>
        <v>204777.48927929834</v>
      </c>
      <c r="BQ41" s="74">
        <f>SIM_BASE!AD70</f>
        <v>143589.06044547464</v>
      </c>
      <c r="BR41" s="95">
        <f t="shared" si="58"/>
        <v>201200.72328845007</v>
      </c>
      <c r="BS41" s="75">
        <f>SIM_BASE!AE70</f>
        <v>9405.1579696986992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12.07703827706789</v>
      </c>
      <c r="AO42" s="74">
        <f>SIM_BASE!F77</f>
        <v>864.70461078574704</v>
      </c>
      <c r="AP42" s="74">
        <f>SIM_BASE!G77</f>
        <v>104.55341106859451</v>
      </c>
      <c r="AQ42" s="95">
        <f t="shared" si="57"/>
        <v>981.33506013140948</v>
      </c>
      <c r="AR42" s="75">
        <f>SIM_BASE!H77</f>
        <v>560.74235036054483</v>
      </c>
      <c r="AS42" s="74">
        <f>SIM_BASE!K77</f>
        <v>69.92226502379151</v>
      </c>
      <c r="AT42" s="74">
        <f>SIM_BASE!L77</f>
        <v>1107.5814704390971</v>
      </c>
      <c r="AU42" s="74">
        <f>SIM_BASE!M77</f>
        <v>106.92791588731478</v>
      </c>
      <c r="AV42" s="95">
        <f t="shared" si="52"/>
        <v>1284.4316513502033</v>
      </c>
      <c r="AW42" s="74">
        <f>SIM_BASE!N77</f>
        <v>37.72714334877292</v>
      </c>
      <c r="AX42" s="74">
        <f>SIM_BASE!O77</f>
        <v>10447.418900760282</v>
      </c>
      <c r="AY42" s="98">
        <f t="shared" si="53"/>
        <v>10485.146044109055</v>
      </c>
      <c r="AZ42" s="72">
        <f>SIM_BASE!V77</f>
        <v>-57.844226746723557</v>
      </c>
      <c r="BA42" s="72">
        <f>SIM_BASE!W77</f>
        <v>-242.87585965334998</v>
      </c>
      <c r="BB42" s="72">
        <f>SIM_BASE!X77</f>
        <v>-1.446913486186483</v>
      </c>
      <c r="BC42" s="88">
        <f t="shared" si="54"/>
        <v>-302.16699988625999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-0.92559133253378412</v>
      </c>
      <c r="BH42" s="88">
        <f t="shared" si="55"/>
        <v>-0.92359133253378412</v>
      </c>
      <c r="BI42" s="75">
        <f>SIM_BASE!U77</f>
        <v>-9924.4026937485087</v>
      </c>
      <c r="BJ42" s="72">
        <f t="shared" si="68"/>
        <v>-2.0000000000616183E-3</v>
      </c>
      <c r="BK42" s="72">
        <f t="shared" si="69"/>
        <v>-2.0000000000616183E-3</v>
      </c>
      <c r="BL42" s="72">
        <f t="shared" si="70"/>
        <v>-2.000000000001334E-3</v>
      </c>
      <c r="BM42" s="88">
        <f t="shared" si="56"/>
        <v>-6.0000000001245706E-3</v>
      </c>
      <c r="BN42" s="73">
        <f t="shared" si="71"/>
        <v>-2.000000002226443E-3</v>
      </c>
      <c r="BO42" s="74">
        <f>SIM_BASE!AB77</f>
        <v>262931.84106674691</v>
      </c>
      <c r="BP42" s="74">
        <f>SIM_BASE!AC77</f>
        <v>217873.21418425115</v>
      </c>
      <c r="BQ42" s="74">
        <f>SIM_BASE!AD77</f>
        <v>146810.50340110593</v>
      </c>
      <c r="BR42" s="95">
        <f t="shared" si="58"/>
        <v>214410.2145717899</v>
      </c>
      <c r="BS42" s="75">
        <f>SIM_BASE!AE77</f>
        <v>9703.5591784292701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11.239842666675912</v>
      </c>
      <c r="AO43" s="74">
        <f>SIM_BASE!F84</f>
        <v>989.88845601335674</v>
      </c>
      <c r="AP43" s="74">
        <f>SIM_BASE!G84</f>
        <v>123.03305032832981</v>
      </c>
      <c r="AQ43" s="95">
        <f t="shared" si="57"/>
        <v>1124.1613490083625</v>
      </c>
      <c r="AR43" s="75">
        <f>SIM_BASE!H84</f>
        <v>606.7885021744753</v>
      </c>
      <c r="AS43" s="74">
        <f>SIM_BASE!K84</f>
        <v>65.276574965517327</v>
      </c>
      <c r="AT43" s="74">
        <f>SIM_BASE!L84</f>
        <v>1261.1410843416802</v>
      </c>
      <c r="AU43" s="74">
        <f>SIM_BASE!M84</f>
        <v>125.00377785440935</v>
      </c>
      <c r="AV43" s="95">
        <f t="shared" si="52"/>
        <v>1451.4214371616067</v>
      </c>
      <c r="AW43" s="74">
        <f>SIM_BASE!N84</f>
        <v>37.824936026242199</v>
      </c>
      <c r="AX43" s="74">
        <f>SIM_BASE!O84</f>
        <v>12301.209166415143</v>
      </c>
      <c r="AY43" s="98">
        <f t="shared" si="53"/>
        <v>12339.034102441385</v>
      </c>
      <c r="AZ43" s="72">
        <f>SIM_BASE!V84</f>
        <v>-54.035732298841531</v>
      </c>
      <c r="BA43" s="72">
        <f>SIM_BASE!W84</f>
        <v>-271.25162832832336</v>
      </c>
      <c r="BB43" s="72">
        <f>SIM_BASE!X84</f>
        <v>-0.57776656394132553</v>
      </c>
      <c r="BC43" s="88">
        <f t="shared" si="54"/>
        <v>-325.86512719110624</v>
      </c>
      <c r="BD43" s="73">
        <f>SIM_BASE!Y84</f>
        <v>1E-3</v>
      </c>
      <c r="BE43" s="72">
        <f>SIM_BASE!R84</f>
        <v>1E-3</v>
      </c>
      <c r="BF43" s="72">
        <f>SIM_BASE!S84</f>
        <v>1E-3</v>
      </c>
      <c r="BG43" s="72">
        <f>SIM_BASE!T84</f>
        <v>-1.3909609621382104</v>
      </c>
      <c r="BH43" s="88">
        <f t="shared" si="55"/>
        <v>-1.3889609621382104</v>
      </c>
      <c r="BI43" s="75">
        <f>SIM_BASE!U84</f>
        <v>-11732.244600266909</v>
      </c>
      <c r="BJ43" s="72">
        <f t="shared" si="68"/>
        <v>-1.9999999998839826E-3</v>
      </c>
      <c r="BK43" s="72">
        <f t="shared" si="69"/>
        <v>-2.00000000009004E-3</v>
      </c>
      <c r="BL43" s="72">
        <f t="shared" si="70"/>
        <v>-2.0000000000066631E-3</v>
      </c>
      <c r="BM43" s="88">
        <f t="shared" si="56"/>
        <v>-5.9999999999806857E-3</v>
      </c>
      <c r="BN43" s="73">
        <f t="shared" si="71"/>
        <v>-2.0000000004074536E-3</v>
      </c>
      <c r="BO43" s="74">
        <f>SIM_BASE!AB84</f>
        <v>309760.82518336602</v>
      </c>
      <c r="BP43" s="74">
        <f>SIM_BASE!AC84</f>
        <v>230708.57253841514</v>
      </c>
      <c r="BQ43" s="74">
        <f>SIM_BASE!AD84</f>
        <v>149048.5859005622</v>
      </c>
      <c r="BR43" s="95">
        <f t="shared" si="58"/>
        <v>227230.91511647985</v>
      </c>
      <c r="BS43" s="75">
        <f>SIM_BASE!AE84</f>
        <v>10012.903572890367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10.367506979349644</v>
      </c>
      <c r="AO44" s="74">
        <f>SIM_BASE!F91</f>
        <v>1139.9665409580068</v>
      </c>
      <c r="AP44" s="74">
        <f>SIM_BASE!G91</f>
        <v>146.13387595607125</v>
      </c>
      <c r="AQ44" s="95">
        <f t="shared" ref="AQ44" si="72">SUM(AN44:AP44)</f>
        <v>1296.4679238934277</v>
      </c>
      <c r="AR44" s="75">
        <f>SIM_BASE!H91</f>
        <v>659.76966882989745</v>
      </c>
      <c r="AS44" s="74">
        <f>SIM_BASE!K91</f>
        <v>60.480003686950923</v>
      </c>
      <c r="AT44" s="74">
        <f>SIM_BASE!L91</f>
        <v>1442.743855478252</v>
      </c>
      <c r="AU44" s="74">
        <f>SIM_BASE!M91</f>
        <v>147.23726027232698</v>
      </c>
      <c r="AV44" s="95">
        <f t="shared" ref="AV44" si="73">SUM(AS44:AU44)</f>
        <v>1650.46111943753</v>
      </c>
      <c r="AW44" s="74">
        <f>SIM_BASE!N91</f>
        <v>37.968677182963752</v>
      </c>
      <c r="AX44" s="74">
        <f>SIM_BASE!O91</f>
        <v>14582.842131394351</v>
      </c>
      <c r="AY44" s="98">
        <f t="shared" ref="AY44" si="74">SUM(AW44:AX44)</f>
        <v>14620.810808577315</v>
      </c>
      <c r="AZ44" s="72">
        <f>SIM_BASE!V91</f>
        <v>-50.111496707601269</v>
      </c>
      <c r="BA44" s="72">
        <f>SIM_BASE!W91</f>
        <v>-302.77631452024514</v>
      </c>
      <c r="BB44" s="72">
        <f>SIM_BASE!X91</f>
        <v>0.88569695655679814</v>
      </c>
      <c r="BC44" s="88">
        <f t="shared" ref="BC44" si="75">SUM(AZ44:BB44)</f>
        <v>-352.0021142712896</v>
      </c>
      <c r="BD44" s="73">
        <f>SIM_BASE!Y91</f>
        <v>1E-3</v>
      </c>
      <c r="BE44" s="72">
        <f>SIM_BASE!R91</f>
        <v>1E-3</v>
      </c>
      <c r="BF44" s="72">
        <f>SIM_BASE!S91</f>
        <v>1E-3</v>
      </c>
      <c r="BG44" s="72">
        <f>SIM_BASE!T91</f>
        <v>-1.9870812728124145</v>
      </c>
      <c r="BH44" s="88">
        <f t="shared" ref="BH44" si="76">SUM(BE44:BG44)</f>
        <v>-1.9850812728124145</v>
      </c>
      <c r="BI44" s="75">
        <f>SIM_BASE!U91</f>
        <v>-13961.040139747416</v>
      </c>
      <c r="BJ44" s="72">
        <f t="shared" ref="BJ44" si="77">AN44-AS44-AZ44-BE44</f>
        <v>-2.0000000000118803E-3</v>
      </c>
      <c r="BK44" s="72">
        <f t="shared" ref="BK44" si="78">AO44-AT44-BA44-BF44</f>
        <v>-2.00000000009004E-3</v>
      </c>
      <c r="BL44" s="72">
        <f t="shared" ref="BL44" si="79">AP44-AU44-BB44-BG44</f>
        <v>-2.0000000001110241E-3</v>
      </c>
      <c r="BM44" s="88">
        <f t="shared" ref="BM44" si="80">SUM(BJ44:BL44)</f>
        <v>-6.0000000002129444E-3</v>
      </c>
      <c r="BN44" s="73">
        <f t="shared" ref="BN44" si="81">AR44-AW44-AX44-BD44-BI44</f>
        <v>-2.0000000004074536E-3</v>
      </c>
      <c r="BO44" s="74">
        <f>SIM_BASE!AB91</f>
        <v>368661.45180790313</v>
      </c>
      <c r="BP44" s="74">
        <f>SIM_BASE!AC91</f>
        <v>243077.10165424299</v>
      </c>
      <c r="BQ44" s="74">
        <f>SIM_BASE!AD91</f>
        <v>150276.13929185682</v>
      </c>
      <c r="BR44" s="95">
        <f>SUMPRODUCT(BO44:BQ44,AS44:AU44)/AV44</f>
        <v>239400.30041543258</v>
      </c>
      <c r="BS44" s="75">
        <f>SIM_BASE!AE91</f>
        <v>10333.600270215904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97.043212590161886</v>
      </c>
      <c r="AO45" s="70">
        <f>SIM_BASE!F8</f>
        <v>82.811970084565985</v>
      </c>
      <c r="AP45" s="70">
        <f>SIM_BASE!G8</f>
        <v>6.4309587999049471</v>
      </c>
      <c r="AQ45" s="94">
        <f t="shared" si="57"/>
        <v>186.28614147463281</v>
      </c>
      <c r="AR45" s="71">
        <f>SIM_BASE!H8</f>
        <v>430.2749176737675</v>
      </c>
      <c r="AS45" s="70">
        <f>SIM_BASE!K8</f>
        <v>101.3935908209112</v>
      </c>
      <c r="AT45" s="70">
        <f>SIM_BASE!L8</f>
        <v>88.501306752352917</v>
      </c>
      <c r="AU45" s="70">
        <f>SIM_BASE!M8</f>
        <v>6.741478743881979</v>
      </c>
      <c r="AV45" s="94">
        <f t="shared" si="52"/>
        <v>196.6363763171461</v>
      </c>
      <c r="AW45" s="70">
        <f>SIM_BASE!N8</f>
        <v>30.359288697347203</v>
      </c>
      <c r="AX45" s="70">
        <f>SIM_BASE!O8</f>
        <v>1182.1128043851922</v>
      </c>
      <c r="AY45" s="97">
        <f t="shared" si="53"/>
        <v>1212.4720930825395</v>
      </c>
      <c r="AZ45" s="68">
        <f>SIM_BASE!V8</f>
        <v>-4.3493782307493261</v>
      </c>
      <c r="BA45" s="68">
        <f>SIM_BASE!W8</f>
        <v>-5.6883366677867206</v>
      </c>
      <c r="BB45" s="68">
        <f>SIM_BASE!X8</f>
        <v>-0.3095199439770307</v>
      </c>
      <c r="BC45" s="87">
        <f t="shared" si="54"/>
        <v>-10.347234842513078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-782.19617540877186</v>
      </c>
      <c r="BJ45" s="68">
        <f t="shared" si="68"/>
        <v>-1.9999999999878995E-3</v>
      </c>
      <c r="BK45" s="68">
        <f t="shared" si="69"/>
        <v>-2.0000000002117204E-3</v>
      </c>
      <c r="BL45" s="68">
        <f t="shared" si="70"/>
        <v>-2.0000000000011666E-3</v>
      </c>
      <c r="BM45" s="87">
        <f t="shared" si="56"/>
        <v>-6.0000000002007866E-3</v>
      </c>
      <c r="BN45" s="69">
        <f t="shared" si="71"/>
        <v>-2.0000000000663931E-3</v>
      </c>
      <c r="BO45" s="70">
        <f>SIM_BASE!AB8</f>
        <v>79612.218468440886</v>
      </c>
      <c r="BP45" s="70">
        <f>SIM_BASE!AC8</f>
        <v>80542.744492646016</v>
      </c>
      <c r="BQ45" s="70">
        <f>SIM_BASE!AD8</f>
        <v>85054.807221471914</v>
      </c>
      <c r="BR45" s="94">
        <f t="shared" si="58"/>
        <v>80217.619502212343</v>
      </c>
      <c r="BS45" s="71">
        <f>SIM_BASE!AE8</f>
        <v>7388.6490268978032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82.50282922994171</v>
      </c>
      <c r="AO46" s="74">
        <f>SIM_BASE!F15</f>
        <v>83.603954134919746</v>
      </c>
      <c r="AP46" s="74">
        <f>SIM_BASE!G15</f>
        <v>7.1783925957987611</v>
      </c>
      <c r="AQ46" s="95">
        <f t="shared" si="57"/>
        <v>173.28517596066021</v>
      </c>
      <c r="AR46" s="75">
        <f>SIM_BASE!H15</f>
        <v>431.41274468669218</v>
      </c>
      <c r="AS46" s="74">
        <f>SIM_BASE!K15</f>
        <v>64.571425374631843</v>
      </c>
      <c r="AT46" s="74">
        <f>SIM_BASE!L15</f>
        <v>83.603954134919746</v>
      </c>
      <c r="AU46" s="74">
        <f>SIM_BASE!M15</f>
        <v>8.0593020896366436</v>
      </c>
      <c r="AV46" s="95">
        <f t="shared" si="52"/>
        <v>156.23468159918824</v>
      </c>
      <c r="AW46" s="74">
        <f>SIM_BASE!N15</f>
        <v>41.593557226189517</v>
      </c>
      <c r="AX46" s="74">
        <f>SIM_BASE!O15</f>
        <v>1215.4183591847102</v>
      </c>
      <c r="AY46" s="98">
        <f t="shared" si="53"/>
        <v>1257.0119164108996</v>
      </c>
      <c r="AZ46" s="72">
        <f>SIM_BASE!V15</f>
        <v>17.932403855309854</v>
      </c>
      <c r="BA46" s="72">
        <f>SIM_BASE!W15</f>
        <v>1E-3</v>
      </c>
      <c r="BB46" s="72">
        <f>SIM_BASE!X15</f>
        <v>-0.87990949383788242</v>
      </c>
      <c r="BC46" s="88">
        <f t="shared" si="54"/>
        <v>17.053494361471973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-825.59817172420753</v>
      </c>
      <c r="BJ46" s="72">
        <f t="shared" si="68"/>
        <v>-1.9999999999870113E-3</v>
      </c>
      <c r="BK46" s="72">
        <f t="shared" si="69"/>
        <v>-2E-3</v>
      </c>
      <c r="BL46" s="72">
        <f t="shared" si="70"/>
        <v>-2.0000000000001119E-3</v>
      </c>
      <c r="BM46" s="88">
        <f t="shared" si="56"/>
        <v>-5.9999999999871233E-3</v>
      </c>
      <c r="BN46" s="73">
        <f t="shared" si="71"/>
        <v>-1.9999999999527063E-3</v>
      </c>
      <c r="BO46" s="74">
        <f>SIM_BASE!AB15</f>
        <v>115452.32532452238</v>
      </c>
      <c r="BP46" s="74">
        <f>SIM_BASE!AC15</f>
        <v>89355.600315079777</v>
      </c>
      <c r="BQ46" s="74">
        <f>SIM_BASE!AD15</f>
        <v>99272.754156587689</v>
      </c>
      <c r="BR46" s="95">
        <f t="shared" si="58"/>
        <v>100652.88752481538</v>
      </c>
      <c r="BS46" s="75">
        <f>SIM_BASE!AE15</f>
        <v>7689.6048841192514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86.880363287737183</v>
      </c>
      <c r="AO47" s="74">
        <f>SIM_BASE!F22</f>
        <v>101.1533768875168</v>
      </c>
      <c r="AP47" s="74">
        <f>SIM_BASE!G22</f>
        <v>7.4697600738895114</v>
      </c>
      <c r="AQ47" s="95">
        <f t="shared" si="57"/>
        <v>195.50350024914349</v>
      </c>
      <c r="AR47" s="75">
        <f>SIM_BASE!H22</f>
        <v>450.9371415237224</v>
      </c>
      <c r="AS47" s="74">
        <f>SIM_BASE!K22</f>
        <v>80.39290145982774</v>
      </c>
      <c r="AT47" s="74">
        <f>SIM_BASE!L22</f>
        <v>104.2526407763324</v>
      </c>
      <c r="AU47" s="74">
        <f>SIM_BASE!M22</f>
        <v>8.7150279472879486</v>
      </c>
      <c r="AV47" s="95">
        <f t="shared" si="52"/>
        <v>193.36057018344809</v>
      </c>
      <c r="AW47" s="74">
        <f>SIM_BASE!N22</f>
        <v>51.859635659940771</v>
      </c>
      <c r="AX47" s="74">
        <f>SIM_BASE!O22</f>
        <v>1459.7251105523751</v>
      </c>
      <c r="AY47" s="98">
        <f t="shared" si="53"/>
        <v>1511.5847462123158</v>
      </c>
      <c r="AZ47" s="72">
        <f>SIM_BASE!V22</f>
        <v>6.4884618279095063</v>
      </c>
      <c r="BA47" s="72">
        <f>SIM_BASE!W22</f>
        <v>-3.0982638888156142</v>
      </c>
      <c r="BB47" s="72">
        <f>SIM_BASE!X22</f>
        <v>-1.2442678733984383</v>
      </c>
      <c r="BC47" s="88">
        <f t="shared" si="54"/>
        <v>2.1459300656954539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-1060.6466046885932</v>
      </c>
      <c r="BJ47" s="72">
        <f t="shared" si="68"/>
        <v>-2.0000000000642828E-3</v>
      </c>
      <c r="BK47" s="72">
        <f t="shared" si="69"/>
        <v>-1.9999999999852349E-3</v>
      </c>
      <c r="BL47" s="72">
        <f t="shared" si="70"/>
        <v>-1.9999999999990017E-3</v>
      </c>
      <c r="BM47" s="88">
        <f t="shared" si="56"/>
        <v>-6.0000000000485195E-3</v>
      </c>
      <c r="BN47" s="73">
        <f t="shared" si="71"/>
        <v>-2.00000000018008E-3</v>
      </c>
      <c r="BO47" s="74">
        <f>SIM_BASE!AB22</f>
        <v>129198.4515090654</v>
      </c>
      <c r="BP47" s="74">
        <f>SIM_BASE!AC22</f>
        <v>116703.20426733958</v>
      </c>
      <c r="BQ47" s="74">
        <f>SIM_BASE!AD22</f>
        <v>103462.09546531136</v>
      </c>
      <c r="BR47" s="95">
        <f t="shared" si="58"/>
        <v>121301.51790550242</v>
      </c>
      <c r="BS47" s="75">
        <f>SIM_BASE!AE22</f>
        <v>7908.0085175019722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88.96312726778541</v>
      </c>
      <c r="AO48" s="74">
        <f>SIM_BASE!F29</f>
        <v>110.41979303430551</v>
      </c>
      <c r="AP48" s="74">
        <f>SIM_BASE!G29</f>
        <v>8.1769439336829119</v>
      </c>
      <c r="AQ48" s="95">
        <f t="shared" si="57"/>
        <v>207.55986423577383</v>
      </c>
      <c r="AR48" s="75">
        <f>SIM_BASE!H29</f>
        <v>471.18820323340844</v>
      </c>
      <c r="AS48" s="74">
        <f>SIM_BASE!K29</f>
        <v>83.047401211569124</v>
      </c>
      <c r="AT48" s="74">
        <f>SIM_BASE!L29</f>
        <v>119.95798346163664</v>
      </c>
      <c r="AU48" s="74">
        <f>SIM_BASE!M29</f>
        <v>9.9706967073452635</v>
      </c>
      <c r="AV48" s="95">
        <f t="shared" si="52"/>
        <v>212.97608138055102</v>
      </c>
      <c r="AW48" s="74">
        <f>SIM_BASE!N29</f>
        <v>58.928789903625329</v>
      </c>
      <c r="AX48" s="74">
        <f>SIM_BASE!O29</f>
        <v>1597.6249306259174</v>
      </c>
      <c r="AY48" s="98">
        <f t="shared" si="53"/>
        <v>1656.5537205295427</v>
      </c>
      <c r="AZ48" s="72">
        <f>SIM_BASE!V29</f>
        <v>5.9167260562162935</v>
      </c>
      <c r="BA48" s="72">
        <f>SIM_BASE!W29</f>
        <v>-9.5371904273311205</v>
      </c>
      <c r="BB48" s="72">
        <f>SIM_BASE!X29</f>
        <v>-1.7927527736623499</v>
      </c>
      <c r="BC48" s="88">
        <f t="shared" si="54"/>
        <v>-5.4132171447771764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-1185.3645172961344</v>
      </c>
      <c r="BJ48" s="72">
        <f t="shared" si="68"/>
        <v>-2.0000000000074394E-3</v>
      </c>
      <c r="BK48" s="72">
        <f t="shared" si="69"/>
        <v>-2.0000000000101039E-3</v>
      </c>
      <c r="BL48" s="72">
        <f t="shared" si="70"/>
        <v>-2.0000000000016662E-3</v>
      </c>
      <c r="BM48" s="88">
        <f t="shared" si="56"/>
        <v>-6.0000000000192096E-3</v>
      </c>
      <c r="BN48" s="73">
        <f t="shared" si="71"/>
        <v>-1.9999999999527063E-3</v>
      </c>
      <c r="BO48" s="74">
        <f>SIM_BASE!AB29</f>
        <v>136703.96373587404</v>
      </c>
      <c r="BP48" s="74">
        <f>SIM_BASE!AC29</f>
        <v>128812.07165396697</v>
      </c>
      <c r="BQ48" s="74">
        <f>SIM_BASE!AD29</f>
        <v>111005.26704977336</v>
      </c>
      <c r="BR48" s="95">
        <f t="shared" si="58"/>
        <v>131055.77374911129</v>
      </c>
      <c r="BS48" s="75">
        <f>SIM_BASE!AE29</f>
        <v>8164.0362454169899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91.077108062537889</v>
      </c>
      <c r="AO49" s="74">
        <f>SIM_BASE!F36</f>
        <v>121.27037079662205</v>
      </c>
      <c r="AP49" s="74">
        <f>SIM_BASE!G36</f>
        <v>9.0331585557680132</v>
      </c>
      <c r="AQ49" s="95">
        <f t="shared" si="57"/>
        <v>221.38063741492795</v>
      </c>
      <c r="AR49" s="75">
        <f>SIM_BASE!H36</f>
        <v>494.40809193379357</v>
      </c>
      <c r="AS49" s="74">
        <f>SIM_BASE!K36</f>
        <v>85.794840635186418</v>
      </c>
      <c r="AT49" s="74">
        <f>SIM_BASE!L36</f>
        <v>138.70187861172201</v>
      </c>
      <c r="AU49" s="74">
        <f>SIM_BASE!M36</f>
        <v>11.506387870711306</v>
      </c>
      <c r="AV49" s="95">
        <f t="shared" si="52"/>
        <v>236.00310711761972</v>
      </c>
      <c r="AW49" s="74">
        <f>SIM_BASE!N36</f>
        <v>66.582551491677393</v>
      </c>
      <c r="AX49" s="74">
        <f>SIM_BASE!O36</f>
        <v>1752.5700174424721</v>
      </c>
      <c r="AY49" s="98">
        <f t="shared" si="53"/>
        <v>1819.1525689341495</v>
      </c>
      <c r="AZ49" s="72">
        <f>SIM_BASE!V36</f>
        <v>5.283267427351479</v>
      </c>
      <c r="BA49" s="72">
        <f>SIM_BASE!W36</f>
        <v>-17.430507815099944</v>
      </c>
      <c r="BB49" s="72">
        <f>SIM_BASE!X36</f>
        <v>-2.4722293149432928</v>
      </c>
      <c r="BC49" s="88">
        <f t="shared" si="54"/>
        <v>-14.619469702691758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-1324.7434770003561</v>
      </c>
      <c r="BJ49" s="72">
        <f t="shared" si="68"/>
        <v>-2.0000000000083276E-3</v>
      </c>
      <c r="BK49" s="72">
        <f t="shared" si="69"/>
        <v>-2.0000000000189857E-3</v>
      </c>
      <c r="BL49" s="72">
        <f t="shared" si="70"/>
        <v>-1.9999999999998899E-3</v>
      </c>
      <c r="BM49" s="88">
        <f t="shared" si="56"/>
        <v>-6.0000000000272032E-3</v>
      </c>
      <c r="BN49" s="73">
        <f t="shared" si="71"/>
        <v>-1.9999999999527063E-3</v>
      </c>
      <c r="BO49" s="74">
        <f>SIM_BASE!AB36</f>
        <v>144469.4826963646</v>
      </c>
      <c r="BP49" s="74">
        <f>SIM_BASE!AC36</f>
        <v>141372.91425655977</v>
      </c>
      <c r="BQ49" s="74">
        <f>SIM_BASE!AD36</f>
        <v>118156.81345397161</v>
      </c>
      <c r="BR49" s="95">
        <f t="shared" si="58"/>
        <v>141366.71152097301</v>
      </c>
      <c r="BS49" s="75">
        <f>SIM_BASE!AE36</f>
        <v>8427.8061094899804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93.235057076775874</v>
      </c>
      <c r="AO50" s="74">
        <f>SIM_BASE!F43</f>
        <v>134.04196765180708</v>
      </c>
      <c r="AP50" s="74">
        <f>SIM_BASE!G43</f>
        <v>10.068351384118991</v>
      </c>
      <c r="AQ50" s="95">
        <f t="shared" si="57"/>
        <v>237.34537611270193</v>
      </c>
      <c r="AR50" s="75">
        <f>SIM_BASE!H43</f>
        <v>520.51849077949862</v>
      </c>
      <c r="AS50" s="74">
        <f>SIM_BASE!K43</f>
        <v>88.627773321500271</v>
      </c>
      <c r="AT50" s="74">
        <f>SIM_BASE!L43</f>
        <v>161.12653646380957</v>
      </c>
      <c r="AU50" s="74">
        <f>SIM_BASE!M43</f>
        <v>13.400310475637422</v>
      </c>
      <c r="AV50" s="95">
        <f t="shared" si="52"/>
        <v>263.15462026094724</v>
      </c>
      <c r="AW50" s="74">
        <f>SIM_BASE!N43</f>
        <v>74.880815757609838</v>
      </c>
      <c r="AX50" s="74">
        <f>SIM_BASE!O43</f>
        <v>1929.1275576534151</v>
      </c>
      <c r="AY50" s="98">
        <f t="shared" si="53"/>
        <v>2004.0083734110249</v>
      </c>
      <c r="AZ50" s="72">
        <f>SIM_BASE!V43</f>
        <v>4.6082837552756493</v>
      </c>
      <c r="BA50" s="72">
        <f>SIM_BASE!W43</f>
        <v>-27.083568812002515</v>
      </c>
      <c r="BB50" s="72">
        <f>SIM_BASE!X43</f>
        <v>-3.3309590915184315</v>
      </c>
      <c r="BC50" s="88">
        <f t="shared" si="54"/>
        <v>-25.806244148245295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-1483.4888826315264</v>
      </c>
      <c r="BJ50" s="72">
        <f t="shared" si="68"/>
        <v>-2.0000000000465193E-3</v>
      </c>
      <c r="BK50" s="72">
        <f t="shared" si="69"/>
        <v>-1.9999999999728004E-3</v>
      </c>
      <c r="BL50" s="72">
        <f t="shared" si="70"/>
        <v>-1.9999999999998899E-3</v>
      </c>
      <c r="BM50" s="88">
        <f t="shared" si="56"/>
        <v>-6.0000000000192096E-3</v>
      </c>
      <c r="BN50" s="73">
        <f t="shared" si="71"/>
        <v>-1.9999999999527063E-3</v>
      </c>
      <c r="BO50" s="74">
        <f>SIM_BASE!AB43</f>
        <v>152507.48470805364</v>
      </c>
      <c r="BP50" s="74">
        <f>SIM_BASE!AC43</f>
        <v>154338.19089824642</v>
      </c>
      <c r="BQ50" s="74">
        <f>SIM_BASE!AD43</f>
        <v>124751.6948781176</v>
      </c>
      <c r="BR50" s="95">
        <f t="shared" si="58"/>
        <v>152215.02982570065</v>
      </c>
      <c r="BS50" s="75">
        <f>SIM_BASE!AE43</f>
        <v>8686.45324899365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95.435459435952822</v>
      </c>
      <c r="AO51" s="74">
        <f>SIM_BASE!F50</f>
        <v>149.05605330600395</v>
      </c>
      <c r="AP51" s="74">
        <f>SIM_BASE!G50</f>
        <v>11.322911009379812</v>
      </c>
      <c r="AQ51" s="95">
        <f t="shared" si="57"/>
        <v>255.81442375133659</v>
      </c>
      <c r="AR51" s="75">
        <f>SIM_BASE!H50</f>
        <v>550.37632111089317</v>
      </c>
      <c r="AS51" s="74">
        <f>SIM_BASE!K50</f>
        <v>91.543696300437773</v>
      </c>
      <c r="AT51" s="74">
        <f>SIM_BASE!L50</f>
        <v>188.12164821133055</v>
      </c>
      <c r="AU51" s="74">
        <f>SIM_BASE!M50</f>
        <v>15.747944208798048</v>
      </c>
      <c r="AV51" s="95">
        <f t="shared" si="52"/>
        <v>295.41328872056641</v>
      </c>
      <c r="AW51" s="74">
        <f>SIM_BASE!N50</f>
        <v>83.674701624008208</v>
      </c>
      <c r="AX51" s="74">
        <f>SIM_BASE!O50</f>
        <v>2129.4642597271163</v>
      </c>
      <c r="AY51" s="98">
        <f t="shared" si="53"/>
        <v>2213.1389613511246</v>
      </c>
      <c r="AZ51" s="72">
        <f>SIM_BASE!V50</f>
        <v>3.892763135515001</v>
      </c>
      <c r="BA51" s="72">
        <f>SIM_BASE!W50</f>
        <v>-39.064594905326615</v>
      </c>
      <c r="BB51" s="72">
        <f>SIM_BASE!X50</f>
        <v>-4.4240331994182336</v>
      </c>
      <c r="BC51" s="88">
        <f t="shared" si="54"/>
        <v>-39.595864969229844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-1662.7616402402311</v>
      </c>
      <c r="BJ51" s="72">
        <f t="shared" si="68"/>
        <v>-1.9999999999519283E-3</v>
      </c>
      <c r="BK51" s="72">
        <f t="shared" si="69"/>
        <v>-1.999999999990564E-3</v>
      </c>
      <c r="BL51" s="72">
        <f t="shared" si="70"/>
        <v>-2.0000000000021103E-3</v>
      </c>
      <c r="BM51" s="88">
        <f t="shared" si="56"/>
        <v>-5.9999999999446026E-3</v>
      </c>
      <c r="BN51" s="73">
        <f t="shared" si="71"/>
        <v>-2.00000000018008E-3</v>
      </c>
      <c r="BO51" s="74">
        <f>SIM_BASE!AB50</f>
        <v>160816.18890443767</v>
      </c>
      <c r="BP51" s="74">
        <f>SIM_BASE!AC50</f>
        <v>167522.49633201133</v>
      </c>
      <c r="BQ51" s="74">
        <f>SIM_BASE!AD50</f>
        <v>130646.51139651545</v>
      </c>
      <c r="BR51" s="95">
        <f t="shared" si="58"/>
        <v>163478.53091315753</v>
      </c>
      <c r="BS51" s="75">
        <f>SIM_BASE!AE50</f>
        <v>8954.9952115808119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97.704251300121911</v>
      </c>
      <c r="AO52" s="74">
        <f>SIM_BASE!F57</f>
        <v>166.72098446498262</v>
      </c>
      <c r="AP52" s="74">
        <f>SIM_BASE!G57</f>
        <v>12.842367816842467</v>
      </c>
      <c r="AQ52" s="95">
        <f t="shared" si="57"/>
        <v>277.26760358194696</v>
      </c>
      <c r="AR52" s="75">
        <f>SIM_BASE!H57</f>
        <v>584.51474683643232</v>
      </c>
      <c r="AS52" s="74">
        <f>SIM_BASE!K57</f>
        <v>94.519638884689968</v>
      </c>
      <c r="AT52" s="74">
        <f>SIM_BASE!L57</f>
        <v>220.82179135463457</v>
      </c>
      <c r="AU52" s="74">
        <f>SIM_BASE!M57</f>
        <v>18.688018124770437</v>
      </c>
      <c r="AV52" s="95">
        <f t="shared" si="52"/>
        <v>334.029448364095</v>
      </c>
      <c r="AW52" s="74">
        <f>SIM_BASE!N57</f>
        <v>92.944174752453591</v>
      </c>
      <c r="AX52" s="74">
        <f>SIM_BASE!O57</f>
        <v>2359.1936325265988</v>
      </c>
      <c r="AY52" s="98">
        <f t="shared" si="53"/>
        <v>2452.1378072790521</v>
      </c>
      <c r="AZ52" s="72">
        <f>SIM_BASE!V57</f>
        <v>3.1856124154319492</v>
      </c>
      <c r="BA52" s="72">
        <f>SIM_BASE!W57</f>
        <v>-54.099806889651909</v>
      </c>
      <c r="BB52" s="72">
        <f>SIM_BASE!X57</f>
        <v>-5.8446503079279655</v>
      </c>
      <c r="BC52" s="88">
        <f t="shared" si="54"/>
        <v>-56.758844782147925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-1867.6220604426205</v>
      </c>
      <c r="BJ52" s="72">
        <f t="shared" si="68"/>
        <v>-2.0000000000065512E-3</v>
      </c>
      <c r="BK52" s="72">
        <f t="shared" si="69"/>
        <v>-2.000000000040302E-3</v>
      </c>
      <c r="BL52" s="72">
        <f t="shared" si="70"/>
        <v>-2.0000000000047749E-3</v>
      </c>
      <c r="BM52" s="88">
        <f t="shared" si="56"/>
        <v>-6.0000000000516281E-3</v>
      </c>
      <c r="BN52" s="73">
        <f t="shared" si="71"/>
        <v>-1.9999999994979589E-3</v>
      </c>
      <c r="BO52" s="74">
        <f>SIM_BASE!AB57</f>
        <v>169478.85419461867</v>
      </c>
      <c r="BP52" s="74">
        <f>SIM_BASE!AC57</f>
        <v>180777.13416183257</v>
      </c>
      <c r="BQ52" s="74">
        <f>SIM_BASE!AD57</f>
        <v>135710.42759968879</v>
      </c>
      <c r="BR52" s="95">
        <f t="shared" si="58"/>
        <v>175058.72585702286</v>
      </c>
      <c r="BS52" s="75">
        <f>SIM_BASE!AE57</f>
        <v>9233.8206779568136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93.524076848052943</v>
      </c>
      <c r="AO53" s="74">
        <f>SIM_BASE!F64</f>
        <v>187.80849702031929</v>
      </c>
      <c r="AP53" s="74">
        <f>SIM_BASE!G64</f>
        <v>14.706392749583678</v>
      </c>
      <c r="AQ53" s="95">
        <f t="shared" ref="AQ53:AQ87" si="82">SUM(AN53:AP53)</f>
        <v>296.03896661795596</v>
      </c>
      <c r="AR53" s="75">
        <f>SIM_BASE!H64</f>
        <v>624.2229789638933</v>
      </c>
      <c r="AS53" s="74">
        <f>SIM_BASE!K64</f>
        <v>90.535144678483348</v>
      </c>
      <c r="AT53" s="74">
        <f>SIM_BASE!L64</f>
        <v>260.42504165769219</v>
      </c>
      <c r="AU53" s="74">
        <f>SIM_BASE!M64</f>
        <v>22.410106616594575</v>
      </c>
      <c r="AV53" s="95">
        <f t="shared" ref="AV53:AV87" si="83">SUM(AS53:AU53)</f>
        <v>373.37029295277011</v>
      </c>
      <c r="AW53" s="74">
        <f>SIM_BASE!N64</f>
        <v>106.80882040616919</v>
      </c>
      <c r="AX53" s="74">
        <f>SIM_BASE!O64</f>
        <v>2608.5417062218312</v>
      </c>
      <c r="AY53" s="98">
        <f t="shared" ref="AY53:AY87" si="84">SUM(AW53:AX53)</f>
        <v>2715.3505266280004</v>
      </c>
      <c r="AZ53" s="72">
        <f>SIM_BASE!V64</f>
        <v>2.9899321695696228</v>
      </c>
      <c r="BA53" s="72">
        <f>SIM_BASE!W64</f>
        <v>-72.615544637373148</v>
      </c>
      <c r="BB53" s="72">
        <f>SIM_BASE!X64</f>
        <v>-7.5083603345298027</v>
      </c>
      <c r="BC53" s="88">
        <f t="shared" ref="BC53:BC87" si="85">SUM(AZ53:BB53)</f>
        <v>-77.133972802333318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-0.19335353248109224</v>
      </c>
      <c r="BH53" s="88">
        <f t="shared" ref="BH53:BH87" si="86">SUM(BE53:BG53)</f>
        <v>-0.19135353248109224</v>
      </c>
      <c r="BI53" s="75">
        <f>SIM_BASE!U64</f>
        <v>-2091.126547664107</v>
      </c>
      <c r="BJ53" s="72">
        <f t="shared" si="68"/>
        <v>-2.0000000000287557E-3</v>
      </c>
      <c r="BK53" s="72">
        <f t="shared" si="69"/>
        <v>-1.9999999997489795E-3</v>
      </c>
      <c r="BL53" s="72">
        <f t="shared" si="70"/>
        <v>-2.0000000000024165E-3</v>
      </c>
      <c r="BM53" s="88">
        <f t="shared" ref="BM53:BM87" si="87">SUM(BJ53:BL53)</f>
        <v>-5.9999999997801517E-3</v>
      </c>
      <c r="BN53" s="73">
        <f t="shared" si="71"/>
        <v>-2.0000000004074536E-3</v>
      </c>
      <c r="BO53" s="74">
        <f>SIM_BASE!AB64</f>
        <v>194703.85571644182</v>
      </c>
      <c r="BP53" s="74">
        <f>SIM_BASE!AC64</f>
        <v>195451.66562247369</v>
      </c>
      <c r="BQ53" s="74">
        <f>SIM_BASE!AD64</f>
        <v>140831.31020637508</v>
      </c>
      <c r="BR53" s="95">
        <f t="shared" ref="BR53:BR87" si="88">SUMPRODUCT(BO53:BQ53,AS53:AU53)/AV53</f>
        <v>191991.96063060104</v>
      </c>
      <c r="BS53" s="75">
        <f>SIM_BASE!AE64</f>
        <v>9511.3911984732295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88.61970984025119</v>
      </c>
      <c r="AO54" s="74">
        <f>SIM_BASE!F71</f>
        <v>212.70619949022102</v>
      </c>
      <c r="AP54" s="74">
        <f>SIM_BASE!G71</f>
        <v>16.989900572416566</v>
      </c>
      <c r="AQ54" s="95">
        <f t="shared" si="82"/>
        <v>318.31580990288876</v>
      </c>
      <c r="AR54" s="75">
        <f>SIM_BASE!H71</f>
        <v>668.48330870253585</v>
      </c>
      <c r="AS54" s="74">
        <f>SIM_BASE!K71</f>
        <v>86.018489942324166</v>
      </c>
      <c r="AT54" s="74">
        <f>SIM_BASE!L71</f>
        <v>308.91140677803503</v>
      </c>
      <c r="AU54" s="74">
        <f>SIM_BASE!M71</f>
        <v>27.148733567160285</v>
      </c>
      <c r="AV54" s="95">
        <f t="shared" si="83"/>
        <v>422.07863028751945</v>
      </c>
      <c r="AW54" s="74">
        <f>SIM_BASE!N71</f>
        <v>120.06812618544487</v>
      </c>
      <c r="AX54" s="74">
        <f>SIM_BASE!O71</f>
        <v>2887.9882083983912</v>
      </c>
      <c r="AY54" s="98">
        <f t="shared" si="84"/>
        <v>3008.0563345838359</v>
      </c>
      <c r="AZ54" s="72">
        <f>SIM_BASE!V71</f>
        <v>2.6022198979270175</v>
      </c>
      <c r="BA54" s="72">
        <f>SIM_BASE!W71</f>
        <v>-96.204207287813972</v>
      </c>
      <c r="BB54" s="72">
        <f>SIM_BASE!X71</f>
        <v>-9.6924371408605712</v>
      </c>
      <c r="BC54" s="88">
        <f t="shared" si="85"/>
        <v>-103.29442453074753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-0.46439585388315152</v>
      </c>
      <c r="BH54" s="88">
        <f t="shared" si="86"/>
        <v>-0.46239585388315152</v>
      </c>
      <c r="BI54" s="75">
        <f>SIM_BASE!U71</f>
        <v>-2339.5720258812999</v>
      </c>
      <c r="BJ54" s="72">
        <f t="shared" si="68"/>
        <v>-1.9999999999936726E-3</v>
      </c>
      <c r="BK54" s="72">
        <f t="shared" si="69"/>
        <v>-2.0000000000331966E-3</v>
      </c>
      <c r="BL54" s="72">
        <f t="shared" si="70"/>
        <v>-1.999999999996116E-3</v>
      </c>
      <c r="BM54" s="88">
        <f t="shared" si="87"/>
        <v>-6.0000000000229852E-3</v>
      </c>
      <c r="BN54" s="73">
        <f t="shared" si="71"/>
        <v>-2.0000000004074536E-3</v>
      </c>
      <c r="BO54" s="74">
        <f>SIM_BASE!AB71</f>
        <v>224701.2078796984</v>
      </c>
      <c r="BP54" s="74">
        <f>SIM_BASE!AC71</f>
        <v>209569.36909857547</v>
      </c>
      <c r="BQ54" s="74">
        <f>SIM_BASE!AD71</f>
        <v>144988.58764056209</v>
      </c>
      <c r="BR54" s="95">
        <f t="shared" si="88"/>
        <v>208499.2639689885</v>
      </c>
      <c r="BS54" s="75">
        <f>SIM_BASE!AE71</f>
        <v>9799.1396295912491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83.210911411377438</v>
      </c>
      <c r="AO55" s="74">
        <f>SIM_BASE!F78</f>
        <v>242.33512600791585</v>
      </c>
      <c r="AP55" s="74">
        <f>SIM_BASE!G78</f>
        <v>19.808606099782811</v>
      </c>
      <c r="AQ55" s="95">
        <f t="shared" si="82"/>
        <v>345.35464351907609</v>
      </c>
      <c r="AR55" s="75">
        <f>SIM_BASE!H78</f>
        <v>719.41340052480859</v>
      </c>
      <c r="AS55" s="74">
        <f>SIM_BASE!K78</f>
        <v>81.017263077710538</v>
      </c>
      <c r="AT55" s="74">
        <f>SIM_BASE!L78</f>
        <v>368.50458668062038</v>
      </c>
      <c r="AU55" s="74">
        <f>SIM_BASE!M78</f>
        <v>33.206816169534093</v>
      </c>
      <c r="AV55" s="95">
        <f t="shared" si="83"/>
        <v>482.72866592786499</v>
      </c>
      <c r="AW55" s="74">
        <f>SIM_BASE!N78</f>
        <v>135.26513514039561</v>
      </c>
      <c r="AX55" s="74">
        <f>SIM_BASE!O78</f>
        <v>3227.334395604671</v>
      </c>
      <c r="AY55" s="98">
        <f t="shared" si="84"/>
        <v>3362.5995307450667</v>
      </c>
      <c r="AZ55" s="72">
        <f>SIM_BASE!V78</f>
        <v>2.1946483336669087</v>
      </c>
      <c r="BA55" s="72">
        <f>SIM_BASE!W78</f>
        <v>-126.16846067270444</v>
      </c>
      <c r="BB55" s="72">
        <f>SIM_BASE!X78</f>
        <v>-12.688434742556813</v>
      </c>
      <c r="BC55" s="88">
        <f t="shared" si="85"/>
        <v>-136.66224708159436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-0.70777532719446401</v>
      </c>
      <c r="BH55" s="88">
        <f t="shared" si="86"/>
        <v>-0.70577532719446401</v>
      </c>
      <c r="BI55" s="75">
        <f>SIM_BASE!U78</f>
        <v>-2643.1851302202585</v>
      </c>
      <c r="BJ55" s="72">
        <f t="shared" si="68"/>
        <v>-2.0000000000087717E-3</v>
      </c>
      <c r="BK55" s="72">
        <f t="shared" si="69"/>
        <v>-2.00000000009004E-3</v>
      </c>
      <c r="BL55" s="72">
        <f t="shared" si="70"/>
        <v>-2.0000000000053308E-3</v>
      </c>
      <c r="BM55" s="88">
        <f t="shared" si="87"/>
        <v>-6.0000000001041425E-3</v>
      </c>
      <c r="BN55" s="73">
        <f t="shared" si="71"/>
        <v>-1.9999999994979589E-3</v>
      </c>
      <c r="BO55" s="74">
        <f>SIM_BASE!AB78</f>
        <v>261893.17219301694</v>
      </c>
      <c r="BP55" s="74">
        <f>SIM_BASE!AC78</f>
        <v>223616.16340165588</v>
      </c>
      <c r="BQ55" s="74">
        <f>SIM_BASE!AD78</f>
        <v>148219.57714876343</v>
      </c>
      <c r="BR55" s="95">
        <f t="shared" si="88"/>
        <v>224853.74872387623</v>
      </c>
      <c r="BS55" s="75">
        <f>SIM_BASE!AE78</f>
        <v>10097.431387294862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77.468043751381416</v>
      </c>
      <c r="AO56" s="74">
        <f>SIM_BASE!F85</f>
        <v>277.8133894290321</v>
      </c>
      <c r="AP56" s="74">
        <f>SIM_BASE!G85</f>
        <v>23.309879901407861</v>
      </c>
      <c r="AQ56" s="95">
        <f t="shared" si="82"/>
        <v>378.59131308182134</v>
      </c>
      <c r="AR56" s="75">
        <f>SIM_BASE!H85</f>
        <v>778.04739913015328</v>
      </c>
      <c r="AS56" s="74">
        <f>SIM_BASE!K85</f>
        <v>75.580822289042374</v>
      </c>
      <c r="AT56" s="74">
        <f>SIM_BASE!L85</f>
        <v>441.91983390918392</v>
      </c>
      <c r="AU56" s="74">
        <f>SIM_BASE!M85</f>
        <v>41.006262502075735</v>
      </c>
      <c r="AV56" s="95">
        <f t="shared" si="83"/>
        <v>558.50691870030209</v>
      </c>
      <c r="AW56" s="74">
        <f>SIM_BASE!N85</f>
        <v>152.79464918226554</v>
      </c>
      <c r="AX56" s="74">
        <f>SIM_BASE!O85</f>
        <v>3645.0545628960099</v>
      </c>
      <c r="AY56" s="98">
        <f t="shared" si="84"/>
        <v>3797.8492120782753</v>
      </c>
      <c r="AZ56" s="72">
        <f>SIM_BASE!V85</f>
        <v>1.888221462339071</v>
      </c>
      <c r="BA56" s="72">
        <f>SIM_BASE!W85</f>
        <v>-164.10544448015187</v>
      </c>
      <c r="BB56" s="72">
        <f>SIM_BASE!X85</f>
        <v>-16.642549243564748</v>
      </c>
      <c r="BC56" s="88">
        <f t="shared" si="85"/>
        <v>-178.85977226137757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-1.0518333571031304</v>
      </c>
      <c r="BH56" s="88">
        <f t="shared" si="86"/>
        <v>-1.0498333571031304</v>
      </c>
      <c r="BI56" s="75">
        <f>SIM_BASE!U85</f>
        <v>-3019.8008129481218</v>
      </c>
      <c r="BJ56" s="72">
        <f t="shared" si="68"/>
        <v>-2.0000000000289777E-3</v>
      </c>
      <c r="BK56" s="72">
        <f t="shared" si="69"/>
        <v>-1.9999999999479314E-3</v>
      </c>
      <c r="BL56" s="72">
        <f t="shared" si="70"/>
        <v>-1.999999999996227E-3</v>
      </c>
      <c r="BM56" s="88">
        <f t="shared" si="87"/>
        <v>-5.9999999999731362E-3</v>
      </c>
      <c r="BN56" s="73">
        <f t="shared" si="71"/>
        <v>-2.0000000004074536E-3</v>
      </c>
      <c r="BO56" s="74">
        <f>SIM_BASE!AB85</f>
        <v>308565.57638792862</v>
      </c>
      <c r="BP56" s="74">
        <f>SIM_BASE!AC85</f>
        <v>237558.42591615801</v>
      </c>
      <c r="BQ56" s="74">
        <f>SIM_BASE!AD85</f>
        <v>150470.40104855504</v>
      </c>
      <c r="BR56" s="95">
        <f t="shared" si="88"/>
        <v>240773.47008558124</v>
      </c>
      <c r="BS56" s="75">
        <f>SIM_BASE!AE85</f>
        <v>10406.661112913829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71.476841202547945</v>
      </c>
      <c r="AO57" s="74">
        <f>SIM_BASE!F92</f>
        <v>320.40944070999552</v>
      </c>
      <c r="AP57" s="74">
        <f>SIM_BASE!G92</f>
        <v>27.68790560017144</v>
      </c>
      <c r="AQ57" s="95">
        <f t="shared" ref="AQ57" si="89">SUM(AN57:AP57)</f>
        <v>419.57418751271496</v>
      </c>
      <c r="AR57" s="75">
        <f>SIM_BASE!H92</f>
        <v>845.59538509461595</v>
      </c>
      <c r="AS57" s="74">
        <f>SIM_BASE!K92</f>
        <v>69.881332441557007</v>
      </c>
      <c r="AT57" s="74">
        <f>SIM_BASE!L92</f>
        <v>532.94489151852906</v>
      </c>
      <c r="AU57" s="74">
        <f>SIM_BASE!M92</f>
        <v>51.120290872704317</v>
      </c>
      <c r="AV57" s="95">
        <f t="shared" ref="AV57" si="90">SUM(AS57:AU57)</f>
        <v>653.9465148327904</v>
      </c>
      <c r="AW57" s="74">
        <f>SIM_BASE!N92</f>
        <v>172.96968693637021</v>
      </c>
      <c r="AX57" s="74">
        <f>SIM_BASE!O92</f>
        <v>4162.1553146773567</v>
      </c>
      <c r="AY57" s="98">
        <f t="shared" ref="AY57" si="91">SUM(AW57:AX57)</f>
        <v>4335.1250016137274</v>
      </c>
      <c r="AZ57" s="72">
        <f>SIM_BASE!V92</f>
        <v>1.5965087609909165</v>
      </c>
      <c r="BA57" s="72">
        <f>SIM_BASE!W92</f>
        <v>-212.53445080853353</v>
      </c>
      <c r="BB57" s="72">
        <f>SIM_BASE!X92</f>
        <v>-21.890898616715429</v>
      </c>
      <c r="BC57" s="88">
        <f t="shared" ref="BC57" si="92">SUM(AZ57:BB57)</f>
        <v>-232.82884066425802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-1.5394866558174611</v>
      </c>
      <c r="BH57" s="88">
        <f t="shared" ref="BH57" si="93">SUM(BE57:BG57)</f>
        <v>-1.5374866558174611</v>
      </c>
      <c r="BI57" s="75">
        <f>SIM_BASE!U92</f>
        <v>-3489.528616519111</v>
      </c>
      <c r="BJ57" s="72">
        <f t="shared" ref="BJ57" si="94">AN57-AS57-AZ57-BE57</f>
        <v>-1.9999999999781295E-3</v>
      </c>
      <c r="BK57" s="72">
        <f t="shared" ref="BK57" si="95">AO57-AT57-BA57-BF57</f>
        <v>-2.0000000000047749E-3</v>
      </c>
      <c r="BL57" s="72">
        <f t="shared" ref="BL57" si="96">AP57-AU57-BB57-BG57</f>
        <v>-1.999999999986235E-3</v>
      </c>
      <c r="BM57" s="88">
        <f t="shared" ref="BM57" si="97">SUM(BJ57:BL57)</f>
        <v>-5.9999999999691394E-3</v>
      </c>
      <c r="BN57" s="73">
        <f t="shared" ref="BN57" si="98">AR57-AW57-AX57-BD57-BI57</f>
        <v>-2.0000000004074536E-3</v>
      </c>
      <c r="BO57" s="74">
        <f>SIM_BASE!AB92</f>
        <v>367245.37604770844</v>
      </c>
      <c r="BP57" s="74">
        <f>SIM_BASE!AC92</f>
        <v>251179.56881226704</v>
      </c>
      <c r="BQ57" s="74">
        <f>SIM_BASE!AD92</f>
        <v>151717.54512474709</v>
      </c>
      <c r="BR57" s="95">
        <f t="shared" ref="BR57" si="99">SUMPRODUCT(BO57:BQ57,AS57:AU57)/AV57</f>
        <v>255807.32599145704</v>
      </c>
      <c r="BS57" s="75">
        <f>SIM_BASE!AE92</f>
        <v>10727.239224174584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58.980659438163009</v>
      </c>
      <c r="AO58" s="70">
        <f>SIM_BASE!F9</f>
        <v>58.138044069897632</v>
      </c>
      <c r="AP58" s="70">
        <f>SIM_BASE!G9</f>
        <v>5.1470242082273154</v>
      </c>
      <c r="AQ58" s="94">
        <f t="shared" si="82"/>
        <v>122.26572771628796</v>
      </c>
      <c r="AR58" s="71">
        <f>SIM_BASE!H9</f>
        <v>312.95915404968315</v>
      </c>
      <c r="AS58" s="70">
        <f>SIM_BASE!K9</f>
        <v>73.27354745655532</v>
      </c>
      <c r="AT58" s="70">
        <f>SIM_BASE!L9</f>
        <v>76.396207453537485</v>
      </c>
      <c r="AU58" s="70">
        <f>SIM_BASE!M9</f>
        <v>6.6961833275157945</v>
      </c>
      <c r="AV58" s="94">
        <f t="shared" si="83"/>
        <v>156.36593823760862</v>
      </c>
      <c r="AW58" s="70">
        <f>SIM_BASE!N9</f>
        <v>18.402649429558497</v>
      </c>
      <c r="AX58" s="70">
        <f>SIM_BASE!O9</f>
        <v>787.98536010137241</v>
      </c>
      <c r="AY58" s="97">
        <f t="shared" si="84"/>
        <v>806.38800953093096</v>
      </c>
      <c r="AZ58" s="68">
        <f>SIM_BASE!V9</f>
        <v>-14.291888018392349</v>
      </c>
      <c r="BA58" s="68">
        <f>SIM_BASE!W9</f>
        <v>-18.25716338363987</v>
      </c>
      <c r="BB58" s="68">
        <f>SIM_BASE!X9</f>
        <v>-1.5481591192884827</v>
      </c>
      <c r="BC58" s="87">
        <f t="shared" si="85"/>
        <v>-34.097210521320704</v>
      </c>
      <c r="BD58" s="69">
        <f>SIM_BASE!Y9</f>
        <v>-172.07495484263782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-321.35190063860989</v>
      </c>
      <c r="BJ58" s="68">
        <f t="shared" si="68"/>
        <v>-1.9999999999621423E-3</v>
      </c>
      <c r="BK58" s="68">
        <f t="shared" si="69"/>
        <v>-1.9999999999834586E-3</v>
      </c>
      <c r="BL58" s="68">
        <f t="shared" si="70"/>
        <v>-1.9999999999963372E-3</v>
      </c>
      <c r="BM58" s="87">
        <f t="shared" si="87"/>
        <v>-5.9999999999419381E-3</v>
      </c>
      <c r="BN58" s="69">
        <f t="shared" si="71"/>
        <v>-2.0000000000663931E-3</v>
      </c>
      <c r="BO58" s="70">
        <f>SIM_BASE!AB9</f>
        <v>82538.734659108988</v>
      </c>
      <c r="BP58" s="70">
        <f>SIM_BASE!AC9</f>
        <v>80704.78129457809</v>
      </c>
      <c r="BQ58" s="70">
        <f>SIM_BASE!AD9</f>
        <v>83859.823210750445</v>
      </c>
      <c r="BR58" s="94">
        <f t="shared" si="88"/>
        <v>81699.288216727902</v>
      </c>
      <c r="BS58" s="71">
        <f>SIM_BASE!AE9</f>
        <v>7730.6606277324254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52.088602152514689</v>
      </c>
      <c r="AO59" s="74">
        <f>SIM_BASE!F16</f>
        <v>58.991880919955861</v>
      </c>
      <c r="AP59" s="74">
        <f>SIM_BASE!G16</f>
        <v>5.7950385532238551</v>
      </c>
      <c r="AQ59" s="95">
        <f t="shared" si="82"/>
        <v>116.8755216256944</v>
      </c>
      <c r="AR59" s="75">
        <f>SIM_BASE!H16</f>
        <v>322.93281342588239</v>
      </c>
      <c r="AS59" s="74">
        <f>SIM_BASE!K16</f>
        <v>49.889968252605755</v>
      </c>
      <c r="AT59" s="74">
        <f>SIM_BASE!L16</f>
        <v>69.086911120983757</v>
      </c>
      <c r="AU59" s="74">
        <f>SIM_BASE!M16</f>
        <v>7.672550924912132</v>
      </c>
      <c r="AV59" s="95">
        <f t="shared" si="83"/>
        <v>126.64943029850164</v>
      </c>
      <c r="AW59" s="74">
        <f>SIM_BASE!N16</f>
        <v>20.881649842841775</v>
      </c>
      <c r="AX59" s="74">
        <f>SIM_BASE!O16</f>
        <v>826.62856547144247</v>
      </c>
      <c r="AY59" s="98">
        <f t="shared" si="84"/>
        <v>847.51021531428421</v>
      </c>
      <c r="AZ59" s="72">
        <f>SIM_BASE!V16</f>
        <v>2.1996338999089331</v>
      </c>
      <c r="BA59" s="72">
        <f>SIM_BASE!W16</f>
        <v>-10.094030201027872</v>
      </c>
      <c r="BB59" s="72">
        <f>SIM_BASE!X16</f>
        <v>-1.8765123716882819</v>
      </c>
      <c r="BC59" s="88">
        <f t="shared" si="85"/>
        <v>-9.7709086728072201</v>
      </c>
      <c r="BD59" s="73">
        <f>SIM_BASE!Y16</f>
        <v>-119.64139965309113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-404.9340022353108</v>
      </c>
      <c r="BJ59" s="72">
        <f t="shared" si="68"/>
        <v>-1.9999999999990017E-3</v>
      </c>
      <c r="BK59" s="72">
        <f t="shared" si="69"/>
        <v>-2.0000000000243148E-3</v>
      </c>
      <c r="BL59" s="72">
        <f t="shared" si="70"/>
        <v>-1.9999999999950049E-3</v>
      </c>
      <c r="BM59" s="88">
        <f t="shared" si="87"/>
        <v>-6.0000000000183214E-3</v>
      </c>
      <c r="BN59" s="73">
        <f t="shared" si="71"/>
        <v>-2.0000000000095497E-3</v>
      </c>
      <c r="BO59" s="74">
        <f>SIM_BASE!AB16</f>
        <v>112760.81042401578</v>
      </c>
      <c r="BP59" s="74">
        <f>SIM_BASE!AC16</f>
        <v>88180.101450096146</v>
      </c>
      <c r="BQ59" s="74">
        <f>SIM_BASE!AD16</f>
        <v>98511.608707127176</v>
      </c>
      <c r="BR59" s="95">
        <f t="shared" si="88"/>
        <v>98488.871120981174</v>
      </c>
      <c r="BS59" s="75">
        <f>SIM_BASE!AE16</f>
        <v>8031.3223136288398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56.440991800252057</v>
      </c>
      <c r="AO60" s="74">
        <f>SIM_BASE!F23</f>
        <v>71.058756727459539</v>
      </c>
      <c r="AP60" s="74">
        <f>SIM_BASE!G23</f>
        <v>6.0200843473629684</v>
      </c>
      <c r="AQ60" s="95">
        <f t="shared" si="82"/>
        <v>133.51983287507457</v>
      </c>
      <c r="AR60" s="75">
        <f>SIM_BASE!H23</f>
        <v>338.59294297994876</v>
      </c>
      <c r="AS60" s="74">
        <f>SIM_BASE!K23</f>
        <v>59.595397615150404</v>
      </c>
      <c r="AT60" s="74">
        <f>SIM_BASE!L23</f>
        <v>83.334103667621378</v>
      </c>
      <c r="AU60" s="74">
        <f>SIM_BASE!M23</f>
        <v>8.1015343226387184</v>
      </c>
      <c r="AV60" s="95">
        <f t="shared" si="83"/>
        <v>151.03103560541049</v>
      </c>
      <c r="AW60" s="74">
        <f>SIM_BASE!N23</f>
        <v>23.910573233671251</v>
      </c>
      <c r="AX60" s="74">
        <f>SIM_BASE!O23</f>
        <v>1014.0248756546687</v>
      </c>
      <c r="AY60" s="98">
        <f t="shared" si="84"/>
        <v>1037.93544888834</v>
      </c>
      <c r="AZ60" s="72">
        <f>SIM_BASE!V23</f>
        <v>-3.1534058148983402</v>
      </c>
      <c r="BA60" s="72">
        <f>SIM_BASE!W23</f>
        <v>-12.274346940161841</v>
      </c>
      <c r="BB60" s="72">
        <f>SIM_BASE!X23</f>
        <v>-2.0804499752757448</v>
      </c>
      <c r="BC60" s="88">
        <f t="shared" si="85"/>
        <v>-17.508202730335928</v>
      </c>
      <c r="BD60" s="73">
        <f>SIM_BASE!Y23</f>
        <v>1E-3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-699.34150590839135</v>
      </c>
      <c r="BJ60" s="72">
        <f t="shared" si="68"/>
        <v>-2.0000000000065512E-3</v>
      </c>
      <c r="BK60" s="72">
        <f t="shared" si="69"/>
        <v>-1.9999999999976694E-3</v>
      </c>
      <c r="BL60" s="72">
        <f t="shared" si="70"/>
        <v>-2.000000000005219E-3</v>
      </c>
      <c r="BM60" s="88">
        <f t="shared" si="87"/>
        <v>-6.0000000000094396E-3</v>
      </c>
      <c r="BN60" s="73">
        <f t="shared" si="71"/>
        <v>-1.9999999997253326E-3</v>
      </c>
      <c r="BO60" s="74">
        <f>SIM_BASE!AB23</f>
        <v>132055.75858874671</v>
      </c>
      <c r="BP60" s="74">
        <f>SIM_BASE!AC23</f>
        <v>114755.19416841131</v>
      </c>
      <c r="BQ60" s="74">
        <f>SIM_BASE!AD23</f>
        <v>102697.29003048068</v>
      </c>
      <c r="BR60" s="95">
        <f t="shared" si="88"/>
        <v>120935.02659571703</v>
      </c>
      <c r="BS60" s="75">
        <f>SIM_BASE!AE23</f>
        <v>8249.5317414541623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57.752102439011523</v>
      </c>
      <c r="AO61" s="74">
        <f>SIM_BASE!F30</f>
        <v>77.593386486712802</v>
      </c>
      <c r="AP61" s="74">
        <f>SIM_BASE!G30</f>
        <v>6.5900712977491551</v>
      </c>
      <c r="AQ61" s="95">
        <f t="shared" si="82"/>
        <v>141.93556022347349</v>
      </c>
      <c r="AR61" s="75">
        <f>SIM_BASE!H30</f>
        <v>354.63312394355705</v>
      </c>
      <c r="AS61" s="74">
        <f>SIM_BASE!K30</f>
        <v>60.89830441998528</v>
      </c>
      <c r="AT61" s="74">
        <f>SIM_BASE!L30</f>
        <v>91.147444378809013</v>
      </c>
      <c r="AU61" s="74">
        <f>SIM_BASE!M30</f>
        <v>9.0023906904604249</v>
      </c>
      <c r="AV61" s="95">
        <f t="shared" si="83"/>
        <v>161.04813948925474</v>
      </c>
      <c r="AW61" s="74">
        <f>SIM_BASE!N30</f>
        <v>25.691862048219342</v>
      </c>
      <c r="AX61" s="74">
        <f>SIM_BASE!O30</f>
        <v>1112.3906886293928</v>
      </c>
      <c r="AY61" s="98">
        <f t="shared" si="84"/>
        <v>1138.0825506776121</v>
      </c>
      <c r="AZ61" s="72">
        <f>SIM_BASE!V30</f>
        <v>-3.1452019809737535</v>
      </c>
      <c r="BA61" s="72">
        <f>SIM_BASE!W30</f>
        <v>-13.553057892096211</v>
      </c>
      <c r="BB61" s="72">
        <f>SIM_BASE!X30</f>
        <v>-2.4113193927112642</v>
      </c>
      <c r="BC61" s="88">
        <f t="shared" si="85"/>
        <v>-19.109579265781228</v>
      </c>
      <c r="BD61" s="73">
        <f>SIM_BASE!Y30</f>
        <v>1E-3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-783.44842673405503</v>
      </c>
      <c r="BJ61" s="72">
        <f t="shared" si="68"/>
        <v>-2.0000000000034426E-3</v>
      </c>
      <c r="BK61" s="72">
        <f t="shared" si="69"/>
        <v>-1.9999999999994458E-3</v>
      </c>
      <c r="BL61" s="72">
        <f t="shared" si="70"/>
        <v>-2.000000000005663E-3</v>
      </c>
      <c r="BM61" s="88">
        <f t="shared" si="87"/>
        <v>-6.0000000000085514E-3</v>
      </c>
      <c r="BN61" s="73">
        <f t="shared" si="71"/>
        <v>-2.0000000000663931E-3</v>
      </c>
      <c r="BO61" s="74">
        <f>SIM_BASE!AB30</f>
        <v>139540.31157150032</v>
      </c>
      <c r="BP61" s="74">
        <f>SIM_BASE!AC30</f>
        <v>126599.95634718075</v>
      </c>
      <c r="BQ61" s="74">
        <f>SIM_BASE!AD30</f>
        <v>110227.14256279822</v>
      </c>
      <c r="BR61" s="95">
        <f t="shared" si="88"/>
        <v>130577.96706742838</v>
      </c>
      <c r="BS61" s="75">
        <f>SIM_BASE!AE30</f>
        <v>8505.487460551507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59.085876523715683</v>
      </c>
      <c r="AO62" s="74">
        <f>SIM_BASE!F37</f>
        <v>85.247673077582618</v>
      </c>
      <c r="AP62" s="74">
        <f>SIM_BASE!G37</f>
        <v>7.2801806277527303</v>
      </c>
      <c r="AQ62" s="95">
        <f t="shared" si="82"/>
        <v>151.61373022905104</v>
      </c>
      <c r="AR62" s="75">
        <f>SIM_BASE!H37</f>
        <v>372.93723961525814</v>
      </c>
      <c r="AS62" s="74">
        <f>SIM_BASE!K37</f>
        <v>62.225658128781774</v>
      </c>
      <c r="AT62" s="74">
        <f>SIM_BASE!L37</f>
        <v>100.11496895312028</v>
      </c>
      <c r="AU62" s="74">
        <f>SIM_BASE!M37</f>
        <v>10.091280235160593</v>
      </c>
      <c r="AV62" s="95">
        <f t="shared" si="83"/>
        <v>172.43190731706264</v>
      </c>
      <c r="AW62" s="74">
        <f>SIM_BASE!N37</f>
        <v>27.577603273489025</v>
      </c>
      <c r="AX62" s="74">
        <f>SIM_BASE!O37</f>
        <v>1222.7317257433342</v>
      </c>
      <c r="AY62" s="98">
        <f t="shared" si="84"/>
        <v>1250.3093290168233</v>
      </c>
      <c r="AZ62" s="72">
        <f>SIM_BASE!V37</f>
        <v>-3.1387816050660962</v>
      </c>
      <c r="BA62" s="72">
        <f>SIM_BASE!W37</f>
        <v>-14.866295875537656</v>
      </c>
      <c r="BB62" s="72">
        <f>SIM_BASE!X37</f>
        <v>-2.8100996074078615</v>
      </c>
      <c r="BC62" s="88">
        <f t="shared" si="85"/>
        <v>-20.815177088011612</v>
      </c>
      <c r="BD62" s="73">
        <f>SIM_BASE!Y37</f>
        <v>1E-3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-877.37108940156509</v>
      </c>
      <c r="BJ62" s="72">
        <f t="shared" si="68"/>
        <v>-1.9999999999945608E-3</v>
      </c>
      <c r="BK62" s="72">
        <f t="shared" si="69"/>
        <v>-2.0000000000083276E-3</v>
      </c>
      <c r="BL62" s="72">
        <f t="shared" si="70"/>
        <v>-2.0000000000007781E-3</v>
      </c>
      <c r="BM62" s="88">
        <f t="shared" si="87"/>
        <v>-6.0000000000036665E-3</v>
      </c>
      <c r="BN62" s="73">
        <f t="shared" si="71"/>
        <v>-1.9999999999527063E-3</v>
      </c>
      <c r="BO62" s="74">
        <f>SIM_BASE!AB37</f>
        <v>147263.67863844277</v>
      </c>
      <c r="BP62" s="74">
        <f>SIM_BASE!AC37</f>
        <v>138795.84218974886</v>
      </c>
      <c r="BQ62" s="74">
        <f>SIM_BASE!AD37</f>
        <v>117355.02474619805</v>
      </c>
      <c r="BR62" s="95">
        <f t="shared" si="88"/>
        <v>140596.85108354973</v>
      </c>
      <c r="BS62" s="75">
        <f>SIM_BASE!AE37</f>
        <v>8769.2006995469983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60.446081319505552</v>
      </c>
      <c r="AO63" s="74">
        <f>SIM_BASE!F44</f>
        <v>93.858227883489917</v>
      </c>
      <c r="AP63" s="74">
        <f>SIM_BASE!G44</f>
        <v>8.1185268423075101</v>
      </c>
      <c r="AQ63" s="95">
        <f t="shared" si="82"/>
        <v>162.42283604530297</v>
      </c>
      <c r="AR63" s="75">
        <f>SIM_BASE!H44</f>
        <v>393.37881465464068</v>
      </c>
      <c r="AS63" s="74">
        <f>SIM_BASE!K44</f>
        <v>63.579547759232121</v>
      </c>
      <c r="AT63" s="74">
        <f>SIM_BASE!L44</f>
        <v>110.97356489506853</v>
      </c>
      <c r="AU63" s="74">
        <f>SIM_BASE!M44</f>
        <v>11.408608100282958</v>
      </c>
      <c r="AV63" s="95">
        <f t="shared" si="83"/>
        <v>185.96172075458361</v>
      </c>
      <c r="AW63" s="74">
        <f>SIM_BASE!N44</f>
        <v>29.602998158618689</v>
      </c>
      <c r="AX63" s="74">
        <f>SIM_BASE!O44</f>
        <v>1344.0274301851377</v>
      </c>
      <c r="AY63" s="98">
        <f t="shared" si="84"/>
        <v>1373.6304283437564</v>
      </c>
      <c r="AZ63" s="72">
        <f>SIM_BASE!V44</f>
        <v>-3.1324664397265614</v>
      </c>
      <c r="BA63" s="72">
        <f>SIM_BASE!W44</f>
        <v>-17.114337011578627</v>
      </c>
      <c r="BB63" s="72">
        <f>SIM_BASE!X44</f>
        <v>-3.2890812579754418</v>
      </c>
      <c r="BC63" s="88">
        <f t="shared" si="85"/>
        <v>-23.53588470928063</v>
      </c>
      <c r="BD63" s="73">
        <f>SIM_BASE!Y44</f>
        <v>1E-3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-980.25061368911577</v>
      </c>
      <c r="BJ63" s="72">
        <f t="shared" si="68"/>
        <v>-2.0000000000069953E-3</v>
      </c>
      <c r="BK63" s="72">
        <f t="shared" si="69"/>
        <v>-1.999999999990564E-3</v>
      </c>
      <c r="BL63" s="72">
        <f t="shared" si="70"/>
        <v>-2.0000000000061071E-3</v>
      </c>
      <c r="BM63" s="88">
        <f t="shared" si="87"/>
        <v>-6.0000000000036665E-3</v>
      </c>
      <c r="BN63" s="73">
        <f t="shared" si="71"/>
        <v>-1.9999999999527063E-3</v>
      </c>
      <c r="BO63" s="74">
        <f>SIM_BASE!AB44</f>
        <v>155246.49017220762</v>
      </c>
      <c r="BP63" s="74">
        <f>SIM_BASE!AC44</f>
        <v>150323.54243194501</v>
      </c>
      <c r="BQ63" s="74">
        <f>SIM_BASE!AD44</f>
        <v>123921.18946173048</v>
      </c>
      <c r="BR63" s="95">
        <f t="shared" si="88"/>
        <v>150386.91403852022</v>
      </c>
      <c r="BS63" s="75">
        <f>SIM_BASE!AE44</f>
        <v>9027.8035677495136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61.822985809780711</v>
      </c>
      <c r="AO64" s="74">
        <f>SIM_BASE!F51</f>
        <v>103.90926622328971</v>
      </c>
      <c r="AP64" s="74">
        <f>SIM_BASE!G51</f>
        <v>9.1339787870057307</v>
      </c>
      <c r="AQ64" s="95">
        <f t="shared" si="82"/>
        <v>174.86623082007614</v>
      </c>
      <c r="AR64" s="75">
        <f>SIM_BASE!H51</f>
        <v>416.81834262852738</v>
      </c>
      <c r="AS64" s="74">
        <f>SIM_BASE!K51</f>
        <v>64.974101591126953</v>
      </c>
      <c r="AT64" s="74">
        <f>SIM_BASE!L51</f>
        <v>123.64668833286282</v>
      </c>
      <c r="AU64" s="74">
        <f>SIM_BASE!M51</f>
        <v>13.018256710403104</v>
      </c>
      <c r="AV64" s="95">
        <f t="shared" si="83"/>
        <v>201.63904663439288</v>
      </c>
      <c r="AW64" s="74">
        <f>SIM_BASE!N51</f>
        <v>31.748401059723129</v>
      </c>
      <c r="AX64" s="74">
        <f>SIM_BASE!O51</f>
        <v>1481.7506055175941</v>
      </c>
      <c r="AY64" s="98">
        <f t="shared" si="84"/>
        <v>1513.4990065773172</v>
      </c>
      <c r="AZ64" s="72">
        <f>SIM_BASE!V51</f>
        <v>-3.150115781346269</v>
      </c>
      <c r="BA64" s="72">
        <f>SIM_BASE!W51</f>
        <v>-19.736422109573091</v>
      </c>
      <c r="BB64" s="72">
        <f>SIM_BASE!X51</f>
        <v>-3.8832779233973729</v>
      </c>
      <c r="BC64" s="88">
        <f t="shared" si="85"/>
        <v>-26.769815814316733</v>
      </c>
      <c r="BD64" s="73">
        <f>SIM_BASE!Y51</f>
        <v>1E-3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-1096.6796639487898</v>
      </c>
      <c r="BJ64" s="72">
        <f t="shared" si="68"/>
        <v>-1.9999999999728004E-3</v>
      </c>
      <c r="BK64" s="72">
        <f t="shared" si="69"/>
        <v>-2.0000000000260912E-3</v>
      </c>
      <c r="BL64" s="72">
        <f t="shared" si="70"/>
        <v>-2.0000000000007781E-3</v>
      </c>
      <c r="BM64" s="88">
        <f t="shared" si="87"/>
        <v>-5.9999999999996697E-3</v>
      </c>
      <c r="BN64" s="73">
        <f t="shared" si="71"/>
        <v>-1.9999999999527063E-3</v>
      </c>
      <c r="BO64" s="74">
        <f>SIM_BASE!AB51</f>
        <v>163514.15842620825</v>
      </c>
      <c r="BP64" s="74">
        <f>SIM_BASE!AC51</f>
        <v>161709.60314806364</v>
      </c>
      <c r="BQ64" s="74">
        <f>SIM_BASE!AD51</f>
        <v>129793.08652088161</v>
      </c>
      <c r="BR64" s="95">
        <f t="shared" si="88"/>
        <v>160230.48462531884</v>
      </c>
      <c r="BS64" s="75">
        <f>SIM_BASE!AE51</f>
        <v>9296.3080033532478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63.23086425264998</v>
      </c>
      <c r="AO65" s="74">
        <f>SIM_BASE!F58</f>
        <v>115.68449774145998</v>
      </c>
      <c r="AP65" s="74">
        <f>SIM_BASE!G58</f>
        <v>10.367369015650894</v>
      </c>
      <c r="AQ65" s="95">
        <f t="shared" si="82"/>
        <v>189.28273100976085</v>
      </c>
      <c r="AR65" s="75">
        <f>SIM_BASE!H58</f>
        <v>443.5715552242475</v>
      </c>
      <c r="AS65" s="74">
        <f>SIM_BASE!K58</f>
        <v>66.386878210937994</v>
      </c>
      <c r="AT65" s="74">
        <f>SIM_BASE!L58</f>
        <v>138.46468007020053</v>
      </c>
      <c r="AU65" s="74">
        <f>SIM_BASE!M58</f>
        <v>14.995631191819211</v>
      </c>
      <c r="AV65" s="95">
        <f t="shared" si="83"/>
        <v>219.84718947295772</v>
      </c>
      <c r="AW65" s="74">
        <f>SIM_BASE!N58</f>
        <v>33.916316285286065</v>
      </c>
      <c r="AX65" s="74">
        <f>SIM_BASE!O58</f>
        <v>1638.2635127302592</v>
      </c>
      <c r="AY65" s="98">
        <f t="shared" si="84"/>
        <v>1672.1798290155452</v>
      </c>
      <c r="AZ65" s="72">
        <f>SIM_BASE!V58</f>
        <v>-3.1550139582880248</v>
      </c>
      <c r="BA65" s="72">
        <f>SIM_BASE!W58</f>
        <v>-22.7791823287406</v>
      </c>
      <c r="BB65" s="72">
        <f>SIM_BASE!X58</f>
        <v>-4.6272621761683146</v>
      </c>
      <c r="BC65" s="88">
        <f t="shared" si="85"/>
        <v>-30.561458463196939</v>
      </c>
      <c r="BD65" s="73">
        <f>SIM_BASE!Y58</f>
        <v>1E-3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-1228.607273791298</v>
      </c>
      <c r="BJ65" s="72">
        <f t="shared" si="68"/>
        <v>-1.9999999999892317E-3</v>
      </c>
      <c r="BK65" s="72">
        <f t="shared" si="69"/>
        <v>-1.9999999999514842E-3</v>
      </c>
      <c r="BL65" s="72">
        <f t="shared" si="70"/>
        <v>-2.0000000000021103E-3</v>
      </c>
      <c r="BM65" s="88">
        <f t="shared" si="87"/>
        <v>-5.9999999999428262E-3</v>
      </c>
      <c r="BN65" s="73">
        <f t="shared" si="71"/>
        <v>-1.9999999997253326E-3</v>
      </c>
      <c r="BO65" s="74">
        <f>SIM_BASE!AB58</f>
        <v>172059.55832130689</v>
      </c>
      <c r="BP65" s="74">
        <f>SIM_BASE!AC58</f>
        <v>172774.64435512593</v>
      </c>
      <c r="BQ65" s="74">
        <f>SIM_BASE!AD58</f>
        <v>134821.50726710996</v>
      </c>
      <c r="BR65" s="95">
        <f t="shared" si="88"/>
        <v>169969.95270880504</v>
      </c>
      <c r="BS65" s="75">
        <f>SIM_BASE!AE58</f>
        <v>9575.1011759629091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60.439004679889003</v>
      </c>
      <c r="AO66" s="74">
        <f>SIM_BASE!F65</f>
        <v>129.63349308822256</v>
      </c>
      <c r="AP66" s="74">
        <f>SIM_BASE!G65</f>
        <v>11.875779955155361</v>
      </c>
      <c r="AQ66" s="95">
        <f t="shared" si="82"/>
        <v>201.94827772326693</v>
      </c>
      <c r="AR66" s="75">
        <f>SIM_BASE!H65</f>
        <v>474.75905575168952</v>
      </c>
      <c r="AS66" s="74">
        <f>SIM_BASE!K65</f>
        <v>63.558708528057025</v>
      </c>
      <c r="AT66" s="74">
        <f>SIM_BASE!L65</f>
        <v>155.94462206825841</v>
      </c>
      <c r="AU66" s="74">
        <f>SIM_BASE!M65</f>
        <v>17.465346840519267</v>
      </c>
      <c r="AV66" s="95">
        <f t="shared" si="83"/>
        <v>236.9686774368347</v>
      </c>
      <c r="AW66" s="74">
        <f>SIM_BASE!N65</f>
        <v>37.268257136041775</v>
      </c>
      <c r="AX66" s="74">
        <f>SIM_BASE!O65</f>
        <v>1813.0196773897414</v>
      </c>
      <c r="AY66" s="98">
        <f t="shared" si="84"/>
        <v>1850.2879345257832</v>
      </c>
      <c r="AZ66" s="72">
        <f>SIM_BASE!V65</f>
        <v>-3.1187038481680482</v>
      </c>
      <c r="BA66" s="72">
        <f>SIM_BASE!W65</f>
        <v>-26.310128980035746</v>
      </c>
      <c r="BB66" s="72">
        <f>SIM_BASE!X65</f>
        <v>-5.588566885363905</v>
      </c>
      <c r="BC66" s="88">
        <f t="shared" si="85"/>
        <v>-35.017399713567698</v>
      </c>
      <c r="BD66" s="73">
        <f>SIM_BASE!Y65</f>
        <v>1E-3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-1375.5278787740938</v>
      </c>
      <c r="BJ66" s="72">
        <f t="shared" si="68"/>
        <v>-1.9999999999741327E-3</v>
      </c>
      <c r="BK66" s="72">
        <f t="shared" si="69"/>
        <v>-2.0000000001006981E-3</v>
      </c>
      <c r="BL66" s="72">
        <f t="shared" si="70"/>
        <v>-2.0000000000012222E-3</v>
      </c>
      <c r="BM66" s="88">
        <f t="shared" si="87"/>
        <v>-6.000000000076053E-3</v>
      </c>
      <c r="BN66" s="73">
        <f t="shared" si="71"/>
        <v>-1.9999999999527063E-3</v>
      </c>
      <c r="BO66" s="74">
        <f>SIM_BASE!AB65</f>
        <v>197180.57739001105</v>
      </c>
      <c r="BP66" s="74">
        <f>SIM_BASE!AC65</f>
        <v>184713.27863295976</v>
      </c>
      <c r="BQ66" s="74">
        <f>SIM_BASE!AD65</f>
        <v>139903.06408490898</v>
      </c>
      <c r="BR66" s="95">
        <f t="shared" si="88"/>
        <v>184754.54766841891</v>
      </c>
      <c r="BS66" s="75">
        <f>SIM_BASE!AE65</f>
        <v>9852.6359448724907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57.162484828443873</v>
      </c>
      <c r="AO67" s="74">
        <f>SIM_BASE!F72</f>
        <v>145.99724472708567</v>
      </c>
      <c r="AP67" s="74">
        <f>SIM_BASE!G72</f>
        <v>13.724892681767585</v>
      </c>
      <c r="AQ67" s="95">
        <f t="shared" si="82"/>
        <v>216.88462223729712</v>
      </c>
      <c r="AR67" s="75">
        <f>SIM_BASE!H72</f>
        <v>510.04362401598871</v>
      </c>
      <c r="AS67" s="74">
        <f>SIM_BASE!K72</f>
        <v>60.478386534700192</v>
      </c>
      <c r="AT67" s="74">
        <f>SIM_BASE!L72</f>
        <v>176.53846929209078</v>
      </c>
      <c r="AU67" s="74">
        <f>SIM_BASE!M72</f>
        <v>20.541734176742288</v>
      </c>
      <c r="AV67" s="95">
        <f t="shared" si="83"/>
        <v>257.55859000353325</v>
      </c>
      <c r="AW67" s="74">
        <f>SIM_BASE!N72</f>
        <v>40.462910012311028</v>
      </c>
      <c r="AX67" s="74">
        <f>SIM_BASE!O72</f>
        <v>2013.8879344953389</v>
      </c>
      <c r="AY67" s="98">
        <f t="shared" si="84"/>
        <v>2054.35084450765</v>
      </c>
      <c r="AZ67" s="72">
        <f>SIM_BASE!V72</f>
        <v>-3.3149017062563662</v>
      </c>
      <c r="BA67" s="72">
        <f>SIM_BASE!W72</f>
        <v>-30.540224565005143</v>
      </c>
      <c r="BB67" s="72">
        <f>SIM_BASE!X72</f>
        <v>-6.8158414949747028</v>
      </c>
      <c r="BC67" s="88">
        <f t="shared" si="85"/>
        <v>-40.670967766236217</v>
      </c>
      <c r="BD67" s="73">
        <f>SIM_BASE!Y72</f>
        <v>1E-3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-1544.3062204916612</v>
      </c>
      <c r="BJ67" s="72">
        <f t="shared" si="68"/>
        <v>-1.9999999999532605E-3</v>
      </c>
      <c r="BK67" s="72">
        <f t="shared" si="69"/>
        <v>-1.999999999965695E-3</v>
      </c>
      <c r="BL67" s="72">
        <f t="shared" si="70"/>
        <v>-2.000000000000334E-3</v>
      </c>
      <c r="BM67" s="88">
        <f t="shared" si="87"/>
        <v>-5.9999999999192895E-3</v>
      </c>
      <c r="BN67" s="73">
        <f t="shared" si="71"/>
        <v>-1.9999999999527063E-3</v>
      </c>
      <c r="BO67" s="74">
        <f>SIM_BASE!AB72</f>
        <v>227062.99293201111</v>
      </c>
      <c r="BP67" s="74">
        <f>SIM_BASE!AC72</f>
        <v>196122.92983097961</v>
      </c>
      <c r="BQ67" s="74">
        <f>SIM_BASE!AD72</f>
        <v>144093.77167866795</v>
      </c>
      <c r="BR67" s="95">
        <f t="shared" si="88"/>
        <v>199238.47709118447</v>
      </c>
      <c r="BS67" s="75">
        <f>SIM_BASE!AE72</f>
        <v>10140.345763467161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53.612525925238117</v>
      </c>
      <c r="AO68" s="74">
        <f>SIM_BASE!F79</f>
        <v>165.42770750063858</v>
      </c>
      <c r="AP68" s="74">
        <f>SIM_BASE!G79</f>
        <v>16.005791005107987</v>
      </c>
      <c r="AQ68" s="95">
        <f t="shared" si="82"/>
        <v>235.04602443098469</v>
      </c>
      <c r="AR68" s="75">
        <f>SIM_BASE!H79</f>
        <v>550.31477815912785</v>
      </c>
      <c r="AS68" s="74">
        <f>SIM_BASE!K79</f>
        <v>57.044162677698289</v>
      </c>
      <c r="AT68" s="74">
        <f>SIM_BASE!L79</f>
        <v>200.79469249633431</v>
      </c>
      <c r="AU68" s="74">
        <f>SIM_BASE!M79</f>
        <v>24.394223093421413</v>
      </c>
      <c r="AV68" s="95">
        <f t="shared" si="83"/>
        <v>282.233078267454</v>
      </c>
      <c r="AW68" s="74">
        <f>SIM_BASE!N79</f>
        <v>43.790256070424206</v>
      </c>
      <c r="AX68" s="74">
        <f>SIM_BASE!O79</f>
        <v>2253.9116527822125</v>
      </c>
      <c r="AY68" s="98">
        <f t="shared" si="84"/>
        <v>2297.7019088526367</v>
      </c>
      <c r="AZ68" s="72">
        <f>SIM_BASE!V79</f>
        <v>-3.4306367524601415</v>
      </c>
      <c r="BA68" s="72">
        <f>SIM_BASE!W79</f>
        <v>-35.365984995695676</v>
      </c>
      <c r="BB68" s="72">
        <f>SIM_BASE!X79</f>
        <v>-8.3874320883134317</v>
      </c>
      <c r="BC68" s="88">
        <f t="shared" si="85"/>
        <v>-47.184053836469246</v>
      </c>
      <c r="BD68" s="73">
        <f>SIM_BASE!Y79</f>
        <v>1E-3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-1747.3861306935087</v>
      </c>
      <c r="BJ68" s="72">
        <f t="shared" si="68"/>
        <v>-2.000000000030088E-3</v>
      </c>
      <c r="BK68" s="72">
        <f t="shared" si="69"/>
        <v>-2.0000000000545129E-3</v>
      </c>
      <c r="BL68" s="72">
        <f t="shared" si="70"/>
        <v>-1.9999999999941167E-3</v>
      </c>
      <c r="BM68" s="88">
        <f t="shared" si="87"/>
        <v>-6.0000000000787175E-3</v>
      </c>
      <c r="BN68" s="73">
        <f t="shared" si="71"/>
        <v>-2.00000000018008E-3</v>
      </c>
      <c r="BO68" s="74">
        <f>SIM_BASE!AB79</f>
        <v>264038.64137144818</v>
      </c>
      <c r="BP68" s="74">
        <f>SIM_BASE!AC79</f>
        <v>207022.91167200485</v>
      </c>
      <c r="BQ68" s="74">
        <f>SIM_BASE!AD79</f>
        <v>147306.59963344887</v>
      </c>
      <c r="BR68" s="95">
        <f t="shared" si="88"/>
        <v>213385.31799588786</v>
      </c>
      <c r="BS68" s="75">
        <f>SIM_BASE!AE79</f>
        <v>10438.607492945774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49.846386664284047</v>
      </c>
      <c r="AO69" s="74">
        <f>SIM_BASE!F86</f>
        <v>188.49963014032164</v>
      </c>
      <c r="AP69" s="74">
        <f>SIM_BASE!G86</f>
        <v>18.838060033532887</v>
      </c>
      <c r="AQ69" s="95">
        <f t="shared" si="82"/>
        <v>257.18407683813859</v>
      </c>
      <c r="AR69" s="75">
        <f>SIM_BASE!H86</f>
        <v>596.84929919042065</v>
      </c>
      <c r="AS69" s="74">
        <f>SIM_BASE!K86</f>
        <v>53.376142367707068</v>
      </c>
      <c r="AT69" s="74">
        <f>SIM_BASE!L86</f>
        <v>229.63469727578195</v>
      </c>
      <c r="AU69" s="74">
        <f>SIM_BASE!M86</f>
        <v>29.246916180624456</v>
      </c>
      <c r="AV69" s="95">
        <f t="shared" si="83"/>
        <v>312.25775582411347</v>
      </c>
      <c r="AW69" s="74">
        <f>SIM_BASE!N86</f>
        <v>47.783174327099864</v>
      </c>
      <c r="AX69" s="74">
        <f>SIM_BASE!O86</f>
        <v>2548.706692855927</v>
      </c>
      <c r="AY69" s="98">
        <f t="shared" si="84"/>
        <v>2596.4898671830269</v>
      </c>
      <c r="AZ69" s="72">
        <f>SIM_BASE!V86</f>
        <v>-3.5287557034230259</v>
      </c>
      <c r="BA69" s="72">
        <f>SIM_BASE!W86</f>
        <v>-41.134067135460434</v>
      </c>
      <c r="BB69" s="72">
        <f>SIM_BASE!X86</f>
        <v>-10.407856147091566</v>
      </c>
      <c r="BC69" s="88">
        <f t="shared" si="85"/>
        <v>-55.070678985975022</v>
      </c>
      <c r="BD69" s="73">
        <f>SIM_BASE!Y86</f>
        <v>1E-3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-1999.6395679926063</v>
      </c>
      <c r="BJ69" s="72">
        <f t="shared" si="68"/>
        <v>-1.9999999999950049E-3</v>
      </c>
      <c r="BK69" s="72">
        <f t="shared" si="69"/>
        <v>-1.9999999998697717E-3</v>
      </c>
      <c r="BL69" s="72">
        <f t="shared" si="70"/>
        <v>-2.0000000000029985E-3</v>
      </c>
      <c r="BM69" s="88">
        <f t="shared" si="87"/>
        <v>-5.9999999998677752E-3</v>
      </c>
      <c r="BN69" s="73">
        <f t="shared" si="71"/>
        <v>-1.9999999999527063E-3</v>
      </c>
      <c r="BO69" s="74">
        <f>SIM_BASE!AB86</f>
        <v>310454.08572923939</v>
      </c>
      <c r="BP69" s="74">
        <f>SIM_BASE!AC86</f>
        <v>217324.90963711863</v>
      </c>
      <c r="BQ69" s="74">
        <f>SIM_BASE!AD86</f>
        <v>149564.29537545107</v>
      </c>
      <c r="BR69" s="95">
        <f t="shared" si="88"/>
        <v>226897.40895945847</v>
      </c>
      <c r="BS69" s="75">
        <f>SIM_BASE!AE86</f>
        <v>10747.812885717854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45.953742258218327</v>
      </c>
      <c r="AO70" s="74">
        <f>SIM_BASE!F93</f>
        <v>216.07898617304232</v>
      </c>
      <c r="AP70" s="74">
        <f>SIM_BASE!G93</f>
        <v>22.376362124430329</v>
      </c>
      <c r="AQ70" s="95">
        <f t="shared" ref="AQ70" si="100">SUM(AN70:AP70)</f>
        <v>284.40909055569097</v>
      </c>
      <c r="AR70" s="75">
        <f>SIM_BASE!H93</f>
        <v>650.2714962521809</v>
      </c>
      <c r="AS70" s="74">
        <f>SIM_BASE!K93</f>
        <v>49.51715905682201</v>
      </c>
      <c r="AT70" s="74">
        <f>SIM_BASE!L93</f>
        <v>263.91282564463393</v>
      </c>
      <c r="AU70" s="74">
        <f>SIM_BASE!M93</f>
        <v>35.401937287343493</v>
      </c>
      <c r="AV70" s="95">
        <f t="shared" ref="AV70" si="101">SUM(AS70:AU70)</f>
        <v>348.83192198879948</v>
      </c>
      <c r="AW70" s="74">
        <f>SIM_BASE!N93</f>
        <v>52.119226473030004</v>
      </c>
      <c r="AX70" s="74">
        <f>SIM_BASE!O93</f>
        <v>2909.4160950353034</v>
      </c>
      <c r="AY70" s="98">
        <f t="shared" ref="AY70" si="102">SUM(AW70:AX70)</f>
        <v>2961.5353215083333</v>
      </c>
      <c r="AZ70" s="72">
        <f>SIM_BASE!V93</f>
        <v>-3.5624167986036812</v>
      </c>
      <c r="BA70" s="72">
        <f>SIM_BASE!W93</f>
        <v>-47.832839471591576</v>
      </c>
      <c r="BB70" s="72">
        <f>SIM_BASE!X93</f>
        <v>-13.024575162913171</v>
      </c>
      <c r="BC70" s="88">
        <f t="shared" ref="BC70" si="103">SUM(AZ70:BB70)</f>
        <v>-64.419831433108428</v>
      </c>
      <c r="BD70" s="73">
        <f>SIM_BASE!Y93</f>
        <v>1E-3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-2311.2628252561531</v>
      </c>
      <c r="BJ70" s="72">
        <f t="shared" ref="BJ70" si="105">AN70-AS70-AZ70-BE70</f>
        <v>-2.0000000000016662E-3</v>
      </c>
      <c r="BK70" s="72">
        <f t="shared" ref="BK70" si="106">AO70-AT70-BA70-BF70</f>
        <v>-2.0000000000260912E-3</v>
      </c>
      <c r="BL70" s="72">
        <f t="shared" ref="BL70" si="107">AP70-AU70-BB70-BG70</f>
        <v>-1.9999999999923404E-3</v>
      </c>
      <c r="BM70" s="88">
        <f t="shared" ref="BM70" si="108">SUM(BJ70:BL70)</f>
        <v>-6.0000000000200978E-3</v>
      </c>
      <c r="BN70" s="73">
        <f t="shared" ref="BN70" si="109">AR70-AW70-AX70-BD70-BI70</f>
        <v>-1.9999999999527063E-3</v>
      </c>
      <c r="BO70" s="74">
        <f>SIM_BASE!AB93</f>
        <v>368756.09939535672</v>
      </c>
      <c r="BP70" s="74">
        <f>SIM_BASE!AC93</f>
        <v>226833.43366682815</v>
      </c>
      <c r="BQ70" s="74">
        <f>SIM_BASE!AD93</f>
        <v>150772.10492668336</v>
      </c>
      <c r="BR70" s="95">
        <f t="shared" ref="BR70" si="110">SUMPRODUCT(BO70:BQ70,AS70:AU70)/AV70</f>
        <v>239260.30331190693</v>
      </c>
      <c r="BS70" s="75">
        <f>SIM_BASE!AE93</f>
        <v>11068.373108250196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45.125638719458472</v>
      </c>
      <c r="AO71" s="70">
        <f>SIM_BASE!F10</f>
        <v>75.318898027449549</v>
      </c>
      <c r="AP71" s="70">
        <f>SIM_BASE!G10</f>
        <v>7.0154824615355187</v>
      </c>
      <c r="AQ71" s="94">
        <f t="shared" si="82"/>
        <v>127.46001920844354</v>
      </c>
      <c r="AR71" s="71">
        <f>SIM_BASE!H10</f>
        <v>1057.9985190946591</v>
      </c>
      <c r="AS71" s="70">
        <f>SIM_BASE!K10</f>
        <v>33.471229836622065</v>
      </c>
      <c r="AT71" s="70">
        <f>SIM_BASE!L10</f>
        <v>59.314386873693458</v>
      </c>
      <c r="AU71" s="70">
        <f>SIM_BASE!M10</f>
        <v>5.4653074309244296</v>
      </c>
      <c r="AV71" s="94">
        <f t="shared" si="83"/>
        <v>98.250924141239949</v>
      </c>
      <c r="AW71" s="70">
        <f>SIM_BASE!N10</f>
        <v>15.411497887133979</v>
      </c>
      <c r="AX71" s="70">
        <f>SIM_BASE!O10</f>
        <v>870.51106636488748</v>
      </c>
      <c r="AY71" s="97">
        <f t="shared" si="84"/>
        <v>885.92256425202152</v>
      </c>
      <c r="AZ71" s="68">
        <f>SIM_BASE!V10</f>
        <v>11.655408882836415</v>
      </c>
      <c r="BA71" s="68">
        <f>SIM_BASE!W10</f>
        <v>16.005511153756107</v>
      </c>
      <c r="BB71" s="68">
        <f>SIM_BASE!X10</f>
        <v>1.5501591192884825</v>
      </c>
      <c r="BC71" s="87">
        <f t="shared" si="85"/>
        <v>29.211079155881006</v>
      </c>
      <c r="BD71" s="69">
        <f>SIM_BASE!Y10</f>
        <v>172.07695484263783</v>
      </c>
      <c r="BE71" s="68">
        <f>SIM_BASE!R10</f>
        <v>1E-3</v>
      </c>
      <c r="BF71" s="68">
        <f>SIM_BASE!S10</f>
        <v>1E-3</v>
      </c>
      <c r="BG71" s="68">
        <f>SIM_BASE!T10</f>
        <v>2.0159113226059597E-3</v>
      </c>
      <c r="BH71" s="87">
        <f t="shared" si="86"/>
        <v>4.0159113226059598E-3</v>
      </c>
      <c r="BI71" s="71">
        <f>SIM_BASE!U10</f>
        <v>1E-3</v>
      </c>
      <c r="BJ71" s="68">
        <f t="shared" si="68"/>
        <v>-2.0000000000083276E-3</v>
      </c>
      <c r="BK71" s="68">
        <f t="shared" si="69"/>
        <v>-2.000000000015433E-3</v>
      </c>
      <c r="BL71" s="68">
        <f t="shared" si="70"/>
        <v>-1.9999999999993721E-3</v>
      </c>
      <c r="BM71" s="87">
        <f t="shared" si="87"/>
        <v>-6.0000000000231327E-3</v>
      </c>
      <c r="BN71" s="69">
        <f t="shared" si="71"/>
        <v>-2.0000000001753051E-3</v>
      </c>
      <c r="BO71" s="70">
        <f>SIM_BASE!AB10</f>
        <v>80982.491821146221</v>
      </c>
      <c r="BP71" s="70">
        <f>SIM_BASE!AC10</f>
        <v>76980.30696116366</v>
      </c>
      <c r="BQ71" s="70">
        <f>SIM_BASE!AD10</f>
        <v>82303.256365208028</v>
      </c>
      <c r="BR71" s="94">
        <f t="shared" si="88"/>
        <v>78639.829308201268</v>
      </c>
      <c r="BS71" s="71">
        <f>SIM_BASE!AE10</f>
        <v>7211.1880737846559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41.339832481273255</v>
      </c>
      <c r="AO72" s="74">
        <f>SIM_BASE!F17</f>
        <v>78.400633295488916</v>
      </c>
      <c r="AP72" s="74">
        <f>SIM_BASE!G17</f>
        <v>7.9034590113399172</v>
      </c>
      <c r="AQ72" s="95">
        <f t="shared" si="82"/>
        <v>127.64392478810208</v>
      </c>
      <c r="AR72" s="75">
        <f>SIM_BASE!H17</f>
        <v>1099.6291132839845</v>
      </c>
      <c r="AS72" s="74">
        <f>SIM_BASE!K17</f>
        <v>21.789789238746174</v>
      </c>
      <c r="AT72" s="74">
        <f>SIM_BASE!L17</f>
        <v>52.128339215876366</v>
      </c>
      <c r="AU72" s="74">
        <f>SIM_BASE!M17</f>
        <v>6.3712050697008857</v>
      </c>
      <c r="AV72" s="95">
        <f t="shared" si="83"/>
        <v>80.289333524323439</v>
      </c>
      <c r="AW72" s="74">
        <f>SIM_BASE!N17</f>
        <v>22.087084651955376</v>
      </c>
      <c r="AX72" s="74">
        <f>SIM_BASE!O17</f>
        <v>957.89962897893793</v>
      </c>
      <c r="AY72" s="98">
        <f t="shared" si="84"/>
        <v>979.98671363089329</v>
      </c>
      <c r="AZ72" s="72">
        <f>SIM_BASE!V17</f>
        <v>19.551043242527083</v>
      </c>
      <c r="BA72" s="72">
        <f>SIM_BASE!W17</f>
        <v>26.273294079612551</v>
      </c>
      <c r="BB72" s="72">
        <f>SIM_BASE!X17</f>
        <v>1.5332539416390334</v>
      </c>
      <c r="BC72" s="88">
        <f t="shared" si="85"/>
        <v>47.357591263778666</v>
      </c>
      <c r="BD72" s="73">
        <f>SIM_BASE!Y17</f>
        <v>119.64339965309114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-2.0000000000012222E-3</v>
      </c>
      <c r="BK72" s="72">
        <f t="shared" si="69"/>
        <v>-2.0000000000012222E-3</v>
      </c>
      <c r="BL72" s="72">
        <f t="shared" si="70"/>
        <v>-2.0000000000018883E-3</v>
      </c>
      <c r="BM72" s="88">
        <f t="shared" si="87"/>
        <v>-6.0000000000043326E-3</v>
      </c>
      <c r="BN72" s="73">
        <f t="shared" si="71"/>
        <v>-1.9999999999763532E-3</v>
      </c>
      <c r="BO72" s="74">
        <f>SIM_BASE!AB17</f>
        <v>113954.88682404243</v>
      </c>
      <c r="BP72" s="74">
        <f>SIM_BASE!AC17</f>
        <v>85874.358092218958</v>
      </c>
      <c r="BQ72" s="74">
        <f>SIM_BASE!AD17</f>
        <v>96956.364232895605</v>
      </c>
      <c r="BR72" s="95">
        <f t="shared" si="88"/>
        <v>94374.547426561476</v>
      </c>
      <c r="BS72" s="75">
        <f>SIM_BASE!AE17</f>
        <v>7512.1181670445758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44.28211162189745</v>
      </c>
      <c r="AO73" s="74">
        <f>SIM_BASE!F24</f>
        <v>94.785451564575595</v>
      </c>
      <c r="AP73" s="74">
        <f>SIM_BASE!G24</f>
        <v>8.2099778062687463</v>
      </c>
      <c r="AQ73" s="95">
        <f t="shared" si="82"/>
        <v>147.27754099274179</v>
      </c>
      <c r="AR73" s="75">
        <f>SIM_BASE!H24</f>
        <v>1162.0385049258748</v>
      </c>
      <c r="AS73" s="74">
        <f>SIM_BASE!K24</f>
        <v>26.118711219803178</v>
      </c>
      <c r="AT73" s="74">
        <f>SIM_BASE!L24</f>
        <v>61.162825249589211</v>
      </c>
      <c r="AU73" s="74">
        <f>SIM_BASE!M24</f>
        <v>6.8360802536389311</v>
      </c>
      <c r="AV73" s="95">
        <f t="shared" si="83"/>
        <v>94.117616723031318</v>
      </c>
      <c r="AW73" s="74">
        <f>SIM_BASE!N24</f>
        <v>28.872774349289749</v>
      </c>
      <c r="AX73" s="74">
        <f>SIM_BASE!O24</f>
        <v>1177.4986249774201</v>
      </c>
      <c r="AY73" s="98">
        <f t="shared" si="84"/>
        <v>1206.3713993267099</v>
      </c>
      <c r="AZ73" s="72">
        <f>SIM_BASE!V24</f>
        <v>18.164400402094266</v>
      </c>
      <c r="BA73" s="72">
        <f>SIM_BASE!W24</f>
        <v>33.623626314986382</v>
      </c>
      <c r="BB73" s="72">
        <f>SIM_BASE!X24</f>
        <v>1.3748975526298153</v>
      </c>
      <c r="BC73" s="88">
        <f t="shared" si="85"/>
        <v>53.162924269710466</v>
      </c>
      <c r="BD73" s="73">
        <f>SIM_BASE!Y24</f>
        <v>1E-3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-44.331894400834926</v>
      </c>
      <c r="BJ73" s="72">
        <f t="shared" si="68"/>
        <v>-1.9999999999941167E-3</v>
      </c>
      <c r="BK73" s="72">
        <f t="shared" si="69"/>
        <v>-1.9999999999976694E-3</v>
      </c>
      <c r="BL73" s="72">
        <f t="shared" si="70"/>
        <v>-2.0000000000001119E-3</v>
      </c>
      <c r="BM73" s="88">
        <f t="shared" si="87"/>
        <v>-5.9999999999918981E-3</v>
      </c>
      <c r="BN73" s="73">
        <f t="shared" si="71"/>
        <v>-2.0000000002013962E-3</v>
      </c>
      <c r="BO73" s="74">
        <f>SIM_BASE!AB24</f>
        <v>131180.98747359961</v>
      </c>
      <c r="BP73" s="74">
        <f>SIM_BASE!AC24</f>
        <v>112422.78860026103</v>
      </c>
      <c r="BQ73" s="74">
        <f>SIM_BASE!AD24</f>
        <v>101138.60644043186</v>
      </c>
      <c r="BR73" s="95">
        <f t="shared" si="88"/>
        <v>116808.79431213409</v>
      </c>
      <c r="BS73" s="75">
        <f>SIM_BASE!AE24</f>
        <v>7808.0125385818337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45.30125936936723</v>
      </c>
      <c r="AO74" s="74">
        <f>SIM_BASE!F31</f>
        <v>103.93997108195896</v>
      </c>
      <c r="AP74" s="74">
        <f>SIM_BASE!G31</f>
        <v>8.9966651763355774</v>
      </c>
      <c r="AQ74" s="95">
        <f t="shared" si="82"/>
        <v>158.23789562766177</v>
      </c>
      <c r="AR74" s="75">
        <f>SIM_BASE!H31</f>
        <v>1218.7562721028439</v>
      </c>
      <c r="AS74" s="74">
        <f>SIM_BASE!K31</f>
        <v>26.554273085515135</v>
      </c>
      <c r="AT74" s="74">
        <f>SIM_BASE!L31</f>
        <v>65.653516313584021</v>
      </c>
      <c r="AU74" s="74">
        <f>SIM_BASE!M31</f>
        <v>7.7202960893147532</v>
      </c>
      <c r="AV74" s="95">
        <f t="shared" si="83"/>
        <v>99.928085488413913</v>
      </c>
      <c r="AW74" s="74">
        <f>SIM_BASE!N31</f>
        <v>33.623338743860344</v>
      </c>
      <c r="AX74" s="74">
        <f>SIM_BASE!O31</f>
        <v>1303.3905866375878</v>
      </c>
      <c r="AY74" s="98">
        <f t="shared" si="84"/>
        <v>1337.0139253814482</v>
      </c>
      <c r="AZ74" s="72">
        <f>SIM_BASE!V31</f>
        <v>18.747986283852097</v>
      </c>
      <c r="BA74" s="72">
        <f>SIM_BASE!W31</f>
        <v>38.287454768374857</v>
      </c>
      <c r="BB74" s="72">
        <f>SIM_BASE!X31</f>
        <v>1.2773690870208239</v>
      </c>
      <c r="BC74" s="88">
        <f t="shared" si="85"/>
        <v>58.31281013924778</v>
      </c>
      <c r="BD74" s="73">
        <f>SIM_BASE!Y31</f>
        <v>1E-3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-118.25665327860406</v>
      </c>
      <c r="BJ74" s="72">
        <f t="shared" si="68"/>
        <v>-2.0000000000012222E-3</v>
      </c>
      <c r="BK74" s="72">
        <f t="shared" si="69"/>
        <v>-1.9999999999195097E-3</v>
      </c>
      <c r="BL74" s="72">
        <f t="shared" si="70"/>
        <v>-1.9999999999996678E-3</v>
      </c>
      <c r="BM74" s="88">
        <f t="shared" si="87"/>
        <v>-5.9999999999203997E-3</v>
      </c>
      <c r="BN74" s="73">
        <f t="shared" si="71"/>
        <v>-2.0000000002085017E-3</v>
      </c>
      <c r="BO74" s="74">
        <f>SIM_BASE!AB31</f>
        <v>138626.07664149962</v>
      </c>
      <c r="BP74" s="74">
        <f>SIM_BASE!AC31</f>
        <v>124774.31491165711</v>
      </c>
      <c r="BQ74" s="74">
        <f>SIM_BASE!AD31</f>
        <v>108660.75136363863</v>
      </c>
      <c r="BR74" s="95">
        <f t="shared" si="88"/>
        <v>127210.28654921296</v>
      </c>
      <c r="BS74" s="75">
        <f>SIM_BASE!AE31</f>
        <v>8064.0155099870317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46.353350746043141</v>
      </c>
      <c r="AO75" s="74">
        <f>SIM_BASE!F38</f>
        <v>114.64190506835428</v>
      </c>
      <c r="AP75" s="74">
        <f>SIM_BASE!G38</f>
        <v>9.9426789446096357</v>
      </c>
      <c r="AQ75" s="95">
        <f t="shared" si="82"/>
        <v>170.93793475900705</v>
      </c>
      <c r="AR75" s="75">
        <f>SIM_BASE!H38</f>
        <v>1283.4749317479072</v>
      </c>
      <c r="AS75" s="74">
        <f>SIM_BASE!K38</f>
        <v>26.984753097349472</v>
      </c>
      <c r="AT75" s="74">
        <f>SIM_BASE!L38</f>
        <v>70.874603090124026</v>
      </c>
      <c r="AU75" s="74">
        <f>SIM_BASE!M38</f>
        <v>8.8055573358259327</v>
      </c>
      <c r="AV75" s="95">
        <f t="shared" si="83"/>
        <v>106.66491352329943</v>
      </c>
      <c r="AW75" s="74">
        <f>SIM_BASE!N38</f>
        <v>38.871337855752607</v>
      </c>
      <c r="AX75" s="74">
        <f>SIM_BASE!O38</f>
        <v>1447.342659559358</v>
      </c>
      <c r="AY75" s="98">
        <f t="shared" si="84"/>
        <v>1486.2139974151107</v>
      </c>
      <c r="AZ75" s="72">
        <f>SIM_BASE!V38</f>
        <v>19.369597648693659</v>
      </c>
      <c r="BA75" s="72">
        <f>SIM_BASE!W38</f>
        <v>43.768301978230248</v>
      </c>
      <c r="BB75" s="72">
        <f>SIM_BASE!X38</f>
        <v>1.1381216087837061</v>
      </c>
      <c r="BC75" s="88">
        <f t="shared" si="85"/>
        <v>64.276021235707617</v>
      </c>
      <c r="BD75" s="73">
        <f>SIM_BASE!Y38</f>
        <v>1E-3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-202.73806566720364</v>
      </c>
      <c r="BJ75" s="72">
        <f t="shared" ref="BJ75:BJ108" si="111">AN75-AS75-AZ75-BE75</f>
        <v>-1.999999999990564E-3</v>
      </c>
      <c r="BK75" s="72">
        <f t="shared" ref="BK75:BK108" si="112">AO75-AT75-BA75-BF75</f>
        <v>-1.9999999999976694E-3</v>
      </c>
      <c r="BL75" s="72">
        <f t="shared" ref="BL75:BL108" si="113">AP75-AU75-BB75-BG75</f>
        <v>-2.0000000000029985E-3</v>
      </c>
      <c r="BM75" s="88">
        <f t="shared" si="87"/>
        <v>-5.999999999991232E-3</v>
      </c>
      <c r="BN75" s="73">
        <f t="shared" ref="BN75:BN108" si="114">AR75-AW75-AX75-BD75-BI75</f>
        <v>-1.9999999998390194E-3</v>
      </c>
      <c r="BO75" s="74">
        <f>SIM_BASE!AB38</f>
        <v>146384.67433718211</v>
      </c>
      <c r="BP75" s="74">
        <f>SIM_BASE!AC38</f>
        <v>137519.81612868904</v>
      </c>
      <c r="BQ75" s="74">
        <f>SIM_BASE!AD38</f>
        <v>115774.55290635627</v>
      </c>
      <c r="BR75" s="95">
        <f t="shared" si="88"/>
        <v>137967.35643351375</v>
      </c>
      <c r="BS75" s="75">
        <f>SIM_BASE!AE38</f>
        <v>8327.7631658801092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47.430271203755588</v>
      </c>
      <c r="AO76" s="74">
        <f>SIM_BASE!F45</f>
        <v>126.90241914801088</v>
      </c>
      <c r="AP76" s="74">
        <f>SIM_BASE!G45</f>
        <v>11.089506377017734</v>
      </c>
      <c r="AQ76" s="95">
        <f t="shared" si="82"/>
        <v>185.4221967287842</v>
      </c>
      <c r="AR76" s="75">
        <f>SIM_BASE!H45</f>
        <v>1355.7263314875788</v>
      </c>
      <c r="AS76" s="74">
        <f>SIM_BASE!K45</f>
        <v>27.418161405927144</v>
      </c>
      <c r="AT76" s="74">
        <f>SIM_BASE!L45</f>
        <v>77.2066211237603</v>
      </c>
      <c r="AU76" s="74">
        <f>SIM_BASE!M45</f>
        <v>10.134889787574544</v>
      </c>
      <c r="AV76" s="95">
        <f t="shared" si="83"/>
        <v>114.75967231726199</v>
      </c>
      <c r="AW76" s="74">
        <f>SIM_BASE!N45</f>
        <v>44.69968522786138</v>
      </c>
      <c r="AX76" s="74">
        <f>SIM_BASE!O45</f>
        <v>1610.0638294842959</v>
      </c>
      <c r="AY76" s="98">
        <f t="shared" si="84"/>
        <v>1654.7635147121573</v>
      </c>
      <c r="AZ76" s="72">
        <f>SIM_BASE!V45</f>
        <v>20.013109797828449</v>
      </c>
      <c r="BA76" s="72">
        <f>SIM_BASE!W45</f>
        <v>49.69679802425059</v>
      </c>
      <c r="BB76" s="72">
        <f>SIM_BASE!X45</f>
        <v>0.95561658944319061</v>
      </c>
      <c r="BC76" s="88">
        <f t="shared" si="85"/>
        <v>70.665524411522227</v>
      </c>
      <c r="BD76" s="73">
        <f>SIM_BASE!Y45</f>
        <v>1E-3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-299.03618322457845</v>
      </c>
      <c r="BJ76" s="72">
        <f t="shared" si="111"/>
        <v>-2.0000000000047749E-3</v>
      </c>
      <c r="BK76" s="72">
        <f t="shared" si="112"/>
        <v>-2.0000000000118803E-3</v>
      </c>
      <c r="BL76" s="72">
        <f t="shared" si="113"/>
        <v>-1.9999999999997789E-3</v>
      </c>
      <c r="BM76" s="88">
        <f t="shared" si="87"/>
        <v>-6.000000000016434E-3</v>
      </c>
      <c r="BN76" s="73">
        <f t="shared" si="114"/>
        <v>-2.0000000000095497E-3</v>
      </c>
      <c r="BO76" s="74">
        <f>SIM_BASE!AB45</f>
        <v>154425.74383678337</v>
      </c>
      <c r="BP76" s="74">
        <f>SIM_BASE!AC45</f>
        <v>149851.83402755656</v>
      </c>
      <c r="BQ76" s="74">
        <f>SIM_BASE!AD45</f>
        <v>122316.43726585848</v>
      </c>
      <c r="BR76" s="95">
        <f t="shared" si="88"/>
        <v>148512.86180039117</v>
      </c>
      <c r="BS76" s="75">
        <f>SIM_BASE!AE45</f>
        <v>8586.3883035484832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48.51715328200099</v>
      </c>
      <c r="AO77" s="74">
        <f>SIM_BASE!F52</f>
        <v>141.26718503274648</v>
      </c>
      <c r="AP77" s="74">
        <f>SIM_BASE!G52</f>
        <v>12.478884836131011</v>
      </c>
      <c r="AQ77" s="95">
        <f t="shared" si="82"/>
        <v>202.26322315087847</v>
      </c>
      <c r="AR77" s="75">
        <f>SIM_BASE!H52</f>
        <v>1438.5229254293704</v>
      </c>
      <c r="AS77" s="74">
        <f>SIM_BASE!K52</f>
        <v>27.866416379762672</v>
      </c>
      <c r="AT77" s="74">
        <f>SIM_BASE!L52</f>
        <v>84.637408970851084</v>
      </c>
      <c r="AU77" s="74">
        <f>SIM_BASE!M52</f>
        <v>11.77678352297538</v>
      </c>
      <c r="AV77" s="95">
        <f t="shared" si="83"/>
        <v>124.28060887358913</v>
      </c>
      <c r="AW77" s="74">
        <f>SIM_BASE!N52</f>
        <v>51.185442318968342</v>
      </c>
      <c r="AX77" s="74">
        <f>SIM_BASE!O52</f>
        <v>1797.6413041803821</v>
      </c>
      <c r="AY77" s="98">
        <f t="shared" si="84"/>
        <v>1848.8267464993505</v>
      </c>
      <c r="AZ77" s="72">
        <f>SIM_BASE!V52</f>
        <v>20.651736902238316</v>
      </c>
      <c r="BA77" s="72">
        <f>SIM_BASE!W52</f>
        <v>56.630776061895446</v>
      </c>
      <c r="BB77" s="72">
        <f>SIM_BASE!X52</f>
        <v>0.70310131315562807</v>
      </c>
      <c r="BC77" s="88">
        <f t="shared" si="85"/>
        <v>77.985614277289386</v>
      </c>
      <c r="BD77" s="73">
        <f>SIM_BASE!Y52</f>
        <v>1E-3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-410.30282106997987</v>
      </c>
      <c r="BJ77" s="72">
        <f t="shared" si="111"/>
        <v>-1.9999999999976694E-3</v>
      </c>
      <c r="BK77" s="72">
        <f t="shared" si="112"/>
        <v>-2.0000000000474074E-3</v>
      </c>
      <c r="BL77" s="72">
        <f t="shared" si="113"/>
        <v>-1.9999999999978915E-3</v>
      </c>
      <c r="BM77" s="88">
        <f t="shared" si="87"/>
        <v>-6.0000000000429684E-3</v>
      </c>
      <c r="BN77" s="73">
        <f t="shared" si="114"/>
        <v>-2.0000000002369234E-3</v>
      </c>
      <c r="BO77" s="74">
        <f>SIM_BASE!AB52</f>
        <v>162737.53915240752</v>
      </c>
      <c r="BP77" s="74">
        <f>SIM_BASE!AC52</f>
        <v>162041.9038456566</v>
      </c>
      <c r="BQ77" s="74">
        <f>SIM_BASE!AD52</f>
        <v>128146.76352176709</v>
      </c>
      <c r="BR77" s="95">
        <f t="shared" si="88"/>
        <v>158985.98972992165</v>
      </c>
      <c r="BS77" s="75">
        <f>SIM_BASE!AE52</f>
        <v>8854.9076185406884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49.623943116695109</v>
      </c>
      <c r="AO78" s="74">
        <f>SIM_BASE!F59</f>
        <v>158.17843249889603</v>
      </c>
      <c r="AP78" s="74">
        <f>SIM_BASE!G59</f>
        <v>14.167467739641115</v>
      </c>
      <c r="AQ78" s="95">
        <f t="shared" si="82"/>
        <v>221.96984335523226</v>
      </c>
      <c r="AR78" s="75">
        <f>SIM_BASE!H59</f>
        <v>1532.9414157352171</v>
      </c>
      <c r="AS78" s="74">
        <f>SIM_BASE!K59</f>
        <v>28.319527825299868</v>
      </c>
      <c r="AT78" s="74">
        <f>SIM_BASE!L59</f>
        <v>93.348513562329117</v>
      </c>
      <c r="AU78" s="74">
        <f>SIM_BASE!M59</f>
        <v>13.816788804211434</v>
      </c>
      <c r="AV78" s="95">
        <f t="shared" si="83"/>
        <v>135.48483019184042</v>
      </c>
      <c r="AW78" s="74">
        <f>SIM_BASE!N59</f>
        <v>58.19022988225165</v>
      </c>
      <c r="AX78" s="74">
        <f>SIM_BASE!O59</f>
        <v>2013.9580191896632</v>
      </c>
      <c r="AY78" s="98">
        <f t="shared" si="84"/>
        <v>2072.148249071915</v>
      </c>
      <c r="AZ78" s="72">
        <f>SIM_BASE!V59</f>
        <v>21.305415291395246</v>
      </c>
      <c r="BA78" s="72">
        <f>SIM_BASE!W59</f>
        <v>64.830918936566903</v>
      </c>
      <c r="BB78" s="72">
        <f>SIM_BASE!X59</f>
        <v>0.35167893542968043</v>
      </c>
      <c r="BC78" s="88">
        <f t="shared" si="85"/>
        <v>86.488013163391827</v>
      </c>
      <c r="BD78" s="73">
        <f>SIM_BASE!Y59</f>
        <v>1E-3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-539.20583333669788</v>
      </c>
      <c r="BJ78" s="72">
        <f t="shared" si="111"/>
        <v>-2.0000000000047749E-3</v>
      </c>
      <c r="BK78" s="72">
        <f t="shared" si="112"/>
        <v>-1.999999999990564E-3</v>
      </c>
      <c r="BL78" s="72">
        <f t="shared" si="113"/>
        <v>-1.9999999999997789E-3</v>
      </c>
      <c r="BM78" s="88">
        <f t="shared" si="87"/>
        <v>-5.9999999999951177E-3</v>
      </c>
      <c r="BN78" s="73">
        <f t="shared" si="114"/>
        <v>-1.9999999999527063E-3</v>
      </c>
      <c r="BO78" s="74">
        <f>SIM_BASE!AB59</f>
        <v>171302.63993098328</v>
      </c>
      <c r="BP78" s="74">
        <f>SIM_BASE!AC59</f>
        <v>173868.88785172894</v>
      </c>
      <c r="BQ78" s="74">
        <f>SIM_BASE!AD59</f>
        <v>133117.32865140311</v>
      </c>
      <c r="BR78" s="95">
        <f t="shared" si="88"/>
        <v>169176.62366679229</v>
      </c>
      <c r="BS78" s="75">
        <f>SIM_BASE!AE59</f>
        <v>9133.7101304337011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47.371076111246467</v>
      </c>
      <c r="AO79" s="74">
        <f>SIM_BASE!F66</f>
        <v>178.19932685184432</v>
      </c>
      <c r="AP79" s="74">
        <f>SIM_BASE!G66</f>
        <v>16.267709659342785</v>
      </c>
      <c r="AQ79" s="95">
        <f t="shared" si="82"/>
        <v>241.83811262243356</v>
      </c>
      <c r="AR79" s="75">
        <f>SIM_BASE!H66</f>
        <v>1642.5075709319785</v>
      </c>
      <c r="AS79" s="74">
        <f>SIM_BASE!K66</f>
        <v>26.862114204759852</v>
      </c>
      <c r="AT79" s="74">
        <f>SIM_BASE!L66</f>
        <v>103.65821126472878</v>
      </c>
      <c r="AU79" s="74">
        <f>SIM_BASE!M66</f>
        <v>16.353539067195534</v>
      </c>
      <c r="AV79" s="95">
        <f t="shared" si="83"/>
        <v>146.87386453668415</v>
      </c>
      <c r="AW79" s="74">
        <f>SIM_BASE!N66</f>
        <v>68.667524525057374</v>
      </c>
      <c r="AX79" s="74">
        <f>SIM_BASE!O66</f>
        <v>2268.8911052945637</v>
      </c>
      <c r="AY79" s="98">
        <f t="shared" si="84"/>
        <v>2337.5586298196208</v>
      </c>
      <c r="AZ79" s="72">
        <f>SIM_BASE!V66</f>
        <v>20.50996190648663</v>
      </c>
      <c r="BA79" s="72">
        <f>SIM_BASE!W66</f>
        <v>74.542115587115632</v>
      </c>
      <c r="BB79" s="72">
        <f>SIM_BASE!X66</f>
        <v>-8.4829407852747757E-2</v>
      </c>
      <c r="BC79" s="88">
        <f t="shared" si="85"/>
        <v>94.967248085749517</v>
      </c>
      <c r="BD79" s="73">
        <f>SIM_BASE!Y66</f>
        <v>1E-3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-695.05005888764254</v>
      </c>
      <c r="BJ79" s="72">
        <f t="shared" si="111"/>
        <v>-2.000000000015433E-3</v>
      </c>
      <c r="BK79" s="72">
        <f t="shared" si="112"/>
        <v>-2.00000000009004E-3</v>
      </c>
      <c r="BL79" s="72">
        <f t="shared" si="113"/>
        <v>-2.0000000000015275E-3</v>
      </c>
      <c r="BM79" s="88">
        <f t="shared" si="87"/>
        <v>-6.0000000001070005E-3</v>
      </c>
      <c r="BN79" s="73">
        <f t="shared" si="114"/>
        <v>-1.9999999999527063E-3</v>
      </c>
      <c r="BO79" s="74">
        <f>SIM_BASE!AB66</f>
        <v>195950.76134757744</v>
      </c>
      <c r="BP79" s="74">
        <f>SIM_BASE!AC66</f>
        <v>186423.41816999594</v>
      </c>
      <c r="BQ79" s="74">
        <f>SIM_BASE!AD66</f>
        <v>138537.5452426078</v>
      </c>
      <c r="BR79" s="95">
        <f t="shared" si="88"/>
        <v>182834.08718286859</v>
      </c>
      <c r="BS79" s="75">
        <f>SIM_BASE!AE66</f>
        <v>9411.2654931059224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44.824337213447542</v>
      </c>
      <c r="AO80" s="74">
        <f>SIM_BASE!F73</f>
        <v>201.87207784566499</v>
      </c>
      <c r="AP80" s="74">
        <f>SIM_BASE!G73</f>
        <v>18.803187158997908</v>
      </c>
      <c r="AQ80" s="95">
        <f t="shared" si="82"/>
        <v>265.49960221811045</v>
      </c>
      <c r="AR80" s="75">
        <f>SIM_BASE!H73</f>
        <v>1766.240692469562</v>
      </c>
      <c r="AS80" s="74">
        <f>SIM_BASE!K73</f>
        <v>25.246278690444296</v>
      </c>
      <c r="AT80" s="74">
        <f>SIM_BASE!L73</f>
        <v>115.83660432409624</v>
      </c>
      <c r="AU80" s="74">
        <f>SIM_BASE!M73</f>
        <v>19.596754749275522</v>
      </c>
      <c r="AV80" s="95">
        <f t="shared" si="83"/>
        <v>160.67963776381606</v>
      </c>
      <c r="AW80" s="74">
        <f>SIM_BASE!N73</f>
        <v>79.821496742056539</v>
      </c>
      <c r="AX80" s="74">
        <f>SIM_BASE!O73</f>
        <v>2566.7188038537874</v>
      </c>
      <c r="AY80" s="98">
        <f t="shared" si="84"/>
        <v>2646.5403005958442</v>
      </c>
      <c r="AZ80" s="72">
        <f>SIM_BASE!V73</f>
        <v>19.579058523003244</v>
      </c>
      <c r="BA80" s="72">
        <f>SIM_BASE!W73</f>
        <v>86.036473521568695</v>
      </c>
      <c r="BB80" s="72">
        <f>SIM_BASE!X73</f>
        <v>-0.79256759027761092</v>
      </c>
      <c r="BC80" s="88">
        <f t="shared" si="85"/>
        <v>104.82296445429432</v>
      </c>
      <c r="BD80" s="73">
        <f>SIM_BASE!Y73</f>
        <v>1E-3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-880.29860812628237</v>
      </c>
      <c r="BJ80" s="72">
        <f t="shared" si="111"/>
        <v>-1.9999999999976694E-3</v>
      </c>
      <c r="BK80" s="72">
        <f t="shared" si="112"/>
        <v>-1.9999999999479314E-3</v>
      </c>
      <c r="BL80" s="72">
        <f t="shared" si="113"/>
        <v>-2.0000000000037757E-3</v>
      </c>
      <c r="BM80" s="88">
        <f t="shared" si="87"/>
        <v>-5.9999999999493766E-3</v>
      </c>
      <c r="BN80" s="73">
        <f t="shared" si="114"/>
        <v>-1.9999999996116458E-3</v>
      </c>
      <c r="BO80" s="74">
        <f>SIM_BASE!AB73</f>
        <v>225928.61263687984</v>
      </c>
      <c r="BP80" s="74">
        <f>SIM_BASE!AC73</f>
        <v>198262.17062417849</v>
      </c>
      <c r="BQ80" s="74">
        <f>SIM_BASE!AD73</f>
        <v>142708.97019120352</v>
      </c>
      <c r="BR80" s="95">
        <f t="shared" si="88"/>
        <v>195833.81228066378</v>
      </c>
      <c r="BS80" s="75">
        <f>SIM_BASE!AE73</f>
        <v>9698.991747115002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42.059273605758229</v>
      </c>
      <c r="AO81" s="74">
        <f>SIM_BASE!F80</f>
        <v>230.14921607384366</v>
      </c>
      <c r="AP81" s="74">
        <f>SIM_BASE!G80</f>
        <v>21.929958266074195</v>
      </c>
      <c r="AQ81" s="95">
        <f t="shared" si="82"/>
        <v>294.13844794567609</v>
      </c>
      <c r="AR81" s="75">
        <f>SIM_BASE!H80</f>
        <v>1907.3463706847317</v>
      </c>
      <c r="AS81" s="74">
        <f>SIM_BASE!K80</f>
        <v>23.502985849360506</v>
      </c>
      <c r="AT81" s="74">
        <f>SIM_BASE!L80</f>
        <v>130.18800301904309</v>
      </c>
      <c r="AU81" s="74">
        <f>SIM_BASE!M80</f>
        <v>23.715053798098037</v>
      </c>
      <c r="AV81" s="95">
        <f t="shared" si="83"/>
        <v>177.40604266650163</v>
      </c>
      <c r="AW81" s="74">
        <f>SIM_BASE!N80</f>
        <v>92.24501467267379</v>
      </c>
      <c r="AX81" s="74">
        <f>SIM_BASE!O80</f>
        <v>2925.2875176423258</v>
      </c>
      <c r="AY81" s="98">
        <f t="shared" si="84"/>
        <v>3017.5325323149996</v>
      </c>
      <c r="AZ81" s="72">
        <f>SIM_BASE!V80</f>
        <v>18.557287756397802</v>
      </c>
      <c r="BA81" s="72">
        <f>SIM_BASE!W80</f>
        <v>99.962213054800642</v>
      </c>
      <c r="BB81" s="72">
        <f>SIM_BASE!X80</f>
        <v>-1.784095532023837</v>
      </c>
      <c r="BC81" s="88">
        <f t="shared" si="85"/>
        <v>116.7354052791746</v>
      </c>
      <c r="BD81" s="73">
        <f>SIM_BASE!Y80</f>
        <v>1E-3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-1110.1851616302686</v>
      </c>
      <c r="BJ81" s="72">
        <f t="shared" si="111"/>
        <v>-2.0000000000793819E-3</v>
      </c>
      <c r="BK81" s="72">
        <f t="shared" si="112"/>
        <v>-2.0000000000758291E-3</v>
      </c>
      <c r="BL81" s="72">
        <f t="shared" si="113"/>
        <v>-2.0000000000049969E-3</v>
      </c>
      <c r="BM81" s="88">
        <f t="shared" si="87"/>
        <v>-6.0000000001602079E-3</v>
      </c>
      <c r="BN81" s="73">
        <f t="shared" si="114"/>
        <v>-1.9999999992705852E-3</v>
      </c>
      <c r="BO81" s="74">
        <f>SIM_BASE!AB80</f>
        <v>263040.59992576117</v>
      </c>
      <c r="BP81" s="74">
        <f>SIM_BASE!AC80</f>
        <v>209434.72452764487</v>
      </c>
      <c r="BQ81" s="74">
        <f>SIM_BASE!AD80</f>
        <v>145919.90133948147</v>
      </c>
      <c r="BR81" s="95">
        <f t="shared" si="88"/>
        <v>208046.04963102599</v>
      </c>
      <c r="BS81" s="75">
        <f>SIM_BASE!AE80</f>
        <v>9997.2656365595358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39.1148174342716</v>
      </c>
      <c r="AO82" s="74">
        <f>SIM_BASE!F87</f>
        <v>263.92367549941946</v>
      </c>
      <c r="AP82" s="74">
        <f>SIM_BASE!G87</f>
        <v>25.817123986458721</v>
      </c>
      <c r="AQ82" s="95">
        <f t="shared" si="82"/>
        <v>328.85561692014977</v>
      </c>
      <c r="AR82" s="75">
        <f>SIM_BASE!H87</f>
        <v>2070.5100034739894</v>
      </c>
      <c r="AS82" s="74">
        <f>SIM_BASE!K87</f>
        <v>21.695505199273061</v>
      </c>
      <c r="AT82" s="74">
        <f>SIM_BASE!L87</f>
        <v>147.27025234875757</v>
      </c>
      <c r="AU82" s="74">
        <f>SIM_BASE!M87</f>
        <v>28.976721076038302</v>
      </c>
      <c r="AV82" s="95">
        <f t="shared" si="83"/>
        <v>197.94247862406894</v>
      </c>
      <c r="AW82" s="74">
        <f>SIM_BASE!N87</f>
        <v>107.48990375321276</v>
      </c>
      <c r="AX82" s="74">
        <f>SIM_BASE!O87</f>
        <v>3368.1665635651948</v>
      </c>
      <c r="AY82" s="98">
        <f t="shared" si="84"/>
        <v>3475.6564673184075</v>
      </c>
      <c r="AZ82" s="72">
        <f>SIM_BASE!V87</f>
        <v>17.420312234998551</v>
      </c>
      <c r="BA82" s="72">
        <f>SIM_BASE!W87</f>
        <v>116.65442315066181</v>
      </c>
      <c r="BB82" s="72">
        <f>SIM_BASE!X87</f>
        <v>-3.158597089579585</v>
      </c>
      <c r="BC82" s="88">
        <f t="shared" si="85"/>
        <v>130.91613829608079</v>
      </c>
      <c r="BD82" s="73">
        <f>SIM_BASE!Y87</f>
        <v>1E-3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-1405.1454638444177</v>
      </c>
      <c r="BJ82" s="72">
        <f t="shared" si="111"/>
        <v>-2.0000000000118803E-3</v>
      </c>
      <c r="BK82" s="72">
        <f t="shared" si="112"/>
        <v>-1.9999999999195097E-3</v>
      </c>
      <c r="BL82" s="72">
        <f t="shared" si="113"/>
        <v>-1.9999999999958931E-3</v>
      </c>
      <c r="BM82" s="88">
        <f t="shared" si="87"/>
        <v>-5.9999999999272831E-3</v>
      </c>
      <c r="BN82" s="73">
        <f t="shared" si="114"/>
        <v>-2.0000000004074536E-3</v>
      </c>
      <c r="BO82" s="74">
        <f>SIM_BASE!AB87</f>
        <v>309580.68462216819</v>
      </c>
      <c r="BP82" s="74">
        <f>SIM_BASE!AC87</f>
        <v>219827.95901984622</v>
      </c>
      <c r="BQ82" s="74">
        <f>SIM_BASE!AD87</f>
        <v>148149.72761995575</v>
      </c>
      <c r="BR82" s="95">
        <f t="shared" si="88"/>
        <v>219172.36758517133</v>
      </c>
      <c r="BS82" s="75">
        <f>SIM_BASE!AE87</f>
        <v>10306.477641685748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36.071009782055896</v>
      </c>
      <c r="AO83" s="74">
        <f>SIM_BASE!F94</f>
        <v>304.52645363855373</v>
      </c>
      <c r="AP83" s="74">
        <f>SIM_BASE!G94</f>
        <v>30.668980247725898</v>
      </c>
      <c r="AQ83" s="95">
        <f t="shared" ref="AQ83" si="115">SUM(AN83:AP83)</f>
        <v>371.26644366833557</v>
      </c>
      <c r="AR83" s="75">
        <f>SIM_BASE!H94</f>
        <v>2257.86200595325</v>
      </c>
      <c r="AS83" s="74">
        <f>SIM_BASE!K94</f>
        <v>19.840124439616673</v>
      </c>
      <c r="AT83" s="74">
        <f>SIM_BASE!L94</f>
        <v>167.61560243953687</v>
      </c>
      <c r="AU83" s="74">
        <f>SIM_BASE!M94</f>
        <v>35.761606313409352</v>
      </c>
      <c r="AV83" s="95">
        <f t="shared" ref="AV83" si="116">SUM(AS83:AU83)</f>
        <v>223.21733319256288</v>
      </c>
      <c r="AW83" s="74">
        <f>SIM_BASE!N94</f>
        <v>125.03364485835654</v>
      </c>
      <c r="AX83" s="74">
        <f>SIM_BASE!O94</f>
        <v>3913.2460820111833</v>
      </c>
      <c r="AY83" s="98">
        <f t="shared" ref="AY83" si="117">SUM(AW83:AX83)</f>
        <v>4038.2797268695399</v>
      </c>
      <c r="AZ83" s="72">
        <f>SIM_BASE!V94</f>
        <v>16.231885342439234</v>
      </c>
      <c r="BA83" s="72">
        <f>SIM_BASE!W94</f>
        <v>136.91185119901689</v>
      </c>
      <c r="BB83" s="72">
        <f>SIM_BASE!X94</f>
        <v>-5.0916260656834513</v>
      </c>
      <c r="BC83" s="88">
        <f t="shared" ref="BC83" si="118">SUM(AZ83:BB83)</f>
        <v>148.05211047577268</v>
      </c>
      <c r="BD83" s="73">
        <f>SIM_BASE!Y94</f>
        <v>1E-3</v>
      </c>
      <c r="BE83" s="72">
        <f>SIM_BASE!R94</f>
        <v>1E-3</v>
      </c>
      <c r="BF83" s="72">
        <f>SIM_BASE!S94</f>
        <v>1E-3</v>
      </c>
      <c r="BG83" s="72">
        <f>SIM_BASE!T94</f>
        <v>1E-3</v>
      </c>
      <c r="BH83" s="88">
        <f t="shared" ref="BH83" si="119">SUM(BE83:BG83)</f>
        <v>3.0000000000000001E-3</v>
      </c>
      <c r="BI83" s="75">
        <f>SIM_BASE!U94</f>
        <v>-1780.4167209162904</v>
      </c>
      <c r="BJ83" s="72">
        <f t="shared" ref="BJ83" si="120">AN83-AS83-AZ83-BE83</f>
        <v>-2.0000000000118803E-3</v>
      </c>
      <c r="BK83" s="72">
        <f t="shared" ref="BK83" si="121">AO83-AT83-BA83-BF83</f>
        <v>-2.0000000000331966E-3</v>
      </c>
      <c r="BL83" s="72">
        <f t="shared" ref="BL83" si="122">AP83-AU83-BB83-BG83</f>
        <v>-2.0000000000029985E-3</v>
      </c>
      <c r="BM83" s="88">
        <f t="shared" ref="BM83" si="123">SUM(BJ83:BL83)</f>
        <v>-6.0000000000480754E-3</v>
      </c>
      <c r="BN83" s="73">
        <f t="shared" ref="BN83" si="124">AR83-AW83-AX83-BD83-BI83</f>
        <v>-1.9999999994979589E-3</v>
      </c>
      <c r="BO83" s="74">
        <f>SIM_BASE!AB94</f>
        <v>368124.43245060748</v>
      </c>
      <c r="BP83" s="74">
        <f>SIM_BASE!AC94</f>
        <v>229184.36510721029</v>
      </c>
      <c r="BQ83" s="74">
        <f>SIM_BASE!AD94</f>
        <v>149332.29403409001</v>
      </c>
      <c r="BR83" s="95">
        <f t="shared" ref="BR83" si="125">SUMPRODUCT(BO83:BQ83,AS83:AU83)/AV83</f>
        <v>228740.62670271937</v>
      </c>
      <c r="BS83" s="75">
        <f>SIM_BASE!AE94</f>
        <v>10627.041420628091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53.864199453964019</v>
      </c>
      <c r="AO84" s="70">
        <f>SIM_BASE!F11</f>
        <v>252.9192663376972</v>
      </c>
      <c r="AP84" s="70">
        <f>SIM_BASE!G11</f>
        <v>27.31945533894288</v>
      </c>
      <c r="AQ84" s="94">
        <f t="shared" si="82"/>
        <v>334.1029211306041</v>
      </c>
      <c r="AR84" s="71">
        <f>SIM_BASE!H11</f>
        <v>387.04263670514064</v>
      </c>
      <c r="AS84" s="70">
        <f>SIM_BASE!K11</f>
        <v>44.79787859579227</v>
      </c>
      <c r="AT84" s="70">
        <f>SIM_BASE!L11</f>
        <v>223.6504991370179</v>
      </c>
      <c r="AU84" s="70">
        <f>SIM_BASE!M11</f>
        <v>23.76852887944672</v>
      </c>
      <c r="AV84" s="94">
        <f t="shared" si="83"/>
        <v>292.21690661225688</v>
      </c>
      <c r="AW84" s="70">
        <f>SIM_BASE!N11</f>
        <v>27.744910633943078</v>
      </c>
      <c r="AX84" s="70">
        <f>SIM_BASE!O11</f>
        <v>2479.9422049503914</v>
      </c>
      <c r="AY84" s="97">
        <f t="shared" si="84"/>
        <v>2507.6871155843346</v>
      </c>
      <c r="AZ84" s="68">
        <f>SIM_BASE!V11</f>
        <v>9.0673208581717581</v>
      </c>
      <c r="BA84" s="68">
        <f>SIM_BASE!W11</f>
        <v>29.269767200679556</v>
      </c>
      <c r="BB84" s="68">
        <f>SIM_BASE!X11</f>
        <v>1.5669084965677791</v>
      </c>
      <c r="BC84" s="87">
        <f t="shared" si="85"/>
        <v>39.903996555419091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1.9860179629283754</v>
      </c>
      <c r="BH84" s="87">
        <f t="shared" si="86"/>
        <v>1.9880179629283754</v>
      </c>
      <c r="BI84" s="71">
        <f>SIM_BASE!U11</f>
        <v>-2120.6434788791935</v>
      </c>
      <c r="BJ84" s="68">
        <f t="shared" si="111"/>
        <v>-2.0000000000083276E-3</v>
      </c>
      <c r="BK84" s="68">
        <f t="shared" si="112"/>
        <v>-2.000000000264123E-3</v>
      </c>
      <c r="BL84" s="68">
        <f t="shared" si="113"/>
        <v>-1.9999999999937845E-3</v>
      </c>
      <c r="BM84" s="87">
        <f t="shared" si="87"/>
        <v>-6.0000000002662351E-3</v>
      </c>
      <c r="BN84" s="69">
        <f t="shared" si="114"/>
        <v>-2.000000000862201E-3</v>
      </c>
      <c r="BO84" s="70">
        <f>SIM_BASE!AB11</f>
        <v>79943.81642967173</v>
      </c>
      <c r="BP84" s="70">
        <f>SIM_BASE!AC11</f>
        <v>79057.510311513237</v>
      </c>
      <c r="BQ84" s="70">
        <f>SIM_BASE!AD11</f>
        <v>81688.960000000006</v>
      </c>
      <c r="BR84" s="94">
        <f t="shared" si="88"/>
        <v>79407.422720692426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5.1992809726630629</v>
      </c>
      <c r="AO85" s="74">
        <f>SIM_BASE!F18</f>
        <v>239.2468042688979</v>
      </c>
      <c r="AP85" s="74">
        <f>SIM_BASE!G18</f>
        <v>30.596059194594861</v>
      </c>
      <c r="AQ85" s="95">
        <f t="shared" si="82"/>
        <v>275.04214443615587</v>
      </c>
      <c r="AR85" s="75">
        <f>SIM_BASE!H18</f>
        <v>398.20074983481038</v>
      </c>
      <c r="AS85" s="74">
        <f>SIM_BASE!K18</f>
        <v>27.785888516635261</v>
      </c>
      <c r="AT85" s="74">
        <f>SIM_BASE!L18</f>
        <v>188.88183588353482</v>
      </c>
      <c r="AU85" s="74">
        <f>SIM_BASE!M18</f>
        <v>26.405158117154787</v>
      </c>
      <c r="AV85" s="95">
        <f t="shared" si="83"/>
        <v>243.07288251732487</v>
      </c>
      <c r="AW85" s="74">
        <f>SIM_BASE!N18</f>
        <v>33.83461932799888</v>
      </c>
      <c r="AX85" s="74">
        <f>SIM_BASE!O18</f>
        <v>2275.8121458716978</v>
      </c>
      <c r="AY85" s="98">
        <f t="shared" si="84"/>
        <v>2309.6467651996968</v>
      </c>
      <c r="AZ85" s="72">
        <f>SIM_BASE!V18</f>
        <v>-22.585607543972177</v>
      </c>
      <c r="BA85" s="72">
        <f>SIM_BASE!W18</f>
        <v>50.365968385363082</v>
      </c>
      <c r="BB85" s="72">
        <f>SIM_BASE!X18</f>
        <v>4.1919010774400807</v>
      </c>
      <c r="BC85" s="88">
        <f t="shared" si="85"/>
        <v>31.972261918830988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-1911.4450153648861</v>
      </c>
      <c r="BJ85" s="72">
        <f t="shared" si="111"/>
        <v>-2.0000000000225384E-3</v>
      </c>
      <c r="BK85" s="72">
        <f t="shared" si="112"/>
        <v>-1.9999999999976694E-3</v>
      </c>
      <c r="BL85" s="72">
        <f t="shared" si="113"/>
        <v>-2.0000000000065512E-3</v>
      </c>
      <c r="BM85" s="88">
        <f t="shared" si="87"/>
        <v>-6.0000000000267591E-3</v>
      </c>
      <c r="BN85" s="73">
        <f t="shared" si="114"/>
        <v>-2.00000000018008E-3</v>
      </c>
      <c r="BO85" s="74">
        <f>SIM_BASE!AB18</f>
        <v>115450.11877881311</v>
      </c>
      <c r="BP85" s="74">
        <f>SIM_BASE!AC18</f>
        <v>88255.63422158586</v>
      </c>
      <c r="BQ85" s="74">
        <f>SIM_BASE!AD18</f>
        <v>95863.681774000041</v>
      </c>
      <c r="BR85" s="95">
        <f t="shared" si="88"/>
        <v>92190.728111339806</v>
      </c>
      <c r="BS85" s="75">
        <f>SIM_BASE!AE18</f>
        <v>7172.2971872859853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5.5652888695724139</v>
      </c>
      <c r="AO86" s="74">
        <f>SIM_BASE!F25</f>
        <v>287.77510945186407</v>
      </c>
      <c r="AP86" s="74">
        <f>SIM_BASE!G25</f>
        <v>31.826267464495562</v>
      </c>
      <c r="AQ86" s="95">
        <f t="shared" si="82"/>
        <v>325.16666578593208</v>
      </c>
      <c r="AR86" s="75">
        <f>SIM_BASE!H25</f>
        <v>418.21716710067517</v>
      </c>
      <c r="AS86" s="74">
        <f>SIM_BASE!K25</f>
        <v>32.645992706733232</v>
      </c>
      <c r="AT86" s="74">
        <f>SIM_BASE!L25</f>
        <v>214.68744274136898</v>
      </c>
      <c r="AU86" s="74">
        <f>SIM_BASE!M25</f>
        <v>26.81547766346722</v>
      </c>
      <c r="AV86" s="95">
        <f t="shared" si="83"/>
        <v>274.14891311156941</v>
      </c>
      <c r="AW86" s="74">
        <f>SIM_BASE!N25</f>
        <v>42.419569236654425</v>
      </c>
      <c r="AX86" s="74">
        <f>SIM_BASE!O25</f>
        <v>2868.6808907705445</v>
      </c>
      <c r="AY86" s="98">
        <f t="shared" si="84"/>
        <v>2911.1004600071988</v>
      </c>
      <c r="AZ86" s="72">
        <f>SIM_BASE!V25</f>
        <v>-27.079703837160832</v>
      </c>
      <c r="BA86" s="72">
        <f>SIM_BASE!W25</f>
        <v>73.088666710495005</v>
      </c>
      <c r="BB86" s="72">
        <f>SIM_BASE!X25</f>
        <v>5.0117898010283701</v>
      </c>
      <c r="BC86" s="88">
        <f t="shared" si="85"/>
        <v>51.020752674362541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-2492.8822929065227</v>
      </c>
      <c r="BJ86" s="72">
        <f t="shared" si="111"/>
        <v>-1.9999999999870113E-3</v>
      </c>
      <c r="BK86" s="72">
        <f t="shared" si="112"/>
        <v>-1.9999999999195097E-3</v>
      </c>
      <c r="BL86" s="72">
        <f t="shared" si="113"/>
        <v>-2.0000000000287557E-3</v>
      </c>
      <c r="BM86" s="88">
        <f t="shared" si="87"/>
        <v>-5.9999999999352767E-3</v>
      </c>
      <c r="BN86" s="73">
        <f t="shared" si="114"/>
        <v>-2.0000000013169483E-3</v>
      </c>
      <c r="BO86" s="74">
        <f>SIM_BASE!AB25</f>
        <v>132697.48040641352</v>
      </c>
      <c r="BP86" s="74">
        <f>SIM_BASE!AC25</f>
        <v>114614.70469637289</v>
      </c>
      <c r="BQ86" s="74">
        <f>SIM_BASE!AD25</f>
        <v>100050.55826520681</v>
      </c>
      <c r="BR86" s="95">
        <f t="shared" si="88"/>
        <v>115343.45323805971</v>
      </c>
      <c r="BS86" s="75">
        <f>SIM_BASE!AE25</f>
        <v>7389.5989426472679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5.689784455347616</v>
      </c>
      <c r="AO87" s="74">
        <f>SIM_BASE!F32</f>
        <v>313.02552959906268</v>
      </c>
      <c r="AP87" s="74">
        <f>SIM_BASE!G32</f>
        <v>34.911050386856758</v>
      </c>
      <c r="AQ87" s="95">
        <f t="shared" si="82"/>
        <v>353.62636444126701</v>
      </c>
      <c r="AR87" s="75">
        <f>SIM_BASE!H32</f>
        <v>438.83372054572192</v>
      </c>
      <c r="AS87" s="74">
        <f>SIM_BASE!K32</f>
        <v>32.564875984447788</v>
      </c>
      <c r="AT87" s="74">
        <f>SIM_BASE!L32</f>
        <v>223.36933194533626</v>
      </c>
      <c r="AU87" s="74">
        <f>SIM_BASE!M32</f>
        <v>28.581049560862379</v>
      </c>
      <c r="AV87" s="95">
        <f t="shared" si="83"/>
        <v>284.51525749064643</v>
      </c>
      <c r="AW87" s="74">
        <f>SIM_BASE!N32</f>
        <v>48.153815476845992</v>
      </c>
      <c r="AX87" s="74">
        <f>SIM_BASE!O32</f>
        <v>3199.2625905754467</v>
      </c>
      <c r="AY87" s="98">
        <f t="shared" si="84"/>
        <v>3247.4164060522926</v>
      </c>
      <c r="AZ87" s="72">
        <f>SIM_BASE!V32</f>
        <v>-26.874091529100156</v>
      </c>
      <c r="BA87" s="72">
        <f>SIM_BASE!W32</f>
        <v>89.657197653726413</v>
      </c>
      <c r="BB87" s="72">
        <f>SIM_BASE!X32</f>
        <v>6.3310008259944581</v>
      </c>
      <c r="BC87" s="88">
        <f t="shared" si="85"/>
        <v>69.114106950620709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-2808.5816855065705</v>
      </c>
      <c r="BJ87" s="72">
        <f t="shared" si="111"/>
        <v>-2.000000000015433E-3</v>
      </c>
      <c r="BK87" s="72">
        <f t="shared" si="112"/>
        <v>-1.999999999990564E-3</v>
      </c>
      <c r="BL87" s="72">
        <f t="shared" si="113"/>
        <v>-2.0000000000793819E-3</v>
      </c>
      <c r="BM87" s="88">
        <f t="shared" si="87"/>
        <v>-6.0000000000853789E-3</v>
      </c>
      <c r="BN87" s="73">
        <f t="shared" si="114"/>
        <v>-2.0000000004074536E-3</v>
      </c>
      <c r="BO87" s="74">
        <f>SIM_BASE!AB32</f>
        <v>140158.37332518143</v>
      </c>
      <c r="BP87" s="74">
        <f>SIM_BASE!AC32</f>
        <v>125642.07317435935</v>
      </c>
      <c r="BQ87" s="74">
        <f>SIM_BASE!AD32</f>
        <v>107582.93454975591</v>
      </c>
      <c r="BR87" s="95">
        <f t="shared" si="88"/>
        <v>125489.4359405085</v>
      </c>
      <c r="BS87" s="75">
        <f>SIM_BASE!AE32</f>
        <v>7645.1457115787907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5.81793882439292</v>
      </c>
      <c r="AO88" s="74">
        <f>SIM_BASE!F39</f>
        <v>342.30424824793027</v>
      </c>
      <c r="AP88" s="74">
        <f>SIM_BASE!G39</f>
        <v>38.619703536436241</v>
      </c>
      <c r="AQ88" s="95">
        <f t="shared" ref="AQ88:AQ108" si="126">SUM(AN88:AP88)</f>
        <v>386.74189060875943</v>
      </c>
      <c r="AR88" s="75">
        <f>SIM_BASE!H39</f>
        <v>462.33146291315353</v>
      </c>
      <c r="AS88" s="74">
        <f>SIM_BASE!K39</f>
        <v>32.473103130911518</v>
      </c>
      <c r="AT88" s="74">
        <f>SIM_BASE!L39</f>
        <v>233.84416245393902</v>
      </c>
      <c r="AU88" s="74">
        <f>SIM_BASE!M39</f>
        <v>30.732659104472937</v>
      </c>
      <c r="AV88" s="95">
        <f t="shared" ref="AV88:AV108" si="127">SUM(AS88:AU88)</f>
        <v>297.04992468932346</v>
      </c>
      <c r="AW88" s="74">
        <f>SIM_BASE!N39</f>
        <v>54.88253417184422</v>
      </c>
      <c r="AX88" s="74">
        <f>SIM_BASE!O39</f>
        <v>3580.7025176147954</v>
      </c>
      <c r="AY88" s="98">
        <f t="shared" ref="AY88:AY108" si="128">SUM(AW88:AX88)</f>
        <v>3635.5850517866397</v>
      </c>
      <c r="AZ88" s="72">
        <f>SIM_BASE!V39</f>
        <v>-26.654164306518592</v>
      </c>
      <c r="BA88" s="72">
        <f>SIM_BASE!W39</f>
        <v>108.46108579399122</v>
      </c>
      <c r="BB88" s="72">
        <f>SIM_BASE!X39</f>
        <v>7.8880444319633236</v>
      </c>
      <c r="BC88" s="88">
        <f t="shared" ref="BC88:BC108" si="129">SUM(AZ88:BB88)</f>
        <v>89.694965919435944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-3173.2525888734858</v>
      </c>
      <c r="BJ88" s="72">
        <f t="shared" si="111"/>
        <v>-2.0000000000083276E-3</v>
      </c>
      <c r="BK88" s="72">
        <f t="shared" si="112"/>
        <v>-1.9999999999621423E-3</v>
      </c>
      <c r="BL88" s="72">
        <f t="shared" si="113"/>
        <v>-2.0000000000198739E-3</v>
      </c>
      <c r="BM88" s="88">
        <f t="shared" ref="BM88:BM108" si="131">SUM(BJ88:BL88)</f>
        <v>-5.9999999999903438E-3</v>
      </c>
      <c r="BN88" s="73">
        <f t="shared" si="114"/>
        <v>-2.0000000004074536E-3</v>
      </c>
      <c r="BO88" s="74">
        <f>SIM_BASE!AB39</f>
        <v>147935.92382735573</v>
      </c>
      <c r="BP88" s="74">
        <f>SIM_BASE!AC39</f>
        <v>136664.85560819748</v>
      </c>
      <c r="BQ88" s="74">
        <f>SIM_BASE!AD39</f>
        <v>114711.14786979307</v>
      </c>
      <c r="BR88" s="95">
        <f t="shared" ref="BR88:BR108" si="132">SUMPRODUCT(BO88:BQ88,AS88:AU88)/AV88</f>
        <v>135625.67252929183</v>
      </c>
      <c r="BS88" s="75">
        <f>SIM_BASE!AE39</f>
        <v>7908.5499686142512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5.9494631458978819</v>
      </c>
      <c r="AO89" s="74">
        <f>SIM_BASE!F46</f>
        <v>376.62689178635782</v>
      </c>
      <c r="AP89" s="74">
        <f>SIM_BASE!G46</f>
        <v>43.09083731126303</v>
      </c>
      <c r="AQ89" s="95">
        <f t="shared" si="126"/>
        <v>425.66719224351874</v>
      </c>
      <c r="AR89" s="75">
        <f>SIM_BASE!H46</f>
        <v>488.53577836291583</v>
      </c>
      <c r="AS89" s="74">
        <f>SIM_BASE!K46</f>
        <v>32.375507303636418</v>
      </c>
      <c r="AT89" s="74">
        <f>SIM_BASE!L46</f>
        <v>246.09447352161425</v>
      </c>
      <c r="AU89" s="74">
        <f>SIM_BASE!M46</f>
        <v>33.338598696246116</v>
      </c>
      <c r="AV89" s="95">
        <f t="shared" si="127"/>
        <v>311.80857952149677</v>
      </c>
      <c r="AW89" s="74">
        <f>SIM_BASE!N46</f>
        <v>62.576618584521647</v>
      </c>
      <c r="AX89" s="74">
        <f>SIM_BASE!O46</f>
        <v>4025.8450318428618</v>
      </c>
      <c r="AY89" s="98">
        <f t="shared" si="128"/>
        <v>4088.4216504273836</v>
      </c>
      <c r="AZ89" s="72">
        <f>SIM_BASE!V46</f>
        <v>-26.425044157738533</v>
      </c>
      <c r="BA89" s="72">
        <f>SIM_BASE!W46</f>
        <v>130.5334182647436</v>
      </c>
      <c r="BB89" s="72">
        <f>SIM_BASE!X46</f>
        <v>9.7532386150169348</v>
      </c>
      <c r="BC89" s="88">
        <f t="shared" si="129"/>
        <v>113.861612722022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-3599.8848720644673</v>
      </c>
      <c r="BJ89" s="72">
        <f t="shared" si="111"/>
        <v>-2.0000000000047749E-3</v>
      </c>
      <c r="BK89" s="72">
        <f t="shared" si="112"/>
        <v>-2.0000000000331966E-3</v>
      </c>
      <c r="BL89" s="72">
        <f t="shared" si="113"/>
        <v>-2.0000000000207621E-3</v>
      </c>
      <c r="BM89" s="88">
        <f t="shared" si="131"/>
        <v>-6.0000000000587335E-3</v>
      </c>
      <c r="BN89" s="73">
        <f t="shared" si="114"/>
        <v>-2.0000000004074536E-3</v>
      </c>
      <c r="BO89" s="74">
        <f>SIM_BASE!AB46</f>
        <v>155999.89609660959</v>
      </c>
      <c r="BP89" s="74">
        <f>SIM_BASE!AC46</f>
        <v>147640.33601251905</v>
      </c>
      <c r="BQ89" s="74">
        <f>SIM_BASE!AD46</f>
        <v>121265.61289067322</v>
      </c>
      <c r="BR89" s="95">
        <f t="shared" si="132"/>
        <v>145688.33292055732</v>
      </c>
      <c r="BS89" s="75">
        <f>SIM_BASE!AE46</f>
        <v>8166.9232134446029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6.0839616398107568</v>
      </c>
      <c r="AO90" s="74">
        <f>SIM_BASE!F53</f>
        <v>416.70254441977625</v>
      </c>
      <c r="AP90" s="74">
        <f>SIM_BASE!G53</f>
        <v>48.500207972444535</v>
      </c>
      <c r="AQ90" s="95">
        <f t="shared" si="126"/>
        <v>471.28671403203151</v>
      </c>
      <c r="AR90" s="75">
        <f>SIM_BASE!H53</f>
        <v>518.37767046036379</v>
      </c>
      <c r="AS90" s="74">
        <f>SIM_BASE!K53</f>
        <v>32.2717624297184</v>
      </c>
      <c r="AT90" s="74">
        <f>SIM_BASE!L53</f>
        <v>260.51974564304555</v>
      </c>
      <c r="AU90" s="74">
        <f>SIM_BASE!M53</f>
        <v>36.476744789021808</v>
      </c>
      <c r="AV90" s="95">
        <f t="shared" si="127"/>
        <v>329.26825286178575</v>
      </c>
      <c r="AW90" s="74">
        <f>SIM_BASE!N53</f>
        <v>70.970539189430809</v>
      </c>
      <c r="AX90" s="74">
        <f>SIM_BASE!O53</f>
        <v>4540.25073979225</v>
      </c>
      <c r="AY90" s="98">
        <f t="shared" si="128"/>
        <v>4611.2212789816804</v>
      </c>
      <c r="AZ90" s="72">
        <f>SIM_BASE!V53</f>
        <v>-26.186800789907636</v>
      </c>
      <c r="BA90" s="72">
        <f>SIM_BASE!W53</f>
        <v>156.18379877673033</v>
      </c>
      <c r="BB90" s="72">
        <f>SIM_BASE!X53</f>
        <v>12.024463183422691</v>
      </c>
      <c r="BC90" s="88">
        <f t="shared" si="129"/>
        <v>142.02146117024537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-4092.8426085213168</v>
      </c>
      <c r="BJ90" s="72">
        <f t="shared" si="111"/>
        <v>-2.0000000000083276E-3</v>
      </c>
      <c r="BK90" s="72">
        <f t="shared" si="112"/>
        <v>-1.9999999996352926E-3</v>
      </c>
      <c r="BL90" s="72">
        <f t="shared" si="113"/>
        <v>-1.9999999999639187E-3</v>
      </c>
      <c r="BM90" s="88">
        <f t="shared" si="131"/>
        <v>-5.9999999996075389E-3</v>
      </c>
      <c r="BN90" s="73">
        <f t="shared" si="114"/>
        <v>-2.0000000004074536E-3</v>
      </c>
      <c r="BO90" s="74">
        <f>SIM_BASE!AB53</f>
        <v>164337.28870104448</v>
      </c>
      <c r="BP90" s="74">
        <f>SIM_BASE!AC53</f>
        <v>158246.27226033714</v>
      </c>
      <c r="BQ90" s="74">
        <f>SIM_BASE!AD53</f>
        <v>127098.35054682227</v>
      </c>
      <c r="BR90" s="95">
        <f t="shared" si="132"/>
        <v>155392.65079104621</v>
      </c>
      <c r="BS90" s="75">
        <f>SIM_BASE!AE53</f>
        <v>8435.2609738875126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6.2209663567615108</v>
      </c>
      <c r="AO91" s="74">
        <f>SIM_BASE!F60</f>
        <v>463.62871674616622</v>
      </c>
      <c r="AP91" s="74">
        <f>SIM_BASE!G60</f>
        <v>55.071683509717523</v>
      </c>
      <c r="AQ91" s="95">
        <f t="shared" si="126"/>
        <v>524.92136661264522</v>
      </c>
      <c r="AR91" s="75">
        <f>SIM_BASE!H60</f>
        <v>552.33680676581662</v>
      </c>
      <c r="AS91" s="74">
        <f>SIM_BASE!K60</f>
        <v>32.166095432062122</v>
      </c>
      <c r="AT91" s="74">
        <f>SIM_BASE!L60</f>
        <v>277.4226709477017</v>
      </c>
      <c r="AU91" s="74">
        <f>SIM_BASE!M60</f>
        <v>40.251167479664637</v>
      </c>
      <c r="AV91" s="95">
        <f t="shared" si="127"/>
        <v>349.83993385942841</v>
      </c>
      <c r="AW91" s="74">
        <f>SIM_BASE!N60</f>
        <v>79.858807435396031</v>
      </c>
      <c r="AX91" s="74">
        <f>SIM_BASE!O60</f>
        <v>5136.1222457800859</v>
      </c>
      <c r="AY91" s="98">
        <f t="shared" si="128"/>
        <v>5215.9810532154816</v>
      </c>
      <c r="AZ91" s="72">
        <f>SIM_BASE!V60</f>
        <v>-25.944129075300644</v>
      </c>
      <c r="BA91" s="72">
        <f>SIM_BASE!W60</f>
        <v>186.20704579846458</v>
      </c>
      <c r="BB91" s="72">
        <f>SIM_BASE!X60</f>
        <v>14.821516030052891</v>
      </c>
      <c r="BC91" s="88">
        <f t="shared" si="129"/>
        <v>175.08443275321682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-4663.6432464496647</v>
      </c>
      <c r="BJ91" s="72">
        <f t="shared" si="111"/>
        <v>-1.999999999965695E-3</v>
      </c>
      <c r="BK91" s="72">
        <f t="shared" si="112"/>
        <v>-2.0000000000616183E-3</v>
      </c>
      <c r="BL91" s="72">
        <f t="shared" si="113"/>
        <v>-2.0000000000047749E-3</v>
      </c>
      <c r="BM91" s="88">
        <f t="shared" si="131"/>
        <v>-6.0000000000320882E-3</v>
      </c>
      <c r="BN91" s="73">
        <f t="shared" si="114"/>
        <v>-2.0000000004074536E-3</v>
      </c>
      <c r="BO91" s="74">
        <f>SIM_BASE!AB60</f>
        <v>172928.50306975315</v>
      </c>
      <c r="BP91" s="74">
        <f>SIM_BASE!AC60</f>
        <v>168271.29847519094</v>
      </c>
      <c r="BQ91" s="74">
        <f>SIM_BASE!AD60</f>
        <v>132072.5076271678</v>
      </c>
      <c r="BR91" s="95">
        <f t="shared" si="132"/>
        <v>164534.6195571259</v>
      </c>
      <c r="BS91" s="75">
        <f>SIM_BASE!AE60</f>
        <v>8713.9326591483677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5.9344286334722298</v>
      </c>
      <c r="AO92" s="74">
        <f>SIM_BASE!F67</f>
        <v>518.96831590868351</v>
      </c>
      <c r="AP92" s="74">
        <f>SIM_BASE!G67</f>
        <v>63.112945119728138</v>
      </c>
      <c r="AQ92" s="95">
        <f t="shared" si="126"/>
        <v>588.01568966188381</v>
      </c>
      <c r="AR92" s="75">
        <f>SIM_BASE!H67</f>
        <v>591.96192785102255</v>
      </c>
      <c r="AS92" s="74">
        <f>SIM_BASE!K67</f>
        <v>29.896090682720217</v>
      </c>
      <c r="AT92" s="74">
        <f>SIM_BASE!L67</f>
        <v>297.34125885893116</v>
      </c>
      <c r="AU92" s="74">
        <f>SIM_BASE!M67</f>
        <v>44.860602490751454</v>
      </c>
      <c r="AV92" s="95">
        <f t="shared" si="127"/>
        <v>372.09795203240282</v>
      </c>
      <c r="AW92" s="74">
        <f>SIM_BASE!N67</f>
        <v>95.438976253119719</v>
      </c>
      <c r="AX92" s="74">
        <f>SIM_BASE!O67</f>
        <v>5927.1548763564651</v>
      </c>
      <c r="AY92" s="98">
        <f t="shared" si="128"/>
        <v>6022.5938526095852</v>
      </c>
      <c r="AZ92" s="72">
        <f>SIM_BASE!V67</f>
        <v>-23.960662049247947</v>
      </c>
      <c r="BA92" s="72">
        <f>SIM_BASE!W67</f>
        <v>221.62805704975239</v>
      </c>
      <c r="BB92" s="72">
        <f>SIM_BASE!X67</f>
        <v>18.253342628976672</v>
      </c>
      <c r="BC92" s="88">
        <f t="shared" si="129"/>
        <v>215.9207376294811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-5430.6309247585614</v>
      </c>
      <c r="BJ92" s="72">
        <f t="shared" si="111"/>
        <v>-2.000000000040302E-3</v>
      </c>
      <c r="BK92" s="72">
        <f t="shared" si="112"/>
        <v>-2.0000000000331966E-3</v>
      </c>
      <c r="BL92" s="72">
        <f t="shared" si="113"/>
        <v>-1.9999999999870113E-3</v>
      </c>
      <c r="BM92" s="88">
        <f t="shared" si="131"/>
        <v>-6.0000000000605099E-3</v>
      </c>
      <c r="BN92" s="73">
        <f t="shared" si="114"/>
        <v>-2.0000000013169483E-3</v>
      </c>
      <c r="BO92" s="74">
        <f>SIM_BASE!AB67</f>
        <v>197639.42624182574</v>
      </c>
      <c r="BP92" s="74">
        <f>SIM_BASE!AC67</f>
        <v>178943.1534177204</v>
      </c>
      <c r="BQ92" s="74">
        <f>SIM_BASE!AD67</f>
        <v>137111.40863989876</v>
      </c>
      <c r="BR92" s="95">
        <f t="shared" si="132"/>
        <v>175402.01109485334</v>
      </c>
      <c r="BS92" s="75">
        <f>SIM_BASE!AE67</f>
        <v>8991.360887655881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5.6153746455918423</v>
      </c>
      <c r="AO93" s="74">
        <f>SIM_BASE!F74</f>
        <v>584.21967301630627</v>
      </c>
      <c r="AP93" s="74">
        <f>SIM_BASE!G74</f>
        <v>72.947349026983204</v>
      </c>
      <c r="AQ93" s="95">
        <f t="shared" si="126"/>
        <v>662.78239668888136</v>
      </c>
      <c r="AR93" s="75">
        <f>SIM_BASE!H74</f>
        <v>636.82288218304006</v>
      </c>
      <c r="AS93" s="74">
        <f>SIM_BASE!K74</f>
        <v>27.495467242765621</v>
      </c>
      <c r="AT93" s="74">
        <f>SIM_BASE!L74</f>
        <v>320.57542040005706</v>
      </c>
      <c r="AU93" s="74">
        <f>SIM_BASE!M74</f>
        <v>50.449646578559786</v>
      </c>
      <c r="AV93" s="95">
        <f t="shared" si="127"/>
        <v>398.52053422138249</v>
      </c>
      <c r="AW93" s="74">
        <f>SIM_BASE!N74</f>
        <v>114.3086248263936</v>
      </c>
      <c r="AX93" s="74">
        <f>SIM_BASE!O74</f>
        <v>6865.9240070180267</v>
      </c>
      <c r="AY93" s="98">
        <f t="shared" si="128"/>
        <v>6980.2326318444202</v>
      </c>
      <c r="AZ93" s="72">
        <f>SIM_BASE!V74</f>
        <v>-21.879092597173766</v>
      </c>
      <c r="BA93" s="72">
        <f>SIM_BASE!W74</f>
        <v>263.64525261624908</v>
      </c>
      <c r="BB93" s="72">
        <f>SIM_BASE!X74</f>
        <v>22.498702448423472</v>
      </c>
      <c r="BC93" s="88">
        <f t="shared" si="129"/>
        <v>264.2648624674988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-6343.4087496613793</v>
      </c>
      <c r="BJ93" s="72">
        <f t="shared" si="111"/>
        <v>-2.0000000000118803E-3</v>
      </c>
      <c r="BK93" s="72">
        <f t="shared" si="112"/>
        <v>-1.9999999998626663E-3</v>
      </c>
      <c r="BL93" s="72">
        <f t="shared" si="113"/>
        <v>-2.0000000000545129E-3</v>
      </c>
      <c r="BM93" s="88">
        <f t="shared" si="131"/>
        <v>-5.9999999999290595E-3</v>
      </c>
      <c r="BN93" s="73">
        <f t="shared" si="114"/>
        <v>-2.0000000013169483E-3</v>
      </c>
      <c r="BO93" s="74">
        <f>SIM_BASE!AB74</f>
        <v>227714.48725078252</v>
      </c>
      <c r="BP93" s="74">
        <f>SIM_BASE!AC74</f>
        <v>188870.05528822856</v>
      </c>
      <c r="BQ93" s="74">
        <f>SIM_BASE!AD74</f>
        <v>141257.41393608964</v>
      </c>
      <c r="BR93" s="95">
        <f t="shared" si="132"/>
        <v>185522.68668925986</v>
      </c>
      <c r="BS93" s="75">
        <f>SIM_BASE!AE74</f>
        <v>9278.9997848637831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5.2657390447279635</v>
      </c>
      <c r="AO94" s="74">
        <f>SIM_BASE!F81</f>
        <v>661.44004844574124</v>
      </c>
      <c r="AP94" s="74">
        <f>SIM_BASE!G81</f>
        <v>85.089248458046669</v>
      </c>
      <c r="AQ94" s="95">
        <f t="shared" si="126"/>
        <v>751.79503594851587</v>
      </c>
      <c r="AR94" s="75">
        <f>SIM_BASE!H81</f>
        <v>688.25371353216531</v>
      </c>
      <c r="AS94" s="74">
        <f>SIM_BASE!K81</f>
        <v>25.070986237582655</v>
      </c>
      <c r="AT94" s="74">
        <f>SIM_BASE!L81</f>
        <v>347.70958278775942</v>
      </c>
      <c r="AU94" s="74">
        <f>SIM_BASE!M81</f>
        <v>57.218712427049638</v>
      </c>
      <c r="AV94" s="95">
        <f t="shared" si="127"/>
        <v>429.9992814523917</v>
      </c>
      <c r="AW94" s="74">
        <f>SIM_BASE!N81</f>
        <v>136.78915101187056</v>
      </c>
      <c r="AX94" s="74">
        <f>SIM_BASE!O81</f>
        <v>7999.5466111020523</v>
      </c>
      <c r="AY94" s="98">
        <f t="shared" si="128"/>
        <v>8136.335762113923</v>
      </c>
      <c r="AZ94" s="72">
        <f>SIM_BASE!V81</f>
        <v>-19.804247192854685</v>
      </c>
      <c r="BA94" s="72">
        <f>SIM_BASE!W81</f>
        <v>313.73146565798169</v>
      </c>
      <c r="BB94" s="72">
        <f>SIM_BASE!X81</f>
        <v>27.871536030996868</v>
      </c>
      <c r="BC94" s="88">
        <f t="shared" si="129"/>
        <v>321.79875449612388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-7448.0810485817574</v>
      </c>
      <c r="BJ94" s="72">
        <f t="shared" si="111"/>
        <v>-2.0000000000083276E-3</v>
      </c>
      <c r="BK94" s="72">
        <f t="shared" si="112"/>
        <v>-1.9999999998626663E-3</v>
      </c>
      <c r="BL94" s="72">
        <f t="shared" si="113"/>
        <v>-1.9999999998377973E-3</v>
      </c>
      <c r="BM94" s="88">
        <f t="shared" si="131"/>
        <v>-5.9999999997087912E-3</v>
      </c>
      <c r="BN94" s="73">
        <f t="shared" si="114"/>
        <v>-2.0000000004074536E-3</v>
      </c>
      <c r="BO94" s="74">
        <f>SIM_BASE!AB81</f>
        <v>264959.45594784664</v>
      </c>
      <c r="BP94" s="74">
        <f>SIM_BASE!AC81</f>
        <v>197994.2702211935</v>
      </c>
      <c r="BQ94" s="74">
        <f>SIM_BASE!AD81</f>
        <v>144467.37895125829</v>
      </c>
      <c r="BR94" s="95">
        <f t="shared" si="132"/>
        <v>194775.9937992793</v>
      </c>
      <c r="BS94" s="75">
        <f>SIM_BASE!AE81</f>
        <v>9577.2124270363838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4.8943194374100996</v>
      </c>
      <c r="AO95" s="74">
        <f>SIM_BASE!F88</f>
        <v>753.11707437914242</v>
      </c>
      <c r="AP95" s="74">
        <f>SIM_BASE!G88</f>
        <v>100.17950512220061</v>
      </c>
      <c r="AQ95" s="95">
        <f t="shared" si="126"/>
        <v>858.19089893875309</v>
      </c>
      <c r="AR95" s="75">
        <f>SIM_BASE!H88</f>
        <v>747.46421847128443</v>
      </c>
      <c r="AS95" s="74">
        <f>SIM_BASE!K88</f>
        <v>22.662909779319953</v>
      </c>
      <c r="AT95" s="74">
        <f>SIM_BASE!L88</f>
        <v>379.4546085714619</v>
      </c>
      <c r="AU95" s="74">
        <f>SIM_BASE!M88</f>
        <v>65.445280692246428</v>
      </c>
      <c r="AV95" s="95">
        <f t="shared" si="127"/>
        <v>467.56279904302824</v>
      </c>
      <c r="AW95" s="74">
        <f>SIM_BASE!N88</f>
        <v>163.55362225743232</v>
      </c>
      <c r="AX95" s="74">
        <f>SIM_BASE!O88</f>
        <v>9381.4524104462434</v>
      </c>
      <c r="AY95" s="98">
        <f t="shared" si="128"/>
        <v>9545.0060327036754</v>
      </c>
      <c r="AZ95" s="72">
        <f>SIM_BASE!V88</f>
        <v>-17.767590341909848</v>
      </c>
      <c r="BA95" s="72">
        <f>SIM_BASE!W88</f>
        <v>373.6634658076805</v>
      </c>
      <c r="BB95" s="72">
        <f>SIM_BASE!X88</f>
        <v>34.735224429954194</v>
      </c>
      <c r="BC95" s="88">
        <f t="shared" si="129"/>
        <v>390.63109989572484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1E-3</v>
      </c>
      <c r="BH95" s="88">
        <f t="shared" si="130"/>
        <v>3.0000000000000001E-3</v>
      </c>
      <c r="BI95" s="75">
        <f>SIM_BASE!U88</f>
        <v>-8797.5408142323904</v>
      </c>
      <c r="BJ95" s="72">
        <f t="shared" si="111"/>
        <v>-2.0000000000047749E-3</v>
      </c>
      <c r="BK95" s="72">
        <f t="shared" si="112"/>
        <v>-1.9999999999763532E-3</v>
      </c>
      <c r="BL95" s="72">
        <f t="shared" si="113"/>
        <v>-2.0000000000118803E-3</v>
      </c>
      <c r="BM95" s="88">
        <f t="shared" si="131"/>
        <v>-5.9999999999930083E-3</v>
      </c>
      <c r="BN95" s="73">
        <f t="shared" si="114"/>
        <v>-2.0000000004074536E-3</v>
      </c>
      <c r="BO95" s="74">
        <f>SIM_BASE!AB88</f>
        <v>311685.29596071696</v>
      </c>
      <c r="BP95" s="74">
        <f>SIM_BASE!AC88</f>
        <v>206184.63475190167</v>
      </c>
      <c r="BQ95" s="74">
        <f>SIM_BASE!AD88</f>
        <v>146698.81572507878</v>
      </c>
      <c r="BR95" s="95">
        <f t="shared" si="132"/>
        <v>202971.98789492543</v>
      </c>
      <c r="BS95" s="75">
        <f>SIM_BASE!AE88</f>
        <v>9886.3856117976284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4.5111564272062843</v>
      </c>
      <c r="AO96" s="74">
        <f>SIM_BASE!F95</f>
        <v>862.49041392424101</v>
      </c>
      <c r="AP96" s="74">
        <f>SIM_BASE!G95</f>
        <v>119.00894035883115</v>
      </c>
      <c r="AQ96" s="95">
        <f t="shared" ref="AQ96" si="133">SUM(AN96:AP96)</f>
        <v>986.01051071027848</v>
      </c>
      <c r="AR96" s="75">
        <f>SIM_BASE!H95</f>
        <v>815.45501604233675</v>
      </c>
      <c r="AS96" s="74">
        <f>SIM_BASE!K95</f>
        <v>20.289969126587241</v>
      </c>
      <c r="AT96" s="74">
        <f>SIM_BASE!L95</f>
        <v>416.59860546978041</v>
      </c>
      <c r="AU96" s="74">
        <f>SIM_BASE!M95</f>
        <v>75.515896729146505</v>
      </c>
      <c r="AV96" s="95">
        <f t="shared" ref="AV96" si="134">SUM(AS96:AU96)</f>
        <v>512.40447132551412</v>
      </c>
      <c r="AW96" s="74">
        <f>SIM_BASE!N95</f>
        <v>195.62523737541875</v>
      </c>
      <c r="AX96" s="74">
        <f>SIM_BASE!O95</f>
        <v>11068.764855800306</v>
      </c>
      <c r="AY96" s="98">
        <f t="shared" ref="AY96" si="135">SUM(AW96:AX96)</f>
        <v>11264.390093175725</v>
      </c>
      <c r="AZ96" s="72">
        <f>SIM_BASE!V95</f>
        <v>-15.777812699380958</v>
      </c>
      <c r="BA96" s="72">
        <f>SIM_BASE!W95</f>
        <v>445.89280845446035</v>
      </c>
      <c r="BB96" s="72">
        <f>SIM_BASE!X95</f>
        <v>43.494043629684505</v>
      </c>
      <c r="BC96" s="88">
        <f t="shared" ref="BC96" si="136">SUM(AZ96:BB96)</f>
        <v>473.60903938476389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1E-3</v>
      </c>
      <c r="BH96" s="88">
        <f t="shared" ref="BH96" si="137">SUM(BE96:BG96)</f>
        <v>3.0000000000000001E-3</v>
      </c>
      <c r="BI96" s="75">
        <f>SIM_BASE!U95</f>
        <v>-10448.934077133388</v>
      </c>
      <c r="BJ96" s="72">
        <f t="shared" ref="BJ96" si="138">AN96-AS96-AZ96-BE96</f>
        <v>-1.9999999999994458E-3</v>
      </c>
      <c r="BK96" s="72">
        <f t="shared" ref="BK96" si="139">AO96-AT96-BA96-BF96</f>
        <v>-1.9999999997489795E-3</v>
      </c>
      <c r="BL96" s="72">
        <f t="shared" ref="BL96" si="140">AP96-AU96-BB96-BG96</f>
        <v>-1.9999999998555609E-3</v>
      </c>
      <c r="BM96" s="88">
        <f t="shared" ref="BM96" si="141">SUM(BJ96:BL96)</f>
        <v>-5.9999999996039862E-3</v>
      </c>
      <c r="BN96" s="73">
        <f t="shared" ref="BN96" si="142">AR96-AW96-AX96-BD96-BI96</f>
        <v>-2.0000000004074536E-3</v>
      </c>
      <c r="BO96" s="74">
        <f>SIM_BASE!AB95</f>
        <v>370502.8967106716</v>
      </c>
      <c r="BP96" s="74">
        <f>SIM_BASE!AC95</f>
        <v>213257.72819422555</v>
      </c>
      <c r="BQ96" s="74">
        <f>SIM_BASE!AD95</f>
        <v>147882.66202300126</v>
      </c>
      <c r="BR96" s="95">
        <f t="shared" ref="BR96" si="143">SUMPRODUCT(BO96:BQ96,AS96:AU96)/AV96</f>
        <v>209849.56681221025</v>
      </c>
      <c r="BS96" s="75">
        <f>SIM_BASE!AE95</f>
        <v>10206.924981573604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183.80673915978608</v>
      </c>
      <c r="AO97" s="70">
        <f>SIM_BASE!F12</f>
        <v>97.454661093996563</v>
      </c>
      <c r="AP97" s="70">
        <f>SIM_BASE!G12</f>
        <v>9.4373695369141828</v>
      </c>
      <c r="AQ97" s="94">
        <f t="shared" si="126"/>
        <v>290.69876979069682</v>
      </c>
      <c r="AR97" s="71">
        <f>SIM_BASE!H12</f>
        <v>164.06058957423608</v>
      </c>
      <c r="AS97" s="70">
        <f>SIM_BASE!K12</f>
        <v>200.03376279282153</v>
      </c>
      <c r="AT97" s="70">
        <f>SIM_BASE!L12</f>
        <v>112.99485848490883</v>
      </c>
      <c r="AU97" s="70">
        <f>SIM_BASE!M12</f>
        <v>10.761976764971584</v>
      </c>
      <c r="AV97" s="94">
        <f t="shared" si="127"/>
        <v>323.79059804270196</v>
      </c>
      <c r="AW97" s="70">
        <f>SIM_BASE!N12</f>
        <v>28.592643368601241</v>
      </c>
      <c r="AX97" s="70">
        <f>SIM_BASE!O12</f>
        <v>1750.0622792807335</v>
      </c>
      <c r="AY97" s="97">
        <f t="shared" si="128"/>
        <v>1778.6549226493348</v>
      </c>
      <c r="AZ97" s="68">
        <f>SIM_BASE!V12</f>
        <v>-16.226023633035428</v>
      </c>
      <c r="BA97" s="68">
        <f>SIM_BASE!W12</f>
        <v>-15.539197390912266</v>
      </c>
      <c r="BB97" s="68">
        <f>SIM_BASE!X12</f>
        <v>-1.3236072280574027</v>
      </c>
      <c r="BC97" s="87">
        <f t="shared" si="129"/>
        <v>-33.088828252005101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-1614.5933330750988</v>
      </c>
      <c r="BJ97" s="68">
        <f t="shared" si="111"/>
        <v>-2.0000000000296439E-3</v>
      </c>
      <c r="BK97" s="68">
        <f t="shared" si="112"/>
        <v>-2.0000000000029985E-3</v>
      </c>
      <c r="BL97" s="68">
        <f t="shared" si="113"/>
        <v>-1.9999999999981135E-3</v>
      </c>
      <c r="BM97" s="87">
        <f t="shared" si="131"/>
        <v>-6.0000000000307559E-3</v>
      </c>
      <c r="BN97" s="69">
        <f t="shared" si="114"/>
        <v>-1.9999999997253326E-3</v>
      </c>
      <c r="BO97" s="70">
        <f>SIM_BASE!AB12</f>
        <v>80365.712383166625</v>
      </c>
      <c r="BP97" s="70">
        <f>SIM_BASE!AC12</f>
        <v>79191.634973012202</v>
      </c>
      <c r="BQ97" s="70">
        <f>SIM_BASE!AD12</f>
        <v>82110.303847000003</v>
      </c>
      <c r="BR97" s="94">
        <f t="shared" si="132"/>
        <v>80013.974381195469</v>
      </c>
      <c r="BS97" s="71">
        <f>SIM_BASE!AE12</f>
        <v>6862.6360620016167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137.75040471451592</v>
      </c>
      <c r="AO98" s="74">
        <f>SIM_BASE!F19</f>
        <v>94.817936531704646</v>
      </c>
      <c r="AP98" s="74">
        <f>SIM_BASE!G19</f>
        <v>10.569099985372446</v>
      </c>
      <c r="AQ98" s="95">
        <f t="shared" si="126"/>
        <v>243.13744123159302</v>
      </c>
      <c r="AR98" s="75">
        <f>SIM_BASE!H19</f>
        <v>171.56093439354038</v>
      </c>
      <c r="AS98" s="74">
        <f>SIM_BASE!K19</f>
        <v>126.51984899999478</v>
      </c>
      <c r="AT98" s="74">
        <f>SIM_BASE!L19</f>
        <v>100.91330772736353</v>
      </c>
      <c r="AU98" s="74">
        <f>SIM_BASE!M19</f>
        <v>12.256244066329243</v>
      </c>
      <c r="AV98" s="95">
        <f t="shared" si="127"/>
        <v>239.68940079368755</v>
      </c>
      <c r="AW98" s="74">
        <f>SIM_BASE!N19</f>
        <v>29.671566114756715</v>
      </c>
      <c r="AX98" s="74">
        <f>SIM_BASE!O19</f>
        <v>1629.1100788622616</v>
      </c>
      <c r="AY98" s="98">
        <f t="shared" si="128"/>
        <v>1658.7816449770182</v>
      </c>
      <c r="AZ98" s="72">
        <f>SIM_BASE!V19</f>
        <v>11.23155571452112</v>
      </c>
      <c r="BA98" s="72">
        <f>SIM_BASE!W19</f>
        <v>-6.0943711956588986</v>
      </c>
      <c r="BB98" s="72">
        <f>SIM_BASE!X19</f>
        <v>-1.6861440809567951</v>
      </c>
      <c r="BC98" s="88">
        <f t="shared" si="129"/>
        <v>3.451040437905426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-1487.219710583478</v>
      </c>
      <c r="BJ98" s="72">
        <f t="shared" si="111"/>
        <v>-1.9999999999745768E-3</v>
      </c>
      <c r="BK98" s="72">
        <f t="shared" si="112"/>
        <v>-1.9999999999861231E-3</v>
      </c>
      <c r="BL98" s="72">
        <f t="shared" si="113"/>
        <v>-2.0000000000016662E-3</v>
      </c>
      <c r="BM98" s="88">
        <f t="shared" si="131"/>
        <v>-5.9999999999623662E-3</v>
      </c>
      <c r="BN98" s="73">
        <f t="shared" si="114"/>
        <v>-1.9999999999527063E-3</v>
      </c>
      <c r="BO98" s="74">
        <f>SIM_BASE!AB19</f>
        <v>114693.61935846023</v>
      </c>
      <c r="BP98" s="74">
        <f>SIM_BASE!AC19</f>
        <v>88457.300044991047</v>
      </c>
      <c r="BQ98" s="74">
        <f>SIM_BASE!AD19</f>
        <v>96282.84888538238</v>
      </c>
      <c r="BR98" s="95">
        <f t="shared" si="132"/>
        <v>102706.26968272786</v>
      </c>
      <c r="BS98" s="75">
        <f>SIM_BASE!AE19</f>
        <v>7163.7081297796931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148.07884292785408</v>
      </c>
      <c r="AO99" s="74">
        <f>SIM_BASE!F26</f>
        <v>113.96176641040543</v>
      </c>
      <c r="AP99" s="74">
        <f>SIM_BASE!G26</f>
        <v>10.989622097069899</v>
      </c>
      <c r="AQ99" s="95">
        <f t="shared" si="126"/>
        <v>273.03023143532943</v>
      </c>
      <c r="AR99" s="75">
        <f>SIM_BASE!H26</f>
        <v>180.2436461051193</v>
      </c>
      <c r="AS99" s="74">
        <f>SIM_BASE!K26</f>
        <v>151.65215967560695</v>
      </c>
      <c r="AT99" s="74">
        <f>SIM_BASE!L26</f>
        <v>121.41791573526245</v>
      </c>
      <c r="AU99" s="74">
        <f>SIM_BASE!M26</f>
        <v>12.728527788090851</v>
      </c>
      <c r="AV99" s="95">
        <f t="shared" si="127"/>
        <v>285.79860319896028</v>
      </c>
      <c r="AW99" s="74">
        <f>SIM_BASE!N26</f>
        <v>31.354523474252133</v>
      </c>
      <c r="AX99" s="74">
        <f>SIM_BASE!O26</f>
        <v>1961.8343306287902</v>
      </c>
      <c r="AY99" s="98">
        <f t="shared" si="128"/>
        <v>1993.1888541030423</v>
      </c>
      <c r="AZ99" s="72">
        <f>SIM_BASE!V26</f>
        <v>-3.5723167477528643</v>
      </c>
      <c r="BA99" s="72">
        <f>SIM_BASE!W26</f>
        <v>-7.4551493248570546</v>
      </c>
      <c r="BB99" s="72">
        <f>SIM_BASE!X26</f>
        <v>-1.7379056910209494</v>
      </c>
      <c r="BC99" s="88">
        <f t="shared" si="129"/>
        <v>-12.765371763630867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-1812.9442079979233</v>
      </c>
      <c r="BJ99" s="72">
        <f t="shared" si="111"/>
        <v>-2.000000000005219E-3</v>
      </c>
      <c r="BK99" s="72">
        <f t="shared" si="112"/>
        <v>-1.9999999999683596E-3</v>
      </c>
      <c r="BL99" s="72">
        <f t="shared" si="113"/>
        <v>-2.0000000000021103E-3</v>
      </c>
      <c r="BM99" s="88">
        <f t="shared" si="131"/>
        <v>-5.9999999999756888E-3</v>
      </c>
      <c r="BN99" s="73">
        <f t="shared" si="114"/>
        <v>-1.9999999997253326E-3</v>
      </c>
      <c r="BO99" s="74">
        <f>SIM_BASE!AB26</f>
        <v>132688.58254483377</v>
      </c>
      <c r="BP99" s="74">
        <f>SIM_BASE!AC26</f>
        <v>114755.56610335284</v>
      </c>
      <c r="BQ99" s="74">
        <f>SIM_BASE!AD26</f>
        <v>100475.18750127031</v>
      </c>
      <c r="BR99" s="95">
        <f t="shared" si="132"/>
        <v>123635.28926708353</v>
      </c>
      <c r="BS99" s="75">
        <f>SIM_BASE!AE26</f>
        <v>7382.1656410540372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151.39706957971151</v>
      </c>
      <c r="AO100" s="74">
        <f>SIM_BASE!F33</f>
        <v>124.03418756874422</v>
      </c>
      <c r="AP100" s="74">
        <f>SIM_BASE!G33</f>
        <v>12.052229588970713</v>
      </c>
      <c r="AQ100" s="95">
        <f t="shared" si="126"/>
        <v>287.48348673742646</v>
      </c>
      <c r="AR100" s="75">
        <f>SIM_BASE!H33</f>
        <v>189.26895563342356</v>
      </c>
      <c r="AS100" s="74">
        <f>SIM_BASE!K33</f>
        <v>156.08555121651551</v>
      </c>
      <c r="AT100" s="74">
        <f>SIM_BASE!L33</f>
        <v>133.79140773771218</v>
      </c>
      <c r="AU100" s="74">
        <f>SIM_BASE!M33</f>
        <v>13.906202136877562</v>
      </c>
      <c r="AV100" s="95">
        <f t="shared" si="127"/>
        <v>303.78316109110523</v>
      </c>
      <c r="AW100" s="74">
        <f>SIM_BASE!N33</f>
        <v>32.999984596658933</v>
      </c>
      <c r="AX100" s="74">
        <f>SIM_BASE!O33</f>
        <v>2130.2600852461655</v>
      </c>
      <c r="AY100" s="98">
        <f t="shared" si="128"/>
        <v>2163.2600698428246</v>
      </c>
      <c r="AZ100" s="72">
        <f>SIM_BASE!V33</f>
        <v>-4.6874816368039918</v>
      </c>
      <c r="BA100" s="72">
        <f>SIM_BASE!W33</f>
        <v>-9.7562201689679693</v>
      </c>
      <c r="BB100" s="72">
        <f>SIM_BASE!X33</f>
        <v>-1.8529725479068502</v>
      </c>
      <c r="BC100" s="88">
        <f t="shared" si="129"/>
        <v>-16.296674353678814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-1973.9901142094011</v>
      </c>
      <c r="BJ100" s="72">
        <f t="shared" si="111"/>
        <v>-2.0000000000074394E-3</v>
      </c>
      <c r="BK100" s="72">
        <f t="shared" si="112"/>
        <v>-1.9999999999923404E-3</v>
      </c>
      <c r="BL100" s="72">
        <f t="shared" si="113"/>
        <v>-1.9999999999992238E-3</v>
      </c>
      <c r="BM100" s="88">
        <f t="shared" si="131"/>
        <v>-5.9999999999990035E-3</v>
      </c>
      <c r="BN100" s="73">
        <f t="shared" si="114"/>
        <v>-1.9999999997253326E-3</v>
      </c>
      <c r="BO100" s="74">
        <f>SIM_BASE!AB33</f>
        <v>140107.93575741275</v>
      </c>
      <c r="BP100" s="74">
        <f>SIM_BASE!AC33</f>
        <v>126069.12634584884</v>
      </c>
      <c r="BQ100" s="74">
        <f>SIM_BASE!AD33</f>
        <v>108025.08572980453</v>
      </c>
      <c r="BR100" s="95">
        <f t="shared" si="132"/>
        <v>132456.35078016474</v>
      </c>
      <c r="BS100" s="75">
        <f>SIM_BASE!AE33</f>
        <v>7638.2053615817276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154.81197291887875</v>
      </c>
      <c r="AO101" s="74">
        <f>SIM_BASE!F40</f>
        <v>135.72818877736435</v>
      </c>
      <c r="AP101" s="74">
        <f>SIM_BASE!G40</f>
        <v>13.330217855183342</v>
      </c>
      <c r="AQ101" s="95">
        <f t="shared" si="126"/>
        <v>303.87037955142642</v>
      </c>
      <c r="AR101" s="75">
        <f>SIM_BASE!H40</f>
        <v>199.56136004228284</v>
      </c>
      <c r="AS101" s="74">
        <f>SIM_BASE!K40</f>
        <v>160.5922777628133</v>
      </c>
      <c r="AT101" s="74">
        <f>SIM_BASE!L40</f>
        <v>148.3362121824288</v>
      </c>
      <c r="AU101" s="74">
        <f>SIM_BASE!M40</f>
        <v>15.335031327790091</v>
      </c>
      <c r="AV101" s="95">
        <f t="shared" si="127"/>
        <v>324.26352127303215</v>
      </c>
      <c r="AW101" s="74">
        <f>SIM_BASE!N40</f>
        <v>34.776733197159004</v>
      </c>
      <c r="AX101" s="74">
        <f>SIM_BASE!O40</f>
        <v>2317.5792162036769</v>
      </c>
      <c r="AY101" s="98">
        <f t="shared" si="128"/>
        <v>2352.3559494008359</v>
      </c>
      <c r="AZ101" s="72">
        <f>SIM_BASE!V40</f>
        <v>-5.779304843934546</v>
      </c>
      <c r="BA101" s="72">
        <f>SIM_BASE!W40</f>
        <v>-12.607023405064433</v>
      </c>
      <c r="BB101" s="72">
        <f>SIM_BASE!X40</f>
        <v>-2.0038134726067507</v>
      </c>
      <c r="BC101" s="88">
        <f t="shared" si="129"/>
        <v>-20.39014172160573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-2152.7935893585527</v>
      </c>
      <c r="BJ101" s="72">
        <f t="shared" si="111"/>
        <v>-1.9999999999985576E-3</v>
      </c>
      <c r="BK101" s="72">
        <f t="shared" si="112"/>
        <v>-2.0000000000101039E-3</v>
      </c>
      <c r="BL101" s="72">
        <f t="shared" si="113"/>
        <v>-1.9999999999981135E-3</v>
      </c>
      <c r="BM101" s="88">
        <f t="shared" si="131"/>
        <v>-6.0000000000067751E-3</v>
      </c>
      <c r="BN101" s="73">
        <f t="shared" si="114"/>
        <v>-2.0000000004074536E-3</v>
      </c>
      <c r="BO101" s="74">
        <f>SIM_BASE!AB40</f>
        <v>147837.82207659699</v>
      </c>
      <c r="BP101" s="74">
        <f>SIM_BASE!AC40</f>
        <v>137656.06589278131</v>
      </c>
      <c r="BQ101" s="74">
        <f>SIM_BASE!AD40</f>
        <v>115189.50735421787</v>
      </c>
      <c r="BR101" s="95">
        <f t="shared" si="132"/>
        <v>141636.11900853523</v>
      </c>
      <c r="BS101" s="75">
        <f>SIM_BASE!AE40</f>
        <v>7901.9852938996337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158.30446629522285</v>
      </c>
      <c r="AO102" s="74">
        <f>SIM_BASE!F47</f>
        <v>149.45558795625203</v>
      </c>
      <c r="AP102" s="74">
        <f>SIM_BASE!G47</f>
        <v>14.873078208892341</v>
      </c>
      <c r="AQ102" s="95">
        <f t="shared" si="126"/>
        <v>322.63313246036728</v>
      </c>
      <c r="AR102" s="75">
        <f>SIM_BASE!H47</f>
        <v>211.04618100364897</v>
      </c>
      <c r="AS102" s="74">
        <f>SIM_BASE!K47</f>
        <v>165.2049725841203</v>
      </c>
      <c r="AT102" s="74">
        <f>SIM_BASE!L47</f>
        <v>165.34835899741171</v>
      </c>
      <c r="AU102" s="74">
        <f>SIM_BASE!M47</f>
        <v>17.066679984077851</v>
      </c>
      <c r="AV102" s="95">
        <f t="shared" si="127"/>
        <v>347.62001156560984</v>
      </c>
      <c r="AW102" s="74">
        <f>SIM_BASE!N47</f>
        <v>36.715338998467971</v>
      </c>
      <c r="AX102" s="74">
        <f>SIM_BASE!O47</f>
        <v>2528.0940659770931</v>
      </c>
      <c r="AY102" s="98">
        <f t="shared" si="128"/>
        <v>2564.8094049755609</v>
      </c>
      <c r="AZ102" s="72">
        <f>SIM_BASE!V47</f>
        <v>-6.8995062888974363</v>
      </c>
      <c r="BA102" s="72">
        <f>SIM_BASE!W47</f>
        <v>-15.891771041159675</v>
      </c>
      <c r="BB102" s="72">
        <f>SIM_BASE!X47</f>
        <v>-2.1926017751855071</v>
      </c>
      <c r="BC102" s="88">
        <f t="shared" si="129"/>
        <v>-24.983879105242622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-2353.7622239719117</v>
      </c>
      <c r="BJ102" s="72">
        <f t="shared" si="111"/>
        <v>-2.0000000000101039E-3</v>
      </c>
      <c r="BK102" s="72">
        <f t="shared" si="112"/>
        <v>-2.0000000000012222E-3</v>
      </c>
      <c r="BL102" s="72">
        <f t="shared" si="113"/>
        <v>-2.0000000000025544E-3</v>
      </c>
      <c r="BM102" s="88">
        <f t="shared" si="131"/>
        <v>-6.0000000000138805E-3</v>
      </c>
      <c r="BN102" s="73">
        <f t="shared" si="114"/>
        <v>-2.000000000862201E-3</v>
      </c>
      <c r="BO102" s="74">
        <f>SIM_BASE!AB47</f>
        <v>155828.98756833281</v>
      </c>
      <c r="BP102" s="74">
        <f>SIM_BASE!AC47</f>
        <v>149519.03644910135</v>
      </c>
      <c r="BQ102" s="74">
        <f>SIM_BASE!AD47</f>
        <v>121806.10722377054</v>
      </c>
      <c r="BR102" s="95">
        <f t="shared" si="132"/>
        <v>151157.22639272656</v>
      </c>
      <c r="BS102" s="75">
        <f>SIM_BASE!AE47</f>
        <v>8160.6403635777624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161.88619550257337</v>
      </c>
      <c r="AO103" s="74">
        <f>SIM_BASE!F54</f>
        <v>165.48991499788428</v>
      </c>
      <c r="AP103" s="74">
        <f>SIM_BASE!G54</f>
        <v>16.738342973017787</v>
      </c>
      <c r="AQ103" s="95">
        <f t="shared" si="126"/>
        <v>344.11445347347546</v>
      </c>
      <c r="AR103" s="75">
        <f>SIM_BASE!H54</f>
        <v>224.14438232933003</v>
      </c>
      <c r="AS103" s="74">
        <f>SIM_BASE!K54</f>
        <v>169.89622166048389</v>
      </c>
      <c r="AT103" s="74">
        <f>SIM_BASE!L54</f>
        <v>185.44067095079345</v>
      </c>
      <c r="AU103" s="74">
        <f>SIM_BASE!M54</f>
        <v>19.17143512431414</v>
      </c>
      <c r="AV103" s="95">
        <f t="shared" si="127"/>
        <v>374.50832773559148</v>
      </c>
      <c r="AW103" s="74">
        <f>SIM_BASE!N54</f>
        <v>38.778120946605625</v>
      </c>
      <c r="AX103" s="74">
        <f>SIM_BASE!O54</f>
        <v>2763.52082680689</v>
      </c>
      <c r="AY103" s="98">
        <f t="shared" si="128"/>
        <v>2802.2989477534957</v>
      </c>
      <c r="AZ103" s="72">
        <f>SIM_BASE!V54</f>
        <v>-8.0090261579105437</v>
      </c>
      <c r="BA103" s="72">
        <f>SIM_BASE!W54</f>
        <v>-19.949755952909133</v>
      </c>
      <c r="BB103" s="72">
        <f>SIM_BASE!X54</f>
        <v>-2.4320921512963531</v>
      </c>
      <c r="BC103" s="88">
        <f t="shared" si="129"/>
        <v>-30.390874262116029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-2578.1535654241652</v>
      </c>
      <c r="BJ103" s="72">
        <f t="shared" si="111"/>
        <v>-1.9999999999728004E-3</v>
      </c>
      <c r="BK103" s="72">
        <f t="shared" si="112"/>
        <v>-2.0000000000296439E-3</v>
      </c>
      <c r="BL103" s="72">
        <f t="shared" si="113"/>
        <v>-2.000000000000334E-3</v>
      </c>
      <c r="BM103" s="88">
        <f t="shared" si="131"/>
        <v>-6.0000000000027783E-3</v>
      </c>
      <c r="BN103" s="73">
        <f t="shared" si="114"/>
        <v>-2.0000000004074536E-3</v>
      </c>
      <c r="BO103" s="74">
        <f>SIM_BASE!AB54</f>
        <v>164105.60297617308</v>
      </c>
      <c r="BP103" s="74">
        <f>SIM_BASE!AC54</f>
        <v>161436.25065264633</v>
      </c>
      <c r="BQ103" s="74">
        <f>SIM_BASE!AD54</f>
        <v>127734.52005138691</v>
      </c>
      <c r="BR103" s="95">
        <f t="shared" si="132"/>
        <v>160921.98260174386</v>
      </c>
      <c r="BS103" s="75">
        <f>SIM_BASE!AE54</f>
        <v>8429.1878020758504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165.53547380879434</v>
      </c>
      <c r="AO104" s="74">
        <f>SIM_BASE!F61</f>
        <v>184.28319231648877</v>
      </c>
      <c r="AP104" s="74">
        <f>SIM_BASE!G61</f>
        <v>19.004463278167066</v>
      </c>
      <c r="AQ104" s="95">
        <f t="shared" si="126"/>
        <v>368.8231294034502</v>
      </c>
      <c r="AR104" s="75">
        <f>SIM_BASE!H61</f>
        <v>239.07327534187482</v>
      </c>
      <c r="AS104" s="74">
        <f>SIM_BASE!K61</f>
        <v>174.69786903309509</v>
      </c>
      <c r="AT104" s="74">
        <f>SIM_BASE!L61</f>
        <v>209.24486677892855</v>
      </c>
      <c r="AU104" s="74">
        <f>SIM_BASE!M61</f>
        <v>21.733365710812844</v>
      </c>
      <c r="AV104" s="95">
        <f t="shared" si="127"/>
        <v>405.67610152283652</v>
      </c>
      <c r="AW104" s="74">
        <f>SIM_BASE!N61</f>
        <v>40.9524617200085</v>
      </c>
      <c r="AX104" s="74">
        <f>SIM_BASE!O61</f>
        <v>3027.6691693296821</v>
      </c>
      <c r="AY104" s="98">
        <f t="shared" si="128"/>
        <v>3068.6216310496907</v>
      </c>
      <c r="AZ104" s="72">
        <f>SIM_BASE!V61</f>
        <v>-9.1613952243007581</v>
      </c>
      <c r="BA104" s="72">
        <f>SIM_BASE!W61</f>
        <v>-24.960674462439808</v>
      </c>
      <c r="BB104" s="72">
        <f>SIM_BASE!X61</f>
        <v>-2.7279024326457799</v>
      </c>
      <c r="BC104" s="88">
        <f t="shared" si="129"/>
        <v>-36.849972119386344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-2829.5473557078153</v>
      </c>
      <c r="BJ104" s="72">
        <f t="shared" si="111"/>
        <v>-1.9999999999941167E-3</v>
      </c>
      <c r="BK104" s="72">
        <f t="shared" si="112"/>
        <v>-1.9999999999799059E-3</v>
      </c>
      <c r="BL104" s="72">
        <f t="shared" si="113"/>
        <v>-1.9999999999985576E-3</v>
      </c>
      <c r="BM104" s="88">
        <f t="shared" si="131"/>
        <v>-5.9999999999725802E-3</v>
      </c>
      <c r="BN104" s="73">
        <f t="shared" si="114"/>
        <v>-2.000000000862201E-3</v>
      </c>
      <c r="BO104" s="74">
        <f>SIM_BASE!AB61</f>
        <v>172637.02627505438</v>
      </c>
      <c r="BP104" s="74">
        <f>SIM_BASE!AC61</f>
        <v>173277.86022758341</v>
      </c>
      <c r="BQ104" s="74">
        <f>SIM_BASE!AD61</f>
        <v>132848.81437737844</v>
      </c>
      <c r="BR104" s="95">
        <f t="shared" si="132"/>
        <v>170835.98218499223</v>
      </c>
      <c r="BS104" s="75">
        <f>SIM_BASE!AE61</f>
        <v>8708.0155958946179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157.91440681103936</v>
      </c>
      <c r="AO105" s="74">
        <f>SIM_BASE!F68</f>
        <v>206.46166732952258</v>
      </c>
      <c r="AP105" s="74">
        <f>SIM_BASE!G68</f>
        <v>21.777253509925266</v>
      </c>
      <c r="AQ105" s="95">
        <f t="shared" si="126"/>
        <v>386.15332765048726</v>
      </c>
      <c r="AR105" s="75">
        <f>SIM_BASE!H68</f>
        <v>256.36483261221809</v>
      </c>
      <c r="AS105" s="74">
        <f>SIM_BASE!K68</f>
        <v>166.45421427997053</v>
      </c>
      <c r="AT105" s="74">
        <f>SIM_BASE!L68</f>
        <v>237.6994515709784</v>
      </c>
      <c r="AU105" s="74">
        <f>SIM_BASE!M68</f>
        <v>24.914440428425113</v>
      </c>
      <c r="AV105" s="95">
        <f t="shared" si="127"/>
        <v>429.06810627937404</v>
      </c>
      <c r="AW105" s="74">
        <f>SIM_BASE!N68</f>
        <v>43.551051242256335</v>
      </c>
      <c r="AX105" s="74">
        <f>SIM_BASE!O68</f>
        <v>3291.0128474346693</v>
      </c>
      <c r="AY105" s="98">
        <f t="shared" si="128"/>
        <v>3334.5638986769254</v>
      </c>
      <c r="AZ105" s="72">
        <f>SIM_BASE!V68</f>
        <v>-8.538807468931175</v>
      </c>
      <c r="BA105" s="72">
        <f>SIM_BASE!W68</f>
        <v>-31.236784241455844</v>
      </c>
      <c r="BB105" s="72">
        <f>SIM_BASE!X68</f>
        <v>-3.1361869184998468</v>
      </c>
      <c r="BC105" s="88">
        <f t="shared" si="129"/>
        <v>-42.911778628886864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-3078.1980660647068</v>
      </c>
      <c r="BJ105" s="72">
        <f t="shared" si="111"/>
        <v>-1.9999999999976694E-3</v>
      </c>
      <c r="BK105" s="72">
        <f t="shared" si="112"/>
        <v>-1.9999999999692477E-3</v>
      </c>
      <c r="BL105" s="72">
        <f t="shared" si="113"/>
        <v>-1.9999999999998899E-3</v>
      </c>
      <c r="BM105" s="88">
        <f t="shared" si="131"/>
        <v>-5.9999999999668071E-3</v>
      </c>
      <c r="BN105" s="73">
        <f t="shared" si="114"/>
        <v>-2.000000000862201E-3</v>
      </c>
      <c r="BO105" s="74">
        <f>SIM_BASE!AB68</f>
        <v>197222.87565971614</v>
      </c>
      <c r="BP105" s="74">
        <f>SIM_BASE!AC68</f>
        <v>186245.41530259693</v>
      </c>
      <c r="BQ105" s="74">
        <f>SIM_BASE!AD68</f>
        <v>138018.39534612745</v>
      </c>
      <c r="BR105" s="95">
        <f t="shared" si="132"/>
        <v>187703.68105022737</v>
      </c>
      <c r="BS105" s="75">
        <f>SIM_BASE!AE68</f>
        <v>8985.6025586179239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149.4266071053263</v>
      </c>
      <c r="AO106" s="74">
        <f>SIM_BASE!F75</f>
        <v>232.64124046326486</v>
      </c>
      <c r="AP106" s="74">
        <f>SIM_BASE!G75</f>
        <v>25.168759059276066</v>
      </c>
      <c r="AQ106" s="95">
        <f t="shared" si="126"/>
        <v>407.23660662786722</v>
      </c>
      <c r="AR106" s="75">
        <f>SIM_BASE!H75</f>
        <v>275.76605539448036</v>
      </c>
      <c r="AS106" s="74">
        <f>SIM_BASE!K75</f>
        <v>156.78353996855401</v>
      </c>
      <c r="AT106" s="74">
        <f>SIM_BASE!L75</f>
        <v>271.61792021176382</v>
      </c>
      <c r="AU106" s="74">
        <f>SIM_BASE!M75</f>
        <v>28.876344081741134</v>
      </c>
      <c r="AV106" s="95">
        <f t="shared" si="127"/>
        <v>457.27780426205896</v>
      </c>
      <c r="AW106" s="74">
        <f>SIM_BASE!N75</f>
        <v>46.486941338316242</v>
      </c>
      <c r="AX106" s="74">
        <f>SIM_BASE!O75</f>
        <v>3589.6750330979103</v>
      </c>
      <c r="AY106" s="98">
        <f t="shared" si="128"/>
        <v>3636.1619744362265</v>
      </c>
      <c r="AZ106" s="72">
        <f>SIM_BASE!V75</f>
        <v>-7.3559328632277632</v>
      </c>
      <c r="BA106" s="72">
        <f>SIM_BASE!W75</f>
        <v>-38.975679748498926</v>
      </c>
      <c r="BB106" s="72">
        <f>SIM_BASE!X75</f>
        <v>-3.7065850224650672</v>
      </c>
      <c r="BC106" s="88">
        <f t="shared" si="129"/>
        <v>-50.038197634191761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-3360.3949190417457</v>
      </c>
      <c r="BJ106" s="72">
        <f t="shared" si="111"/>
        <v>-1.9999999999488196E-3</v>
      </c>
      <c r="BK106" s="72">
        <f t="shared" si="112"/>
        <v>-2.0000000000260912E-3</v>
      </c>
      <c r="BL106" s="72">
        <f t="shared" si="113"/>
        <v>-2.0000000000007781E-3</v>
      </c>
      <c r="BM106" s="88">
        <f t="shared" si="131"/>
        <v>-5.9999999999756888E-3</v>
      </c>
      <c r="BN106" s="73">
        <f t="shared" si="114"/>
        <v>-2.000000000862201E-3</v>
      </c>
      <c r="BO106" s="74">
        <f>SIM_BASE!AB75</f>
        <v>227113.38525424435</v>
      </c>
      <c r="BP106" s="74">
        <f>SIM_BASE!AC75</f>
        <v>198938.97738266824</v>
      </c>
      <c r="BQ106" s="74">
        <f>SIM_BASE!AD75</f>
        <v>142200.8437483568</v>
      </c>
      <c r="BR106" s="95">
        <f t="shared" si="132"/>
        <v>205016.01306500996</v>
      </c>
      <c r="BS106" s="75">
        <f>SIM_BASE!AE75</f>
        <v>9273.3536056605644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140.12449560829504</v>
      </c>
      <c r="AO107" s="74">
        <f>SIM_BASE!F82</f>
        <v>263.65514579657656</v>
      </c>
      <c r="AP107" s="74">
        <f>SIM_BASE!G82</f>
        <v>29.356374019657217</v>
      </c>
      <c r="AQ107" s="95">
        <f t="shared" si="126"/>
        <v>433.13601542452881</v>
      </c>
      <c r="AR107" s="75">
        <f>SIM_BASE!H82</f>
        <v>298.04994749786994</v>
      </c>
      <c r="AS107" s="74">
        <f>SIM_BASE!K82</f>
        <v>146.28501518424579</v>
      </c>
      <c r="AT107" s="74">
        <f>SIM_BASE!L82</f>
        <v>312.35857659631995</v>
      </c>
      <c r="AU107" s="74">
        <f>SIM_BASE!M82</f>
        <v>33.795351535982874</v>
      </c>
      <c r="AV107" s="95">
        <f t="shared" si="127"/>
        <v>492.43894331654866</v>
      </c>
      <c r="AW107" s="74">
        <f>SIM_BASE!N82</f>
        <v>49.666106107912299</v>
      </c>
      <c r="AX107" s="74">
        <f>SIM_BASE!O82</f>
        <v>3948.5433944898787</v>
      </c>
      <c r="AY107" s="98">
        <f t="shared" si="128"/>
        <v>3998.2095005977908</v>
      </c>
      <c r="AZ107" s="72">
        <f>SIM_BASE!V82</f>
        <v>-6.1595195759507622</v>
      </c>
      <c r="BA107" s="72">
        <f>SIM_BASE!W82</f>
        <v>-48.702430799743325</v>
      </c>
      <c r="BB107" s="72">
        <f>SIM_BASE!X82</f>
        <v>-4.437977516325657</v>
      </c>
      <c r="BC107" s="88">
        <f t="shared" si="129"/>
        <v>-59.299927892019745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-3700.1585530999209</v>
      </c>
      <c r="BJ107" s="72">
        <f t="shared" si="111"/>
        <v>-1.9999999999958931E-3</v>
      </c>
      <c r="BK107" s="72">
        <f t="shared" si="112"/>
        <v>-2.0000000000616183E-3</v>
      </c>
      <c r="BL107" s="72">
        <f t="shared" si="113"/>
        <v>-2.000000000000334E-3</v>
      </c>
      <c r="BM107" s="88">
        <f t="shared" si="131"/>
        <v>-6.0000000000578453E-3</v>
      </c>
      <c r="BN107" s="73">
        <f t="shared" si="114"/>
        <v>-2.0000000004074536E-3</v>
      </c>
      <c r="BO107" s="74">
        <f>SIM_BASE!AB82</f>
        <v>264105.49317002326</v>
      </c>
      <c r="BP107" s="74">
        <f>SIM_BASE!AC82</f>
        <v>211489.63043901473</v>
      </c>
      <c r="BQ107" s="74">
        <f>SIM_BASE!AD82</f>
        <v>145453.76486884122</v>
      </c>
      <c r="BR107" s="95">
        <f t="shared" si="132"/>
        <v>222587.87330096829</v>
      </c>
      <c r="BS107" s="75">
        <f>SIM_BASE!AE82</f>
        <v>9571.6495909187906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130.24239033785616</v>
      </c>
      <c r="AO108" s="74">
        <f>SIM_BASE!F89</f>
        <v>300.51383258714452</v>
      </c>
      <c r="AP108" s="74">
        <f>SIM_BASE!G89</f>
        <v>34.561201310955994</v>
      </c>
      <c r="AQ108" s="95">
        <f t="shared" si="126"/>
        <v>465.31742423595665</v>
      </c>
      <c r="AR108" s="75">
        <f>SIM_BASE!H89</f>
        <v>323.80961689073217</v>
      </c>
      <c r="AS108" s="74">
        <f>SIM_BASE!K89</f>
        <v>135.19576913004832</v>
      </c>
      <c r="AT108" s="74">
        <f>SIM_BASE!L89</f>
        <v>361.60770959282547</v>
      </c>
      <c r="AU108" s="74">
        <f>SIM_BASE!M89</f>
        <v>39.922241061411405</v>
      </c>
      <c r="AV108" s="95">
        <f t="shared" si="127"/>
        <v>536.72571978428527</v>
      </c>
      <c r="AW108" s="74">
        <f>SIM_BASE!N89</f>
        <v>53.085681359671682</v>
      </c>
      <c r="AX108" s="74">
        <f>SIM_BASE!O89</f>
        <v>4389.6854992702883</v>
      </c>
      <c r="AY108" s="98">
        <f t="shared" si="128"/>
        <v>4442.7711806299603</v>
      </c>
      <c r="AZ108" s="72">
        <f>SIM_BASE!V89</f>
        <v>-4.9523787921921416</v>
      </c>
      <c r="BA108" s="72">
        <f>SIM_BASE!W89</f>
        <v>-61.092877005681004</v>
      </c>
      <c r="BB108" s="72">
        <f>SIM_BASE!X89</f>
        <v>-5.114921738567678</v>
      </c>
      <c r="BC108" s="88">
        <f t="shared" si="129"/>
        <v>-71.160177536440813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-0.24411801188774002</v>
      </c>
      <c r="BH108" s="88">
        <f t="shared" si="130"/>
        <v>-0.24211801188774001</v>
      </c>
      <c r="BI108" s="75">
        <f>SIM_BASE!U89</f>
        <v>-4118.9605637392278</v>
      </c>
      <c r="BJ108" s="72">
        <f t="shared" si="111"/>
        <v>-2.0000000000127685E-3</v>
      </c>
      <c r="BK108" s="72">
        <f t="shared" si="112"/>
        <v>-1.9999999999479314E-3</v>
      </c>
      <c r="BL108" s="72">
        <f t="shared" si="113"/>
        <v>-1.999999999993507E-3</v>
      </c>
      <c r="BM108" s="88">
        <f t="shared" si="131"/>
        <v>-5.9999999999542069E-3</v>
      </c>
      <c r="BN108" s="73">
        <f t="shared" si="114"/>
        <v>-2.0000000004074536E-3</v>
      </c>
      <c r="BO108" s="74">
        <f>SIM_BASE!AB89</f>
        <v>310484.48012856737</v>
      </c>
      <c r="BP108" s="74">
        <f>SIM_BASE!AC89</f>
        <v>223876.19788279111</v>
      </c>
      <c r="BQ108" s="74">
        <f>SIM_BASE!AD89</f>
        <v>147803.45016751331</v>
      </c>
      <c r="BR108" s="95">
        <f t="shared" si="132"/>
        <v>240033.57294251837</v>
      </c>
      <c r="BS108" s="75">
        <f>SIM_BASE!AE89</f>
        <v>9880.8857006572471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120.04722783162184</v>
      </c>
      <c r="AO109" s="78">
        <f>SIM_BASE!F96</f>
        <v>344.54501051693944</v>
      </c>
      <c r="AP109" s="78">
        <f>SIM_BASE!G96</f>
        <v>41.056220791352942</v>
      </c>
      <c r="AQ109" s="96">
        <f>SUM(AN109:AP109)</f>
        <v>505.64845913991422</v>
      </c>
      <c r="AR109" s="79">
        <f>SIM_BASE!H96</f>
        <v>353.38816581749637</v>
      </c>
      <c r="AS109" s="78">
        <f>SIM_BASE!K96</f>
        <v>123.63861450793401</v>
      </c>
      <c r="AT109" s="78">
        <f>SIM_BASE!L96</f>
        <v>421.21521257043082</v>
      </c>
      <c r="AU109" s="78">
        <f>SIM_BASE!M96</f>
        <v>47.653713617535935</v>
      </c>
      <c r="AV109" s="96">
        <f t="shared" ref="AV109" si="144">SUM(AS109:AU109)</f>
        <v>592.50754069590073</v>
      </c>
      <c r="AW109" s="78">
        <f>SIM_BASE!N96</f>
        <v>56.833885598325963</v>
      </c>
      <c r="AX109" s="78">
        <f>SIM_BASE!O96</f>
        <v>4931.6957729035403</v>
      </c>
      <c r="AY109" s="99">
        <f t="shared" ref="AY109" si="145">SUM(AW109:AX109)</f>
        <v>4988.5296585018659</v>
      </c>
      <c r="AZ109" s="76">
        <f>SIM_BASE!V96</f>
        <v>-3.5903866763121792</v>
      </c>
      <c r="BA109" s="76">
        <f>SIM_BASE!W96</f>
        <v>-76.66920205349146</v>
      </c>
      <c r="BB109" s="76">
        <f>SIM_BASE!X96</f>
        <v>-5.9358526945643053</v>
      </c>
      <c r="BC109" s="89">
        <f t="shared" ref="BC109" si="146">SUM(AZ109:BB109)</f>
        <v>-86.195441424367942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-0.65964013161869595</v>
      </c>
      <c r="BH109" s="89">
        <f t="shared" ref="BH109" si="147">SUM(BE109:BG109)</f>
        <v>-0.65764013161869594</v>
      </c>
      <c r="BI109" s="79">
        <f>SIM_BASE!U96</f>
        <v>-4635.1404926843688</v>
      </c>
      <c r="BJ109" s="76">
        <f t="shared" ref="BJ109" si="148">AN109-AS109-AZ109-BE109</f>
        <v>-1.9999999999896758E-3</v>
      </c>
      <c r="BK109" s="76">
        <f t="shared" ref="BK109" si="149">AO109-AT109-BA109-BF109</f>
        <v>-1.9999999999195097E-3</v>
      </c>
      <c r="BL109" s="76">
        <f t="shared" ref="BL109" si="150">AP109-AU109-BB109-BG109</f>
        <v>-1.9999999999917861E-3</v>
      </c>
      <c r="BM109" s="89">
        <f t="shared" ref="BM109" si="151">SUM(BJ109:BL109)</f>
        <v>-5.9999999999009717E-3</v>
      </c>
      <c r="BN109" s="77">
        <f t="shared" ref="BN109" si="152">AR109-AW109-AX109-BD109-BI109</f>
        <v>-2.0000000013169483E-3</v>
      </c>
      <c r="BO109" s="78">
        <f>SIM_BASE!AB96</f>
        <v>368799.4795483292</v>
      </c>
      <c r="BP109" s="78">
        <f>SIM_BASE!AC96</f>
        <v>235921.91588638676</v>
      </c>
      <c r="BQ109" s="78">
        <f>SIM_BASE!AD96</f>
        <v>149112.33694049591</v>
      </c>
      <c r="BR109" s="96">
        <f t="shared" ref="BR109" si="153">SUMPRODUCT(BO109:BQ109,AS109:AU109)/AV109</f>
        <v>256667.64182528204</v>
      </c>
      <c r="BS109" s="79">
        <f>SIM_BASE!AE96</f>
        <v>10201.471982054749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-20105911.052171379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2020-04-28T15:07:12Z</dcterms:modified>
</cp:coreProperties>
</file>