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 (KarlDemShk)\VPM2018 Simulation (V04_KarlDemShk)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AC45" i="5" s="1"/>
  <c r="X116" i="6"/>
  <c r="E116" i="6"/>
  <c r="E46" i="2" s="1"/>
  <c r="I17" i="2"/>
  <c r="H17" i="2"/>
  <c r="K17" i="2"/>
  <c r="AA17" i="2"/>
  <c r="G17" i="2"/>
  <c r="L17" i="2"/>
  <c r="D17" i="2"/>
  <c r="F17" i="2"/>
  <c r="AW45" i="5"/>
  <c r="AU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M116" i="6"/>
  <c r="J116" i="6"/>
  <c r="J46" i="2" s="1"/>
  <c r="Y116" i="6"/>
  <c r="Q116" i="6"/>
  <c r="Z116" i="6"/>
  <c r="I58" i="5"/>
  <c r="M46" i="2" l="1"/>
  <c r="AQ45" i="5" s="1"/>
  <c r="AK45" i="5" s="1"/>
  <c r="Q17" i="2"/>
  <c r="X17" i="2"/>
  <c r="Z17" i="2"/>
  <c r="Y17" i="2"/>
  <c r="B17" i="2"/>
  <c r="E17" i="2"/>
  <c r="C17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M17" i="2" l="1"/>
  <c r="AG46" i="2"/>
  <c r="R17" i="2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l="1"/>
  <c r="CC9" i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H13" i="1" l="1"/>
  <c r="BH12" i="1"/>
  <c r="BC9" i="1"/>
  <c r="AY13" i="1"/>
  <c r="BC10" i="1"/>
  <c r="BH11" i="1"/>
  <c r="AY15" i="1"/>
  <c r="AY11" i="1"/>
  <c r="AY7" i="1"/>
  <c r="AY6" i="1"/>
  <c r="AY16" i="1"/>
  <c r="AV15" i="1"/>
  <c r="CF15" i="1" s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CB9" i="1" s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<sst xmlns="http://schemas.openxmlformats.org/spreadsheetml/2006/main" count="1624" uniqueCount="277">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</sst>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4444.3394757200276</c:v>
                </c:pt>
                <c:pt idx="28" formatCode="0">
                  <c:v>4779.2262277113887</c:v>
                </c:pt>
                <c:pt idx="29" formatCode="0">
                  <c:v>5165.7038045854515</c:v>
                </c:pt>
                <c:pt idx="30" formatCode="0">
                  <c:v>5607.0772376666982</c:v>
                </c:pt>
                <c:pt idx="31" formatCode="0">
                  <c:v>6082.8789413673439</c:v>
                </c:pt>
                <c:pt idx="32" formatCode="0">
                  <c:v>6553.6478796533274</c:v>
                </c:pt>
                <c:pt idx="33" formatCode="0">
                  <c:v>7146.3482917984447</c:v>
                </c:pt>
                <c:pt idx="34" formatCode="0">
                  <c:v>7861.0876829345352</c:v>
                </c:pt>
                <c:pt idx="35" formatCode="0">
                  <c:v>8686.7994154188236</c:v>
                </c:pt>
                <c:pt idx="36" formatCode="0">
                  <c:v>9633.5315570351522</c:v>
                </c:pt>
                <c:pt idx="37" formatCode="0">
                  <c:v>10728.822398457338</c:v>
                </c:pt>
                <c:pt idx="38" formatCode="0">
                  <c:v>12029.759857578192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34768"/>
        <c:axId val="341236336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4842.587020587579</c:v>
                </c:pt>
                <c:pt idx="28">
                  <c:v>5526.9347049737571</c:v>
                </c:pt>
                <c:pt idx="29">
                  <c:v>5768.6409766886509</c:v>
                </c:pt>
                <c:pt idx="30">
                  <c:v>6046.8504449631409</c:v>
                </c:pt>
                <c:pt idx="31">
                  <c:v>6367.594983105475</c:v>
                </c:pt>
                <c:pt idx="32">
                  <c:v>6736.3008359596533</c:v>
                </c:pt>
                <c:pt idx="33">
                  <c:v>7154.3957630312534</c:v>
                </c:pt>
                <c:pt idx="34">
                  <c:v>7523.2851292721543</c:v>
                </c:pt>
                <c:pt idx="35">
                  <c:v>7955.3112095256001</c:v>
                </c:pt>
                <c:pt idx="36">
                  <c:v>8470.6289064762568</c:v>
                </c:pt>
                <c:pt idx="37">
                  <c:v>9082.507641618562</c:v>
                </c:pt>
                <c:pt idx="38">
                  <c:v>9816.6469087872701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34768"/>
        <c:axId val="341236336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6615.3687870226358</c:v>
                </c:pt>
                <c:pt idx="28" formatCode="0">
                  <c:v>8296.5655119841904</c:v>
                </c:pt>
                <c:pt idx="29" formatCode="0">
                  <c:v>8330.448902233793</c:v>
                </c:pt>
                <c:pt idx="30" formatCode="0">
                  <c:v>8338.8293780942258</c:v>
                </c:pt>
                <c:pt idx="31" formatCode="0">
                  <c:v>8378.8997962125195</c:v>
                </c:pt>
                <c:pt idx="32" formatCode="0">
                  <c:v>8492.7784747296955</c:v>
                </c:pt>
                <c:pt idx="33" formatCode="0">
                  <c:v>8477.0002483802291</c:v>
                </c:pt>
                <c:pt idx="34" formatCode="0">
                  <c:v>8352.8302297432565</c:v>
                </c:pt>
                <c:pt idx="35" formatCode="0">
                  <c:v>8204.0534462743344</c:v>
                </c:pt>
                <c:pt idx="36" formatCode="0">
                  <c:v>8110.2152264927417</c:v>
                </c:pt>
                <c:pt idx="37" formatCode="0">
                  <c:v>8044.5391880474644</c:v>
                </c:pt>
                <c:pt idx="38" formatCode="0">
                  <c:v>8006.0176582233407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234768"/>
        <c:axId val="341236336"/>
      </c:lineChart>
      <c:catAx>
        <c:axId val="341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1236336"/>
        <c:crosses val="autoZero"/>
        <c:auto val="1"/>
        <c:lblAlgn val="ctr"/>
        <c:lblOffset val="100"/>
        <c:noMultiLvlLbl val="0"/>
      </c:catAx>
      <c:valAx>
        <c:axId val="34123633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12347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1526.0919390244735</c:v>
                </c:pt>
                <c:pt idx="28" formatCode="0">
                  <c:v>1744.4634456626609</c:v>
                </c:pt>
                <c:pt idx="29" formatCode="0">
                  <c:v>1817.4275698117424</c:v>
                </c:pt>
                <c:pt idx="30" formatCode="0">
                  <c:v>1900.5821644158971</c:v>
                </c:pt>
                <c:pt idx="31" formatCode="0">
                  <c:v>1995.6171561347055</c:v>
                </c:pt>
                <c:pt idx="32" formatCode="0">
                  <c:v>2104.0601054754907</c:v>
                </c:pt>
                <c:pt idx="33" formatCode="0">
                  <c:v>2226.2760164947199</c:v>
                </c:pt>
                <c:pt idx="34" formatCode="0">
                  <c:v>2317.7327289361583</c:v>
                </c:pt>
                <c:pt idx="35" formatCode="0">
                  <c:v>2424.7582986488019</c:v>
                </c:pt>
                <c:pt idx="36" formatCode="0">
                  <c:v>2553.0916172148968</c:v>
                </c:pt>
                <c:pt idx="37" formatCode="0">
                  <c:v>2706.7141230224397</c:v>
                </c:pt>
                <c:pt idx="38" formatCode="0">
                  <c:v>2892.844293634455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35944"/>
        <c:axId val="341237120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519.16067221923834</c:v>
                </c:pt>
                <c:pt idx="28" formatCode="0">
                  <c:v>596.43422056217662</c:v>
                </c:pt>
                <c:pt idx="29" formatCode="0">
                  <c:v>613.8728890379673</c:v>
                </c:pt>
                <c:pt idx="30" formatCode="0">
                  <c:v>631.77305322009443</c:v>
                </c:pt>
                <c:pt idx="31" formatCode="0">
                  <c:v>650.23611705880239</c:v>
                </c:pt>
                <c:pt idx="32" formatCode="0">
                  <c:v>669.37786262742793</c:v>
                </c:pt>
                <c:pt idx="33" formatCode="0">
                  <c:v>688.94581946292419</c:v>
                </c:pt>
                <c:pt idx="34" formatCode="0">
                  <c:v>662.04956516413677</c:v>
                </c:pt>
                <c:pt idx="35" formatCode="0">
                  <c:v>630.60386009579315</c:v>
                </c:pt>
                <c:pt idx="36" formatCode="0">
                  <c:v>595.4620508373539</c:v>
                </c:pt>
                <c:pt idx="37" formatCode="0">
                  <c:v>557.40638915245631</c:v>
                </c:pt>
                <c:pt idx="38" formatCode="0">
                  <c:v>517.24446079296206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35944"/>
        <c:axId val="341237120"/>
      </c:barChart>
      <c:catAx>
        <c:axId val="34123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1237120"/>
        <c:crosses val="autoZero"/>
        <c:auto val="1"/>
        <c:lblAlgn val="ctr"/>
        <c:lblOffset val="100"/>
        <c:noMultiLvlLbl val="0"/>
      </c:catAx>
      <c:valAx>
        <c:axId val="34123712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123594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15.9381472030495</c:v>
                </c:pt>
                <c:pt idx="28">
                  <c:v>18.012329030686761</c:v>
                </c:pt>
                <c:pt idx="29">
                  <c:v>18.553073806014826</c:v>
                </c:pt>
                <c:pt idx="30">
                  <c:v>19.182105190863005</c:v>
                </c:pt>
                <c:pt idx="31">
                  <c:v>19.913059786908402</c:v>
                </c:pt>
                <c:pt idx="32">
                  <c:v>20.757243918029882</c:v>
                </c:pt>
                <c:pt idx="33">
                  <c:v>21.734371247368742</c:v>
                </c:pt>
                <c:pt idx="34">
                  <c:v>22.433447683210048</c:v>
                </c:pt>
                <c:pt idx="35">
                  <c:v>23.25986554063239</c:v>
                </c:pt>
                <c:pt idx="36">
                  <c:v>24.238139389427317</c:v>
                </c:pt>
                <c:pt idx="37">
                  <c:v>25.418331168978266</c:v>
                </c:pt>
                <c:pt idx="38">
                  <c:v>26.834324647523587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30456"/>
        <c:axId val="341233592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2.3443770017367949</c:v>
                </c:pt>
                <c:pt idx="28" formatCode="0.0">
                  <c:v>2.5173893289392213</c:v>
                </c:pt>
                <c:pt idx="29" formatCode="0.0">
                  <c:v>2.4753323921791264</c:v>
                </c:pt>
                <c:pt idx="30" formatCode="0.0">
                  <c:v>2.4303794212833658</c:v>
                </c:pt>
                <c:pt idx="31" formatCode="0.0">
                  <c:v>2.3930932269451701</c:v>
                </c:pt>
                <c:pt idx="32" formatCode="0.0">
                  <c:v>2.3673816270500758</c:v>
                </c:pt>
                <c:pt idx="33" formatCode="0.0">
                  <c:v>2.3120193789662009</c:v>
                </c:pt>
                <c:pt idx="34" formatCode="0.0">
                  <c:v>2.3322514787440549</c:v>
                </c:pt>
                <c:pt idx="35" formatCode="0.0">
                  <c:v>2.3535715579970464</c:v>
                </c:pt>
                <c:pt idx="36" formatCode="0.0">
                  <c:v>2.3978691660098117</c:v>
                </c:pt>
                <c:pt idx="37" formatCode="0.0">
                  <c:v>2.4587791371517356</c:v>
                </c:pt>
                <c:pt idx="38" formatCode="0.0">
                  <c:v>2.5415635699751595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232416"/>
        <c:axId val="341233200"/>
      </c:lineChart>
      <c:catAx>
        <c:axId val="3412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1233200"/>
        <c:crosses val="autoZero"/>
        <c:auto val="1"/>
        <c:lblAlgn val="ctr"/>
        <c:lblOffset val="100"/>
        <c:noMultiLvlLbl val="0"/>
      </c:catAx>
      <c:valAx>
        <c:axId val="341233200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1232416"/>
        <c:crosses val="autoZero"/>
        <c:crossBetween val="between"/>
      </c:valAx>
      <c:valAx>
        <c:axId val="34123359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41230456"/>
        <c:crosses val="max"/>
        <c:crossBetween val="between"/>
      </c:valAx>
      <c:catAx>
        <c:axId val="341230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3359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1526.0919390244735</c:v>
                </c:pt>
                <c:pt idx="2">
                  <c:v>1744.4634456626609</c:v>
                </c:pt>
                <c:pt idx="3">
                  <c:v>1817.4275698117424</c:v>
                </c:pt>
                <c:pt idx="4">
                  <c:v>1900.5821644158971</c:v>
                </c:pt>
                <c:pt idx="5">
                  <c:v>1995.6171561347055</c:v>
                </c:pt>
                <c:pt idx="6">
                  <c:v>2104.0601054754907</c:v>
                </c:pt>
                <c:pt idx="7">
                  <c:v>2226.2760164947199</c:v>
                </c:pt>
                <c:pt idx="8">
                  <c:v>2317.7327289361583</c:v>
                </c:pt>
                <c:pt idx="9">
                  <c:v>2424.7582986488019</c:v>
                </c:pt>
                <c:pt idx="10">
                  <c:v>2553.0916172148968</c:v>
                </c:pt>
                <c:pt idx="11">
                  <c:v>2706.7141230224397</c:v>
                </c:pt>
                <c:pt idx="12">
                  <c:v>2892.844293634455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41231240"/>
        <c:axId val="341231632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91928.838257723924</c:v>
                </c:pt>
                <c:pt idx="2">
                  <c:v>111832.9469164858</c:v>
                </c:pt>
                <c:pt idx="3">
                  <c:v>116810.3330001736</c:v>
                </c:pt>
                <c:pt idx="4">
                  <c:v>121330.5418858863</c:v>
                </c:pt>
                <c:pt idx="5">
                  <c:v>125268.72103890697</c:v>
                </c:pt>
                <c:pt idx="6">
                  <c:v>128534.28824854927</c:v>
                </c:pt>
                <c:pt idx="7">
                  <c:v>131016.38701569731</c:v>
                </c:pt>
                <c:pt idx="8">
                  <c:v>136783.03362274286</c:v>
                </c:pt>
                <c:pt idx="9">
                  <c:v>142095.04960245217</c:v>
                </c:pt>
                <c:pt idx="10">
                  <c:v>147010.84874788398</c:v>
                </c:pt>
                <c:pt idx="11">
                  <c:v>151211.29412603466</c:v>
                </c:pt>
                <c:pt idx="12">
                  <c:v>154640.06362902769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232024"/>
        <c:axId val="341233984"/>
      </c:lineChart>
      <c:catAx>
        <c:axId val="3412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31632"/>
        <c:crosses val="autoZero"/>
        <c:auto val="1"/>
        <c:lblAlgn val="ctr"/>
        <c:lblOffset val="100"/>
        <c:noMultiLvlLbl val="0"/>
      </c:catAx>
      <c:valAx>
        <c:axId val="3412316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31240"/>
        <c:crosses val="autoZero"/>
        <c:crossBetween val="between"/>
      </c:valAx>
      <c:valAx>
        <c:axId val="341233984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32024"/>
        <c:crosses val="max"/>
        <c:crossBetween val="between"/>
      </c:valAx>
      <c:catAx>
        <c:axId val="341232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3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I131" sqref="I131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186.23681103233588</v>
      </c>
      <c r="F13" s="8">
        <v>76.247841741860384</v>
      </c>
      <c r="G13" s="8">
        <v>9.4043475513777235</v>
      </c>
      <c r="H13" s="9">
        <v>1613.9282432913978</v>
      </c>
      <c r="I13" s="6" t="s">
        <v>171</v>
      </c>
      <c r="J13" s="27" t="s">
        <v>0</v>
      </c>
      <c r="K13" s="7">
        <v>165.24490497589414</v>
      </c>
      <c r="L13" s="8">
        <v>64.523215142313745</v>
      </c>
      <c r="M13" s="8">
        <v>9.1550905598498744</v>
      </c>
      <c r="N13" s="8">
        <v>47.486712402921725</v>
      </c>
      <c r="O13" s="9">
        <v>1608.67571858465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-42.233187696174255</v>
      </c>
      <c r="V13" s="7">
        <v>20.992906056441687</v>
      </c>
      <c r="W13" s="8">
        <v>11.725626599546656</v>
      </c>
      <c r="X13" s="8">
        <v>0.25025699152784964</v>
      </c>
      <c r="Y13" s="9">
        <v>1E-3</v>
      </c>
      <c r="Z13" s="6" t="s">
        <v>171</v>
      </c>
      <c r="AA13" s="27" t="s">
        <v>0</v>
      </c>
      <c r="AB13" s="14">
        <v>85555.397293018774</v>
      </c>
      <c r="AC13" s="15">
        <v>84263.328058202227</v>
      </c>
      <c r="AD13" s="15">
        <v>92880.45809348741</v>
      </c>
      <c r="AE13" s="16">
        <v>7983.7969986549106</v>
      </c>
      <c r="AF13" s="143">
        <f t="shared" si="0"/>
        <v>238.92321067805776</v>
      </c>
      <c r="AG13" s="144">
        <f t="shared" si="1"/>
        <v>1656.1624309875717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12.118714682526432</v>
      </c>
      <c r="F14" s="12">
        <v>291.21030350036915</v>
      </c>
      <c r="G14" s="12">
        <v>36.574551665953315</v>
      </c>
      <c r="H14" s="13">
        <v>342.56143117977541</v>
      </c>
      <c r="I14" s="10" t="s">
        <v>171</v>
      </c>
      <c r="J14" s="28" t="s">
        <v>1</v>
      </c>
      <c r="K14" s="11">
        <v>61.283527945254306</v>
      </c>
      <c r="L14" s="12">
        <v>358.48903615909893</v>
      </c>
      <c r="M14" s="12">
        <v>38.18526601046387</v>
      </c>
      <c r="N14" s="12">
        <v>41.190748066567238</v>
      </c>
      <c r="O14" s="13">
        <v>2708.4390435297692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-2407.0673604165609</v>
      </c>
      <c r="V14" s="11">
        <v>-49.163813262727928</v>
      </c>
      <c r="W14" s="12">
        <v>-67.277732658730628</v>
      </c>
      <c r="X14" s="12">
        <v>-1.6097143445105222</v>
      </c>
      <c r="Y14" s="13">
        <v>1E-3</v>
      </c>
      <c r="Z14" s="10" t="s">
        <v>171</v>
      </c>
      <c r="AA14" s="28" t="s">
        <v>1</v>
      </c>
      <c r="AB14" s="17">
        <v>116951.84293262385</v>
      </c>
      <c r="AC14" s="18">
        <v>84525.218630276737</v>
      </c>
      <c r="AD14" s="18">
        <v>94155.331992105697</v>
      </c>
      <c r="AE14" s="19">
        <v>7679.548647843294</v>
      </c>
      <c r="AF14" s="145">
        <f t="shared" si="0"/>
        <v>457.95783011481711</v>
      </c>
      <c r="AG14" s="146">
        <f t="shared" si="1"/>
        <v>2749.6297915963364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83.050064464743954</v>
      </c>
      <c r="F15" s="12">
        <v>79.360665912262192</v>
      </c>
      <c r="G15" s="12">
        <v>6.9658777662176394</v>
      </c>
      <c r="H15" s="13">
        <v>440.19773158776104</v>
      </c>
      <c r="I15" s="10" t="s">
        <v>171</v>
      </c>
      <c r="J15" s="28" t="s">
        <v>2</v>
      </c>
      <c r="K15" s="11">
        <v>65.247273038428133</v>
      </c>
      <c r="L15" s="12">
        <v>78.828805084501212</v>
      </c>
      <c r="M15" s="12">
        <v>7.6283099566157366</v>
      </c>
      <c r="N15" s="12">
        <v>36.958330225959564</v>
      </c>
      <c r="O15" s="13">
        <v>1145.8103659557228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-742.56996459392133</v>
      </c>
      <c r="V15" s="11">
        <v>17.803791426315833</v>
      </c>
      <c r="W15" s="12">
        <v>0.53286082776096833</v>
      </c>
      <c r="X15" s="12">
        <v>-0.66143219039809764</v>
      </c>
      <c r="Y15" s="13">
        <v>1E-3</v>
      </c>
      <c r="Z15" s="10" t="s">
        <v>171</v>
      </c>
      <c r="AA15" s="28" t="s">
        <v>2</v>
      </c>
      <c r="AB15" s="17">
        <v>115605.2862583494</v>
      </c>
      <c r="AC15" s="18">
        <v>82791.014567923587</v>
      </c>
      <c r="AD15" s="18">
        <v>95498.770044001227</v>
      </c>
      <c r="AE15" s="19">
        <v>8074.720700617032</v>
      </c>
      <c r="AF15" s="145">
        <f t="shared" si="0"/>
        <v>151.70438807954508</v>
      </c>
      <c r="AG15" s="146">
        <f t="shared" si="1"/>
        <v>1182.7686961816823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52.396437964440267</v>
      </c>
      <c r="F16" s="12">
        <v>56.843229843678898</v>
      </c>
      <c r="G16" s="12">
        <v>5.6185740442986845</v>
      </c>
      <c r="H16" s="13">
        <v>331.21660056328926</v>
      </c>
      <c r="I16" s="10" t="s">
        <v>171</v>
      </c>
      <c r="J16" s="28" t="s">
        <v>3</v>
      </c>
      <c r="K16" s="11">
        <v>50.232275786177503</v>
      </c>
      <c r="L16" s="12">
        <v>65.769668082664012</v>
      </c>
      <c r="M16" s="12">
        <v>7.3259172897639449</v>
      </c>
      <c r="N16" s="12">
        <v>19.381383393374669</v>
      </c>
      <c r="O16" s="13">
        <v>786.22027908598034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-267.00696763947894</v>
      </c>
      <c r="V16" s="11">
        <v>2.1651621782627788</v>
      </c>
      <c r="W16" s="12">
        <v>-8.9254382389851106</v>
      </c>
      <c r="X16" s="12">
        <v>-1.7063432454652563</v>
      </c>
      <c r="Y16" s="13">
        <v>-207.37609427658688</v>
      </c>
      <c r="Z16" s="10" t="s">
        <v>171</v>
      </c>
      <c r="AA16" s="28" t="s">
        <v>3</v>
      </c>
      <c r="AB16" s="17">
        <v>112915.46625803072</v>
      </c>
      <c r="AC16" s="18">
        <v>83548.347817989925</v>
      </c>
      <c r="AD16" s="18">
        <v>94736.226393143515</v>
      </c>
      <c r="AE16" s="19">
        <v>8416.4489583539998</v>
      </c>
      <c r="AF16" s="145">
        <f t="shared" si="0"/>
        <v>123.32786115860547</v>
      </c>
      <c r="AG16" s="146">
        <f t="shared" si="1"/>
        <v>805.60166247935501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41.584302690899577</v>
      </c>
      <c r="F17" s="12">
        <v>75.155682061196387</v>
      </c>
      <c r="G17" s="12">
        <v>7.6580104339915325</v>
      </c>
      <c r="H17" s="13">
        <v>1129.7981984874195</v>
      </c>
      <c r="I17" s="10" t="s">
        <v>171</v>
      </c>
      <c r="J17" s="28" t="s">
        <v>4</v>
      </c>
      <c r="K17" s="11">
        <v>21.818328004300326</v>
      </c>
      <c r="L17" s="12">
        <v>50.525910940823564</v>
      </c>
      <c r="M17" s="12">
        <v>6.0377464845886921</v>
      </c>
      <c r="N17" s="12">
        <v>19.776390863412836</v>
      </c>
      <c r="O17" s="13">
        <v>902.6447133474195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19.766974686599248</v>
      </c>
      <c r="W17" s="12">
        <v>24.630771120372824</v>
      </c>
      <c r="X17" s="12">
        <v>1.6212639494028394</v>
      </c>
      <c r="Y17" s="13">
        <v>207.37809427658689</v>
      </c>
      <c r="Z17" s="10" t="s">
        <v>171</v>
      </c>
      <c r="AA17" s="28" t="s">
        <v>4</v>
      </c>
      <c r="AB17" s="17">
        <v>114114.79554049041</v>
      </c>
      <c r="AC17" s="18">
        <v>80709.584207095599</v>
      </c>
      <c r="AD17" s="18">
        <v>93181.465745640671</v>
      </c>
      <c r="AE17" s="19">
        <v>7897.2226676230766</v>
      </c>
      <c r="AF17" s="145">
        <f t="shared" si="0"/>
        <v>78.381985429712586</v>
      </c>
      <c r="AG17" s="146">
        <f t="shared" si="1"/>
        <v>922.42110421083237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5.2294101692827546</v>
      </c>
      <c r="F18" s="12">
        <v>230.66364964460439</v>
      </c>
      <c r="G18" s="12">
        <v>29.629876413029468</v>
      </c>
      <c r="H18" s="13">
        <v>410.08041897239843</v>
      </c>
      <c r="I18" s="10" t="s">
        <v>171</v>
      </c>
      <c r="J18" s="28" t="s">
        <v>5</v>
      </c>
      <c r="K18" s="11">
        <v>27.667527403814908</v>
      </c>
      <c r="L18" s="12">
        <v>186.90400499704253</v>
      </c>
      <c r="M18" s="12">
        <v>25.966011164653956</v>
      </c>
      <c r="N18" s="12">
        <v>31.620380840189494</v>
      </c>
      <c r="O18" s="13">
        <v>2130.4087384078889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-1751.9477002756805</v>
      </c>
      <c r="V18" s="11">
        <v>-22.437117234532227</v>
      </c>
      <c r="W18" s="12">
        <v>43.760644647561826</v>
      </c>
      <c r="X18" s="12">
        <v>3.6648652483754902</v>
      </c>
      <c r="Y18" s="13">
        <v>1E-3</v>
      </c>
      <c r="Z18" s="10" t="s">
        <v>171</v>
      </c>
      <c r="AA18" s="28" t="s">
        <v>5</v>
      </c>
      <c r="AB18" s="17">
        <v>115609.68868967354</v>
      </c>
      <c r="AC18" s="18">
        <v>83688.96824317539</v>
      </c>
      <c r="AD18" s="18">
        <v>92087.910147276736</v>
      </c>
      <c r="AE18" s="19">
        <v>7557.6309401889475</v>
      </c>
      <c r="AF18" s="145">
        <f t="shared" si="0"/>
        <v>240.53754356551141</v>
      </c>
      <c r="AG18" s="146">
        <f t="shared" si="1"/>
        <v>2162.0291192480786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138.54493121500957</v>
      </c>
      <c r="F19" s="22">
        <v>91.361995886045349</v>
      </c>
      <c r="G19" s="22">
        <v>10.236660340349946</v>
      </c>
      <c r="H19" s="23">
        <v>176.55685163798611</v>
      </c>
      <c r="I19" s="20" t="s">
        <v>171</v>
      </c>
      <c r="J19" s="29" t="s">
        <v>6</v>
      </c>
      <c r="K19" s="21">
        <v>127.66683506536891</v>
      </c>
      <c r="L19" s="22">
        <v>95.802728183571901</v>
      </c>
      <c r="M19" s="22">
        <v>11.789556749282248</v>
      </c>
      <c r="N19" s="22">
        <v>28.062262063174131</v>
      </c>
      <c r="O19" s="23">
        <v>1553.0401959756323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-1404.5446064008202</v>
      </c>
      <c r="V19" s="21">
        <v>10.879096149640613</v>
      </c>
      <c r="W19" s="22">
        <v>-4.4397322975265423</v>
      </c>
      <c r="X19" s="22">
        <v>-1.5518964089323037</v>
      </c>
      <c r="Y19" s="23">
        <v>1E-3</v>
      </c>
      <c r="Z19" s="20" t="s">
        <v>171</v>
      </c>
      <c r="AA19" s="29" t="s">
        <v>6</v>
      </c>
      <c r="AB19" s="24">
        <v>114846.3241701575</v>
      </c>
      <c r="AC19" s="25">
        <v>83815.404878930742</v>
      </c>
      <c r="AD19" s="25">
        <v>92506.906372316618</v>
      </c>
      <c r="AE19" s="26">
        <v>7548.780345366783</v>
      </c>
      <c r="AF19" s="147">
        <f t="shared" si="0"/>
        <v>235.25911999822304</v>
      </c>
      <c r="AG19" s="148">
        <f t="shared" si="1"/>
        <v>1581.1024580388064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238.12415423554663</v>
      </c>
      <c r="F20" s="8">
        <v>87.133376704848587</v>
      </c>
      <c r="G20" s="8">
        <v>9.3552046637458872</v>
      </c>
      <c r="H20" s="9">
        <v>1738.4528333879873</v>
      </c>
      <c r="I20" s="6" t="s">
        <v>172</v>
      </c>
      <c r="J20" s="27" t="s">
        <v>0</v>
      </c>
      <c r="K20" s="7">
        <v>165.03441104005972</v>
      </c>
      <c r="L20" s="8">
        <v>75.898612813064034</v>
      </c>
      <c r="M20" s="8">
        <v>9.3463736082062798</v>
      </c>
      <c r="N20" s="8">
        <v>56.880177934107436</v>
      </c>
      <c r="O20" s="9">
        <v>2116.290133704912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-434.71647825103207</v>
      </c>
      <c r="V20" s="7">
        <v>73.09074319548688</v>
      </c>
      <c r="W20" s="8">
        <v>11.235763891784524</v>
      </c>
      <c r="X20" s="8">
        <v>9.8310555396065973E-3</v>
      </c>
      <c r="Y20" s="9">
        <v>1E-3</v>
      </c>
      <c r="Z20" s="6" t="s">
        <v>172</v>
      </c>
      <c r="AA20" s="27" t="s">
        <v>0</v>
      </c>
      <c r="AB20" s="14">
        <v>129598.89318853928</v>
      </c>
      <c r="AC20" s="15">
        <v>103306.87993319111</v>
      </c>
      <c r="AD20" s="15">
        <v>93016.248605811968</v>
      </c>
      <c r="AE20" s="16">
        <v>8676.1800611468116</v>
      </c>
      <c r="AF20" s="143">
        <f t="shared" si="0"/>
        <v>250.27939746133003</v>
      </c>
      <c r="AG20" s="144">
        <f t="shared" si="1"/>
        <v>2173.1703116390195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12.837832151063457</v>
      </c>
      <c r="F21" s="12">
        <v>336.13510105198753</v>
      </c>
      <c r="G21" s="12">
        <v>36.874798387079629</v>
      </c>
      <c r="H21" s="13">
        <v>365.92750058663773</v>
      </c>
      <c r="I21" s="10" t="s">
        <v>172</v>
      </c>
      <c r="J21" s="28" t="s">
        <v>1</v>
      </c>
      <c r="K21" s="11">
        <v>76.086718870710101</v>
      </c>
      <c r="L21" s="12">
        <v>420.26545640450831</v>
      </c>
      <c r="M21" s="12">
        <v>38.382887172485326</v>
      </c>
      <c r="N21" s="12">
        <v>37.718019279506017</v>
      </c>
      <c r="O21" s="13">
        <v>3158.7327778559525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-2830.522296548821</v>
      </c>
      <c r="V21" s="11">
        <v>-63.247886719646594</v>
      </c>
      <c r="W21" s="12">
        <v>-84.129355352520776</v>
      </c>
      <c r="X21" s="12">
        <v>-1.5070887854056814</v>
      </c>
      <c r="Y21" s="13">
        <v>1E-3</v>
      </c>
      <c r="Z21" s="10" t="s">
        <v>172</v>
      </c>
      <c r="AA21" s="28" t="s">
        <v>1</v>
      </c>
      <c r="AB21" s="17">
        <v>130940.56700030483</v>
      </c>
      <c r="AC21" s="18">
        <v>103006.24623007281</v>
      </c>
      <c r="AD21" s="18">
        <v>94291.443910930771</v>
      </c>
      <c r="AE21" s="19">
        <v>8312.3583852081483</v>
      </c>
      <c r="AF21" s="145">
        <f t="shared" si="0"/>
        <v>534.73506244770374</v>
      </c>
      <c r="AG21" s="146">
        <f t="shared" si="1"/>
        <v>3196.4507971354583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88.018392112535736</v>
      </c>
      <c r="F22" s="12">
        <v>91.915576353588776</v>
      </c>
      <c r="G22" s="12">
        <v>7.0238792569204698</v>
      </c>
      <c r="H22" s="13">
        <v>469.17585989520171</v>
      </c>
      <c r="I22" s="10" t="s">
        <v>172</v>
      </c>
      <c r="J22" s="28" t="s">
        <v>2</v>
      </c>
      <c r="K22" s="11">
        <v>82.109647003237001</v>
      </c>
      <c r="L22" s="12">
        <v>91.841234795240439</v>
      </c>
      <c r="M22" s="12">
        <v>7.8090382648521279</v>
      </c>
      <c r="N22" s="12">
        <v>41.110284634751125</v>
      </c>
      <c r="O22" s="13">
        <v>1301.4501619429616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-873.38358668251112</v>
      </c>
      <c r="V22" s="11">
        <v>5.9097451092986848</v>
      </c>
      <c r="W22" s="12">
        <v>7.534155834831878E-2</v>
      </c>
      <c r="X22" s="12">
        <v>-0.78415900793165783</v>
      </c>
      <c r="Y22" s="13">
        <v>1E-3</v>
      </c>
      <c r="Z22" s="10" t="s">
        <v>172</v>
      </c>
      <c r="AA22" s="28" t="s">
        <v>2</v>
      </c>
      <c r="AB22" s="17">
        <v>129579.65213813663</v>
      </c>
      <c r="AC22" s="18">
        <v>101280.43800734356</v>
      </c>
      <c r="AD22" s="18">
        <v>95633.82460738963</v>
      </c>
      <c r="AE22" s="19">
        <v>8707.4099332453625</v>
      </c>
      <c r="AF22" s="145">
        <f t="shared" si="0"/>
        <v>181.75992006332956</v>
      </c>
      <c r="AG22" s="146">
        <f t="shared" si="1"/>
        <v>1342.5604465777128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57.12803667115179</v>
      </c>
      <c r="F23" s="12">
        <v>65.855044463130582</v>
      </c>
      <c r="G23" s="12">
        <v>5.6560023454320412</v>
      </c>
      <c r="H23" s="13">
        <v>355.72571139447126</v>
      </c>
      <c r="I23" s="10" t="s">
        <v>172</v>
      </c>
      <c r="J23" s="28" t="s">
        <v>3</v>
      </c>
      <c r="K23" s="11">
        <v>60.386701297324805</v>
      </c>
      <c r="L23" s="12">
        <v>75.761335567673115</v>
      </c>
      <c r="M23" s="12">
        <v>7.379294693720194</v>
      </c>
      <c r="N23" s="12">
        <v>20.371686233612863</v>
      </c>
      <c r="O23" s="13">
        <v>915.00508252993427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-432.77886858770057</v>
      </c>
      <c r="V23" s="11">
        <v>-3.2576646261730131</v>
      </c>
      <c r="W23" s="12">
        <v>-9.9052911045425347</v>
      </c>
      <c r="X23" s="12">
        <v>-1.7222923482881527</v>
      </c>
      <c r="Y23" s="13">
        <v>-146.87018878137522</v>
      </c>
      <c r="Z23" s="10" t="s">
        <v>172</v>
      </c>
      <c r="AA23" s="28" t="s">
        <v>3</v>
      </c>
      <c r="AB23" s="17">
        <v>132441.40273351999</v>
      </c>
      <c r="AC23" s="18">
        <v>102589.08281447765</v>
      </c>
      <c r="AD23" s="18">
        <v>94871.893347179939</v>
      </c>
      <c r="AE23" s="19">
        <v>9048.9376850949047</v>
      </c>
      <c r="AF23" s="145">
        <f t="shared" si="0"/>
        <v>143.52733155871812</v>
      </c>
      <c r="AG23" s="146">
        <f t="shared" si="1"/>
        <v>935.37676876354715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44.836843237008317</v>
      </c>
      <c r="F24" s="12">
        <v>87.032633063089435</v>
      </c>
      <c r="G24" s="12">
        <v>7.7082699514830999</v>
      </c>
      <c r="H24" s="13">
        <v>1216.6533959959938</v>
      </c>
      <c r="I24" s="10" t="s">
        <v>172</v>
      </c>
      <c r="J24" s="28" t="s">
        <v>4</v>
      </c>
      <c r="K24" s="11">
        <v>26.168025874786949</v>
      </c>
      <c r="L24" s="12">
        <v>57.555822289372422</v>
      </c>
      <c r="M24" s="12">
        <v>6.132199915327794</v>
      </c>
      <c r="N24" s="12">
        <v>23.232850901614906</v>
      </c>
      <c r="O24" s="13">
        <v>1046.5493563130035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1E-3</v>
      </c>
      <c r="V24" s="11">
        <v>18.669817362221359</v>
      </c>
      <c r="W24" s="12">
        <v>29.477810773717014</v>
      </c>
      <c r="X24" s="12">
        <v>1.5770700361553045</v>
      </c>
      <c r="Y24" s="13">
        <v>146.87218878137523</v>
      </c>
      <c r="Z24" s="10" t="s">
        <v>172</v>
      </c>
      <c r="AA24" s="28" t="s">
        <v>4</v>
      </c>
      <c r="AB24" s="17">
        <v>131581.69826139259</v>
      </c>
      <c r="AC24" s="18">
        <v>99019.167833098851</v>
      </c>
      <c r="AD24" s="18">
        <v>93318.386839544881</v>
      </c>
      <c r="AE24" s="19">
        <v>8529.8733306150098</v>
      </c>
      <c r="AF24" s="145">
        <f t="shared" si="0"/>
        <v>89.856048079487152</v>
      </c>
      <c r="AG24" s="146">
        <f t="shared" si="1"/>
        <v>1069.7822072146184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5.6324251375743213</v>
      </c>
      <c r="F25" s="12">
        <v>267.43977581149352</v>
      </c>
      <c r="G25" s="12">
        <v>29.827914348193438</v>
      </c>
      <c r="H25" s="13">
        <v>442.75019263275783</v>
      </c>
      <c r="I25" s="10" t="s">
        <v>172</v>
      </c>
      <c r="J25" s="28" t="s">
        <v>5</v>
      </c>
      <c r="K25" s="11">
        <v>32.34721594004489</v>
      </c>
      <c r="L25" s="12">
        <v>210.37497512269468</v>
      </c>
      <c r="M25" s="12">
        <v>25.928145303054933</v>
      </c>
      <c r="N25" s="12">
        <v>36.427177086401912</v>
      </c>
      <c r="O25" s="13">
        <v>2513.4331793797351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-2107.1091638333792</v>
      </c>
      <c r="V25" s="11">
        <v>-26.713790802470566</v>
      </c>
      <c r="W25" s="12">
        <v>57.065800688798817</v>
      </c>
      <c r="X25" s="12">
        <v>3.9007690451385404</v>
      </c>
      <c r="Y25" s="13">
        <v>1E-3</v>
      </c>
      <c r="Z25" s="10" t="s">
        <v>172</v>
      </c>
      <c r="AA25" s="28" t="s">
        <v>5</v>
      </c>
      <c r="AB25" s="17">
        <v>133097.57019054203</v>
      </c>
      <c r="AC25" s="18">
        <v>102946.91914515525</v>
      </c>
      <c r="AD25" s="18">
        <v>92225.396116383563</v>
      </c>
      <c r="AE25" s="19">
        <v>8189.3174321989209</v>
      </c>
      <c r="AF25" s="145">
        <f t="shared" si="0"/>
        <v>268.65033636579449</v>
      </c>
      <c r="AG25" s="146">
        <f t="shared" si="1"/>
        <v>2549.8603564661371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149.85653701729638</v>
      </c>
      <c r="F26" s="22">
        <v>105.76936849530942</v>
      </c>
      <c r="G26" s="22">
        <v>10.302280204181805</v>
      </c>
      <c r="H26" s="23">
        <v>190.54073381833979</v>
      </c>
      <c r="I26" s="20" t="s">
        <v>172</v>
      </c>
      <c r="J26" s="29" t="s">
        <v>6</v>
      </c>
      <c r="K26" s="21">
        <v>154.30150053601312</v>
      </c>
      <c r="L26" s="22">
        <v>109.58343895089482</v>
      </c>
      <c r="M26" s="22">
        <v>11.770410199389763</v>
      </c>
      <c r="N26" s="22">
        <v>28.064680875910163</v>
      </c>
      <c r="O26" s="23">
        <v>1780.5331710231753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-1618.0561180807454</v>
      </c>
      <c r="V26" s="21">
        <v>-4.4439635187167488</v>
      </c>
      <c r="W26" s="22">
        <v>-3.8130704555853643</v>
      </c>
      <c r="X26" s="22">
        <v>-1.4671299952079604</v>
      </c>
      <c r="Y26" s="23">
        <v>1E-3</v>
      </c>
      <c r="Z26" s="20" t="s">
        <v>172</v>
      </c>
      <c r="AA26" s="29" t="s">
        <v>6</v>
      </c>
      <c r="AB26" s="24">
        <v>133067.74724145944</v>
      </c>
      <c r="AC26" s="25">
        <v>102826.41891022137</v>
      </c>
      <c r="AD26" s="25">
        <v>92640.162940257738</v>
      </c>
      <c r="AE26" s="26">
        <v>8181.4840389993124</v>
      </c>
      <c r="AF26" s="147">
        <f t="shared" si="0"/>
        <v>275.65534968629765</v>
      </c>
      <c r="AG26" s="148">
        <f t="shared" si="1"/>
        <v>1808.5978518990855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245.23550473585234</v>
      </c>
      <c r="F27" s="8">
        <v>91.167562781007831</v>
      </c>
      <c r="G27" s="8">
        <v>9.9174554090576539</v>
      </c>
      <c r="H27" s="9">
        <v>1868.5313981128643</v>
      </c>
      <c r="I27" s="6" t="s">
        <v>173</v>
      </c>
      <c r="J27" s="27" t="s">
        <v>0</v>
      </c>
      <c r="K27" s="7">
        <v>169.20904347613359</v>
      </c>
      <c r="L27" s="8">
        <v>79.478613844452767</v>
      </c>
      <c r="M27" s="8">
        <v>9.8779962476960552</v>
      </c>
      <c r="N27" s="8">
        <v>55.708646256073344</v>
      </c>
      <c r="O27" s="9">
        <v>2173.2084420495084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-360.38469019271776</v>
      </c>
      <c r="V27" s="7">
        <v>76.027461259718805</v>
      </c>
      <c r="W27" s="8">
        <v>11.689948936555057</v>
      </c>
      <c r="X27" s="8">
        <v>4.0459161361597572E-2</v>
      </c>
      <c r="Y27" s="9">
        <v>1E-3</v>
      </c>
      <c r="Z27" s="6" t="s">
        <v>173</v>
      </c>
      <c r="AA27" s="27" t="s">
        <v>0</v>
      </c>
      <c r="AB27" s="14">
        <v>137327.34839124899</v>
      </c>
      <c r="AC27" s="15">
        <v>107093.03213181574</v>
      </c>
      <c r="AD27" s="15">
        <v>95917.167201482807</v>
      </c>
      <c r="AE27" s="16">
        <v>9548.9725545090459</v>
      </c>
      <c r="AF27" s="143">
        <f t="shared" si="0"/>
        <v>258.56565356828241</v>
      </c>
      <c r="AG27" s="144">
        <f t="shared" si="1"/>
        <v>2228.9170883055817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13.211649838569434</v>
      </c>
      <c r="F28" s="12">
        <v>351.44872382970493</v>
      </c>
      <c r="G28" s="12">
        <v>39.08894595914628</v>
      </c>
      <c r="H28" s="13">
        <v>394.16808573062121</v>
      </c>
      <c r="I28" s="10" t="s">
        <v>173</v>
      </c>
      <c r="J28" s="28" t="s">
        <v>1</v>
      </c>
      <c r="K28" s="11">
        <v>77.929065749535042</v>
      </c>
      <c r="L28" s="12">
        <v>442.52857909167864</v>
      </c>
      <c r="M28" s="12">
        <v>40.973049402169138</v>
      </c>
      <c r="N28" s="12">
        <v>36.465964525554838</v>
      </c>
      <c r="O28" s="13">
        <v>3271.1311046315377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-2913.4279834264712</v>
      </c>
      <c r="V28" s="11">
        <v>-64.716415910965821</v>
      </c>
      <c r="W28" s="12">
        <v>-91.078855261973558</v>
      </c>
      <c r="X28" s="12">
        <v>-1.8831034430228515</v>
      </c>
      <c r="Y28" s="13">
        <v>1E-3</v>
      </c>
      <c r="Z28" s="10" t="s">
        <v>173</v>
      </c>
      <c r="AA28" s="28" t="s">
        <v>1</v>
      </c>
      <c r="AB28" s="17">
        <v>138693.29357605471</v>
      </c>
      <c r="AC28" s="18">
        <v>106673.64382073435</v>
      </c>
      <c r="AD28" s="18">
        <v>97192.79958093763</v>
      </c>
      <c r="AE28" s="19">
        <v>9185.2463180141567</v>
      </c>
      <c r="AF28" s="145">
        <f t="shared" si="0"/>
        <v>561.43069424338285</v>
      </c>
      <c r="AG28" s="146">
        <f t="shared" si="1"/>
        <v>3307.5970691570924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90.577068430621196</v>
      </c>
      <c r="F29" s="12">
        <v>97.139698541177921</v>
      </c>
      <c r="G29" s="12">
        <v>7.4357204443755975</v>
      </c>
      <c r="H29" s="13">
        <v>504.56065525727041</v>
      </c>
      <c r="I29" s="10" t="s">
        <v>173</v>
      </c>
      <c r="J29" s="28" t="s">
        <v>2</v>
      </c>
      <c r="K29" s="11">
        <v>85.873201471780447</v>
      </c>
      <c r="L29" s="12">
        <v>97.152392015679609</v>
      </c>
      <c r="M29" s="12">
        <v>8.458016346928785</v>
      </c>
      <c r="N29" s="12">
        <v>41.460832191498213</v>
      </c>
      <c r="O29" s="13">
        <v>1350.6842559854449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-887.58343291967276</v>
      </c>
      <c r="V29" s="11">
        <v>4.7048669588407348</v>
      </c>
      <c r="W29" s="12">
        <v>-1.1693474501705391E-2</v>
      </c>
      <c r="X29" s="12">
        <v>-1.0212959025531885</v>
      </c>
      <c r="Y29" s="13">
        <v>1E-3</v>
      </c>
      <c r="Z29" s="10" t="s">
        <v>173</v>
      </c>
      <c r="AA29" s="28" t="s">
        <v>2</v>
      </c>
      <c r="AB29" s="17">
        <v>137313.91228134395</v>
      </c>
      <c r="AC29" s="18">
        <v>106526.00807979662</v>
      </c>
      <c r="AD29" s="18">
        <v>98533.958101467812</v>
      </c>
      <c r="AE29" s="19">
        <v>9580.2654988572267</v>
      </c>
      <c r="AF29" s="145">
        <f t="shared" si="0"/>
        <v>191.48360983438886</v>
      </c>
      <c r="AG29" s="146">
        <f t="shared" si="1"/>
        <v>1392.1450881769431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58.799527578788378</v>
      </c>
      <c r="F30" s="12">
        <v>68.933473370357063</v>
      </c>
      <c r="G30" s="12">
        <v>5.9944935302464382</v>
      </c>
      <c r="H30" s="13">
        <v>385.43552377333395</v>
      </c>
      <c r="I30" s="10" t="s">
        <v>173</v>
      </c>
      <c r="J30" s="28" t="s">
        <v>3</v>
      </c>
      <c r="K30" s="11">
        <v>62.09045806270467</v>
      </c>
      <c r="L30" s="12">
        <v>79.364309027657171</v>
      </c>
      <c r="M30" s="12">
        <v>7.8108506035787721</v>
      </c>
      <c r="N30" s="12">
        <v>19.849102517859496</v>
      </c>
      <c r="O30" s="13">
        <v>944.97845079057049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-360.44660384334401</v>
      </c>
      <c r="V30" s="11">
        <v>-3.2899304839162888</v>
      </c>
      <c r="W30" s="12">
        <v>-10.429835657300105</v>
      </c>
      <c r="X30" s="12">
        <v>-1.8153570733323303</v>
      </c>
      <c r="Y30" s="13">
        <v>-218.94342569175194</v>
      </c>
      <c r="Z30" s="10" t="s">
        <v>173</v>
      </c>
      <c r="AA30" s="28" t="s">
        <v>3</v>
      </c>
      <c r="AB30" s="17">
        <v>140162.77373626656</v>
      </c>
      <c r="AC30" s="18">
        <v>106366.77363141798</v>
      </c>
      <c r="AD30" s="18">
        <v>97772.235459750096</v>
      </c>
      <c r="AE30" s="19">
        <v>9921.7114909116317</v>
      </c>
      <c r="AF30" s="145">
        <f t="shared" si="0"/>
        <v>149.26561769394061</v>
      </c>
      <c r="AG30" s="146">
        <f t="shared" si="1"/>
        <v>964.82755330842997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46.136124577686253</v>
      </c>
      <c r="F31" s="12">
        <v>91.064981942991352</v>
      </c>
      <c r="G31" s="12">
        <v>8.1738048627345243</v>
      </c>
      <c r="H31" s="13">
        <v>1322.728603137358</v>
      </c>
      <c r="I31" s="10" t="s">
        <v>173</v>
      </c>
      <c r="J31" s="28" t="s">
        <v>4</v>
      </c>
      <c r="K31" s="11">
        <v>26.628023861232602</v>
      </c>
      <c r="L31" s="12">
        <v>60.154887508663222</v>
      </c>
      <c r="M31" s="12">
        <v>6.5445525602508399</v>
      </c>
      <c r="N31" s="12">
        <v>23.828426529401952</v>
      </c>
      <c r="O31" s="13">
        <v>1079.9557509162041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1E-3</v>
      </c>
      <c r="V31" s="11">
        <v>19.509100716453659</v>
      </c>
      <c r="W31" s="12">
        <v>30.91109443432816</v>
      </c>
      <c r="X31" s="12">
        <v>1.6302523024836824</v>
      </c>
      <c r="Y31" s="13">
        <v>218.94542569175195</v>
      </c>
      <c r="Z31" s="10" t="s">
        <v>173</v>
      </c>
      <c r="AA31" s="28" t="s">
        <v>4</v>
      </c>
      <c r="AB31" s="17">
        <v>139264.12436534508</v>
      </c>
      <c r="AC31" s="18">
        <v>102652.98263521094</v>
      </c>
      <c r="AD31" s="18">
        <v>96220.673785267994</v>
      </c>
      <c r="AE31" s="19">
        <v>9402.6907278388371</v>
      </c>
      <c r="AF31" s="145">
        <f t="shared" si="0"/>
        <v>93.327463930146664</v>
      </c>
      <c r="AG31" s="146">
        <f t="shared" si="1"/>
        <v>1103.784177445606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5.7926098154696328</v>
      </c>
      <c r="F32" s="12">
        <v>279.94280145940348</v>
      </c>
      <c r="G32" s="12">
        <v>31.633367693048164</v>
      </c>
      <c r="H32" s="13">
        <v>482.60759941299648</v>
      </c>
      <c r="I32" s="10" t="s">
        <v>173</v>
      </c>
      <c r="J32" s="28" t="s">
        <v>5</v>
      </c>
      <c r="K32" s="11">
        <v>32.090069395055053</v>
      </c>
      <c r="L32" s="12">
        <v>216.8562941868696</v>
      </c>
      <c r="M32" s="12">
        <v>27.155586334052163</v>
      </c>
      <c r="N32" s="12">
        <v>37.517540083318096</v>
      </c>
      <c r="O32" s="13">
        <v>2605.6885634141963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-2160.5975040845183</v>
      </c>
      <c r="V32" s="11">
        <v>-26.296459579585441</v>
      </c>
      <c r="W32" s="12">
        <v>63.087507272533891</v>
      </c>
      <c r="X32" s="12">
        <v>4.4787813589960068</v>
      </c>
      <c r="Y32" s="13">
        <v>1E-3</v>
      </c>
      <c r="Z32" s="10" t="s">
        <v>173</v>
      </c>
      <c r="AA32" s="28" t="s">
        <v>5</v>
      </c>
      <c r="AB32" s="17">
        <v>140797.41082205254</v>
      </c>
      <c r="AC32" s="18">
        <v>106826.89182572041</v>
      </c>
      <c r="AD32" s="18">
        <v>95128.26192493907</v>
      </c>
      <c r="AE32" s="19">
        <v>9061.7505677044883</v>
      </c>
      <c r="AF32" s="145">
        <f t="shared" si="0"/>
        <v>276.10194991597683</v>
      </c>
      <c r="AG32" s="146">
        <f t="shared" si="1"/>
        <v>2643.2061034975145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154.12040406098038</v>
      </c>
      <c r="F33" s="22">
        <v>110.68887979758523</v>
      </c>
      <c r="G33" s="22">
        <v>10.924771152938305</v>
      </c>
      <c r="H33" s="23">
        <v>207.67193916100757</v>
      </c>
      <c r="I33" s="20" t="s">
        <v>173</v>
      </c>
      <c r="J33" s="29" t="s">
        <v>6</v>
      </c>
      <c r="K33" s="21">
        <v>160.05302702152599</v>
      </c>
      <c r="L33" s="22">
        <v>114.85104604722696</v>
      </c>
      <c r="M33" s="22">
        <v>12.348507556871221</v>
      </c>
      <c r="N33" s="22">
        <v>27.648840969094557</v>
      </c>
      <c r="O33" s="23">
        <v>1828.0337859589831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-1648.0096877670701</v>
      </c>
      <c r="V33" s="21">
        <v>-5.9316229605456403</v>
      </c>
      <c r="W33" s="22">
        <v>-4.161166249641723</v>
      </c>
      <c r="X33" s="22">
        <v>-1.4227364039329173</v>
      </c>
      <c r="Y33" s="23">
        <v>1E-3</v>
      </c>
      <c r="Z33" s="20" t="s">
        <v>173</v>
      </c>
      <c r="AA33" s="29" t="s">
        <v>6</v>
      </c>
      <c r="AB33" s="24">
        <v>140713.38838710016</v>
      </c>
      <c r="AC33" s="25">
        <v>106547.58333141007</v>
      </c>
      <c r="AD33" s="25">
        <v>95537.944579989824</v>
      </c>
      <c r="AE33" s="26">
        <v>9054.3085090469285</v>
      </c>
      <c r="AF33" s="147">
        <f t="shared" si="0"/>
        <v>287.25258062562415</v>
      </c>
      <c r="AG33" s="148">
        <f t="shared" si="1"/>
        <v>1855.6826269280778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252.48639286440894</v>
      </c>
      <c r="F34" s="8">
        <v>95.981638934866908</v>
      </c>
      <c r="G34" s="8">
        <v>10.598896550950681</v>
      </c>
      <c r="H34" s="9">
        <v>2016.9644133409429</v>
      </c>
      <c r="I34" s="6" t="s">
        <v>174</v>
      </c>
      <c r="J34" s="27" t="s">
        <v>0</v>
      </c>
      <c r="K34" s="7">
        <v>173.49921097895759</v>
      </c>
      <c r="L34" s="8">
        <v>83.564513667403517</v>
      </c>
      <c r="M34" s="8">
        <v>10.52304673458274</v>
      </c>
      <c r="N34" s="8">
        <v>54.743191054691749</v>
      </c>
      <c r="O34" s="9">
        <v>2229.2826908781371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-267.06046859188621</v>
      </c>
      <c r="V34" s="7">
        <v>78.988181885451368</v>
      </c>
      <c r="W34" s="8">
        <v>12.418125267463401</v>
      </c>
      <c r="X34" s="8">
        <v>7.6849816367943025E-2</v>
      </c>
      <c r="Y34" s="9">
        <v>1E-3</v>
      </c>
      <c r="Z34" s="6" t="s">
        <v>174</v>
      </c>
      <c r="AA34" s="27" t="s">
        <v>0</v>
      </c>
      <c r="AB34" s="14">
        <v>145294.6823475722</v>
      </c>
      <c r="AC34" s="15">
        <v>110301.45518100781</v>
      </c>
      <c r="AD34" s="15">
        <v>97986.393108891047</v>
      </c>
      <c r="AE34" s="16">
        <v>10521.356763246515</v>
      </c>
      <c r="AF34" s="143">
        <f t="shared" si="0"/>
        <v>267.58677138094384</v>
      </c>
      <c r="AG34" s="144">
        <f t="shared" si="1"/>
        <v>2284.0258819328287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13.596580172855928</v>
      </c>
      <c r="F35" s="12">
        <v>369.74683351856646</v>
      </c>
      <c r="G35" s="12">
        <v>41.759723251667204</v>
      </c>
      <c r="H35" s="13">
        <v>426.34393709672497</v>
      </c>
      <c r="I35" s="10" t="s">
        <v>174</v>
      </c>
      <c r="J35" s="28" t="s">
        <v>1</v>
      </c>
      <c r="K35" s="11">
        <v>79.820673353621245</v>
      </c>
      <c r="L35" s="12">
        <v>467.66909698371325</v>
      </c>
      <c r="M35" s="12">
        <v>44.031986166488572</v>
      </c>
      <c r="N35" s="12">
        <v>35.451079430039037</v>
      </c>
      <c r="O35" s="13">
        <v>3400.177256690065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-3009.2833990233794</v>
      </c>
      <c r="V35" s="11">
        <v>-66.223093180765275</v>
      </c>
      <c r="W35" s="12">
        <v>-97.921263465146751</v>
      </c>
      <c r="X35" s="12">
        <v>-2.2712629148213908</v>
      </c>
      <c r="Y35" s="13">
        <v>1E-3</v>
      </c>
      <c r="Z35" s="10" t="s">
        <v>174</v>
      </c>
      <c r="AA35" s="28" t="s">
        <v>1</v>
      </c>
      <c r="AB35" s="17">
        <v>146686.35971015305</v>
      </c>
      <c r="AC35" s="18">
        <v>109797.54054257669</v>
      </c>
      <c r="AD35" s="18">
        <v>99262.494312190422</v>
      </c>
      <c r="AE35" s="19">
        <v>10157.724040004226</v>
      </c>
      <c r="AF35" s="145">
        <f t="shared" si="0"/>
        <v>591.52175650382298</v>
      </c>
      <c r="AG35" s="146">
        <f t="shared" si="1"/>
        <v>3435.628336120104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93.241595448988903</v>
      </c>
      <c r="F36" s="12">
        <v>102.40891154835539</v>
      </c>
      <c r="G36" s="12">
        <v>7.9432708682851274</v>
      </c>
      <c r="H36" s="13">
        <v>544.63508237887856</v>
      </c>
      <c r="I36" s="10" t="s">
        <v>174</v>
      </c>
      <c r="J36" s="28" t="s">
        <v>2</v>
      </c>
      <c r="K36" s="11">
        <v>89.722799833573404</v>
      </c>
      <c r="L36" s="12">
        <v>104.37385768523356</v>
      </c>
      <c r="M36" s="12">
        <v>9.2232005482047406</v>
      </c>
      <c r="N36" s="12">
        <v>41.249318833909655</v>
      </c>
      <c r="O36" s="13">
        <v>1393.924759539045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-890.53799599407591</v>
      </c>
      <c r="V36" s="11">
        <v>3.5197956154154988</v>
      </c>
      <c r="W36" s="12">
        <v>-1.9639461368781479</v>
      </c>
      <c r="X36" s="12">
        <v>-1.2789296799196141</v>
      </c>
      <c r="Y36" s="13">
        <v>1E-3</v>
      </c>
      <c r="Z36" s="10" t="s">
        <v>174</v>
      </c>
      <c r="AA36" s="28" t="s">
        <v>2</v>
      </c>
      <c r="AB36" s="17">
        <v>145286.38773006192</v>
      </c>
      <c r="AC36" s="18">
        <v>109910.66771373301</v>
      </c>
      <c r="AD36" s="18">
        <v>100602.26458718936</v>
      </c>
      <c r="AE36" s="19">
        <v>10552.720940359224</v>
      </c>
      <c r="AF36" s="145">
        <f t="shared" si="0"/>
        <v>203.31985806701172</v>
      </c>
      <c r="AG36" s="146">
        <f t="shared" si="1"/>
        <v>1435.1740783729547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60.498214180828946</v>
      </c>
      <c r="F37" s="12">
        <v>72.608064896318439</v>
      </c>
      <c r="G37" s="12">
        <v>6.4068535409973979</v>
      </c>
      <c r="H37" s="13">
        <v>419.50389759633538</v>
      </c>
      <c r="I37" s="10" t="s">
        <v>174</v>
      </c>
      <c r="J37" s="28" t="s">
        <v>3</v>
      </c>
      <c r="K37" s="11">
        <v>63.851256263443183</v>
      </c>
      <c r="L37" s="12">
        <v>83.478159762037194</v>
      </c>
      <c r="M37" s="12">
        <v>8.3337429778425491</v>
      </c>
      <c r="N37" s="12">
        <v>19.259575302496799</v>
      </c>
      <c r="O37" s="13">
        <v>976.17409731636712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-272.40477839430321</v>
      </c>
      <c r="V37" s="11">
        <v>-3.3520420826142483</v>
      </c>
      <c r="W37" s="12">
        <v>-10.869094865718756</v>
      </c>
      <c r="X37" s="12">
        <v>-1.9258894368451482</v>
      </c>
      <c r="Y37" s="13">
        <v>-303.52299662822543</v>
      </c>
      <c r="Z37" s="10" t="s">
        <v>174</v>
      </c>
      <c r="AA37" s="28" t="s">
        <v>3</v>
      </c>
      <c r="AB37" s="17">
        <v>148096.25704284394</v>
      </c>
      <c r="AC37" s="18">
        <v>109565.21461291048</v>
      </c>
      <c r="AD37" s="18">
        <v>99840.959661311164</v>
      </c>
      <c r="AE37" s="19">
        <v>10894.089946984335</v>
      </c>
      <c r="AF37" s="145">
        <f t="shared" si="0"/>
        <v>155.66315900332293</v>
      </c>
      <c r="AG37" s="146">
        <f t="shared" si="1"/>
        <v>995.43367261886397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47.474782888152689</v>
      </c>
      <c r="F38" s="12">
        <v>95.867530307459873</v>
      </c>
      <c r="G38" s="12">
        <v>8.734472128979009</v>
      </c>
      <c r="H38" s="13">
        <v>1444.2115740650793</v>
      </c>
      <c r="I38" s="10" t="s">
        <v>174</v>
      </c>
      <c r="J38" s="28" t="s">
        <v>4</v>
      </c>
      <c r="K38" s="11">
        <v>27.088887923183421</v>
      </c>
      <c r="L38" s="12">
        <v>63.165314864474631</v>
      </c>
      <c r="M38" s="12">
        <v>7.0479402837695666</v>
      </c>
      <c r="N38" s="12">
        <v>24.222070624295636</v>
      </c>
      <c r="O38" s="13">
        <v>1116.4655068125583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1E-3</v>
      </c>
      <c r="V38" s="11">
        <v>20.386894964969262</v>
      </c>
      <c r="W38" s="12">
        <v>32.70321544298524</v>
      </c>
      <c r="X38" s="12">
        <v>1.6875318452094408</v>
      </c>
      <c r="Y38" s="13">
        <v>303.52499662822538</v>
      </c>
      <c r="Z38" s="10" t="s">
        <v>174</v>
      </c>
      <c r="AA38" s="28" t="s">
        <v>4</v>
      </c>
      <c r="AB38" s="17">
        <v>147248.42194559475</v>
      </c>
      <c r="AC38" s="18">
        <v>105755.19257981096</v>
      </c>
      <c r="AD38" s="18">
        <v>98291.412032040054</v>
      </c>
      <c r="AE38" s="19">
        <v>10375.103646582646</v>
      </c>
      <c r="AF38" s="145">
        <f t="shared" si="0"/>
        <v>97.302143071427608</v>
      </c>
      <c r="AG38" s="146">
        <f t="shared" si="1"/>
        <v>1140.6875774368539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5.9578258469901799</v>
      </c>
      <c r="F39" s="12">
        <v>294.74908797740233</v>
      </c>
      <c r="G39" s="12">
        <v>33.804957430248294</v>
      </c>
      <c r="H39" s="13">
        <v>528.16428027424081</v>
      </c>
      <c r="I39" s="10" t="s">
        <v>174</v>
      </c>
      <c r="J39" s="28" t="s">
        <v>5</v>
      </c>
      <c r="K39" s="11">
        <v>31.825132329184704</v>
      </c>
      <c r="L39" s="12">
        <v>224.66170876725707</v>
      </c>
      <c r="M39" s="12">
        <v>28.692735377775978</v>
      </c>
      <c r="N39" s="12">
        <v>38.622812250707952</v>
      </c>
      <c r="O39" s="13">
        <v>2710.9756058865396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-2221.4331378630068</v>
      </c>
      <c r="V39" s="11">
        <v>-25.86630648219451</v>
      </c>
      <c r="W39" s="12">
        <v>70.088379210145263</v>
      </c>
      <c r="X39" s="12">
        <v>5.1132220524723078</v>
      </c>
      <c r="Y39" s="13">
        <v>1E-3</v>
      </c>
      <c r="Z39" s="10" t="s">
        <v>174</v>
      </c>
      <c r="AA39" s="28" t="s">
        <v>5</v>
      </c>
      <c r="AB39" s="17">
        <v>148803.60534517598</v>
      </c>
      <c r="AC39" s="18">
        <v>110127.30135299146</v>
      </c>
      <c r="AD39" s="18">
        <v>97199.709219184384</v>
      </c>
      <c r="AE39" s="19">
        <v>10033.846581360338</v>
      </c>
      <c r="AF39" s="145">
        <f t="shared" si="0"/>
        <v>285.17957647421775</v>
      </c>
      <c r="AG39" s="146">
        <f t="shared" si="1"/>
        <v>2749.5984181372473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158.51766181786874</v>
      </c>
      <c r="F40" s="22">
        <v>116.52490864897496</v>
      </c>
      <c r="G40" s="22">
        <v>11.673961592730677</v>
      </c>
      <c r="H40" s="23">
        <v>227.25405291449624</v>
      </c>
      <c r="I40" s="20" t="s">
        <v>174</v>
      </c>
      <c r="J40" s="29" t="s">
        <v>6</v>
      </c>
      <c r="K40" s="21">
        <v>165.96509253813082</v>
      </c>
      <c r="L40" s="22">
        <v>120.97432410182522</v>
      </c>
      <c r="M40" s="22">
        <v>13.069483275194214</v>
      </c>
      <c r="N40" s="22">
        <v>27.256375944036339</v>
      </c>
      <c r="O40" s="23">
        <v>1878.1092751980354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-1678.1105982275756</v>
      </c>
      <c r="V40" s="21">
        <v>-7.4464307202620841</v>
      </c>
      <c r="W40" s="22">
        <v>-4.4484154528502469</v>
      </c>
      <c r="X40" s="22">
        <v>-1.3945216824635387</v>
      </c>
      <c r="Y40" s="23">
        <v>1E-3</v>
      </c>
      <c r="Z40" s="20" t="s">
        <v>174</v>
      </c>
      <c r="AA40" s="29" t="s">
        <v>6</v>
      </c>
      <c r="AB40" s="24">
        <v>148655.09077191484</v>
      </c>
      <c r="AC40" s="25">
        <v>109684.75652225318</v>
      </c>
      <c r="AD40" s="25">
        <v>97603.84478017746</v>
      </c>
      <c r="AE40" s="26">
        <v>10026.7249388088</v>
      </c>
      <c r="AF40" s="147">
        <f t="shared" si="0"/>
        <v>300.00889991515027</v>
      </c>
      <c r="AG40" s="148">
        <f t="shared" si="1"/>
        <v>1905.3656511420718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259.74210587969139</v>
      </c>
      <c r="F41" s="8">
        <v>101.62163614324894</v>
      </c>
      <c r="G41" s="8">
        <v>11.419392980777316</v>
      </c>
      <c r="H41" s="9">
        <v>2177.0304707812998</v>
      </c>
      <c r="I41" s="6" t="s">
        <v>175</v>
      </c>
      <c r="J41" s="27" t="s">
        <v>0</v>
      </c>
      <c r="K41" s="7">
        <v>178.0890473864028</v>
      </c>
      <c r="L41" s="8">
        <v>88.30553386618196</v>
      </c>
      <c r="M41" s="8">
        <v>11.303914504515852</v>
      </c>
      <c r="N41" s="8">
        <v>54.108495744345049</v>
      </c>
      <c r="O41" s="9">
        <v>2288.3792546353152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-165.45627959836071</v>
      </c>
      <c r="V41" s="7">
        <v>81.65405849328863</v>
      </c>
      <c r="W41" s="8">
        <v>13.317102277066967</v>
      </c>
      <c r="X41" s="8">
        <v>0.11647847626146517</v>
      </c>
      <c r="Y41" s="9">
        <v>1E-3</v>
      </c>
      <c r="Z41" s="6" t="s">
        <v>175</v>
      </c>
      <c r="AA41" s="27" t="s">
        <v>0</v>
      </c>
      <c r="AB41" s="14">
        <v>153276.46039861752</v>
      </c>
      <c r="AC41" s="15">
        <v>112727.10346850082</v>
      </c>
      <c r="AD41" s="15">
        <v>99121.340495013152</v>
      </c>
      <c r="AE41" s="16">
        <v>11512.892753632426</v>
      </c>
      <c r="AF41" s="143">
        <f t="shared" si="0"/>
        <v>277.6984957571006</v>
      </c>
      <c r="AG41" s="144">
        <f t="shared" si="1"/>
        <v>2342.4877503796602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13.988901870892272</v>
      </c>
      <c r="F42" s="12">
        <v>391.29559467152058</v>
      </c>
      <c r="G42" s="12">
        <v>44.980768937021949</v>
      </c>
      <c r="H42" s="13">
        <v>460.95846860617166</v>
      </c>
      <c r="I42" s="10" t="s">
        <v>175</v>
      </c>
      <c r="J42" s="28" t="s">
        <v>1</v>
      </c>
      <c r="K42" s="11">
        <v>81.841290495156386</v>
      </c>
      <c r="L42" s="12">
        <v>496.49397712733582</v>
      </c>
      <c r="M42" s="12">
        <v>47.657894944456821</v>
      </c>
      <c r="N42" s="12">
        <v>34.825229250548162</v>
      </c>
      <c r="O42" s="13">
        <v>3552.8801701441821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-3126.7459307885592</v>
      </c>
      <c r="V42" s="11">
        <v>-67.851388624264132</v>
      </c>
      <c r="W42" s="12">
        <v>-105.19738245581505</v>
      </c>
      <c r="X42" s="12">
        <v>-2.6761260074348621</v>
      </c>
      <c r="Y42" s="13">
        <v>1E-3</v>
      </c>
      <c r="Z42" s="10" t="s">
        <v>175</v>
      </c>
      <c r="AA42" s="28" t="s">
        <v>1</v>
      </c>
      <c r="AB42" s="17">
        <v>154698.58092198719</v>
      </c>
      <c r="AC42" s="18">
        <v>112181.57241575945</v>
      </c>
      <c r="AD42" s="18">
        <v>100397.86632869707</v>
      </c>
      <c r="AE42" s="19">
        <v>11149.348958952785</v>
      </c>
      <c r="AF42" s="145">
        <f t="shared" si="0"/>
        <v>625.99316256694908</v>
      </c>
      <c r="AG42" s="146">
        <f t="shared" si="1"/>
        <v>3587.7053993947302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96.181517989487915</v>
      </c>
      <c r="F43" s="12">
        <v>108.35941720496763</v>
      </c>
      <c r="G43" s="12">
        <v>8.5563240554794131</v>
      </c>
      <c r="H43" s="13">
        <v>587.816359095189</v>
      </c>
      <c r="I43" s="10" t="s">
        <v>175</v>
      </c>
      <c r="J43" s="28" t="s">
        <v>2</v>
      </c>
      <c r="K43" s="11">
        <v>93.467316790598417</v>
      </c>
      <c r="L43" s="12">
        <v>113.08977716007468</v>
      </c>
      <c r="M43" s="12">
        <v>10.141329427834236</v>
      </c>
      <c r="N43" s="12">
        <v>40.931811928482858</v>
      </c>
      <c r="O43" s="13">
        <v>1442.0572628185812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-895.17171565187516</v>
      </c>
      <c r="V43" s="11">
        <v>2.7152011988894693</v>
      </c>
      <c r="W43" s="12">
        <v>-4.7293599551070509</v>
      </c>
      <c r="X43" s="12">
        <v>-1.5840053723548222</v>
      </c>
      <c r="Y43" s="13">
        <v>1E-3</v>
      </c>
      <c r="Z43" s="10" t="s">
        <v>175</v>
      </c>
      <c r="AA43" s="28" t="s">
        <v>2</v>
      </c>
      <c r="AB43" s="17">
        <v>153926.9475985466</v>
      </c>
      <c r="AC43" s="18">
        <v>112220.97804767604</v>
      </c>
      <c r="AD43" s="18">
        <v>101736.27021335601</v>
      </c>
      <c r="AE43" s="19">
        <v>11544.331657268784</v>
      </c>
      <c r="AF43" s="145">
        <f t="shared" si="0"/>
        <v>216.69842337850736</v>
      </c>
      <c r="AG43" s="146">
        <f t="shared" si="1"/>
        <v>1482.989074747064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62.358481998821496</v>
      </c>
      <c r="F44" s="12">
        <v>76.899679292853023</v>
      </c>
      <c r="G44" s="12">
        <v>6.904233848190918</v>
      </c>
      <c r="H44" s="13">
        <v>456.36192153690439</v>
      </c>
      <c r="I44" s="10" t="s">
        <v>175</v>
      </c>
      <c r="J44" s="28" t="s">
        <v>3</v>
      </c>
      <c r="K44" s="11">
        <v>65.51609426449626</v>
      </c>
      <c r="L44" s="12">
        <v>88.283086634513609</v>
      </c>
      <c r="M44" s="12">
        <v>8.9698421682002625</v>
      </c>
      <c r="N44" s="12">
        <v>18.706977764784256</v>
      </c>
      <c r="O44" s="13">
        <v>1011.9806277949214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-181.81151424300916</v>
      </c>
      <c r="V44" s="11">
        <v>-3.1566122656747724</v>
      </c>
      <c r="W44" s="12">
        <v>-11.382407341660583</v>
      </c>
      <c r="X44" s="12">
        <v>-2.0646083200093526</v>
      </c>
      <c r="Y44" s="13">
        <v>-392.51216977979226</v>
      </c>
      <c r="Z44" s="10" t="s">
        <v>175</v>
      </c>
      <c r="AA44" s="28" t="s">
        <v>3</v>
      </c>
      <c r="AB44" s="17">
        <v>156693.01633606383</v>
      </c>
      <c r="AC44" s="18">
        <v>111980.44790426891</v>
      </c>
      <c r="AD44" s="18">
        <v>100975.56298709898</v>
      </c>
      <c r="AE44" s="19">
        <v>11885.629186379329</v>
      </c>
      <c r="AF44" s="145">
        <f t="shared" si="0"/>
        <v>162.76902306721013</v>
      </c>
      <c r="AG44" s="146">
        <f t="shared" si="1"/>
        <v>1030.6876055597056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48.839759167552266</v>
      </c>
      <c r="F45" s="12">
        <v>101.50660108048959</v>
      </c>
      <c r="G45" s="12">
        <v>9.4097460565732884</v>
      </c>
      <c r="H45" s="13">
        <v>1575.2157617179505</v>
      </c>
      <c r="I45" s="10" t="s">
        <v>175</v>
      </c>
      <c r="J45" s="28" t="s">
        <v>4</v>
      </c>
      <c r="K45" s="11">
        <v>27.564986289580897</v>
      </c>
      <c r="L45" s="12">
        <v>66.68631849402226</v>
      </c>
      <c r="M45" s="12">
        <v>7.6581860515457496</v>
      </c>
      <c r="N45" s="12">
        <v>24.503047258636808</v>
      </c>
      <c r="O45" s="13">
        <v>1158.1995446795215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1E-3</v>
      </c>
      <c r="V45" s="11">
        <v>21.275772877971367</v>
      </c>
      <c r="W45" s="12">
        <v>34.821282586467326</v>
      </c>
      <c r="X45" s="12">
        <v>1.7525600050275412</v>
      </c>
      <c r="Y45" s="13">
        <v>392.51416977979221</v>
      </c>
      <c r="Z45" s="10" t="s">
        <v>175</v>
      </c>
      <c r="AA45" s="28" t="s">
        <v>4</v>
      </c>
      <c r="AB45" s="17">
        <v>155373.9917061</v>
      </c>
      <c r="AC45" s="18">
        <v>108131.32241882684</v>
      </c>
      <c r="AD45" s="18">
        <v>99427.788851883437</v>
      </c>
      <c r="AE45" s="19">
        <v>11366.670009360192</v>
      </c>
      <c r="AF45" s="145">
        <f t="shared" si="0"/>
        <v>101.90949083514892</v>
      </c>
      <c r="AG45" s="146">
        <f t="shared" si="1"/>
        <v>1182.7025919381583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6.1265096721864083</v>
      </c>
      <c r="F46" s="12">
        <v>312.06695057783332</v>
      </c>
      <c r="G46" s="12">
        <v>36.417975971656602</v>
      </c>
      <c r="H46" s="13">
        <v>577.17092258190564</v>
      </c>
      <c r="I46" s="10" t="s">
        <v>175</v>
      </c>
      <c r="J46" s="28" t="s">
        <v>5</v>
      </c>
      <c r="K46" s="11">
        <v>31.577421829809172</v>
      </c>
      <c r="L46" s="12">
        <v>234.09979076161875</v>
      </c>
      <c r="M46" s="12">
        <v>30.581880910814654</v>
      </c>
      <c r="N46" s="12">
        <v>39.736203329090969</v>
      </c>
      <c r="O46" s="13">
        <v>2834.5158467346664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-2297.0801274818514</v>
      </c>
      <c r="V46" s="11">
        <v>-25.449912157622769</v>
      </c>
      <c r="W46" s="12">
        <v>77.96815981621458</v>
      </c>
      <c r="X46" s="12">
        <v>5.8370950608419205</v>
      </c>
      <c r="Y46" s="13">
        <v>1E-3</v>
      </c>
      <c r="Z46" s="10" t="s">
        <v>175</v>
      </c>
      <c r="AA46" s="28" t="s">
        <v>5</v>
      </c>
      <c r="AB46" s="17">
        <v>156954.96291481014</v>
      </c>
      <c r="AC46" s="18">
        <v>112634.81999106079</v>
      </c>
      <c r="AD46" s="18">
        <v>98336.801334993143</v>
      </c>
      <c r="AE46" s="19">
        <v>11025.1621626264</v>
      </c>
      <c r="AF46" s="145">
        <f t="shared" si="0"/>
        <v>296.25909350224259</v>
      </c>
      <c r="AG46" s="146">
        <f t="shared" si="1"/>
        <v>2874.2520500637575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162.99884048017066</v>
      </c>
      <c r="F47" s="22">
        <v>123.36586154825804</v>
      </c>
      <c r="G47" s="22">
        <v>12.576856707032684</v>
      </c>
      <c r="H47" s="23">
        <v>248.32503704792279</v>
      </c>
      <c r="I47" s="20" t="s">
        <v>175</v>
      </c>
      <c r="J47" s="29" t="s">
        <v>6</v>
      </c>
      <c r="K47" s="21">
        <v>172.17996000275846</v>
      </c>
      <c r="L47" s="22">
        <v>128.15725647542422</v>
      </c>
      <c r="M47" s="22">
        <v>13.952250549364571</v>
      </c>
      <c r="N47" s="22">
        <v>27.015662102262546</v>
      </c>
      <c r="O47" s="23">
        <v>1933.9456033945246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-1712.6352284488642</v>
      </c>
      <c r="V47" s="21">
        <v>-9.1801195225877876</v>
      </c>
      <c r="W47" s="22">
        <v>-4.7903949271661741</v>
      </c>
      <c r="X47" s="22">
        <v>-1.3743938423318902</v>
      </c>
      <c r="Y47" s="23">
        <v>1E-3</v>
      </c>
      <c r="Z47" s="20" t="s">
        <v>175</v>
      </c>
      <c r="AA47" s="29" t="s">
        <v>6</v>
      </c>
      <c r="AB47" s="24">
        <v>156719.1457891484</v>
      </c>
      <c r="AC47" s="25">
        <v>112035.23352505371</v>
      </c>
      <c r="AD47" s="25">
        <v>98735.635154354168</v>
      </c>
      <c r="AE47" s="26">
        <v>11018.291697342731</v>
      </c>
      <c r="AF47" s="147">
        <f t="shared" si="0"/>
        <v>314.28946702754723</v>
      </c>
      <c r="AG47" s="148">
        <f t="shared" si="1"/>
        <v>1960.9612654967871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266.97569948918363</v>
      </c>
      <c r="F48" s="8">
        <v>108.22468562928249</v>
      </c>
      <c r="G48" s="8">
        <v>12.401426243810604</v>
      </c>
      <c r="H48" s="9">
        <v>2336.8867482984278</v>
      </c>
      <c r="I48" s="6" t="s">
        <v>176</v>
      </c>
      <c r="J48" s="27" t="s">
        <v>0</v>
      </c>
      <c r="K48" s="7">
        <v>183.17021178611131</v>
      </c>
      <c r="L48" s="8">
        <v>93.783584519297705</v>
      </c>
      <c r="M48" s="8">
        <v>12.242025857145613</v>
      </c>
      <c r="N48" s="8">
        <v>53.954350511292503</v>
      </c>
      <c r="O48" s="9">
        <v>2357.3072227152952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-74.373824928159465</v>
      </c>
      <c r="V48" s="7">
        <v>83.806487703072349</v>
      </c>
      <c r="W48" s="8">
        <v>14.442101109984801</v>
      </c>
      <c r="X48" s="8">
        <v>0.16040038666498829</v>
      </c>
      <c r="Y48" s="9">
        <v>1E-3</v>
      </c>
      <c r="Z48" s="6" t="s">
        <v>176</v>
      </c>
      <c r="AA48" s="27" t="s">
        <v>0</v>
      </c>
      <c r="AB48" s="14">
        <v>161057.39711624847</v>
      </c>
      <c r="AC48" s="15">
        <v>114332.58429812919</v>
      </c>
      <c r="AD48" s="15">
        <v>99312.92565997038</v>
      </c>
      <c r="AE48" s="16">
        <v>12451.192496664</v>
      </c>
      <c r="AF48" s="143">
        <f t="shared" si="0"/>
        <v>289.19582216255463</v>
      </c>
      <c r="AG48" s="144">
        <f t="shared" si="1"/>
        <v>2411.2615732265876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14.409589941710109</v>
      </c>
      <c r="F49" s="12">
        <v>416.3327247395423</v>
      </c>
      <c r="G49" s="12">
        <v>48.84005206688331</v>
      </c>
      <c r="H49" s="13">
        <v>500.70102348413309</v>
      </c>
      <c r="I49" s="10" t="s">
        <v>176</v>
      </c>
      <c r="J49" s="28" t="s">
        <v>1</v>
      </c>
      <c r="K49" s="11">
        <v>84.052707313754098</v>
      </c>
      <c r="L49" s="12">
        <v>529.51117877621493</v>
      </c>
      <c r="M49" s="12">
        <v>51.937654014236308</v>
      </c>
      <c r="N49" s="12">
        <v>34.419984598918873</v>
      </c>
      <c r="O49" s="13">
        <v>3720.3239220982796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-3254.0418832130649</v>
      </c>
      <c r="V49" s="11">
        <v>-69.642117372043984</v>
      </c>
      <c r="W49" s="12">
        <v>-113.17745403667253</v>
      </c>
      <c r="X49" s="12">
        <v>-3.0966019473530002</v>
      </c>
      <c r="Y49" s="13">
        <v>1E-3</v>
      </c>
      <c r="Z49" s="10" t="s">
        <v>176</v>
      </c>
      <c r="AA49" s="28" t="s">
        <v>1</v>
      </c>
      <c r="AB49" s="17">
        <v>162513.85852115147</v>
      </c>
      <c r="AC49" s="18">
        <v>113760.55736006997</v>
      </c>
      <c r="AD49" s="18">
        <v>100589.78281881718</v>
      </c>
      <c r="AE49" s="19">
        <v>12258.906956360117</v>
      </c>
      <c r="AF49" s="145">
        <f t="shared" si="0"/>
        <v>665.50154010420533</v>
      </c>
      <c r="AG49" s="146">
        <f t="shared" si="1"/>
        <v>3754.7439066971983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99.144094174346989</v>
      </c>
      <c r="F50" s="12">
        <v>115.25978709514882</v>
      </c>
      <c r="G50" s="12">
        <v>9.2856287618185753</v>
      </c>
      <c r="H50" s="13">
        <v>637.50369481470966</v>
      </c>
      <c r="I50" s="10" t="s">
        <v>176</v>
      </c>
      <c r="J50" s="28" t="s">
        <v>2</v>
      </c>
      <c r="K50" s="11">
        <v>97.439309659677292</v>
      </c>
      <c r="L50" s="12">
        <v>123.24238376692718</v>
      </c>
      <c r="M50" s="12">
        <v>11.250740033458362</v>
      </c>
      <c r="N50" s="12">
        <v>40.23478056381898</v>
      </c>
      <c r="O50" s="13">
        <v>1491.8387404159441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-894.56882616505322</v>
      </c>
      <c r="V50" s="11">
        <v>1.7057845146696944</v>
      </c>
      <c r="W50" s="12">
        <v>-7.981596671778342</v>
      </c>
      <c r="X50" s="12">
        <v>-1.9641112716397826</v>
      </c>
      <c r="Y50" s="13">
        <v>1E-3</v>
      </c>
      <c r="Z50" s="10" t="s">
        <v>176</v>
      </c>
      <c r="AA50" s="28" t="s">
        <v>2</v>
      </c>
      <c r="AB50" s="17">
        <v>162713.16977904298</v>
      </c>
      <c r="AC50" s="18">
        <v>113731.57829457009</v>
      </c>
      <c r="AD50" s="18">
        <v>101927.04092969715</v>
      </c>
      <c r="AE50" s="19">
        <v>12653.890219818699</v>
      </c>
      <c r="AF50" s="145">
        <f t="shared" si="0"/>
        <v>231.93243346006281</v>
      </c>
      <c r="AG50" s="146">
        <f t="shared" si="1"/>
        <v>1532.0735209797631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64.32745876639828</v>
      </c>
      <c r="F51" s="12">
        <v>81.948352699871734</v>
      </c>
      <c r="G51" s="12">
        <v>7.4998862233969064</v>
      </c>
      <c r="H51" s="13">
        <v>488.91964521979128</v>
      </c>
      <c r="I51" s="10" t="s">
        <v>176</v>
      </c>
      <c r="J51" s="28" t="s">
        <v>3</v>
      </c>
      <c r="K51" s="11">
        <v>67.255792091103174</v>
      </c>
      <c r="L51" s="12">
        <v>93.839640380403409</v>
      </c>
      <c r="M51" s="12">
        <v>9.7376816995421365</v>
      </c>
      <c r="N51" s="12">
        <v>18.673537427412864</v>
      </c>
      <c r="O51" s="13">
        <v>1059.1884870769418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-149.48028285540141</v>
      </c>
      <c r="V51" s="11">
        <v>-2.9273333247049296</v>
      </c>
      <c r="W51" s="12">
        <v>-11.89028768053168</v>
      </c>
      <c r="X51" s="12">
        <v>-2.2367954761452293</v>
      </c>
      <c r="Y51" s="13">
        <v>-439.46009642916232</v>
      </c>
      <c r="Z51" s="10" t="s">
        <v>176</v>
      </c>
      <c r="AA51" s="28" t="s">
        <v>3</v>
      </c>
      <c r="AB51" s="17">
        <v>165334.72466708839</v>
      </c>
      <c r="AC51" s="18">
        <v>113576.96625052165</v>
      </c>
      <c r="AD51" s="18">
        <v>101167.04333062663</v>
      </c>
      <c r="AE51" s="19">
        <v>12358.812998849649</v>
      </c>
      <c r="AF51" s="145">
        <f t="shared" si="0"/>
        <v>170.83311417104869</v>
      </c>
      <c r="AG51" s="146">
        <f t="shared" si="1"/>
        <v>1077.8620245043546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50.396872841539043</v>
      </c>
      <c r="F52" s="12">
        <v>108.20658781390232</v>
      </c>
      <c r="G52" s="12">
        <v>10.218720479591854</v>
      </c>
      <c r="H52" s="13">
        <v>1683.3613233029009</v>
      </c>
      <c r="I52" s="10" t="s">
        <v>176</v>
      </c>
      <c r="J52" s="28" t="s">
        <v>4</v>
      </c>
      <c r="K52" s="11">
        <v>27.964258072937916</v>
      </c>
      <c r="L52" s="12">
        <v>70.763320146722947</v>
      </c>
      <c r="M52" s="12">
        <v>8.3931206158838467</v>
      </c>
      <c r="N52" s="12">
        <v>25.441455040475006</v>
      </c>
      <c r="O52" s="13">
        <v>1218.4587718332637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1E-3</v>
      </c>
      <c r="V52" s="11">
        <v>22.433614768601068</v>
      </c>
      <c r="W52" s="12">
        <v>37.444267667179375</v>
      </c>
      <c r="X52" s="12">
        <v>1.826599863708005</v>
      </c>
      <c r="Y52" s="13">
        <v>439.46209642916227</v>
      </c>
      <c r="Z52" s="10" t="s">
        <v>176</v>
      </c>
      <c r="AA52" s="28" t="s">
        <v>4</v>
      </c>
      <c r="AB52" s="17">
        <v>164065.63216643961</v>
      </c>
      <c r="AC52" s="18">
        <v>109709.54457895173</v>
      </c>
      <c r="AD52" s="18">
        <v>99620.604205393902</v>
      </c>
      <c r="AE52" s="19">
        <v>11857.358461569213</v>
      </c>
      <c r="AF52" s="145">
        <f t="shared" si="0"/>
        <v>107.12069883554472</v>
      </c>
      <c r="AG52" s="146">
        <f t="shared" si="1"/>
        <v>1243.9002268737386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6.3076780542570141</v>
      </c>
      <c r="F53" s="12">
        <v>332.17392818777716</v>
      </c>
      <c r="G53" s="12">
        <v>39.542728968478741</v>
      </c>
      <c r="H53" s="13">
        <v>633.66098749425066</v>
      </c>
      <c r="I53" s="10" t="s">
        <v>176</v>
      </c>
      <c r="J53" s="28" t="s">
        <v>5</v>
      </c>
      <c r="K53" s="11">
        <v>31.270475272935787</v>
      </c>
      <c r="L53" s="12">
        <v>245.28964686515693</v>
      </c>
      <c r="M53" s="12">
        <v>32.86947153159192</v>
      </c>
      <c r="N53" s="12">
        <v>40.506168595440293</v>
      </c>
      <c r="O53" s="13">
        <v>2969.2645010992892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-2376.1086822004786</v>
      </c>
      <c r="V53" s="11">
        <v>-24.961797218678768</v>
      </c>
      <c r="W53" s="12">
        <v>86.885281322620244</v>
      </c>
      <c r="X53" s="12">
        <v>6.6742574368868199</v>
      </c>
      <c r="Y53" s="13">
        <v>1E-3</v>
      </c>
      <c r="Z53" s="10" t="s">
        <v>176</v>
      </c>
      <c r="AA53" s="28" t="s">
        <v>5</v>
      </c>
      <c r="AB53" s="17">
        <v>165671.23013218743</v>
      </c>
      <c r="AC53" s="18">
        <v>114318.86750248607</v>
      </c>
      <c r="AD53" s="18">
        <v>98530.18354129084</v>
      </c>
      <c r="AE53" s="19">
        <v>12134.468776924541</v>
      </c>
      <c r="AF53" s="145">
        <f t="shared" si="0"/>
        <v>309.42959366968461</v>
      </c>
      <c r="AG53" s="146">
        <f t="shared" si="1"/>
        <v>3009.7706696947293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167.81646935999296</v>
      </c>
      <c r="F54" s="22">
        <v>131.0885675697478</v>
      </c>
      <c r="G54" s="22">
        <v>13.659166368810254</v>
      </c>
      <c r="H54" s="23">
        <v>272.61445703911392</v>
      </c>
      <c r="I54" s="20" t="s">
        <v>176</v>
      </c>
      <c r="J54" s="29" t="s">
        <v>6</v>
      </c>
      <c r="K54" s="21">
        <v>178.22510843090834</v>
      </c>
      <c r="L54" s="22">
        <v>136.80487928054964</v>
      </c>
      <c r="M54" s="22">
        <v>15.016915360932062</v>
      </c>
      <c r="N54" s="22">
        <v>26.739598626735138</v>
      </c>
      <c r="O54" s="23">
        <v>1990.0818337799174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-1744.2059753675383</v>
      </c>
      <c r="V54" s="21">
        <v>-10.407639070915417</v>
      </c>
      <c r="W54" s="22">
        <v>-5.7153117108018598</v>
      </c>
      <c r="X54" s="22">
        <v>-1.3567489921218021</v>
      </c>
      <c r="Y54" s="23">
        <v>1E-3</v>
      </c>
      <c r="Z54" s="20" t="s">
        <v>176</v>
      </c>
      <c r="AA54" s="29" t="s">
        <v>6</v>
      </c>
      <c r="AB54" s="24">
        <v>165351.7909030251</v>
      </c>
      <c r="AC54" s="25">
        <v>113291.33040181834</v>
      </c>
      <c r="AD54" s="25">
        <v>98924.491529667372</v>
      </c>
      <c r="AE54" s="26">
        <v>12127.796626737925</v>
      </c>
      <c r="AF54" s="147">
        <f t="shared" si="0"/>
        <v>330.04690307239002</v>
      </c>
      <c r="AG54" s="148">
        <f t="shared" si="1"/>
        <v>2016.8214324066525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274.40996054689032</v>
      </c>
      <c r="F55" s="8">
        <v>115.85029734363567</v>
      </c>
      <c r="G55" s="8">
        <v>13.483576091358334</v>
      </c>
      <c r="H55" s="9">
        <v>2516.4394805098996</v>
      </c>
      <c r="I55" s="6" t="s">
        <v>177</v>
      </c>
      <c r="J55" s="27" t="s">
        <v>0</v>
      </c>
      <c r="K55" s="7">
        <v>188.37731765297616</v>
      </c>
      <c r="L55" s="8">
        <v>100.12665923515721</v>
      </c>
      <c r="M55" s="8">
        <v>13.46266445413035</v>
      </c>
      <c r="N55" s="8">
        <v>53.324234068842493</v>
      </c>
      <c r="O55" s="9">
        <v>2425.8629619271637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-46.433823392484449</v>
      </c>
      <c r="V55" s="7">
        <v>86.033642893914191</v>
      </c>
      <c r="W55" s="8">
        <v>15.724638108478478</v>
      </c>
      <c r="X55" s="8">
        <v>2.1911637227981787E-2</v>
      </c>
      <c r="Y55" s="9">
        <v>83.688107906377851</v>
      </c>
      <c r="Z55" s="6" t="s">
        <v>177</v>
      </c>
      <c r="AA55" s="27" t="s">
        <v>0</v>
      </c>
      <c r="AB55" s="14">
        <v>169004.02251775627</v>
      </c>
      <c r="AC55" s="15">
        <v>114990.19603448042</v>
      </c>
      <c r="AD55" s="15">
        <v>97719.541465843024</v>
      </c>
      <c r="AE55" s="16">
        <v>13495.601890269802</v>
      </c>
      <c r="AF55" s="143">
        <f t="shared" si="0"/>
        <v>301.9666413422637</v>
      </c>
      <c r="AG55" s="144">
        <f t="shared" si="1"/>
        <v>2479.1871959960063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14.846520811959287</v>
      </c>
      <c r="F56" s="12">
        <v>445.3487246631779</v>
      </c>
      <c r="G56" s="12">
        <v>53.102736306392245</v>
      </c>
      <c r="H56" s="13">
        <v>546.25977729839497</v>
      </c>
      <c r="I56" s="10" t="s">
        <v>177</v>
      </c>
      <c r="J56" s="28" t="s">
        <v>1</v>
      </c>
      <c r="K56" s="11">
        <v>86.312281545214887</v>
      </c>
      <c r="L56" s="12">
        <v>567.36720509854126</v>
      </c>
      <c r="M56" s="12">
        <v>57.337309186444926</v>
      </c>
      <c r="N56" s="12">
        <v>34.21249297534262</v>
      </c>
      <c r="O56" s="13">
        <v>3898.2986365226207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-3302.5632442931901</v>
      </c>
      <c r="V56" s="11">
        <v>-71.464760733255588</v>
      </c>
      <c r="W56" s="12">
        <v>-122.01748043536344</v>
      </c>
      <c r="X56" s="12">
        <v>-4.2335728800526704</v>
      </c>
      <c r="Y56" s="13">
        <v>-83.686107906377842</v>
      </c>
      <c r="Z56" s="10" t="s">
        <v>177</v>
      </c>
      <c r="AA56" s="28" t="s">
        <v>1</v>
      </c>
      <c r="AB56" s="17">
        <v>170500.18958096902</v>
      </c>
      <c r="AC56" s="18">
        <v>114456.53340065513</v>
      </c>
      <c r="AD56" s="18">
        <v>98996.30849394128</v>
      </c>
      <c r="AE56" s="19">
        <v>13500.679896218255</v>
      </c>
      <c r="AF56" s="145">
        <f t="shared" si="0"/>
        <v>711.01679583020109</v>
      </c>
      <c r="AG56" s="146">
        <f t="shared" si="1"/>
        <v>3932.5111294979633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102.17982491844482</v>
      </c>
      <c r="F57" s="12">
        <v>123.29975237753257</v>
      </c>
      <c r="G57" s="12">
        <v>10.098764219315109</v>
      </c>
      <c r="H57" s="13">
        <v>694.57117637988449</v>
      </c>
      <c r="I57" s="10" t="s">
        <v>177</v>
      </c>
      <c r="J57" s="28" t="s">
        <v>2</v>
      </c>
      <c r="K57" s="11">
        <v>101.56025380989497</v>
      </c>
      <c r="L57" s="12">
        <v>134.99645152651826</v>
      </c>
      <c r="M57" s="12">
        <v>12.657045986807798</v>
      </c>
      <c r="N57" s="12">
        <v>39.22185416522035</v>
      </c>
      <c r="O57" s="13">
        <v>1541.8374248157454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-2.0785175100055509</v>
      </c>
      <c r="U57" s="18">
        <v>-886.48710260108146</v>
      </c>
      <c r="V57" s="11">
        <v>0.62057110854986575</v>
      </c>
      <c r="W57" s="12">
        <v>-11.695699148985662</v>
      </c>
      <c r="X57" s="12">
        <v>-0.47776425748713341</v>
      </c>
      <c r="Y57" s="13">
        <v>1E-3</v>
      </c>
      <c r="Z57" s="10" t="s">
        <v>177</v>
      </c>
      <c r="AA57" s="28" t="s">
        <v>2</v>
      </c>
      <c r="AB57" s="17">
        <v>171753.08871043928</v>
      </c>
      <c r="AC57" s="18">
        <v>114390.2545902032</v>
      </c>
      <c r="AD57" s="18">
        <v>100334.66108698634</v>
      </c>
      <c r="AE57" s="19">
        <v>13895.669688057125</v>
      </c>
      <c r="AF57" s="145">
        <f t="shared" si="0"/>
        <v>249.21375132322103</v>
      </c>
      <c r="AG57" s="146">
        <f t="shared" si="1"/>
        <v>1581.0592789809657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66.26054912422164</v>
      </c>
      <c r="F58" s="12">
        <v>87.692384760812502</v>
      </c>
      <c r="G58" s="12">
        <v>8.1581589776880676</v>
      </c>
      <c r="H58" s="13">
        <v>536.90655725392492</v>
      </c>
      <c r="I58" s="10" t="s">
        <v>177</v>
      </c>
      <c r="J58" s="28" t="s">
        <v>3</v>
      </c>
      <c r="K58" s="11">
        <v>69.026399368429509</v>
      </c>
      <c r="L58" s="12">
        <v>100.30669759055453</v>
      </c>
      <c r="M58" s="12">
        <v>10.738437507915755</v>
      </c>
      <c r="N58" s="12">
        <v>17.912138654736978</v>
      </c>
      <c r="O58" s="13">
        <v>1096.8209079004525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-113.42468423893429</v>
      </c>
      <c r="V58" s="11">
        <v>-2.7648502442078797</v>
      </c>
      <c r="W58" s="12">
        <v>-12.613312829742059</v>
      </c>
      <c r="X58" s="12">
        <v>-2.5792785302276866</v>
      </c>
      <c r="Y58" s="13">
        <v>-464.39980506233042</v>
      </c>
      <c r="Z58" s="10" t="s">
        <v>177</v>
      </c>
      <c r="AA58" s="28" t="s">
        <v>3</v>
      </c>
      <c r="AB58" s="17">
        <v>174328.65427867047</v>
      </c>
      <c r="AC58" s="18">
        <v>114226.03583299469</v>
      </c>
      <c r="AD58" s="18">
        <v>99574.924461275426</v>
      </c>
      <c r="AE58" s="19">
        <v>13521.297638848671</v>
      </c>
      <c r="AF58" s="145">
        <f t="shared" si="0"/>
        <v>180.07153446689981</v>
      </c>
      <c r="AG58" s="146">
        <f t="shared" si="1"/>
        <v>1114.7330465551895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51.923202296406807</v>
      </c>
      <c r="F59" s="12">
        <v>115.77650486495632</v>
      </c>
      <c r="G59" s="12">
        <v>11.110203982129615</v>
      </c>
      <c r="H59" s="13">
        <v>1852.8769611326088</v>
      </c>
      <c r="I59" s="10" t="s">
        <v>177</v>
      </c>
      <c r="J59" s="28" t="s">
        <v>4</v>
      </c>
      <c r="K59" s="11">
        <v>28.383528374065964</v>
      </c>
      <c r="L59" s="12">
        <v>75.566766784130195</v>
      </c>
      <c r="M59" s="12">
        <v>9.3465513428726279</v>
      </c>
      <c r="N59" s="12">
        <v>25.247999478778667</v>
      </c>
      <c r="O59" s="13">
        <v>1265.5391372498639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1E-3</v>
      </c>
      <c r="V59" s="11">
        <v>23.540673922340847</v>
      </c>
      <c r="W59" s="12">
        <v>40.210738080826054</v>
      </c>
      <c r="X59" s="12">
        <v>1.7646526392569863</v>
      </c>
      <c r="Y59" s="13">
        <v>562.09082440396628</v>
      </c>
      <c r="Z59" s="10" t="s">
        <v>177</v>
      </c>
      <c r="AA59" s="28" t="s">
        <v>4</v>
      </c>
      <c r="AB59" s="17">
        <v>173114.54353811796</v>
      </c>
      <c r="AC59" s="18">
        <v>110420.94855656668</v>
      </c>
      <c r="AD59" s="18">
        <v>98025.806902353652</v>
      </c>
      <c r="AE59" s="19">
        <v>13024.595612053785</v>
      </c>
      <c r="AF59" s="145">
        <f t="shared" si="0"/>
        <v>113.29684650106879</v>
      </c>
      <c r="AG59" s="146">
        <f t="shared" si="1"/>
        <v>1290.7871367286425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6.4960909338989357</v>
      </c>
      <c r="F60" s="12">
        <v>355.34699506346021</v>
      </c>
      <c r="G60" s="12">
        <v>42.981813008262009</v>
      </c>
      <c r="H60" s="13">
        <v>698.64469153840514</v>
      </c>
      <c r="I60" s="10" t="s">
        <v>177</v>
      </c>
      <c r="J60" s="28" t="s">
        <v>5</v>
      </c>
      <c r="K60" s="11">
        <v>30.945775006426089</v>
      </c>
      <c r="L60" s="12">
        <v>258.53440365645133</v>
      </c>
      <c r="M60" s="12">
        <v>35.897653586687873</v>
      </c>
      <c r="N60" s="12">
        <v>40.698038976581266</v>
      </c>
      <c r="O60" s="13">
        <v>3109.896090735705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-2354.259418832245</v>
      </c>
      <c r="V60" s="11">
        <v>-24.448684072527165</v>
      </c>
      <c r="W60" s="12">
        <v>96.813591407009028</v>
      </c>
      <c r="X60" s="12">
        <v>7.0851594215741454</v>
      </c>
      <c r="Y60" s="13">
        <v>-97.688019341635851</v>
      </c>
      <c r="Z60" s="10" t="s">
        <v>177</v>
      </c>
      <c r="AA60" s="28" t="s">
        <v>5</v>
      </c>
      <c r="AB60" s="17">
        <v>174748.93160247098</v>
      </c>
      <c r="AC60" s="18">
        <v>115026.72667493699</v>
      </c>
      <c r="AD60" s="18">
        <v>96935.393277778843</v>
      </c>
      <c r="AE60" s="19">
        <v>13376.038662890127</v>
      </c>
      <c r="AF60" s="145">
        <f t="shared" si="0"/>
        <v>325.37783224956524</v>
      </c>
      <c r="AG60" s="146">
        <f t="shared" si="1"/>
        <v>3150.5941297122863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172.8296708311025</v>
      </c>
      <c r="F61" s="22">
        <v>140.23245876658643</v>
      </c>
      <c r="G61" s="22">
        <v>14.847826606488603</v>
      </c>
      <c r="H61" s="23">
        <v>300.64964768532718</v>
      </c>
      <c r="I61" s="20" t="s">
        <v>177</v>
      </c>
      <c r="J61" s="29" t="s">
        <v>6</v>
      </c>
      <c r="K61" s="21">
        <v>184.34026370591667</v>
      </c>
      <c r="L61" s="22">
        <v>146.64893394880883</v>
      </c>
      <c r="M61" s="22">
        <v>16.422934636780226</v>
      </c>
      <c r="N61" s="22">
        <v>26.427190143889565</v>
      </c>
      <c r="O61" s="23">
        <v>2048.0564325637311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-1773.832975022294</v>
      </c>
      <c r="V61" s="21">
        <v>-11.509592874814269</v>
      </c>
      <c r="W61" s="22">
        <v>-6.4154751822224068</v>
      </c>
      <c r="X61" s="22">
        <v>-1.5741080302916222</v>
      </c>
      <c r="Y61" s="23">
        <v>1E-3</v>
      </c>
      <c r="Z61" s="20" t="s">
        <v>177</v>
      </c>
      <c r="AA61" s="29" t="s">
        <v>6</v>
      </c>
      <c r="AB61" s="24">
        <v>174348.06653969758</v>
      </c>
      <c r="AC61" s="25">
        <v>113881.95790448054</v>
      </c>
      <c r="AD61" s="25">
        <v>97335.505169493539</v>
      </c>
      <c r="AE61" s="26">
        <v>13369.517522381662</v>
      </c>
      <c r="AF61" s="147">
        <f t="shared" si="0"/>
        <v>347.41213229150571</v>
      </c>
      <c r="AG61" s="148">
        <f t="shared" si="1"/>
        <v>2074.4836227076207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263.97575107176192</v>
      </c>
      <c r="F62" s="8">
        <v>124.55734157605599</v>
      </c>
      <c r="G62" s="8">
        <v>14.866124764861501</v>
      </c>
      <c r="H62" s="9">
        <v>2757.3358235243245</v>
      </c>
      <c r="I62" s="6" t="s">
        <v>185</v>
      </c>
      <c r="J62" s="27" t="s">
        <v>0</v>
      </c>
      <c r="K62" s="7">
        <v>181.29062180840037</v>
      </c>
      <c r="L62" s="8">
        <v>107.63241420430273</v>
      </c>
      <c r="M62" s="8">
        <v>14.863105235093517</v>
      </c>
      <c r="N62" s="8">
        <v>56.207829526808439</v>
      </c>
      <c r="O62" s="9">
        <v>2421.6211050845804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-26.012432804353427</v>
      </c>
      <c r="V62" s="7">
        <v>82.686129263361551</v>
      </c>
      <c r="W62" s="8">
        <v>16.925927371753328</v>
      </c>
      <c r="X62" s="8">
        <v>4.0195297679885668E-3</v>
      </c>
      <c r="Y62" s="9">
        <v>305.52132171728914</v>
      </c>
      <c r="Z62" s="6" t="s">
        <v>185</v>
      </c>
      <c r="AA62" s="27" t="s">
        <v>0</v>
      </c>
      <c r="AB62" s="14">
        <v>194029.06869325688</v>
      </c>
      <c r="AC62" s="15">
        <v>115551.81217984055</v>
      </c>
      <c r="AD62" s="15">
        <v>96587.42864812231</v>
      </c>
      <c r="AE62" s="16">
        <v>14833.895402664322</v>
      </c>
      <c r="AF62" s="143">
        <f t="shared" si="0"/>
        <v>303.78614124779665</v>
      </c>
      <c r="AG62" s="144">
        <f t="shared" si="1"/>
        <v>2477.8289346113888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14.260239166676728</v>
      </c>
      <c r="F63" s="12">
        <v>479.29407120505971</v>
      </c>
      <c r="G63" s="12">
        <v>57.494918802428067</v>
      </c>
      <c r="H63" s="13">
        <v>597.69446717343453</v>
      </c>
      <c r="I63" s="10" t="s">
        <v>185</v>
      </c>
      <c r="J63" s="28" t="s">
        <v>1</v>
      </c>
      <c r="K63" s="11">
        <v>83.019845161428904</v>
      </c>
      <c r="L63" s="12">
        <v>611.25883852967922</v>
      </c>
      <c r="M63" s="12">
        <v>64.568971082828526</v>
      </c>
      <c r="N63" s="12">
        <v>33.289844707143615</v>
      </c>
      <c r="O63" s="13">
        <v>4150.8052673904003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-5.0193579738970309</v>
      </c>
      <c r="U63" s="18">
        <v>-3280.8793232068201</v>
      </c>
      <c r="V63" s="11">
        <v>-68.758605994752159</v>
      </c>
      <c r="W63" s="12">
        <v>-131.96376732461957</v>
      </c>
      <c r="X63" s="12">
        <v>-2.0526943065034131</v>
      </c>
      <c r="Y63" s="13">
        <v>-305.51932171728919</v>
      </c>
      <c r="Z63" s="10" t="s">
        <v>185</v>
      </c>
      <c r="AA63" s="28" t="s">
        <v>1</v>
      </c>
      <c r="AB63" s="17">
        <v>195619.09492475871</v>
      </c>
      <c r="AC63" s="18">
        <v>115067.53983066732</v>
      </c>
      <c r="AD63" s="18">
        <v>95615.329221339023</v>
      </c>
      <c r="AE63" s="19">
        <v>14787.675951920068</v>
      </c>
      <c r="AF63" s="145">
        <f t="shared" si="0"/>
        <v>758.8476547739366</v>
      </c>
      <c r="AG63" s="146">
        <f t="shared" si="1"/>
        <v>4184.0951120975442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98.291478646591997</v>
      </c>
      <c r="F64" s="12">
        <v>132.73614308572169</v>
      </c>
      <c r="G64" s="12">
        <v>10.924564678058628</v>
      </c>
      <c r="H64" s="13">
        <v>759.15446445598775</v>
      </c>
      <c r="I64" s="10" t="s">
        <v>185</v>
      </c>
      <c r="J64" s="28" t="s">
        <v>2</v>
      </c>
      <c r="K64" s="11">
        <v>98.467628647017136</v>
      </c>
      <c r="L64" s="12">
        <v>148.73405934244681</v>
      </c>
      <c r="M64" s="12">
        <v>14.58429979181779</v>
      </c>
      <c r="N64" s="12">
        <v>39.704060829341856</v>
      </c>
      <c r="O64" s="13">
        <v>1576.7952537872488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-3.6348180446558409</v>
      </c>
      <c r="U64" s="18">
        <v>-857.34385016060287</v>
      </c>
      <c r="V64" s="11">
        <v>-0.17515000042513806</v>
      </c>
      <c r="W64" s="12">
        <v>-15.99691625672517</v>
      </c>
      <c r="X64" s="12">
        <v>-2.2917069103323001E-2</v>
      </c>
      <c r="Y64" s="13">
        <v>1E-3</v>
      </c>
      <c r="Z64" s="10" t="s">
        <v>185</v>
      </c>
      <c r="AA64" s="28" t="s">
        <v>2</v>
      </c>
      <c r="AB64" s="17">
        <v>197122.74885380222</v>
      </c>
      <c r="AC64" s="18">
        <v>115007.91315163148</v>
      </c>
      <c r="AD64" s="18">
        <v>96787.459186011634</v>
      </c>
      <c r="AE64" s="19">
        <v>15182.624867354474</v>
      </c>
      <c r="AF64" s="145">
        <f t="shared" si="0"/>
        <v>261.78598778128173</v>
      </c>
      <c r="AG64" s="146">
        <f t="shared" si="1"/>
        <v>1616.4993146165907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63.586945501344751</v>
      </c>
      <c r="F65" s="12">
        <v>94.40815406175426</v>
      </c>
      <c r="G65" s="12">
        <v>8.8357879710932377</v>
      </c>
      <c r="H65" s="13">
        <v>592.5754612461036</v>
      </c>
      <c r="I65" s="10" t="s">
        <v>185</v>
      </c>
      <c r="J65" s="28" t="s">
        <v>3</v>
      </c>
      <c r="K65" s="11">
        <v>66.645975553280792</v>
      </c>
      <c r="L65" s="12">
        <v>107.81362758872901</v>
      </c>
      <c r="M65" s="12">
        <v>12.134178339039259</v>
      </c>
      <c r="N65" s="12">
        <v>17.599464756886729</v>
      </c>
      <c r="O65" s="13">
        <v>1125.7412203452775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-84.872616582298264</v>
      </c>
      <c r="V65" s="11">
        <v>-3.0580300519360515</v>
      </c>
      <c r="W65" s="12">
        <v>-13.404473526974739</v>
      </c>
      <c r="X65" s="12">
        <v>-3.2973903679460204</v>
      </c>
      <c r="Y65" s="13">
        <v>-465.8906072737625</v>
      </c>
      <c r="Z65" s="10" t="s">
        <v>185</v>
      </c>
      <c r="AA65" s="28" t="s">
        <v>3</v>
      </c>
      <c r="AB65" s="17">
        <v>199293.09461887353</v>
      </c>
      <c r="AC65" s="18">
        <v>114834.92915200064</v>
      </c>
      <c r="AD65" s="18">
        <v>96196.69556449847</v>
      </c>
      <c r="AE65" s="19">
        <v>14800.415962435412</v>
      </c>
      <c r="AF65" s="145">
        <f t="shared" si="0"/>
        <v>186.59378148104906</v>
      </c>
      <c r="AG65" s="146">
        <f t="shared" si="1"/>
        <v>1143.3406851021641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49.853892010480607</v>
      </c>
      <c r="F66" s="12">
        <v>124.64158423566903</v>
      </c>
      <c r="G66" s="12">
        <v>12.026324697603625</v>
      </c>
      <c r="H66" s="13">
        <v>2050.1224893070939</v>
      </c>
      <c r="I66" s="10" t="s">
        <v>185</v>
      </c>
      <c r="J66" s="28" t="s">
        <v>4</v>
      </c>
      <c r="K66" s="11">
        <v>26.944809881419008</v>
      </c>
      <c r="L66" s="12">
        <v>81.156030611366205</v>
      </c>
      <c r="M66" s="12">
        <v>10.664201445266981</v>
      </c>
      <c r="N66" s="12">
        <v>26.026079327946761</v>
      </c>
      <c r="O66" s="13">
        <v>1310.8343571156361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1E-3</v>
      </c>
      <c r="V66" s="11">
        <v>22.910082129061596</v>
      </c>
      <c r="W66" s="12">
        <v>43.486553624302744</v>
      </c>
      <c r="X66" s="12">
        <v>1.3631232523366474</v>
      </c>
      <c r="Y66" s="13">
        <v>713.26305286351135</v>
      </c>
      <c r="Z66" s="10" t="s">
        <v>185</v>
      </c>
      <c r="AA66" s="28" t="s">
        <v>4</v>
      </c>
      <c r="AB66" s="17">
        <v>198174.14061273332</v>
      </c>
      <c r="AC66" s="18">
        <v>111092.18982927382</v>
      </c>
      <c r="AD66" s="18">
        <v>94641.123678453368</v>
      </c>
      <c r="AE66" s="19">
        <v>14310.318415488427</v>
      </c>
      <c r="AF66" s="145">
        <f t="shared" si="0"/>
        <v>118.76504193805219</v>
      </c>
      <c r="AG66" s="146">
        <f t="shared" si="1"/>
        <v>1336.8604364435828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6.2336402348347226</v>
      </c>
      <c r="F67" s="12">
        <v>382.40507253807903</v>
      </c>
      <c r="G67" s="12">
        <v>46.510934620056595</v>
      </c>
      <c r="H67" s="13">
        <v>771.91466687736556</v>
      </c>
      <c r="I67" s="10" t="s">
        <v>185</v>
      </c>
      <c r="J67" s="28" t="s">
        <v>5</v>
      </c>
      <c r="K67" s="11">
        <v>28.615677581711008</v>
      </c>
      <c r="L67" s="12">
        <v>274.1662106962869</v>
      </c>
      <c r="M67" s="12">
        <v>40.175387203713555</v>
      </c>
      <c r="N67" s="12">
        <v>42.750691553793793</v>
      </c>
      <c r="O67" s="13">
        <v>3312.1098094650347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-2335.574388551714</v>
      </c>
      <c r="V67" s="11">
        <v>-22.381037346876294</v>
      </c>
      <c r="W67" s="12">
        <v>108.23986184179225</v>
      </c>
      <c r="X67" s="12">
        <v>6.3365474163430475</v>
      </c>
      <c r="Y67" s="13">
        <v>-247.36944558974884</v>
      </c>
      <c r="Z67" s="10" t="s">
        <v>185</v>
      </c>
      <c r="AA67" s="28" t="s">
        <v>5</v>
      </c>
      <c r="AB67" s="17">
        <v>199874.6397255034</v>
      </c>
      <c r="AC67" s="18">
        <v>115623.13241250459</v>
      </c>
      <c r="AD67" s="18">
        <v>93549.785830051507</v>
      </c>
      <c r="AE67" s="19">
        <v>14662.758465846584</v>
      </c>
      <c r="AF67" s="145">
        <f t="shared" si="0"/>
        <v>342.95727548171146</v>
      </c>
      <c r="AG67" s="146">
        <f t="shared" si="1"/>
        <v>3354.8605010188285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165.84761853244609</v>
      </c>
      <c r="F68" s="22">
        <v>150.91351232391611</v>
      </c>
      <c r="G68" s="22">
        <v>16.068629211664135</v>
      </c>
      <c r="H68" s="23">
        <v>332.2903103502257</v>
      </c>
      <c r="I68" s="20" t="s">
        <v>185</v>
      </c>
      <c r="J68" s="29" t="s">
        <v>6</v>
      </c>
      <c r="K68" s="21">
        <v>177.06500653087954</v>
      </c>
      <c r="L68" s="22">
        <v>158.19469805344494</v>
      </c>
      <c r="M68" s="22">
        <v>18.393317666559064</v>
      </c>
      <c r="N68" s="22">
        <v>26.280705696499084</v>
      </c>
      <c r="O68" s="23">
        <v>2074.1592230911947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-1768.1486184374683</v>
      </c>
      <c r="V68" s="21">
        <v>-11.216387998433495</v>
      </c>
      <c r="W68" s="22">
        <v>-7.2801857295288483</v>
      </c>
      <c r="X68" s="22">
        <v>-2.3236884548949268</v>
      </c>
      <c r="Y68" s="23">
        <v>1E-3</v>
      </c>
      <c r="Z68" s="20" t="s">
        <v>185</v>
      </c>
      <c r="AA68" s="29" t="s">
        <v>6</v>
      </c>
      <c r="AB68" s="24">
        <v>199304.03289246673</v>
      </c>
      <c r="AC68" s="25">
        <v>114376.12148237048</v>
      </c>
      <c r="AD68" s="25">
        <v>93966.850641301877</v>
      </c>
      <c r="AE68" s="26">
        <v>14656.436664595552</v>
      </c>
      <c r="AF68" s="147">
        <f t="shared" si="0"/>
        <v>353.65302225088357</v>
      </c>
      <c r="AG68" s="148">
        <f t="shared" si="1"/>
        <v>2100.4399287876936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251.78851380427804</v>
      </c>
      <c r="F69" s="8">
        <v>134.68155775730992</v>
      </c>
      <c r="G69" s="8">
        <v>16.336530602463831</v>
      </c>
      <c r="H69" s="9">
        <v>3034.4363215027975</v>
      </c>
      <c r="I69" s="6" t="s">
        <v>186</v>
      </c>
      <c r="J69" s="27" t="s">
        <v>0</v>
      </c>
      <c r="K69" s="7">
        <v>173.02915025471512</v>
      </c>
      <c r="L69" s="8">
        <v>116.25258034655303</v>
      </c>
      <c r="M69" s="8">
        <v>16.746977661773467</v>
      </c>
      <c r="N69" s="8">
        <v>59.430000271126346</v>
      </c>
      <c r="O69" s="9">
        <v>2414.543273603947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-0.4094470593096321</v>
      </c>
      <c r="U69" s="15">
        <v>1E-3</v>
      </c>
      <c r="V69" s="7">
        <v>78.760363549562882</v>
      </c>
      <c r="W69" s="8">
        <v>18.42997741075688</v>
      </c>
      <c r="X69" s="8">
        <v>1E-3</v>
      </c>
      <c r="Y69" s="9">
        <v>560.46404762772477</v>
      </c>
      <c r="Z69" s="6" t="s">
        <v>186</v>
      </c>
      <c r="AA69" s="27" t="s">
        <v>0</v>
      </c>
      <c r="AB69" s="14">
        <v>225040.11443740796</v>
      </c>
      <c r="AC69" s="15">
        <v>115317.13233721978</v>
      </c>
      <c r="AD69" s="15">
        <v>93300.562648569714</v>
      </c>
      <c r="AE69" s="16">
        <v>16291.006587670487</v>
      </c>
      <c r="AF69" s="143">
        <f t="shared" si="0"/>
        <v>306.02870826304161</v>
      </c>
      <c r="AG69" s="144">
        <f t="shared" si="1"/>
        <v>2473.9732738750736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13.561271580746972</v>
      </c>
      <c r="F70" s="12">
        <v>518.61836791129258</v>
      </c>
      <c r="G70" s="12">
        <v>63.099128204682842</v>
      </c>
      <c r="H70" s="13">
        <v>656.99451414668124</v>
      </c>
      <c r="I70" s="10" t="s">
        <v>186</v>
      </c>
      <c r="J70" s="28" t="s">
        <v>1</v>
      </c>
      <c r="K70" s="11">
        <v>79.126510214110922</v>
      </c>
      <c r="L70" s="12">
        <v>661.81541960065317</v>
      </c>
      <c r="M70" s="12">
        <v>72.870612450645652</v>
      </c>
      <c r="N70" s="12">
        <v>32.495203078250292</v>
      </c>
      <c r="O70" s="13">
        <v>4440.5493660737302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-9.7236284724477695</v>
      </c>
      <c r="U70" s="18">
        <v>-3255.5860073775739</v>
      </c>
      <c r="V70" s="11">
        <v>-65.564238633363942</v>
      </c>
      <c r="W70" s="12">
        <v>-143.1960516893609</v>
      </c>
      <c r="X70" s="12">
        <v>-4.5855773515026448E-2</v>
      </c>
      <c r="Y70" s="13">
        <v>-560.46204762772481</v>
      </c>
      <c r="Z70" s="10" t="s">
        <v>186</v>
      </c>
      <c r="AA70" s="28" t="s">
        <v>1</v>
      </c>
      <c r="AB70" s="17">
        <v>226769.3630746211</v>
      </c>
      <c r="AC70" s="18">
        <v>114890.48950026072</v>
      </c>
      <c r="AD70" s="18">
        <v>92224.229689852335</v>
      </c>
      <c r="AE70" s="19">
        <v>16216.758041886718</v>
      </c>
      <c r="AF70" s="145">
        <f t="shared" si="0"/>
        <v>813.81254226540977</v>
      </c>
      <c r="AG70" s="146">
        <f t="shared" si="1"/>
        <v>4473.0445691519808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93.930198455333496</v>
      </c>
      <c r="F71" s="12">
        <v>143.73084248552036</v>
      </c>
      <c r="G71" s="12">
        <v>11.993198244419109</v>
      </c>
      <c r="H71" s="13">
        <v>833.52974101121379</v>
      </c>
      <c r="I71" s="10" t="s">
        <v>186</v>
      </c>
      <c r="J71" s="28" t="s">
        <v>2</v>
      </c>
      <c r="K71" s="11">
        <v>94.263864319538186</v>
      </c>
      <c r="L71" s="12">
        <v>164.73351561847574</v>
      </c>
      <c r="M71" s="12">
        <v>16.834098580454029</v>
      </c>
      <c r="N71" s="12">
        <v>39.913721838874665</v>
      </c>
      <c r="O71" s="13">
        <v>1617.5128226375937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-4.8399003360349138</v>
      </c>
      <c r="U71" s="18">
        <v>-823.8958034652544</v>
      </c>
      <c r="V71" s="11">
        <v>-0.33266586420464872</v>
      </c>
      <c r="W71" s="12">
        <v>-21.001673132955361</v>
      </c>
      <c r="X71" s="12">
        <v>1E-3</v>
      </c>
      <c r="Y71" s="13">
        <v>1E-3</v>
      </c>
      <c r="Z71" s="10" t="s">
        <v>186</v>
      </c>
      <c r="AA71" s="28" t="s">
        <v>2</v>
      </c>
      <c r="AB71" s="17">
        <v>229027.73869283975</v>
      </c>
      <c r="AC71" s="18">
        <v>114921.53121892297</v>
      </c>
      <c r="AD71" s="18">
        <v>93390.878192527787</v>
      </c>
      <c r="AE71" s="19">
        <v>16611.684323093014</v>
      </c>
      <c r="AF71" s="145">
        <f t="shared" ref="AF71:AF89" si="2">SUM(K71:M71)</f>
        <v>275.83147851846797</v>
      </c>
      <c r="AG71" s="146">
        <f t="shared" ref="AG71:AG89" si="3">SUM(N71:O71)</f>
        <v>1657.4265444764683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60.42044429583251</v>
      </c>
      <c r="F72" s="12">
        <v>102.24252700905873</v>
      </c>
      <c r="G72" s="12">
        <v>9.7091181291081146</v>
      </c>
      <c r="H72" s="13">
        <v>657.20490183428853</v>
      </c>
      <c r="I72" s="10" t="s">
        <v>186</v>
      </c>
      <c r="J72" s="28" t="s">
        <v>3</v>
      </c>
      <c r="K72" s="11">
        <v>63.901900654016679</v>
      </c>
      <c r="L72" s="12">
        <v>116.43190237551875</v>
      </c>
      <c r="M72" s="12">
        <v>13.735942311945438</v>
      </c>
      <c r="N72" s="12">
        <v>17.148149994307428</v>
      </c>
      <c r="O72" s="13">
        <v>1159.15759802715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-53.763473172717717</v>
      </c>
      <c r="V72" s="11">
        <v>-3.4804563581841612</v>
      </c>
      <c r="W72" s="12">
        <v>-14.188375366460006</v>
      </c>
      <c r="X72" s="12">
        <v>-4.0258241828373169</v>
      </c>
      <c r="Y72" s="13">
        <v>-465.33537301445142</v>
      </c>
      <c r="Z72" s="10" t="s">
        <v>186</v>
      </c>
      <c r="AA72" s="28" t="s">
        <v>3</v>
      </c>
      <c r="AB72" s="17">
        <v>229422.86797217547</v>
      </c>
      <c r="AC72" s="18">
        <v>114796.66422680627</v>
      </c>
      <c r="AD72" s="18">
        <v>92925.785462162065</v>
      </c>
      <c r="AE72" s="19">
        <v>16222.52181111147</v>
      </c>
      <c r="AF72" s="145">
        <f t="shared" si="2"/>
        <v>194.06974534148088</v>
      </c>
      <c r="AG72" s="146">
        <f t="shared" si="3"/>
        <v>1176.3057480214575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47.394543218217656</v>
      </c>
      <c r="F73" s="12">
        <v>134.96461367540144</v>
      </c>
      <c r="G73" s="12">
        <v>13.207625228625233</v>
      </c>
      <c r="H73" s="13">
        <v>2278.600575398973</v>
      </c>
      <c r="I73" s="10" t="s">
        <v>186</v>
      </c>
      <c r="J73" s="28" t="s">
        <v>4</v>
      </c>
      <c r="K73" s="11">
        <v>25.387498838000479</v>
      </c>
      <c r="L73" s="12">
        <v>87.609550057561222</v>
      </c>
      <c r="M73" s="12">
        <v>12.191116590239087</v>
      </c>
      <c r="N73" s="12">
        <v>26.562216956911836</v>
      </c>
      <c r="O73" s="13">
        <v>1362.4436352809826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1E-3</v>
      </c>
      <c r="V73" s="11">
        <v>22.008044380217179</v>
      </c>
      <c r="W73" s="12">
        <v>47.356063617840235</v>
      </c>
      <c r="X73" s="12">
        <v>1.0175086383861467</v>
      </c>
      <c r="Y73" s="13">
        <v>889.59572316107824</v>
      </c>
      <c r="Z73" s="10" t="s">
        <v>186</v>
      </c>
      <c r="AA73" s="28" t="s">
        <v>4</v>
      </c>
      <c r="AB73" s="17">
        <v>228447.77875058126</v>
      </c>
      <c r="AC73" s="18">
        <v>111072.05088290945</v>
      </c>
      <c r="AD73" s="18">
        <v>91369.714529561272</v>
      </c>
      <c r="AE73" s="19">
        <v>15739.498992709963</v>
      </c>
      <c r="AF73" s="145">
        <f t="shared" si="2"/>
        <v>125.18816548580079</v>
      </c>
      <c r="AG73" s="146">
        <f t="shared" si="3"/>
        <v>1389.0058522378945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5.9231247180820068</v>
      </c>
      <c r="F74" s="12">
        <v>413.61705630488404</v>
      </c>
      <c r="G74" s="12">
        <v>51.067253605314818</v>
      </c>
      <c r="H74" s="13">
        <v>857.09064130553156</v>
      </c>
      <c r="I74" s="10" t="s">
        <v>186</v>
      </c>
      <c r="J74" s="28" t="s">
        <v>5</v>
      </c>
      <c r="K74" s="11">
        <v>26.256338607504283</v>
      </c>
      <c r="L74" s="12">
        <v>292.53919098252209</v>
      </c>
      <c r="M74" s="12">
        <v>45.016945680635551</v>
      </c>
      <c r="N74" s="12">
        <v>45.137736522578862</v>
      </c>
      <c r="O74" s="13">
        <v>3547.0379297882109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-2310.8256748586309</v>
      </c>
      <c r="V74" s="11">
        <v>-20.332213889422338</v>
      </c>
      <c r="W74" s="12">
        <v>121.07886532236188</v>
      </c>
      <c r="X74" s="12">
        <v>6.0513079246793149</v>
      </c>
      <c r="Y74" s="13">
        <v>-424.25735014662683</v>
      </c>
      <c r="Z74" s="10" t="s">
        <v>186</v>
      </c>
      <c r="AA74" s="28" t="s">
        <v>5</v>
      </c>
      <c r="AB74" s="17">
        <v>230247.64498253982</v>
      </c>
      <c r="AC74" s="18">
        <v>115423.94517659591</v>
      </c>
      <c r="AD74" s="18">
        <v>90278.307173767855</v>
      </c>
      <c r="AE74" s="19">
        <v>16091.60673122813</v>
      </c>
      <c r="AF74" s="145">
        <f t="shared" si="2"/>
        <v>363.81247527066193</v>
      </c>
      <c r="AG74" s="146">
        <f t="shared" si="3"/>
        <v>3592.1756663107899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157.58576402330249</v>
      </c>
      <c r="F75" s="22">
        <v>163.2418805459175</v>
      </c>
      <c r="G75" s="22">
        <v>17.644738849010153</v>
      </c>
      <c r="H75" s="23">
        <v>368.94272021933836</v>
      </c>
      <c r="I75" s="20" t="s">
        <v>186</v>
      </c>
      <c r="J75" s="29" t="s">
        <v>6</v>
      </c>
      <c r="K75" s="21">
        <v>168.63859720790745</v>
      </c>
      <c r="L75" s="22">
        <v>171.71468670810023</v>
      </c>
      <c r="M75" s="22">
        <v>20.637875455723272</v>
      </c>
      <c r="N75" s="22">
        <v>26.179798127728173</v>
      </c>
      <c r="O75" s="23">
        <v>2102.7484094917677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-1759.9844874001574</v>
      </c>
      <c r="V75" s="21">
        <v>-11.051833184604952</v>
      </c>
      <c r="W75" s="22">
        <v>-8.4718061621827125</v>
      </c>
      <c r="X75" s="22">
        <v>-2.992136606713117</v>
      </c>
      <c r="Y75" s="23">
        <v>1E-3</v>
      </c>
      <c r="Z75" s="20" t="s">
        <v>186</v>
      </c>
      <c r="AA75" s="29" t="s">
        <v>6</v>
      </c>
      <c r="AB75" s="24">
        <v>229425.14873859962</v>
      </c>
      <c r="AC75" s="25">
        <v>114082.26491726629</v>
      </c>
      <c r="AD75" s="25">
        <v>90696.601022763745</v>
      </c>
      <c r="AE75" s="26">
        <v>16085.450563780236</v>
      </c>
      <c r="AF75" s="147">
        <f t="shared" si="2"/>
        <v>360.99115937173093</v>
      </c>
      <c r="AG75" s="148">
        <f t="shared" si="3"/>
        <v>2128.9282076194959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238.18224599722285</v>
      </c>
      <c r="F76" s="8">
        <v>146.58813933735897</v>
      </c>
      <c r="G76" s="8">
        <v>18.271150249356094</v>
      </c>
      <c r="H76" s="9">
        <v>3340.313661408768</v>
      </c>
      <c r="I76" s="6" t="s">
        <v>187</v>
      </c>
      <c r="J76" s="27" t="s">
        <v>0</v>
      </c>
      <c r="K76" s="7">
        <v>163.75370549349577</v>
      </c>
      <c r="L76" s="8">
        <v>126.1588382405987</v>
      </c>
      <c r="M76" s="8">
        <v>18.862452053114357</v>
      </c>
      <c r="N76" s="8">
        <v>64.480593031898877</v>
      </c>
      <c r="O76" s="9">
        <v>2425.8780034641936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-0.59030180375826447</v>
      </c>
      <c r="U76" s="15">
        <v>1E-3</v>
      </c>
      <c r="V76" s="7">
        <v>74.429540503727083</v>
      </c>
      <c r="W76" s="8">
        <v>20.430301096760275</v>
      </c>
      <c r="X76" s="8">
        <v>1E-3</v>
      </c>
      <c r="Y76" s="9">
        <v>849.95606491267517</v>
      </c>
      <c r="Z76" s="6" t="s">
        <v>187</v>
      </c>
      <c r="AA76" s="27" t="s">
        <v>0</v>
      </c>
      <c r="AB76" s="14">
        <v>263885.42029389605</v>
      </c>
      <c r="AC76" s="15">
        <v>114472.17464976321</v>
      </c>
      <c r="AD76" s="15">
        <v>90299.96478330798</v>
      </c>
      <c r="AE76" s="16">
        <v>17490.722329778982</v>
      </c>
      <c r="AF76" s="143">
        <f t="shared" si="2"/>
        <v>308.77499578720881</v>
      </c>
      <c r="AG76" s="144">
        <f t="shared" si="3"/>
        <v>2490.3585964960926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12.798987921191536</v>
      </c>
      <c r="F77" s="12">
        <v>564.36505141546229</v>
      </c>
      <c r="G77" s="12">
        <v>70.411459005820035</v>
      </c>
      <c r="H77" s="13">
        <v>726.13713921984231</v>
      </c>
      <c r="I77" s="10" t="s">
        <v>187</v>
      </c>
      <c r="J77" s="28" t="s">
        <v>1</v>
      </c>
      <c r="K77" s="11">
        <v>74.79267050901403</v>
      </c>
      <c r="L77" s="12">
        <v>719.94049166126217</v>
      </c>
      <c r="M77" s="12">
        <v>82.190497113222676</v>
      </c>
      <c r="N77" s="12">
        <v>31.651913249826581</v>
      </c>
      <c r="O77" s="13">
        <v>4789.6268371349706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-11.766708110041419</v>
      </c>
      <c r="U77" s="18">
        <v>-3245.1855462522799</v>
      </c>
      <c r="V77" s="11">
        <v>-61.992682587822543</v>
      </c>
      <c r="W77" s="12">
        <v>-155.57444024579979</v>
      </c>
      <c r="X77" s="12">
        <v>-1.0329997361222126E-2</v>
      </c>
      <c r="Y77" s="13">
        <v>-849.95406491267522</v>
      </c>
      <c r="Z77" s="10" t="s">
        <v>187</v>
      </c>
      <c r="AA77" s="28" t="s">
        <v>1</v>
      </c>
      <c r="AB77" s="17">
        <v>265821.61716442456</v>
      </c>
      <c r="AC77" s="18">
        <v>114107.63661152015</v>
      </c>
      <c r="AD77" s="18">
        <v>89203.278576518132</v>
      </c>
      <c r="AE77" s="19">
        <v>17803.845280529415</v>
      </c>
      <c r="AF77" s="145">
        <f t="shared" si="2"/>
        <v>876.92365928349886</v>
      </c>
      <c r="AG77" s="146">
        <f t="shared" si="3"/>
        <v>4821.2787503847976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88.610152281008411</v>
      </c>
      <c r="F78" s="12">
        <v>156.45222988970477</v>
      </c>
      <c r="G78" s="12">
        <v>13.389363134466077</v>
      </c>
      <c r="H78" s="13">
        <v>920.22028245349418</v>
      </c>
      <c r="I78" s="10" t="s">
        <v>187</v>
      </c>
      <c r="J78" s="28" t="s">
        <v>2</v>
      </c>
      <c r="K78" s="11">
        <v>89.937515401433316</v>
      </c>
      <c r="L78" s="12">
        <v>183.56023333394842</v>
      </c>
      <c r="M78" s="12">
        <v>19.421115364648156</v>
      </c>
      <c r="N78" s="12">
        <v>40.125689184774984</v>
      </c>
      <c r="O78" s="13">
        <v>1665.7818251732947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-6.0307522301820748</v>
      </c>
      <c r="U78" s="18">
        <v>-785.68623190457583</v>
      </c>
      <c r="V78" s="11">
        <v>-1.326363120424932</v>
      </c>
      <c r="W78" s="12">
        <v>-27.107003444243652</v>
      </c>
      <c r="X78" s="12">
        <v>1E-3</v>
      </c>
      <c r="Y78" s="13">
        <v>1E-3</v>
      </c>
      <c r="Z78" s="10" t="s">
        <v>187</v>
      </c>
      <c r="AA78" s="28" t="s">
        <v>2</v>
      </c>
      <c r="AB78" s="17">
        <v>267140.53855196835</v>
      </c>
      <c r="AC78" s="18">
        <v>114122.17193816617</v>
      </c>
      <c r="AD78" s="18">
        <v>90369.791848743305</v>
      </c>
      <c r="AE78" s="19">
        <v>18198.751437671141</v>
      </c>
      <c r="AF78" s="145">
        <f t="shared" si="2"/>
        <v>292.91886410002985</v>
      </c>
      <c r="AG78" s="146">
        <f t="shared" si="3"/>
        <v>1705.9075143580696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56.976155222739095</v>
      </c>
      <c r="F79" s="12">
        <v>111.21682184861911</v>
      </c>
      <c r="G79" s="12">
        <v>10.883296135562633</v>
      </c>
      <c r="H79" s="13">
        <v>732.76810523441452</v>
      </c>
      <c r="I79" s="10" t="s">
        <v>187</v>
      </c>
      <c r="J79" s="28" t="s">
        <v>3</v>
      </c>
      <c r="K79" s="11">
        <v>60.692406636302103</v>
      </c>
      <c r="L79" s="12">
        <v>126.58388450967534</v>
      </c>
      <c r="M79" s="12">
        <v>15.483775858158383</v>
      </c>
      <c r="N79" s="12">
        <v>16.759103323174017</v>
      </c>
      <c r="O79" s="13">
        <v>1201.9600223996138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-18.662884977538145</v>
      </c>
      <c r="V79" s="11">
        <v>-3.7152514135630197</v>
      </c>
      <c r="W79" s="12">
        <v>-15.366062661056228</v>
      </c>
      <c r="X79" s="12">
        <v>-4.5994797225957509</v>
      </c>
      <c r="Y79" s="13">
        <v>-467.28613551083504</v>
      </c>
      <c r="Z79" s="10" t="s">
        <v>187</v>
      </c>
      <c r="AA79" s="28" t="s">
        <v>3</v>
      </c>
      <c r="AB79" s="17">
        <v>267351.67450002691</v>
      </c>
      <c r="AC79" s="18">
        <v>113949.3547398747</v>
      </c>
      <c r="AD79" s="18">
        <v>90359.484692124388</v>
      </c>
      <c r="AE79" s="19">
        <v>17787.61086892262</v>
      </c>
      <c r="AF79" s="145">
        <f t="shared" si="2"/>
        <v>202.76006700413583</v>
      </c>
      <c r="AG79" s="146">
        <f t="shared" si="3"/>
        <v>1218.7191257227878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44.713754011169144</v>
      </c>
      <c r="F80" s="12">
        <v>146.85787139349719</v>
      </c>
      <c r="G80" s="12">
        <v>14.797933612695044</v>
      </c>
      <c r="H80" s="13">
        <v>2545.2932629519255</v>
      </c>
      <c r="I80" s="10" t="s">
        <v>187</v>
      </c>
      <c r="J80" s="28" t="s">
        <v>4</v>
      </c>
      <c r="K80" s="11">
        <v>23.676240333375372</v>
      </c>
      <c r="L80" s="12">
        <v>95.20493504593658</v>
      </c>
      <c r="M80" s="12">
        <v>13.879594853704882</v>
      </c>
      <c r="N80" s="12">
        <v>27.212317514738288</v>
      </c>
      <c r="O80" s="13">
        <v>1427.0972464288145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1E-3</v>
      </c>
      <c r="V80" s="11">
        <v>21.03851367779367</v>
      </c>
      <c r="W80" s="12">
        <v>51.653936347560816</v>
      </c>
      <c r="X80" s="12">
        <v>0.91933875899015705</v>
      </c>
      <c r="Y80" s="13">
        <v>1090.9846990083736</v>
      </c>
      <c r="Z80" s="10" t="s">
        <v>187</v>
      </c>
      <c r="AA80" s="28" t="s">
        <v>4</v>
      </c>
      <c r="AB80" s="17">
        <v>266575.71842625726</v>
      </c>
      <c r="AC80" s="18">
        <v>110316.97701123863</v>
      </c>
      <c r="AD80" s="18">
        <v>88805.705868309422</v>
      </c>
      <c r="AE80" s="19">
        <v>17312.484678834742</v>
      </c>
      <c r="AF80" s="145">
        <f t="shared" si="2"/>
        <v>132.76077023301684</v>
      </c>
      <c r="AG80" s="146">
        <f t="shared" si="3"/>
        <v>1454.3095639435528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5.5853867586899915</v>
      </c>
      <c r="F81" s="12">
        <v>449.87148454912472</v>
      </c>
      <c r="G81" s="12">
        <v>57.197643250719779</v>
      </c>
      <c r="H81" s="13">
        <v>956.88125687951833</v>
      </c>
      <c r="I81" s="10" t="s">
        <v>187</v>
      </c>
      <c r="J81" s="28" t="s">
        <v>5</v>
      </c>
      <c r="K81" s="11">
        <v>23.841494748427564</v>
      </c>
      <c r="L81" s="12">
        <v>313.94395685307347</v>
      </c>
      <c r="M81" s="12">
        <v>50.203631131724208</v>
      </c>
      <c r="N81" s="12">
        <v>48.060317169493921</v>
      </c>
      <c r="O81" s="13">
        <v>3832.2938885996768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-2299.7753853921135</v>
      </c>
      <c r="V81" s="11">
        <v>-18.255107989737571</v>
      </c>
      <c r="W81" s="12">
        <v>135.92852769605113</v>
      </c>
      <c r="X81" s="12">
        <v>6.9950121189955947</v>
      </c>
      <c r="Y81" s="13">
        <v>-623.6955634975385</v>
      </c>
      <c r="Z81" s="10" t="s">
        <v>187</v>
      </c>
      <c r="AA81" s="28" t="s">
        <v>5</v>
      </c>
      <c r="AB81" s="17">
        <v>268512.39150874165</v>
      </c>
      <c r="AC81" s="18">
        <v>114607.71611461781</v>
      </c>
      <c r="AD81" s="18">
        <v>87714.799147534664</v>
      </c>
      <c r="AE81" s="19">
        <v>17677.651299893681</v>
      </c>
      <c r="AF81" s="145">
        <f t="shared" si="2"/>
        <v>387.98908273322525</v>
      </c>
      <c r="AG81" s="146">
        <f t="shared" si="3"/>
        <v>3880.3542057691707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148.595368645333</v>
      </c>
      <c r="F82" s="22">
        <v>177.56236916897356</v>
      </c>
      <c r="G82" s="22">
        <v>19.76475338618236</v>
      </c>
      <c r="H82" s="23">
        <v>411.91784888718871</v>
      </c>
      <c r="I82" s="20" t="s">
        <v>187</v>
      </c>
      <c r="J82" s="29" t="s">
        <v>6</v>
      </c>
      <c r="K82" s="21">
        <v>158.76801771530569</v>
      </c>
      <c r="L82" s="22">
        <v>187.52162795824611</v>
      </c>
      <c r="M82" s="22">
        <v>23.065294544211135</v>
      </c>
      <c r="N82" s="22">
        <v>26.105761234072659</v>
      </c>
      <c r="O82" s="23">
        <v>2146.7202656193504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-1760.9071779662343</v>
      </c>
      <c r="V82" s="21">
        <v>-10.171649069972688</v>
      </c>
      <c r="W82" s="22">
        <v>-9.9582587892725289</v>
      </c>
      <c r="X82" s="22">
        <v>-3.2995411580287786</v>
      </c>
      <c r="Y82" s="23">
        <v>1E-3</v>
      </c>
      <c r="Z82" s="20" t="s">
        <v>187</v>
      </c>
      <c r="AA82" s="29" t="s">
        <v>6</v>
      </c>
      <c r="AB82" s="24">
        <v>267351.17642221076</v>
      </c>
      <c r="AC82" s="25">
        <v>113181.25958233024</v>
      </c>
      <c r="AD82" s="25">
        <v>88125.70864654929</v>
      </c>
      <c r="AE82" s="26">
        <v>17672.469297738306</v>
      </c>
      <c r="AF82" s="147">
        <f t="shared" si="2"/>
        <v>369.35494021776299</v>
      </c>
      <c r="AG82" s="148">
        <f t="shared" si="3"/>
        <v>2172.8260268534232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223.2223453432718</v>
      </c>
      <c r="F83" s="8">
        <v>160.29003487194953</v>
      </c>
      <c r="G83" s="8">
        <v>20.707258182959748</v>
      </c>
      <c r="H83" s="9">
        <v>3711.279022579708</v>
      </c>
      <c r="I83" s="6" t="s">
        <v>188</v>
      </c>
      <c r="J83" s="27" t="s">
        <v>0</v>
      </c>
      <c r="K83" s="7">
        <v>153.82885652805348</v>
      </c>
      <c r="L83" s="8">
        <v>137.65897241528052</v>
      </c>
      <c r="M83" s="8">
        <v>21.281033039215405</v>
      </c>
      <c r="N83" s="8">
        <v>70.907370969605395</v>
      </c>
      <c r="O83" s="9">
        <v>2436.3697161596187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-0.57277485625565694</v>
      </c>
      <c r="U83" s="15">
        <v>1E-3</v>
      </c>
      <c r="V83" s="7">
        <v>69.394488815218324</v>
      </c>
      <c r="W83" s="8">
        <v>22.632062456669022</v>
      </c>
      <c r="X83" s="8">
        <v>1E-3</v>
      </c>
      <c r="Y83" s="9">
        <v>1204.0029354504825</v>
      </c>
      <c r="Z83" s="6" t="s">
        <v>188</v>
      </c>
      <c r="AA83" s="27" t="s">
        <v>0</v>
      </c>
      <c r="AB83" s="14">
        <v>312144.19108700298</v>
      </c>
      <c r="AC83" s="15">
        <v>112940.07094935937</v>
      </c>
      <c r="AD83" s="15">
        <v>87416.675491447109</v>
      </c>
      <c r="AE83" s="16">
        <v>19142.763077101925</v>
      </c>
      <c r="AF83" s="143">
        <f>SUM(K83:M83)</f>
        <v>312.76886198254937</v>
      </c>
      <c r="AG83" s="144">
        <f t="shared" si="3"/>
        <v>2507.2770871292241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11.98172399731587</v>
      </c>
      <c r="F84" s="12">
        <v>617.45202603186794</v>
      </c>
      <c r="G84" s="12">
        <v>79.749658067812277</v>
      </c>
      <c r="H84" s="13">
        <v>806.8586191757596</v>
      </c>
      <c r="I84" s="10" t="s">
        <v>188</v>
      </c>
      <c r="J84" s="28" t="s">
        <v>1</v>
      </c>
      <c r="K84" s="11">
        <v>70.227665483260282</v>
      </c>
      <c r="L84" s="12">
        <v>787.0613867880777</v>
      </c>
      <c r="M84" s="12">
        <v>92.792114876126391</v>
      </c>
      <c r="N84" s="12">
        <v>30.791625605694669</v>
      </c>
      <c r="O84" s="13">
        <v>5204.8360576941996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-13.0414568083141</v>
      </c>
      <c r="U84" s="18">
        <v>-3224.7661286736516</v>
      </c>
      <c r="V84" s="11">
        <v>-58.24494148594443</v>
      </c>
      <c r="W84" s="12">
        <v>-169.60836075620989</v>
      </c>
      <c r="X84" s="12">
        <v>1E-3</v>
      </c>
      <c r="Y84" s="13">
        <v>-1204.0009354504825</v>
      </c>
      <c r="Z84" s="10" t="s">
        <v>188</v>
      </c>
      <c r="AA84" s="28" t="s">
        <v>1</v>
      </c>
      <c r="AB84" s="17">
        <v>314391.2977897001</v>
      </c>
      <c r="AC84" s="18">
        <v>112660.65714170746</v>
      </c>
      <c r="AD84" s="18">
        <v>86319.727670687615</v>
      </c>
      <c r="AE84" s="19">
        <v>19566.633337135543</v>
      </c>
      <c r="AF84" s="145">
        <f t="shared" si="2"/>
        <v>950.08116714746438</v>
      </c>
      <c r="AG84" s="146">
        <f t="shared" si="3"/>
        <v>5235.6276832998947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82.917374425663581</v>
      </c>
      <c r="F85" s="12">
        <v>171.22925340171722</v>
      </c>
      <c r="G85" s="12">
        <v>15.172119734549012</v>
      </c>
      <c r="H85" s="13">
        <v>1021.4762092552925</v>
      </c>
      <c r="I85" s="10" t="s">
        <v>188</v>
      </c>
      <c r="J85" s="28" t="s">
        <v>2</v>
      </c>
      <c r="K85" s="11">
        <v>84.937848433420839</v>
      </c>
      <c r="L85" s="12">
        <v>205.75575828073198</v>
      </c>
      <c r="M85" s="12">
        <v>22.439671627610402</v>
      </c>
      <c r="N85" s="12">
        <v>40.439309214215655</v>
      </c>
      <c r="O85" s="13">
        <v>1728.4619540484623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-7.266551893061389</v>
      </c>
      <c r="U85" s="18">
        <v>-747.42405400738562</v>
      </c>
      <c r="V85" s="11">
        <v>-2.0194740077572697</v>
      </c>
      <c r="W85" s="12">
        <v>-34.525504879014576</v>
      </c>
      <c r="X85" s="12">
        <v>1E-3</v>
      </c>
      <c r="Y85" s="13">
        <v>1E-3</v>
      </c>
      <c r="Z85" s="10" t="s">
        <v>188</v>
      </c>
      <c r="AA85" s="28" t="s">
        <v>2</v>
      </c>
      <c r="AB85" s="17">
        <v>315229.89153330302</v>
      </c>
      <c r="AC85" s="18">
        <v>112679.21161406422</v>
      </c>
      <c r="AD85" s="18">
        <v>87486.097194111659</v>
      </c>
      <c r="AE85" s="19">
        <v>19961.51898941605</v>
      </c>
      <c r="AF85" s="145">
        <f t="shared" si="2"/>
        <v>313.13327834176317</v>
      </c>
      <c r="AG85" s="146">
        <f t="shared" si="3"/>
        <v>1768.901263262678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53.274109396223807</v>
      </c>
      <c r="F86" s="12">
        <v>121.69213442316439</v>
      </c>
      <c r="G86" s="12">
        <v>12.310944830040798</v>
      </c>
      <c r="H86" s="13">
        <v>815.55171436573517</v>
      </c>
      <c r="I86" s="10" t="s">
        <v>188</v>
      </c>
      <c r="J86" s="28" t="s">
        <v>3</v>
      </c>
      <c r="K86" s="11">
        <v>57.175013682342836</v>
      </c>
      <c r="L86" s="12">
        <v>138.3902650761795</v>
      </c>
      <c r="M86" s="12">
        <v>17.608300381981657</v>
      </c>
      <c r="N86" s="12">
        <v>16.51407623790227</v>
      </c>
      <c r="O86" s="13">
        <v>1260.1324205085698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1E-3</v>
      </c>
      <c r="V86" s="11">
        <v>-3.8999042861190278</v>
      </c>
      <c r="W86" s="12">
        <v>-16.697130653014934</v>
      </c>
      <c r="X86" s="12">
        <v>-5.2963555519407919</v>
      </c>
      <c r="Y86" s="13">
        <v>-461.09378238073742</v>
      </c>
      <c r="Z86" s="10" t="s">
        <v>188</v>
      </c>
      <c r="AA86" s="28" t="s">
        <v>3</v>
      </c>
      <c r="AB86" s="17">
        <v>314848.95874747488</v>
      </c>
      <c r="AC86" s="18">
        <v>112412.9403062471</v>
      </c>
      <c r="AD86" s="18">
        <v>87181.236273852162</v>
      </c>
      <c r="AE86" s="19">
        <v>19381.50901902041</v>
      </c>
      <c r="AF86" s="145">
        <f t="shared" si="2"/>
        <v>213.17357914050399</v>
      </c>
      <c r="AG86" s="146">
        <f t="shared" si="3"/>
        <v>1276.6464967464722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41.816986132545438</v>
      </c>
      <c r="F87" s="12">
        <v>160.76021477170988</v>
      </c>
      <c r="G87" s="12">
        <v>16.735714751028912</v>
      </c>
      <c r="H87" s="13">
        <v>2839.193802191453</v>
      </c>
      <c r="I87" s="10" t="s">
        <v>188</v>
      </c>
      <c r="J87" s="28" t="s">
        <v>4</v>
      </c>
      <c r="K87" s="11">
        <v>21.890999079988688</v>
      </c>
      <c r="L87" s="12">
        <v>104.03538793551733</v>
      </c>
      <c r="M87" s="12">
        <v>15.934666996610083</v>
      </c>
      <c r="N87" s="12">
        <v>28.099124304226805</v>
      </c>
      <c r="O87" s="13">
        <v>1510.5436705164725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1E-3</v>
      </c>
      <c r="V87" s="11">
        <v>19.92698705255674</v>
      </c>
      <c r="W87" s="12">
        <v>56.725826836192475</v>
      </c>
      <c r="X87" s="12">
        <v>0.80204775441882481</v>
      </c>
      <c r="Y87" s="13">
        <v>1300.5520073707539</v>
      </c>
      <c r="Z87" s="10" t="s">
        <v>188</v>
      </c>
      <c r="AA87" s="28" t="s">
        <v>4</v>
      </c>
      <c r="AB87" s="17">
        <v>314233.91364228277</v>
      </c>
      <c r="AC87" s="18">
        <v>108902.44161052883</v>
      </c>
      <c r="AD87" s="18">
        <v>85625.672021287523</v>
      </c>
      <c r="AE87" s="19">
        <v>18900.314506236136</v>
      </c>
      <c r="AF87" s="145">
        <f t="shared" si="2"/>
        <v>141.86105401211611</v>
      </c>
      <c r="AG87" s="146">
        <f t="shared" si="3"/>
        <v>1538.6427948206992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5.2210558398445297</v>
      </c>
      <c r="F88" s="12">
        <v>492.06832210237019</v>
      </c>
      <c r="G88" s="12">
        <v>64.602081624653351</v>
      </c>
      <c r="H88" s="13">
        <v>1072.162356266741</v>
      </c>
      <c r="I88" s="10" t="s">
        <v>188</v>
      </c>
      <c r="J88" s="28" t="s">
        <v>5</v>
      </c>
      <c r="K88" s="11">
        <v>21.46273444223883</v>
      </c>
      <c r="L88" s="12">
        <v>338.78702491098022</v>
      </c>
      <c r="M88" s="12">
        <v>56.443736882915999</v>
      </c>
      <c r="N88" s="12">
        <v>51.076608553296808</v>
      </c>
      <c r="O88" s="13">
        <v>4164.402647605265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1E-3</v>
      </c>
      <c r="U88" s="18">
        <v>-2480.8926799553938</v>
      </c>
      <c r="V88" s="11">
        <v>-16.240678602394304</v>
      </c>
      <c r="W88" s="12">
        <v>153.28229719139</v>
      </c>
      <c r="X88" s="12">
        <v>8.159344741737268</v>
      </c>
      <c r="Y88" s="13">
        <v>-662.4222199364267</v>
      </c>
      <c r="Z88" s="10" t="s">
        <v>188</v>
      </c>
      <c r="AA88" s="28" t="s">
        <v>5</v>
      </c>
      <c r="AB88" s="17">
        <v>316359.03620229464</v>
      </c>
      <c r="AC88" s="18">
        <v>113078.27462634468</v>
      </c>
      <c r="AD88" s="18">
        <v>84534.401341766948</v>
      </c>
      <c r="AE88" s="19">
        <v>19434.464331809868</v>
      </c>
      <c r="AF88" s="145">
        <f t="shared" si="2"/>
        <v>416.69349623613505</v>
      </c>
      <c r="AG88" s="146">
        <f t="shared" si="3"/>
        <v>4215.4792561585618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138.97279401759144</v>
      </c>
      <c r="F89" s="22">
        <v>194.21189695775601</v>
      </c>
      <c r="G89" s="22">
        <v>22.326074118403916</v>
      </c>
      <c r="H89" s="23">
        <v>462.30067462264969</v>
      </c>
      <c r="I89" s="20" t="s">
        <v>188</v>
      </c>
      <c r="J89" s="29" t="s">
        <v>6</v>
      </c>
      <c r="K89" s="21">
        <v>147.88327150315138</v>
      </c>
      <c r="L89" s="22">
        <v>206.01508715376809</v>
      </c>
      <c r="M89" s="22">
        <v>25.988111062619218</v>
      </c>
      <c r="N89" s="22">
        <v>26.019294398277957</v>
      </c>
      <c r="O89" s="23">
        <v>2204.7747106889956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1E-3</v>
      </c>
      <c r="U89" s="25">
        <v>-1591.4593254110343</v>
      </c>
      <c r="V89" s="21">
        <v>-8.9094774855600267</v>
      </c>
      <c r="W89" s="22">
        <v>-11.802190196012106</v>
      </c>
      <c r="X89" s="22">
        <v>-3.6610369442153012</v>
      </c>
      <c r="Y89" s="23">
        <v>-177.03200505358976</v>
      </c>
      <c r="Z89" s="20" t="s">
        <v>188</v>
      </c>
      <c r="AA89" s="29" t="s">
        <v>6</v>
      </c>
      <c r="AB89" s="24">
        <v>315117.26110858063</v>
      </c>
      <c r="AC89" s="25">
        <v>111601.52402815406</v>
      </c>
      <c r="AD89" s="25">
        <v>84950.70185831991</v>
      </c>
      <c r="AE89" s="26">
        <v>19435.188409650349</v>
      </c>
      <c r="AF89" s="147">
        <f t="shared" si="2"/>
        <v>379.8864697195387</v>
      </c>
      <c r="AG89" s="148">
        <f t="shared" si="3"/>
        <v>2230.7940050872735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207.24449059192995</v>
      </c>
      <c r="F90" s="8">
        <v>176.22802230376925</v>
      </c>
      <c r="G90" s="8">
        <v>23.831990747298434</v>
      </c>
      <c r="H90" s="9">
        <v>4150.0754539455902</v>
      </c>
      <c r="I90" s="6" t="s">
        <v>207</v>
      </c>
      <c r="J90" s="27" t="s">
        <v>0</v>
      </c>
      <c r="K90" s="7">
        <v>143.46938667270462</v>
      </c>
      <c r="L90" s="8">
        <v>150.96932178720596</v>
      </c>
      <c r="M90" s="8">
        <v>24.015561009688781</v>
      </c>
      <c r="N90" s="8">
        <v>79.142411636660142</v>
      </c>
      <c r="O90" s="9">
        <v>2459.1942603043299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-0.18257026239034327</v>
      </c>
      <c r="U90" s="15">
        <v>1E-3</v>
      </c>
      <c r="V90" s="7">
        <v>63.776103919225356</v>
      </c>
      <c r="W90" s="8">
        <v>25.259700516563342</v>
      </c>
      <c r="X90" s="8">
        <v>1E-3</v>
      </c>
      <c r="Y90" s="9">
        <v>1611.7397820045992</v>
      </c>
      <c r="Z90" s="6" t="s">
        <v>207</v>
      </c>
      <c r="AA90" s="27" t="s">
        <v>0</v>
      </c>
      <c r="AB90" s="14">
        <v>372636.7522389121</v>
      </c>
      <c r="AC90" s="15">
        <v>110801.06744141702</v>
      </c>
      <c r="AD90" s="15">
        <v>84748.395488877286</v>
      </c>
      <c r="AE90" s="16">
        <v>21101.11028190771</v>
      </c>
      <c r="AF90" s="143">
        <f>SUM(K90:M90)</f>
        <v>318.45426946959935</v>
      </c>
      <c r="AG90" s="144">
        <f t="shared" ref="AG90:AG96" si="4">SUM(N90:O90)</f>
        <v>2538.3366719409901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11.118660848201975</v>
      </c>
      <c r="F91" s="12">
        <v>679.37802207050186</v>
      </c>
      <c r="G91" s="12">
        <v>91.772643797262063</v>
      </c>
      <c r="H91" s="13">
        <v>901.37566383891249</v>
      </c>
      <c r="I91" s="10" t="s">
        <v>207</v>
      </c>
      <c r="J91" s="28" t="s">
        <v>1</v>
      </c>
      <c r="K91" s="11">
        <v>65.488060029100467</v>
      </c>
      <c r="L91" s="12">
        <v>864.47873240356046</v>
      </c>
      <c r="M91" s="12">
        <v>104.76635689134926</v>
      </c>
      <c r="N91" s="12">
        <v>29.910418675873444</v>
      </c>
      <c r="O91" s="13">
        <v>5701.1639100775992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-11.047430193733488</v>
      </c>
      <c r="U91" s="18">
        <v>-3217.9588829099598</v>
      </c>
      <c r="V91" s="11">
        <v>-54.368399180898471</v>
      </c>
      <c r="W91" s="12">
        <v>-185.09971033305882</v>
      </c>
      <c r="X91" s="12">
        <v>-1.9442829003537563</v>
      </c>
      <c r="Y91" s="13">
        <v>-1611.7377820045992</v>
      </c>
      <c r="Z91" s="10" t="s">
        <v>207</v>
      </c>
      <c r="AA91" s="28" t="s">
        <v>1</v>
      </c>
      <c r="AB91" s="17">
        <v>375330.67834524444</v>
      </c>
      <c r="AC91" s="18">
        <v>110620.35304521464</v>
      </c>
      <c r="AD91" s="18">
        <v>83657.799108762381</v>
      </c>
      <c r="AE91" s="19">
        <v>21524.805880431661</v>
      </c>
      <c r="AF91" s="145">
        <f t="shared" ref="AF91:AF96" si="5">SUM(K91:M91)</f>
        <v>1034.7331493240101</v>
      </c>
      <c r="AG91" s="146">
        <f t="shared" si="4"/>
        <v>5731.0743287534724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76.915673470180579</v>
      </c>
      <c r="F92" s="12">
        <v>188.47760559985761</v>
      </c>
      <c r="G92" s="12">
        <v>17.467165550082921</v>
      </c>
      <c r="H92" s="13">
        <v>1140.0864839391904</v>
      </c>
      <c r="I92" s="10" t="s">
        <v>207</v>
      </c>
      <c r="J92" s="28" t="s">
        <v>2</v>
      </c>
      <c r="K92" s="11">
        <v>79.471874078695862</v>
      </c>
      <c r="L92" s="12">
        <v>231.93500535535907</v>
      </c>
      <c r="M92" s="12">
        <v>25.94016691734868</v>
      </c>
      <c r="N92" s="12">
        <v>40.864420822188421</v>
      </c>
      <c r="O92" s="13">
        <v>1809.3730833904478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-8.4720013672657597</v>
      </c>
      <c r="U92" s="18">
        <v>-710.15002027344599</v>
      </c>
      <c r="V92" s="11">
        <v>-2.5552006085152805</v>
      </c>
      <c r="W92" s="12">
        <v>-43.456399755501472</v>
      </c>
      <c r="X92" s="12">
        <v>1E-3</v>
      </c>
      <c r="Y92" s="13">
        <v>1E-3</v>
      </c>
      <c r="Z92" s="10" t="s">
        <v>207</v>
      </c>
      <c r="AA92" s="28" t="s">
        <v>2</v>
      </c>
      <c r="AB92" s="17">
        <v>375962.13555617514</v>
      </c>
      <c r="AC92" s="18">
        <v>110658.20604859065</v>
      </c>
      <c r="AD92" s="18">
        <v>84824.016516264688</v>
      </c>
      <c r="AE92" s="19">
        <v>21919.668430363017</v>
      </c>
      <c r="AF92" s="145">
        <f t="shared" si="5"/>
        <v>337.34704635140361</v>
      </c>
      <c r="AG92" s="146">
        <f t="shared" si="4"/>
        <v>1850.2375042126362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49.417224779627951</v>
      </c>
      <c r="F93" s="12">
        <v>133.8942768872609</v>
      </c>
      <c r="G93" s="12">
        <v>14.150529943754881</v>
      </c>
      <c r="H93" s="13">
        <v>914.24455932779006</v>
      </c>
      <c r="I93" s="10" t="s">
        <v>207</v>
      </c>
      <c r="J93" s="28" t="s">
        <v>3</v>
      </c>
      <c r="K93" s="11">
        <v>53.360133680242484</v>
      </c>
      <c r="L93" s="12">
        <v>152.10344254943448</v>
      </c>
      <c r="M93" s="12">
        <v>20.030850316049545</v>
      </c>
      <c r="N93" s="12">
        <v>16.234580719628198</v>
      </c>
      <c r="O93" s="13">
        <v>1332.780542796721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1E-3</v>
      </c>
      <c r="V93" s="11">
        <v>-3.941908900614524</v>
      </c>
      <c r="W93" s="12">
        <v>-18.208165662173567</v>
      </c>
      <c r="X93" s="12">
        <v>-5.8793203722946679</v>
      </c>
      <c r="Y93" s="13">
        <v>-434.76956418855889</v>
      </c>
      <c r="Z93" s="10" t="s">
        <v>207</v>
      </c>
      <c r="AA93" s="28" t="s">
        <v>3</v>
      </c>
      <c r="AB93" s="17">
        <v>375268.90408657124</v>
      </c>
      <c r="AC93" s="18">
        <v>110270.23999412736</v>
      </c>
      <c r="AD93" s="18">
        <v>84239.566362546568</v>
      </c>
      <c r="AE93" s="19">
        <v>21291.50532593824</v>
      </c>
      <c r="AF93" s="145">
        <f t="shared" si="5"/>
        <v>225.4944265457265</v>
      </c>
      <c r="AG93" s="146">
        <f t="shared" si="4"/>
        <v>1349.0151235163491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38.806548472266286</v>
      </c>
      <c r="F94" s="12">
        <v>176.91222236164916</v>
      </c>
      <c r="G94" s="12">
        <v>19.224718921200562</v>
      </c>
      <c r="H94" s="13">
        <v>3192.3241437223519</v>
      </c>
      <c r="I94" s="10" t="s">
        <v>207</v>
      </c>
      <c r="J94" s="28" t="s">
        <v>4</v>
      </c>
      <c r="K94" s="11">
        <v>20.03229451189716</v>
      </c>
      <c r="L94" s="12">
        <v>114.3648204230024</v>
      </c>
      <c r="M94" s="12">
        <v>18.313483323181742</v>
      </c>
      <c r="N94" s="12">
        <v>28.968666931302749</v>
      </c>
      <c r="O94" s="13">
        <v>1612.4354760211704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1E-3</v>
      </c>
      <c r="U94" s="18">
        <v>1E-3</v>
      </c>
      <c r="V94" s="11">
        <v>18.775253960368961</v>
      </c>
      <c r="W94" s="12">
        <v>62.548401938646748</v>
      </c>
      <c r="X94" s="12">
        <v>0.9122355980188166</v>
      </c>
      <c r="Y94" s="13">
        <v>1550.9210007698789</v>
      </c>
      <c r="Z94" s="10" t="s">
        <v>207</v>
      </c>
      <c r="AA94" s="28" t="s">
        <v>4</v>
      </c>
      <c r="AB94" s="17">
        <v>375085.14405908232</v>
      </c>
      <c r="AC94" s="18">
        <v>106898.95996317899</v>
      </c>
      <c r="AD94" s="18">
        <v>82683.122348369448</v>
      </c>
      <c r="AE94" s="19">
        <v>20782.26730558398</v>
      </c>
      <c r="AF94" s="145">
        <f t="shared" si="5"/>
        <v>152.71059825808129</v>
      </c>
      <c r="AG94" s="146">
        <f t="shared" si="4"/>
        <v>1641.4041429524732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4.8430873063213165</v>
      </c>
      <c r="F95" s="12">
        <v>540.9986115055525</v>
      </c>
      <c r="G95" s="12">
        <v>74.098337330477079</v>
      </c>
      <c r="H95" s="13">
        <v>1210.0115163727523</v>
      </c>
      <c r="I95" s="10" t="s">
        <v>207</v>
      </c>
      <c r="J95" s="28" t="s">
        <v>5</v>
      </c>
      <c r="K95" s="11">
        <v>19.112772289417123</v>
      </c>
      <c r="L95" s="12">
        <v>367.83083623589175</v>
      </c>
      <c r="M95" s="12">
        <v>63.486120957051767</v>
      </c>
      <c r="N95" s="12">
        <v>54.760104289707648</v>
      </c>
      <c r="O95" s="13">
        <v>4559.963751987807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1E-3</v>
      </c>
      <c r="U95" s="18">
        <v>-2688.2315334377058</v>
      </c>
      <c r="V95" s="11">
        <v>-14.268684983095804</v>
      </c>
      <c r="W95" s="12">
        <v>173.16877526966084</v>
      </c>
      <c r="X95" s="12">
        <v>10.613216373425288</v>
      </c>
      <c r="Y95" s="13">
        <v>-716.47880646705573</v>
      </c>
      <c r="Z95" s="10" t="s">
        <v>207</v>
      </c>
      <c r="AA95" s="28" t="s">
        <v>5</v>
      </c>
      <c r="AB95" s="17">
        <v>377504.46886474313</v>
      </c>
      <c r="AC95" s="18">
        <v>110926.01871347736</v>
      </c>
      <c r="AD95" s="18">
        <v>81591.660242052749</v>
      </c>
      <c r="AE95" s="19">
        <v>21393.71747931507</v>
      </c>
      <c r="AF95" s="145">
        <f t="shared" si="5"/>
        <v>450.42972948236064</v>
      </c>
      <c r="AG95" s="146">
        <f t="shared" si="4"/>
        <v>4614.7238562775146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128.89877532443421</v>
      </c>
      <c r="F96" s="22">
        <v>213.55438476933745</v>
      </c>
      <c r="G96" s="22">
        <v>25.611301053488724</v>
      </c>
      <c r="H96" s="23">
        <v>521.64203643160408</v>
      </c>
      <c r="I96" s="20" t="s">
        <v>207</v>
      </c>
      <c r="J96" s="29" t="s">
        <v>6</v>
      </c>
      <c r="K96" s="21">
        <v>136.30993953090436</v>
      </c>
      <c r="L96" s="22">
        <v>227.76098674347458</v>
      </c>
      <c r="M96" s="22">
        <v>29.309149752284402</v>
      </c>
      <c r="N96" s="22">
        <v>25.976131995317303</v>
      </c>
      <c r="O96" s="23">
        <v>2285.016756152781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1E-3</v>
      </c>
      <c r="U96" s="25">
        <v>-1389.6802216022299</v>
      </c>
      <c r="V96" s="21">
        <v>-7.4101642064702382</v>
      </c>
      <c r="W96" s="22">
        <v>-14.205601974137071</v>
      </c>
      <c r="X96" s="22">
        <v>-3.6968486987956815</v>
      </c>
      <c r="Y96" s="23">
        <v>-399.66863011426437</v>
      </c>
      <c r="Z96" s="20" t="s">
        <v>207</v>
      </c>
      <c r="AA96" s="29" t="s">
        <v>6</v>
      </c>
      <c r="AB96" s="24">
        <v>375559.14920311992</v>
      </c>
      <c r="AC96" s="25">
        <v>109428.65881921927</v>
      </c>
      <c r="AD96" s="25">
        <v>82010.777781759127</v>
      </c>
      <c r="AE96" s="26">
        <v>21393.290263882314</v>
      </c>
      <c r="AF96" s="147">
        <f t="shared" si="5"/>
        <v>393.38007602666335</v>
      </c>
      <c r="AG96" s="148">
        <f t="shared" si="4"/>
        <v>2310.9928881480982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519.16067221923845</v>
      </c>
      <c r="C105" s="131">
        <f t="shared" si="7"/>
        <v>900.84336859001678</v>
      </c>
      <c r="D105" s="131">
        <f t="shared" si="8"/>
        <v>106.0878982152183</v>
      </c>
      <c r="E105" s="132">
        <f t="shared" ref="E105:E115" si="21">SUM(B105:D105)</f>
        <v>1526.0919390244735</v>
      </c>
      <c r="F105" s="131">
        <f t="shared" si="9"/>
        <v>4444.3394757200276</v>
      </c>
      <c r="G105" s="130">
        <f t="shared" si="10"/>
        <v>519.16067221923834</v>
      </c>
      <c r="H105" s="131">
        <f t="shared" si="11"/>
        <v>900.84336859001587</v>
      </c>
      <c r="I105" s="131">
        <f t="shared" si="12"/>
        <v>106.0878982152183</v>
      </c>
      <c r="J105" s="132">
        <f t="shared" ref="J105:J115" si="22">SUM(G105:I105)</f>
        <v>1526.0919390244724</v>
      </c>
      <c r="K105" s="131">
        <f t="shared" si="13"/>
        <v>224.47620785559965</v>
      </c>
      <c r="L105" s="131">
        <f t="shared" si="14"/>
        <v>10835.239054887063</v>
      </c>
      <c r="M105" s="163">
        <f t="shared" ref="M105:M115" si="23">SUM(K105:L105)</f>
        <v>11059.715262742662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-6615.3687870226358</v>
      </c>
      <c r="S105" s="130">
        <f>SUMPRODUCT(AB13:AB19,K13:K19)/SUM(K13:K19)</f>
        <v>105690.28718914741</v>
      </c>
      <c r="T105" s="131">
        <f>SUMPRODUCT(AC13:AC19,L13:L19)/SUM(L13:L19)</f>
        <v>83820.389364263101</v>
      </c>
      <c r="U105" s="131">
        <f>SUMPRODUCT(AD13:AD19,M13:M19)/SUM(M13:M19)</f>
        <v>93437.392390374021</v>
      </c>
      <c r="V105" s="132">
        <f t="shared" si="19"/>
        <v>91928.838257723939</v>
      </c>
      <c r="W105" s="133">
        <f>SUMPRODUCT(AE13:AE19,AG13:AG19)/SUM(AG13:AG19)</f>
        <v>7796.6736639480869</v>
      </c>
      <c r="X105" s="153">
        <f t="shared" ref="X105:X115" si="25">B105-G105-N105</f>
        <v>-6.9999999998863133E-3</v>
      </c>
      <c r="Y105" s="154">
        <f t="shared" si="20"/>
        <v>-6.9999999990905054E-3</v>
      </c>
      <c r="Z105" s="154">
        <f t="shared" si="20"/>
        <v>-7.0000000000000001E-3</v>
      </c>
      <c r="AA105" s="154">
        <f t="shared" si="20"/>
        <v>-2.0999999998863133E-2</v>
      </c>
      <c r="AB105" s="155">
        <f t="shared" ref="AB105:AB116" si="26">F105-M105-R105</f>
        <v>-6.9999999986976036E-3</v>
      </c>
    </row>
    <row r="106" spans="1:28" customFormat="1" x14ac:dyDescent="0.3">
      <c r="A106" s="160">
        <v>2020</v>
      </c>
      <c r="B106" s="130">
        <f t="shared" si="6"/>
        <v>596.43422056217662</v>
      </c>
      <c r="C106" s="131">
        <f t="shared" si="7"/>
        <v>1041.2808759434479</v>
      </c>
      <c r="D106" s="131">
        <f t="shared" si="8"/>
        <v>106.74834915703639</v>
      </c>
      <c r="E106" s="132">
        <f t="shared" si="21"/>
        <v>1744.4634456626609</v>
      </c>
      <c r="F106" s="131">
        <f t="shared" si="9"/>
        <v>4779.2262277113887</v>
      </c>
      <c r="G106" s="130">
        <f t="shared" si="10"/>
        <v>596.43422056217662</v>
      </c>
      <c r="H106" s="131">
        <f t="shared" si="11"/>
        <v>1041.2808759434477</v>
      </c>
      <c r="I106" s="131">
        <f t="shared" si="12"/>
        <v>106.7483491570364</v>
      </c>
      <c r="J106" s="132">
        <f t="shared" si="22"/>
        <v>1744.4634456626609</v>
      </c>
      <c r="K106" s="131">
        <f t="shared" si="13"/>
        <v>243.80487694590443</v>
      </c>
      <c r="L106" s="131">
        <f t="shared" si="14"/>
        <v>12831.993862749674</v>
      </c>
      <c r="M106" s="163">
        <f t="shared" si="23"/>
        <v>13075.798739695578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-8296.5655119841904</v>
      </c>
      <c r="S106" s="130">
        <f>SUMPRODUCT(AB20:AB26,K20:K26)/SUM(K20:K26)</f>
        <v>131229.35194496636</v>
      </c>
      <c r="T106" s="131">
        <f>SUMPRODUCT(AC20:AC26,L20:L26)/SUM(L20:L26)</f>
        <v>102594.29768631338</v>
      </c>
      <c r="U106" s="131">
        <f>SUMPRODUCT(AD20:AD26,M20:M26)/SUM(M20:M26)</f>
        <v>93578.323146377705</v>
      </c>
      <c r="V106" s="132">
        <f t="shared" si="19"/>
        <v>111832.94691648582</v>
      </c>
      <c r="W106" s="133">
        <f>SUMPRODUCT(AE20:AE26,AG20:AG26)/SUM(AG20:AG26)</f>
        <v>8441.7778994930395</v>
      </c>
      <c r="X106" s="153">
        <f t="shared" si="25"/>
        <v>-7.0000000000000001E-3</v>
      </c>
      <c r="Y106" s="154">
        <f t="shared" si="20"/>
        <v>-6.9999999997726265E-3</v>
      </c>
      <c r="Z106" s="154">
        <f t="shared" si="20"/>
        <v>-7.000000000014211E-3</v>
      </c>
      <c r="AA106" s="154">
        <f t="shared" si="20"/>
        <v>-2.1000000000000001E-2</v>
      </c>
      <c r="AB106" s="155">
        <f t="shared" si="26"/>
        <v>-6.9999999977881089E-3</v>
      </c>
    </row>
    <row r="107" spans="1:28" customFormat="1" x14ac:dyDescent="0.3">
      <c r="A107" s="160">
        <v>2021</v>
      </c>
      <c r="B107" s="130">
        <f t="shared" si="6"/>
        <v>613.87288903796764</v>
      </c>
      <c r="C107" s="131">
        <f t="shared" si="7"/>
        <v>1090.3861217222279</v>
      </c>
      <c r="D107" s="131">
        <f t="shared" si="8"/>
        <v>113.16855905154695</v>
      </c>
      <c r="E107" s="132">
        <f t="shared" si="21"/>
        <v>1817.4275698117424</v>
      </c>
      <c r="F107" s="131">
        <f t="shared" si="9"/>
        <v>5165.7038045854515</v>
      </c>
      <c r="G107" s="130">
        <f t="shared" si="10"/>
        <v>613.8728890379673</v>
      </c>
      <c r="H107" s="131">
        <f t="shared" si="11"/>
        <v>1090.3861217222282</v>
      </c>
      <c r="I107" s="131">
        <f t="shared" si="12"/>
        <v>113.16855905154698</v>
      </c>
      <c r="J107" s="132">
        <f t="shared" si="22"/>
        <v>1817.4275698117424</v>
      </c>
      <c r="K107" s="131">
        <f t="shared" si="13"/>
        <v>242.47935307280051</v>
      </c>
      <c r="L107" s="131">
        <f t="shared" si="14"/>
        <v>13253.680353746446</v>
      </c>
      <c r="M107" s="163">
        <f t="shared" si="23"/>
        <v>13496.159706819246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-8330.448902233793</v>
      </c>
      <c r="S107" s="130">
        <f>SUMPRODUCT(AB27:AB33,K27:K33)/SUM(K27:K33)</f>
        <v>138933.90068968674</v>
      </c>
      <c r="T107" s="131">
        <f>SUMPRODUCT(AC27:AC33,L27:L33)/SUM(L27:L33)</f>
        <v>106464.10968812437</v>
      </c>
      <c r="U107" s="131">
        <f>SUMPRODUCT(AD27:AD33,M27:M33)/SUM(M27:M33)</f>
        <v>96489.49370554644</v>
      </c>
      <c r="V107" s="132">
        <f t="shared" si="19"/>
        <v>116810.33300017359</v>
      </c>
      <c r="W107" s="133">
        <f>SUMPRODUCT(AE27:AE33,AG27:AG33)/SUM(AG27:AG33)</f>
        <v>9314.3059561476493</v>
      </c>
      <c r="X107" s="153">
        <f t="shared" si="25"/>
        <v>-6.9999999996589396E-3</v>
      </c>
      <c r="Y107" s="154">
        <f t="shared" si="20"/>
        <v>-7.0000000002273738E-3</v>
      </c>
      <c r="Z107" s="154">
        <f t="shared" si="20"/>
        <v>-7.0000000000284219E-3</v>
      </c>
      <c r="AA107" s="154">
        <f t="shared" si="20"/>
        <v>-2.1000000000000001E-2</v>
      </c>
      <c r="AB107" s="155">
        <f t="shared" si="26"/>
        <v>-7.0000000014260877E-3</v>
      </c>
    </row>
    <row r="108" spans="1:28" customFormat="1" x14ac:dyDescent="0.3">
      <c r="A108" s="160">
        <v>2022</v>
      </c>
      <c r="B108" s="130">
        <f t="shared" si="6"/>
        <v>631.77305322009431</v>
      </c>
      <c r="C108" s="131">
        <f t="shared" si="7"/>
        <v>1147.8869758319445</v>
      </c>
      <c r="D108" s="131">
        <f t="shared" si="8"/>
        <v>120.92213536385839</v>
      </c>
      <c r="E108" s="132">
        <f t="shared" si="21"/>
        <v>1900.5821644158971</v>
      </c>
      <c r="F108" s="131">
        <f t="shared" si="9"/>
        <v>5607.0772376666982</v>
      </c>
      <c r="G108" s="130">
        <f t="shared" si="10"/>
        <v>631.77305322009443</v>
      </c>
      <c r="H108" s="131">
        <f t="shared" si="11"/>
        <v>1147.8869758319445</v>
      </c>
      <c r="I108" s="131">
        <f t="shared" si="12"/>
        <v>120.92213536385836</v>
      </c>
      <c r="J108" s="132">
        <f t="shared" si="22"/>
        <v>1900.5821644158973</v>
      </c>
      <c r="K108" s="131">
        <f t="shared" si="13"/>
        <v>240.80442344017717</v>
      </c>
      <c r="L108" s="131">
        <f t="shared" si="14"/>
        <v>13705.10919232075</v>
      </c>
      <c r="M108" s="163">
        <f t="shared" si="23"/>
        <v>13945.913615760926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-8338.8293780942258</v>
      </c>
      <c r="S108" s="130">
        <f>SUMPRODUCT(AB34:AB40,K34:K40)/SUM(K34:K40)</f>
        <v>146895.78187748158</v>
      </c>
      <c r="T108" s="131">
        <f>SUMPRODUCT(AC34:AC40,L34:L40)/SUM(L34:L40)</f>
        <v>109657.8292566811</v>
      </c>
      <c r="U108" s="131">
        <f>SUMPRODUCT(AD34:AD40,M34:M40)/SUM(M34:M40)</f>
        <v>98568.167422198254</v>
      </c>
      <c r="V108" s="132">
        <f t="shared" si="19"/>
        <v>121330.54188588628</v>
      </c>
      <c r="W108" s="133">
        <f>SUMPRODUCT(AE34:AE40,AG34:AG40)/SUM(AG34:AG40)</f>
        <v>10285.947051920752</v>
      </c>
      <c r="X108" s="153">
        <f t="shared" si="25"/>
        <v>-7.000000000113687E-3</v>
      </c>
      <c r="Y108" s="154">
        <f t="shared" si="20"/>
        <v>-7.0000000000000001E-3</v>
      </c>
      <c r="Z108" s="154">
        <f t="shared" si="20"/>
        <v>-6.9999999999715784E-3</v>
      </c>
      <c r="AA108" s="154">
        <f t="shared" si="20"/>
        <v>-2.1000000000227375E-2</v>
      </c>
      <c r="AB108" s="155">
        <f t="shared" si="26"/>
        <v>-7.0000000014260877E-3</v>
      </c>
    </row>
    <row r="109" spans="1:28" customFormat="1" x14ac:dyDescent="0.3">
      <c r="A109" s="160">
        <v>2023</v>
      </c>
      <c r="B109" s="130">
        <f t="shared" si="6"/>
        <v>650.23611705880239</v>
      </c>
      <c r="C109" s="131">
        <f t="shared" si="7"/>
        <v>1215.1157405191709</v>
      </c>
      <c r="D109" s="131">
        <f t="shared" si="8"/>
        <v>130.26529855673215</v>
      </c>
      <c r="E109" s="132">
        <f t="shared" si="21"/>
        <v>1995.6171561347055</v>
      </c>
      <c r="F109" s="131">
        <f t="shared" si="9"/>
        <v>6082.8789413673439</v>
      </c>
      <c r="G109" s="130">
        <f t="shared" si="10"/>
        <v>650.23611705880239</v>
      </c>
      <c r="H109" s="131">
        <f t="shared" si="11"/>
        <v>1215.1157405191714</v>
      </c>
      <c r="I109" s="131">
        <f t="shared" si="12"/>
        <v>130.26529855673215</v>
      </c>
      <c r="J109" s="132">
        <f t="shared" si="22"/>
        <v>1995.617156134706</v>
      </c>
      <c r="K109" s="131">
        <f t="shared" si="13"/>
        <v>239.82742737815065</v>
      </c>
      <c r="L109" s="131">
        <f t="shared" si="14"/>
        <v>14221.958310201711</v>
      </c>
      <c r="M109" s="163">
        <f t="shared" si="23"/>
        <v>14461.785737579861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-8378.8997962125195</v>
      </c>
      <c r="S109" s="130">
        <f>SUMPRODUCT(AB41:AB47,K41:K47)/SUM(K41:K47)</f>
        <v>155072.36856568189</v>
      </c>
      <c r="T109" s="131">
        <f>SUMPRODUCT(AC41:AC47,L41:L47)/SUM(L41:L47)</f>
        <v>112059.87898999</v>
      </c>
      <c r="U109" s="131">
        <f>SUMPRODUCT(AD41:AD47,M41:M47)/SUM(M41:M47)</f>
        <v>99712.136198479493</v>
      </c>
      <c r="V109" s="132">
        <f t="shared" si="19"/>
        <v>125268.72103890698</v>
      </c>
      <c r="W109" s="133">
        <f>SUMPRODUCT(AE41:AE47,AG41:AG47)/SUM(AG41:AG47)</f>
        <v>11276.533156822363</v>
      </c>
      <c r="X109" s="153">
        <f t="shared" si="25"/>
        <v>-7.0000000000000001E-3</v>
      </c>
      <c r="Y109" s="154">
        <f t="shared" si="20"/>
        <v>-7.0000000004547475E-3</v>
      </c>
      <c r="Z109" s="154">
        <f t="shared" si="20"/>
        <v>-7.0000000000000001E-3</v>
      </c>
      <c r="AA109" s="154">
        <f t="shared" si="20"/>
        <v>-2.1000000000454749E-2</v>
      </c>
      <c r="AB109" s="155">
        <f t="shared" si="26"/>
        <v>-6.9999999977881089E-3</v>
      </c>
    </row>
    <row r="110" spans="1:28" customFormat="1" x14ac:dyDescent="0.3">
      <c r="A110" s="160">
        <v>2024</v>
      </c>
      <c r="B110" s="130">
        <f t="shared" si="6"/>
        <v>669.37786262742804</v>
      </c>
      <c r="C110" s="131">
        <f t="shared" si="7"/>
        <v>1293.2346337352724</v>
      </c>
      <c r="D110" s="131">
        <f t="shared" si="8"/>
        <v>141.44760911279025</v>
      </c>
      <c r="E110" s="132">
        <f t="shared" si="21"/>
        <v>2104.0601054754907</v>
      </c>
      <c r="F110" s="131">
        <f t="shared" si="9"/>
        <v>6553.6478796533274</v>
      </c>
      <c r="G110" s="130">
        <f t="shared" si="10"/>
        <v>669.37786262742793</v>
      </c>
      <c r="H110" s="131">
        <f t="shared" si="11"/>
        <v>1293.2346337352728</v>
      </c>
      <c r="I110" s="131">
        <f t="shared" si="12"/>
        <v>141.44760911279025</v>
      </c>
      <c r="J110" s="132">
        <f t="shared" si="22"/>
        <v>2104.0601054754911</v>
      </c>
      <c r="K110" s="131">
        <f t="shared" si="13"/>
        <v>239.96987536409367</v>
      </c>
      <c r="L110" s="131">
        <f t="shared" si="14"/>
        <v>14806.463479018932</v>
      </c>
      <c r="M110" s="163">
        <f t="shared" si="23"/>
        <v>15046.433354383025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-8492.7784747296955</v>
      </c>
      <c r="S110" s="130">
        <f>SUMPRODUCT(AB48:AB54,K48:K54)/SUM(K48:K54)</f>
        <v>163395.68856576929</v>
      </c>
      <c r="T110" s="131">
        <f>SUMPRODUCT(AC48:AC54,L48:L54)/SUM(L48:L54)</f>
        <v>113620.55121930811</v>
      </c>
      <c r="U110" s="131">
        <f>SUMPRODUCT(AD48:AD54,M48:M54)/SUM(M48:M54)</f>
        <v>99912.465558872354</v>
      </c>
      <c r="V110" s="132">
        <f t="shared" si="19"/>
        <v>128534.28824854924</v>
      </c>
      <c r="W110" s="133">
        <f>SUMPRODUCT(AE48:AE54,AG48:AG54)/SUM(AG48:AG54)</f>
        <v>12261.434883922784</v>
      </c>
      <c r="X110" s="153">
        <f t="shared" si="25"/>
        <v>-6.9999999998863133E-3</v>
      </c>
      <c r="Y110" s="154">
        <f t="shared" si="20"/>
        <v>-7.0000000004547475E-3</v>
      </c>
      <c r="Z110" s="154">
        <f t="shared" si="20"/>
        <v>-7.0000000000000001E-3</v>
      </c>
      <c r="AA110" s="154">
        <f t="shared" si="20"/>
        <v>-2.1000000000454749E-2</v>
      </c>
      <c r="AB110" s="155">
        <f t="shared" si="26"/>
        <v>-7.0000000032450771E-3</v>
      </c>
    </row>
    <row r="111" spans="1:28" customFormat="1" x14ac:dyDescent="0.3">
      <c r="A111" s="160">
        <v>2025</v>
      </c>
      <c r="B111" s="130">
        <f t="shared" si="6"/>
        <v>688.94581946292431</v>
      </c>
      <c r="C111" s="131">
        <f t="shared" si="7"/>
        <v>1383.5471178401617</v>
      </c>
      <c r="D111" s="131">
        <f t="shared" si="8"/>
        <v>153.78307919163402</v>
      </c>
      <c r="E111" s="132">
        <f t="shared" si="21"/>
        <v>2226.2760164947199</v>
      </c>
      <c r="F111" s="131">
        <f t="shared" si="9"/>
        <v>7146.3482917984447</v>
      </c>
      <c r="G111" s="130">
        <f t="shared" si="10"/>
        <v>688.94581946292419</v>
      </c>
      <c r="H111" s="131">
        <f t="shared" si="11"/>
        <v>1383.5471178401617</v>
      </c>
      <c r="I111" s="131">
        <f t="shared" si="12"/>
        <v>155.86259670163957</v>
      </c>
      <c r="J111" s="132">
        <f t="shared" si="22"/>
        <v>2228.3555340047255</v>
      </c>
      <c r="K111" s="131">
        <f t="shared" si="13"/>
        <v>237.04394846339193</v>
      </c>
      <c r="L111" s="131">
        <f t="shared" si="14"/>
        <v>15386.311591715281</v>
      </c>
      <c r="M111" s="163">
        <f t="shared" si="23"/>
        <v>15623.355540178673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-2.0725175100055515</v>
      </c>
      <c r="Q111" s="139">
        <f t="shared" si="24"/>
        <v>-2.0585175100055517</v>
      </c>
      <c r="R111" s="131">
        <f t="shared" si="18"/>
        <v>-8477.0002483802291</v>
      </c>
      <c r="S111" s="130">
        <f>SUMPRODUCT(AB55:AB61,K55:K61)/SUM(K55:K61)</f>
        <v>171987.49058108105</v>
      </c>
      <c r="T111" s="131">
        <f>SUMPRODUCT(AC55:AC61,L55:L61)/SUM(L55:L61)</f>
        <v>114297.20640765746</v>
      </c>
      <c r="U111" s="131">
        <f>SUMPRODUCT(AD55:AD61,M55:M61)/SUM(M55:M61)</f>
        <v>98326.720058561055</v>
      </c>
      <c r="V111" s="132">
        <f t="shared" si="19"/>
        <v>131016.38701569726</v>
      </c>
      <c r="W111" s="133">
        <f>SUMPRODUCT(AE55:AE61,AG55:AG61)/SUM(AG55:AG61)</f>
        <v>13459.432971022987</v>
      </c>
      <c r="X111" s="153">
        <f t="shared" si="25"/>
        <v>-6.9999999998863133E-3</v>
      </c>
      <c r="Y111" s="154">
        <f t="shared" si="20"/>
        <v>-7.0000000000000001E-3</v>
      </c>
      <c r="Z111" s="154">
        <f t="shared" si="20"/>
        <v>-7.0000000000072227E-3</v>
      </c>
      <c r="AA111" s="154">
        <f t="shared" si="20"/>
        <v>-2.1000000000092278E-2</v>
      </c>
      <c r="AB111" s="155">
        <f t="shared" si="26"/>
        <v>-6.9999999996070983E-3</v>
      </c>
    </row>
    <row r="112" spans="1:28" customFormat="1" x14ac:dyDescent="0.3">
      <c r="A112" s="160">
        <v>2026</v>
      </c>
      <c r="B112" s="130">
        <f t="shared" si="6"/>
        <v>662.04956516413677</v>
      </c>
      <c r="C112" s="131">
        <f t="shared" si="7"/>
        <v>1488.9558790262558</v>
      </c>
      <c r="D112" s="131">
        <f t="shared" si="8"/>
        <v>166.72728474576579</v>
      </c>
      <c r="E112" s="132">
        <f t="shared" si="21"/>
        <v>2317.7327289361583</v>
      </c>
      <c r="F112" s="131">
        <f t="shared" si="9"/>
        <v>7861.0876829345352</v>
      </c>
      <c r="G112" s="130">
        <f t="shared" si="10"/>
        <v>662.04956516413677</v>
      </c>
      <c r="H112" s="131">
        <f t="shared" si="11"/>
        <v>1488.9558790262558</v>
      </c>
      <c r="I112" s="131">
        <f t="shared" si="12"/>
        <v>175.38346076431867</v>
      </c>
      <c r="J112" s="132">
        <f t="shared" si="22"/>
        <v>2326.3889049547115</v>
      </c>
      <c r="K112" s="131">
        <f t="shared" si="13"/>
        <v>241.85867639842024</v>
      </c>
      <c r="L112" s="131">
        <f t="shared" si="14"/>
        <v>15972.066236279374</v>
      </c>
      <c r="M112" s="163">
        <f t="shared" si="23"/>
        <v>16213.924912677794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-8.6491760185528737</v>
      </c>
      <c r="Q112" s="139">
        <f t="shared" si="24"/>
        <v>-8.6351760185528743</v>
      </c>
      <c r="R112" s="131">
        <f t="shared" si="18"/>
        <v>-8352.8302297432565</v>
      </c>
      <c r="S112" s="130">
        <f>SUMPRODUCT(AB62:AB68,K62:K68)/SUM(K62:K68)</f>
        <v>197050.64298359834</v>
      </c>
      <c r="T112" s="131">
        <f>SUMPRODUCT(AC62:AC68,L62:L68)/SUM(L62:L68)</f>
        <v>114891.91249939523</v>
      </c>
      <c r="U112" s="131">
        <f>SUMPRODUCT(AD62:AD68,M62:M68)/SUM(M62:M68)</f>
        <v>95130.126079945068</v>
      </c>
      <c r="V112" s="132">
        <f t="shared" si="19"/>
        <v>136783.03362274286</v>
      </c>
      <c r="W112" s="133">
        <f>SUMPRODUCT(AE62:AE68,AG62:AG68)/SUM(AG62:AG68)</f>
        <v>14752.806130398134</v>
      </c>
      <c r="X112" s="153">
        <f t="shared" si="25"/>
        <v>-7.0000000000000001E-3</v>
      </c>
      <c r="Y112" s="154">
        <f t="shared" si="20"/>
        <v>-7.0000000000000001E-3</v>
      </c>
      <c r="Z112" s="154">
        <f t="shared" si="20"/>
        <v>-7.0000000000103313E-3</v>
      </c>
      <c r="AA112" s="154">
        <f t="shared" si="20"/>
        <v>-2.1000000000322316E-2</v>
      </c>
      <c r="AB112" s="155">
        <f t="shared" si="26"/>
        <v>-7.0000000014260877E-3</v>
      </c>
    </row>
    <row r="113" spans="1:28" customFormat="1" x14ac:dyDescent="0.3">
      <c r="A113" s="160">
        <v>2027</v>
      </c>
      <c r="B113" s="130">
        <f t="shared" si="6"/>
        <v>630.60386009579315</v>
      </c>
      <c r="C113" s="131">
        <f t="shared" si="7"/>
        <v>1611.0968456893847</v>
      </c>
      <c r="D113" s="131">
        <f t="shared" si="8"/>
        <v>183.05759286362411</v>
      </c>
      <c r="E113" s="132">
        <f t="shared" si="21"/>
        <v>2424.7582986488019</v>
      </c>
      <c r="F113" s="131">
        <f t="shared" si="9"/>
        <v>8686.7994154188236</v>
      </c>
      <c r="G113" s="130">
        <f t="shared" si="10"/>
        <v>630.60386009579315</v>
      </c>
      <c r="H113" s="131">
        <f t="shared" si="11"/>
        <v>1611.0968456893843</v>
      </c>
      <c r="I113" s="131">
        <f t="shared" si="12"/>
        <v>198.03356873141649</v>
      </c>
      <c r="J113" s="132">
        <f t="shared" si="22"/>
        <v>2439.7342745165938</v>
      </c>
      <c r="K113" s="131">
        <f t="shared" si="13"/>
        <v>246.8668267897776</v>
      </c>
      <c r="L113" s="131">
        <f t="shared" si="14"/>
        <v>16643.993034903382</v>
      </c>
      <c r="M113" s="163">
        <f t="shared" si="23"/>
        <v>16890.859861693159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-14.968975867792318</v>
      </c>
      <c r="Q113" s="139">
        <f t="shared" si="24"/>
        <v>-14.954975867792319</v>
      </c>
      <c r="R113" s="131">
        <f t="shared" si="18"/>
        <v>-8204.0534462743344</v>
      </c>
      <c r="S113" s="130">
        <f>SUMPRODUCT(AB69:AB75,K69:K75)/SUM(K69:K75)</f>
        <v>227823.97521933212</v>
      </c>
      <c r="T113" s="131">
        <f>SUMPRODUCT(AC69:AC75,L69:L75)/SUM(L69:L75)</f>
        <v>114720.74716481449</v>
      </c>
      <c r="U113" s="131">
        <f>SUMPRODUCT(AD69:AD75,M69:M75)/SUM(M69:M75)</f>
        <v>91808.933115048218</v>
      </c>
      <c r="V113" s="132">
        <f t="shared" si="19"/>
        <v>142095.0496024522</v>
      </c>
      <c r="W113" s="133">
        <f>SUMPRODUCT(AE69:AE75,AG69:AG75)/SUM(AG69:AG75)</f>
        <v>16184.373951956379</v>
      </c>
      <c r="X113" s="153">
        <f t="shared" si="25"/>
        <v>-7.0000000000000001E-3</v>
      </c>
      <c r="Y113" s="154">
        <f t="shared" si="20"/>
        <v>-6.9999999995452528E-3</v>
      </c>
      <c r="Z113" s="154">
        <f t="shared" si="20"/>
        <v>-7.0000000000671747E-3</v>
      </c>
      <c r="AA113" s="154">
        <f t="shared" si="20"/>
        <v>-2.0999999999611774E-2</v>
      </c>
      <c r="AB113" s="155">
        <f t="shared" si="26"/>
        <v>-7.0000000014260877E-3</v>
      </c>
    </row>
    <row r="114" spans="1:28" customFormat="1" x14ac:dyDescent="0.3">
      <c r="A114" s="160">
        <v>2028</v>
      </c>
      <c r="B114" s="130">
        <f t="shared" si="6"/>
        <v>595.46205083735401</v>
      </c>
      <c r="C114" s="131">
        <f t="shared" si="7"/>
        <v>1752.9139676027407</v>
      </c>
      <c r="D114" s="131">
        <f t="shared" si="8"/>
        <v>204.715598774802</v>
      </c>
      <c r="E114" s="132">
        <f t="shared" si="21"/>
        <v>2553.0916172148968</v>
      </c>
      <c r="F114" s="131">
        <f t="shared" si="9"/>
        <v>9633.5315570351522</v>
      </c>
      <c r="G114" s="130">
        <f t="shared" si="10"/>
        <v>595.4620508373539</v>
      </c>
      <c r="H114" s="131">
        <f t="shared" si="11"/>
        <v>1752.913967602741</v>
      </c>
      <c r="I114" s="131">
        <f t="shared" si="12"/>
        <v>223.10636091878379</v>
      </c>
      <c r="J114" s="132">
        <f t="shared" si="22"/>
        <v>2571.4823793588785</v>
      </c>
      <c r="K114" s="131">
        <f t="shared" si="13"/>
        <v>254.39569470797932</v>
      </c>
      <c r="L114" s="131">
        <f t="shared" si="14"/>
        <v>17489.358088819914</v>
      </c>
      <c r="M114" s="163">
        <f t="shared" si="23"/>
        <v>17743.753783527893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-18.383762143981752</v>
      </c>
      <c r="Q114" s="139">
        <f t="shared" si="24"/>
        <v>-18.369762143981752</v>
      </c>
      <c r="R114" s="131">
        <f t="shared" si="18"/>
        <v>-8110.2152264927417</v>
      </c>
      <c r="S114" s="130">
        <f>SUMPRODUCT(AB76:AB82,K76:K82)/SUM(K76:K82)</f>
        <v>266189.86131805164</v>
      </c>
      <c r="T114" s="131">
        <f>SUMPRODUCT(AC76:AC82,L76:L82)/SUM(L76:L82)</f>
        <v>113908.54730710501</v>
      </c>
      <c r="U114" s="131">
        <f>SUMPRODUCT(AD76:AD82,M76:M82)/SUM(M76:M82)</f>
        <v>89006.708331753529</v>
      </c>
      <c r="V114" s="132">
        <f t="shared" si="19"/>
        <v>147010.84874788401</v>
      </c>
      <c r="W114" s="133">
        <f>SUMPRODUCT(AE76:AE82,AG76:AG82)/SUM(AG76:AG82)</f>
        <v>17712.792103199416</v>
      </c>
      <c r="X114" s="153">
        <f t="shared" si="25"/>
        <v>-6.9999999998863133E-3</v>
      </c>
      <c r="Y114" s="154">
        <f t="shared" si="20"/>
        <v>-7.0000000002273738E-3</v>
      </c>
      <c r="Z114" s="154">
        <f t="shared" si="20"/>
        <v>-7.0000000000369766E-3</v>
      </c>
      <c r="AA114" s="154">
        <f t="shared" si="20"/>
        <v>-2.0999999999894214E-2</v>
      </c>
      <c r="AB114" s="155">
        <f t="shared" si="26"/>
        <v>-6.9999999986976036E-3</v>
      </c>
    </row>
    <row r="115" spans="1:28" s="288" customFormat="1" x14ac:dyDescent="0.3">
      <c r="A115" s="160">
        <v>2029</v>
      </c>
      <c r="B115" s="130">
        <f t="shared" si="6"/>
        <v>557.40638915245643</v>
      </c>
      <c r="C115" s="131">
        <f t="shared" si="7"/>
        <v>1917.703882560535</v>
      </c>
      <c r="D115" s="131">
        <f t="shared" si="8"/>
        <v>231.603851309448</v>
      </c>
      <c r="E115" s="132">
        <f t="shared" si="21"/>
        <v>2706.7141230224397</v>
      </c>
      <c r="F115" s="131">
        <f t="shared" si="9"/>
        <v>10728.822398457338</v>
      </c>
      <c r="G115" s="130">
        <f t="shared" si="10"/>
        <v>557.40638915245631</v>
      </c>
      <c r="H115" s="131">
        <f t="shared" si="11"/>
        <v>1917.703882560535</v>
      </c>
      <c r="I115" s="131">
        <f t="shared" si="12"/>
        <v>252.48763486707915</v>
      </c>
      <c r="J115" s="132">
        <f t="shared" si="22"/>
        <v>2727.5979065800707</v>
      </c>
      <c r="K115" s="131">
        <f t="shared" si="13"/>
        <v>263.84740928321958</v>
      </c>
      <c r="L115" s="131">
        <f t="shared" si="14"/>
        <v>18509.521177221581</v>
      </c>
      <c r="M115" s="163">
        <f t="shared" si="23"/>
        <v>18773.368586504799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-20.876783557631143</v>
      </c>
      <c r="Q115" s="139">
        <f t="shared" si="24"/>
        <v>-20.862783557631143</v>
      </c>
      <c r="R115" s="131">
        <f t="shared" si="18"/>
        <v>-8044.5391880474644</v>
      </c>
      <c r="S115" s="130">
        <f t="shared" ref="S115:U116" si="27">SUMPRODUCT(AB83:AB89,K83:K89)/SUM(K83:K89)</f>
        <v>314208.07571800589</v>
      </c>
      <c r="T115" s="131">
        <f t="shared" si="27"/>
        <v>112420.9425946437</v>
      </c>
      <c r="U115" s="131">
        <f t="shared" si="27"/>
        <v>85992.101345822826</v>
      </c>
      <c r="V115" s="132">
        <f t="shared" si="19"/>
        <v>151211.29412603466</v>
      </c>
      <c r="W115" s="133">
        <f>SUMPRODUCT(AE83:AE89,AG83:AG89)/SUM(AG83:AG89)</f>
        <v>19434.734062521282</v>
      </c>
      <c r="X115" s="153">
        <f t="shared" si="25"/>
        <v>-6.9999999998863133E-3</v>
      </c>
      <c r="Y115" s="154">
        <f t="shared" si="20"/>
        <v>-7.0000000000000001E-3</v>
      </c>
      <c r="Z115" s="154">
        <f t="shared" si="20"/>
        <v>-7.0000000000050022E-3</v>
      </c>
      <c r="AA115" s="154">
        <f t="shared" si="20"/>
        <v>-2.0999999999833818E-2</v>
      </c>
      <c r="AB115" s="155">
        <f t="shared" si="26"/>
        <v>-6.9999999968786142E-3</v>
      </c>
    </row>
    <row r="116" spans="1:28" s="288" customFormat="1" ht="16.2" thickBot="1" x14ac:dyDescent="0.35">
      <c r="A116" s="161">
        <v>2030</v>
      </c>
      <c r="B116" s="134">
        <f t="shared" si="6"/>
        <v>517.24446079296217</v>
      </c>
      <c r="C116" s="135">
        <f t="shared" si="7"/>
        <v>2109.4431454979285</v>
      </c>
      <c r="D116" s="135">
        <f>SUMIFS(G$6:G$96,$B$6:$B$96,$A116)</f>
        <v>266.15668734356467</v>
      </c>
      <c r="E116" s="136">
        <f>SUM(B116:D116)</f>
        <v>2892.844293634455</v>
      </c>
      <c r="F116" s="135">
        <f t="shared" si="9"/>
        <v>12029.759857578192</v>
      </c>
      <c r="G116" s="134">
        <f>SUMIFS(K$6:K$96,$B$6:$B$96,$A116)</f>
        <v>517.24446079296206</v>
      </c>
      <c r="H116" s="135">
        <f t="shared" si="11"/>
        <v>2109.4431454979285</v>
      </c>
      <c r="I116" s="135">
        <f t="shared" si="12"/>
        <v>285.86168916695414</v>
      </c>
      <c r="J116" s="136">
        <f t="shared" ref="J116" si="28">SUM(G116:I116)</f>
        <v>2912.5492954578444</v>
      </c>
      <c r="K116" s="135">
        <f t="shared" si="13"/>
        <v>275.85673507067787</v>
      </c>
      <c r="L116" s="135">
        <f t="shared" si="14"/>
        <v>19759.927780730857</v>
      </c>
      <c r="M116" s="164">
        <f t="shared" ref="M116" si="29">SUM(K116:L116)</f>
        <v>20035.784515801533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-19.698001823389585</v>
      </c>
      <c r="Q116" s="140">
        <f t="shared" ref="Q116" si="30">SUM(N116:P116)</f>
        <v>-19.684001823389586</v>
      </c>
      <c r="R116" s="135">
        <f t="shared" si="18"/>
        <v>-8006.0176582233407</v>
      </c>
      <c r="S116" s="134">
        <f t="shared" si="27"/>
        <v>330112.03402659862</v>
      </c>
      <c r="T116" s="135">
        <f t="shared" si="27"/>
        <v>112257.29070440975</v>
      </c>
      <c r="U116" s="135">
        <f t="shared" si="27"/>
        <v>85756.288347937778</v>
      </c>
      <c r="V116" s="136">
        <f t="shared" ref="V116" si="31">SUMPRODUCT(S116:U116,G116:I116)/J116</f>
        <v>148345.44828737472</v>
      </c>
      <c r="W116" s="137">
        <f>SUMPRODUCT(AE84:AE90,AG84:AG90)/SUM(AG84:AG90)</f>
        <v>19698.601486915293</v>
      </c>
      <c r="X116" s="156">
        <f>B116-G116-N116</f>
        <v>-6.9999999998863133E-3</v>
      </c>
      <c r="Y116" s="157">
        <f t="shared" si="20"/>
        <v>-7.0000000000000001E-3</v>
      </c>
      <c r="Z116" s="157">
        <f t="shared" si="20"/>
        <v>-6.9999999998806572E-3</v>
      </c>
      <c r="AA116" s="157">
        <f t="shared" si="20"/>
        <v>-2.0999999999880004E-2</v>
      </c>
      <c r="AB116" s="158">
        <f t="shared" si="26"/>
        <v>-7.000000000516593E-3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F35" activePane="bottomRight" state="frozen"/>
      <selection pane="topRight" activeCell="B1" sqref="B1"/>
      <selection pane="bottomLeft" activeCell="A5" sqref="A5"/>
      <selection pane="bottomRight" activeCell="I18" sqref="I18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4.8287837858225942</v>
      </c>
      <c r="C12" s="648">
        <f t="shared" ref="C12:N12" si="4">(C41/C$35)^(1/6)*100-100</f>
        <v>7.4131479673586114</v>
      </c>
      <c r="D12" s="648">
        <f t="shared" si="4"/>
        <v>6.3833799921246452</v>
      </c>
      <c r="E12" s="661">
        <f>(E41/E$35)^(1/6)*100-100</f>
        <v>6.4959400737593143</v>
      </c>
      <c r="F12" s="651">
        <f t="shared" si="4"/>
        <v>8.2379335744814881</v>
      </c>
      <c r="G12" s="646">
        <f t="shared" si="4"/>
        <v>4.8287837858225942</v>
      </c>
      <c r="H12" s="648">
        <f t="shared" si="4"/>
        <v>7.4131479673586398</v>
      </c>
      <c r="I12" s="648">
        <f t="shared" si="4"/>
        <v>6.6218000695482857</v>
      </c>
      <c r="J12" s="648">
        <f t="shared" si="4"/>
        <v>6.5125128936804231</v>
      </c>
      <c r="K12" s="648">
        <f t="shared" si="4"/>
        <v>0.91206481418988972</v>
      </c>
      <c r="L12" s="648">
        <f t="shared" si="4"/>
        <v>6.0187479303752411</v>
      </c>
      <c r="M12" s="648">
        <f t="shared" si="4"/>
        <v>6.7208448066907494</v>
      </c>
      <c r="N12" s="651">
        <f t="shared" si="4"/>
        <v>5.9266070802402453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4.2192690006896925</v>
      </c>
      <c r="Y12" s="646">
        <f t="shared" si="5"/>
        <v>8.453514541585065</v>
      </c>
      <c r="Z12" s="648">
        <f t="shared" si="5"/>
        <v>5.3046761781978944</v>
      </c>
      <c r="AA12" s="648">
        <f t="shared" si="5"/>
        <v>0.85369335239309407</v>
      </c>
      <c r="AB12" s="648">
        <f t="shared" si="5"/>
        <v>6.0829629239674432</v>
      </c>
      <c r="AC12" s="651">
        <f t="shared" si="5"/>
        <v>9.5265903271855876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-5.5717033178781179</v>
      </c>
      <c r="C13" s="649">
        <f t="shared" ref="C13:N13" si="6">(C46/C$41)^(1/5)*100-100</f>
        <v>8.8014727648711499</v>
      </c>
      <c r="D13" s="649">
        <f t="shared" si="6"/>
        <v>11.595264532333061</v>
      </c>
      <c r="E13" s="696">
        <f>(E46/E$41)^(1/5)*100-100</f>
        <v>5.3778200690772593</v>
      </c>
      <c r="F13" s="652">
        <f t="shared" si="6"/>
        <v>10.977402553607234</v>
      </c>
      <c r="G13" s="647">
        <f t="shared" si="6"/>
        <v>-5.5717033178781179</v>
      </c>
      <c r="H13" s="649">
        <f t="shared" si="6"/>
        <v>8.8014727648711499</v>
      </c>
      <c r="I13" s="649">
        <f t="shared" si="6"/>
        <v>12.897106070146734</v>
      </c>
      <c r="J13" s="649">
        <f t="shared" si="6"/>
        <v>5.5012876321339945</v>
      </c>
      <c r="K13" s="649">
        <f t="shared" si="6"/>
        <v>3.0791773350200629</v>
      </c>
      <c r="L13" s="649">
        <f t="shared" si="6"/>
        <v>5.1308476250378305</v>
      </c>
      <c r="M13" s="649">
        <f t="shared" si="6"/>
        <v>6.5314999686010538</v>
      </c>
      <c r="N13" s="652">
        <f t="shared" si="6"/>
        <v>5.1008932793235999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-1.1367531112051665</v>
      </c>
      <c r="Y13" s="647">
        <f t="shared" si="7"/>
        <v>13.92863638674153</v>
      </c>
      <c r="Z13" s="649">
        <f t="shared" si="7"/>
        <v>-0.35952524504563144</v>
      </c>
      <c r="AA13" s="649">
        <f t="shared" si="7"/>
        <v>-2.6986457872106229</v>
      </c>
      <c r="AB13" s="649">
        <f t="shared" si="7"/>
        <v>2.515544154655629</v>
      </c>
      <c r="AC13" s="652">
        <f t="shared" si="7"/>
        <v>7.9149778825153163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-33.245371347299539</v>
      </c>
      <c r="C15" s="569">
        <f t="shared" si="8"/>
        <v>-18.030374645719291</v>
      </c>
      <c r="D15" s="569">
        <f t="shared" si="8"/>
        <v>4.9361873405533174</v>
      </c>
      <c r="E15" s="711">
        <f>E35/E5*100-100</f>
        <v>-22.839264941398071</v>
      </c>
      <c r="F15" s="571">
        <f t="shared" si="8"/>
        <v>4.0273899064935819</v>
      </c>
      <c r="G15" s="569">
        <f t="shared" si="8"/>
        <v>-33.245371347299553</v>
      </c>
      <c r="H15" s="569">
        <f t="shared" si="8"/>
        <v>-18.030374645719405</v>
      </c>
      <c r="I15" s="569">
        <f t="shared" si="8"/>
        <v>4.9361873405533174</v>
      </c>
      <c r="J15" s="711">
        <f t="shared" si="8"/>
        <v>-22.839264941398156</v>
      </c>
      <c r="K15" s="569">
        <f t="shared" si="8"/>
        <v>1.8741866144666517</v>
      </c>
      <c r="L15" s="569">
        <f t="shared" si="8"/>
        <v>-19.222485063741217</v>
      </c>
      <c r="M15" s="569">
        <f t="shared" si="8"/>
        <v>-20.948710735309533</v>
      </c>
      <c r="N15" s="569">
        <f t="shared" si="8"/>
        <v>-18.88153097222424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-29.336145085233539</v>
      </c>
      <c r="Y15" s="570">
        <f t="shared" si="9"/>
        <v>26.011076814782697</v>
      </c>
      <c r="Z15" s="569">
        <f t="shared" si="9"/>
        <v>0.44230534677839728</v>
      </c>
      <c r="AA15" s="569">
        <f t="shared" si="9"/>
        <v>8.8737766321394815</v>
      </c>
      <c r="AB15" s="711">
        <f>AB35/AB5*100-100</f>
        <v>9.7807262662603591</v>
      </c>
      <c r="AC15" s="571">
        <f t="shared" si="9"/>
        <v>5.3478906350014483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-26.122168680252685</v>
      </c>
      <c r="C16" s="569">
        <f t="shared" si="10"/>
        <v>-9.8320217026708576</v>
      </c>
      <c r="D16" s="569">
        <f t="shared" si="10"/>
        <v>-1.2446988651641675</v>
      </c>
      <c r="E16" s="569">
        <f t="shared" si="10"/>
        <v>-15.114445800839661</v>
      </c>
      <c r="F16" s="571">
        <f t="shared" si="10"/>
        <v>28.215998879595418</v>
      </c>
      <c r="G16" s="570">
        <f t="shared" si="10"/>
        <v>-26.122168680252727</v>
      </c>
      <c r="H16" s="569">
        <f t="shared" si="10"/>
        <v>-9.8320217026708292</v>
      </c>
      <c r="I16" s="569">
        <f t="shared" si="10"/>
        <v>9.0710589473232517E-2</v>
      </c>
      <c r="J16" s="569">
        <f t="shared" si="10"/>
        <v>-15.035155993557979</v>
      </c>
      <c r="K16" s="569">
        <f t="shared" si="10"/>
        <v>-5.7421688251053382</v>
      </c>
      <c r="L16" s="569">
        <f t="shared" si="10"/>
        <v>-16.8292178952412</v>
      </c>
      <c r="M16" s="569">
        <f t="shared" si="10"/>
        <v>-13.390432542309085</v>
      </c>
      <c r="N16" s="569">
        <f t="shared" si="10"/>
        <v>-16.680521779110975</v>
      </c>
      <c r="O16" s="575" t="s">
        <v>75</v>
      </c>
      <c r="P16" s="568" t="s">
        <v>75</v>
      </c>
      <c r="Q16" s="697">
        <f>Q41/Q6*100-100</f>
        <v>-100</v>
      </c>
      <c r="R16" s="697">
        <f>R41/R6*100-100</f>
        <v>-100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-35.670444643091543</v>
      </c>
      <c r="Y16" s="570">
        <f>Y41/Y6*100-100</f>
        <v>49.147848827915794</v>
      </c>
      <c r="Z16" s="569">
        <f t="shared" si="11"/>
        <v>19.133359658908788</v>
      </c>
      <c r="AA16" s="569">
        <f t="shared" si="11"/>
        <v>5.4750300107530734</v>
      </c>
      <c r="AB16" s="569">
        <f t="shared" si="11"/>
        <v>27.612196720876938</v>
      </c>
      <c r="AC16" s="571">
        <f t="shared" si="11"/>
        <v>50.53933589008949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-26.789634773448583</v>
      </c>
      <c r="C17" s="569">
        <f t="shared" si="12"/>
        <v>-10.502369146236717</v>
      </c>
      <c r="D17" s="569">
        <f t="shared" si="12"/>
        <v>-11.512742105917468</v>
      </c>
      <c r="E17" s="569">
        <f t="shared" si="12"/>
        <v>-14.013115439535738</v>
      </c>
      <c r="F17" s="571">
        <f t="shared" si="12"/>
        <v>52.892893407852313</v>
      </c>
      <c r="G17" s="569">
        <f t="shared" si="12"/>
        <v>-26.789634773448611</v>
      </c>
      <c r="H17" s="569">
        <f t="shared" si="12"/>
        <v>-10.502369146236717</v>
      </c>
      <c r="I17" s="569">
        <f t="shared" si="12"/>
        <v>10.136499830221652</v>
      </c>
      <c r="J17" s="569">
        <f t="shared" si="12"/>
        <v>-12.353192831174042</v>
      </c>
      <c r="K17" s="569">
        <f t="shared" si="12"/>
        <v>-17.551587137344413</v>
      </c>
      <c r="L17" s="569">
        <f t="shared" si="12"/>
        <v>-25.060237137854045</v>
      </c>
      <c r="M17" s="569">
        <f t="shared" si="12"/>
        <v>-12.934976705389474</v>
      </c>
      <c r="N17" s="569">
        <f t="shared" si="12"/>
        <v>-24.966153519583784</v>
      </c>
      <c r="O17" s="575" t="s">
        <v>75</v>
      </c>
      <c r="P17" s="568" t="s">
        <v>75</v>
      </c>
      <c r="Q17" s="697">
        <f>Q46/Q7*100-100</f>
        <v>-100</v>
      </c>
      <c r="R17" s="697">
        <f>R46/R7*100-100</f>
        <v>-100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-57.492186087657458</v>
      </c>
      <c r="Y17" s="570">
        <f t="shared" si="13"/>
        <v>49.120313061751233</v>
      </c>
      <c r="Z17" s="569">
        <f t="shared" si="13"/>
        <v>18.891998514921625</v>
      </c>
      <c r="AA17" s="569">
        <f t="shared" si="13"/>
        <v>-4.0103287264956862</v>
      </c>
      <c r="AB17" s="569">
        <f t="shared" si="13"/>
        <v>22.584911083529647</v>
      </c>
      <c r="AC17" s="571">
        <f t="shared" si="13"/>
        <v>94.91244471751358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-26.847112640345316</v>
      </c>
      <c r="C18" s="569">
        <f t="shared" si="14"/>
        <v>-10.569703345438398</v>
      </c>
      <c r="D18" s="569">
        <f>AVERAGE(D35:D41)/D8*100-100</f>
        <v>0.25813909202243224</v>
      </c>
      <c r="E18" s="569">
        <f>AVERAGE(E35:E41)/E8*100-100</f>
        <v>-16.102847048125497</v>
      </c>
      <c r="F18" s="571">
        <f t="shared" si="14"/>
        <v>17.193106913465385</v>
      </c>
      <c r="G18" s="569">
        <f t="shared" si="14"/>
        <v>-26.84711264034533</v>
      </c>
      <c r="H18" s="569">
        <f t="shared" si="14"/>
        <v>-10.56970334543837</v>
      </c>
      <c r="I18" s="569">
        <f t="shared" si="14"/>
        <v>0.49711556652354716</v>
      </c>
      <c r="J18" s="569">
        <f t="shared" si="14"/>
        <v>-16.089743637742856</v>
      </c>
      <c r="K18" s="569">
        <f t="shared" si="14"/>
        <v>0.85226525356989669</v>
      </c>
      <c r="L18" s="569">
        <f t="shared" si="14"/>
        <v>-14.113175581589147</v>
      </c>
      <c r="M18" s="569">
        <f t="shared" si="14"/>
        <v>-14.300247012678767</v>
      </c>
      <c r="N18" s="569">
        <f t="shared" si="14"/>
        <v>-13.892741993881103</v>
      </c>
      <c r="O18" s="575" t="s">
        <v>75</v>
      </c>
      <c r="P18" s="568" t="s">
        <v>75</v>
      </c>
      <c r="Q18" s="697">
        <f>AVERAGE(Q35:Q41)/Q8*100-100</f>
        <v>-14.285714285714292</v>
      </c>
      <c r="R18" s="697">
        <f>AVERAGE(R35:R41)/R8*100-100</f>
        <v>-14.285714285714278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-27.356691912275238</v>
      </c>
      <c r="Y18" s="570">
        <f t="shared" si="15"/>
        <v>45.882899656249322</v>
      </c>
      <c r="Z18" s="569">
        <f t="shared" si="15"/>
        <v>16.179959800772778</v>
      </c>
      <c r="AA18" s="569">
        <f t="shared" si="15"/>
        <v>6.0150402880718445</v>
      </c>
      <c r="AB18" s="569">
        <f t="shared" si="15"/>
        <v>25.345368527916563</v>
      </c>
      <c r="AC18" s="571">
        <f t="shared" si="15"/>
        <v>27.713808977592322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-26.435380356633871</v>
      </c>
      <c r="C19" s="569">
        <f t="shared" si="16"/>
        <v>-10.197455174136508</v>
      </c>
      <c r="D19" s="569">
        <f t="shared" si="16"/>
        <v>-6.9043621790425505</v>
      </c>
      <c r="E19" s="569">
        <f t="shared" si="16"/>
        <v>-14.513126253264772</v>
      </c>
      <c r="F19" s="571">
        <f t="shared" si="16"/>
        <v>41.401693327740333</v>
      </c>
      <c r="G19" s="569">
        <f t="shared" si="16"/>
        <v>-26.435380356633871</v>
      </c>
      <c r="H19" s="569">
        <f t="shared" si="16"/>
        <v>-10.197455174136522</v>
      </c>
      <c r="I19" s="569">
        <f t="shared" si="16"/>
        <v>5.2740868134083314</v>
      </c>
      <c r="J19" s="569">
        <f t="shared" si="16"/>
        <v>-13.695638040607278</v>
      </c>
      <c r="K19" s="569">
        <f t="shared" si="16"/>
        <v>-12.026152342285229</v>
      </c>
      <c r="L19" s="569">
        <f t="shared" si="16"/>
        <v>-21.205229766241331</v>
      </c>
      <c r="M19" s="569">
        <f t="shared" si="16"/>
        <v>-13.100676421650235</v>
      </c>
      <c r="N19" s="569">
        <f t="shared" si="16"/>
        <v>-21.086364890812419</v>
      </c>
      <c r="O19" s="575" t="s">
        <v>75</v>
      </c>
      <c r="P19" s="568" t="s">
        <v>75</v>
      </c>
      <c r="Q19" s="697">
        <f>AVERAGE(Q41:Q46)/Q9*100-100</f>
        <v>-100</v>
      </c>
      <c r="R19" s="697">
        <f>AVERAGE(R41:R46)/R9*100-100</f>
        <v>-100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-47.524807072990718</v>
      </c>
      <c r="Y19" s="570">
        <f t="shared" si="17"/>
        <v>49.176006566952339</v>
      </c>
      <c r="Z19" s="569">
        <f t="shared" si="17"/>
        <v>19.05356203706441</v>
      </c>
      <c r="AA19" s="569">
        <f t="shared" si="17"/>
        <v>0.32830463584747349</v>
      </c>
      <c r="AB19" s="569">
        <f t="shared" si="17"/>
        <v>25.112617441645895</v>
      </c>
      <c r="AC19" s="571">
        <f t="shared" si="17"/>
        <v>75.825891367600548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1.7565341792673905</v>
      </c>
      <c r="C20" s="569">
        <f t="shared" ref="C20:N20" si="18">C12-C10</f>
        <v>1.6930522506238219</v>
      </c>
      <c r="D20" s="569">
        <f t="shared" si="18"/>
        <v>-1.0818390911102256</v>
      </c>
      <c r="E20" s="569">
        <f t="shared" si="18"/>
        <v>1.680125725282096</v>
      </c>
      <c r="F20" s="571">
        <f t="shared" si="18"/>
        <v>3.7064600056491059</v>
      </c>
      <c r="G20" s="569">
        <f t="shared" si="18"/>
        <v>1.7565341792673905</v>
      </c>
      <c r="H20" s="569">
        <f t="shared" si="18"/>
        <v>1.6930522506238646</v>
      </c>
      <c r="I20" s="569">
        <f t="shared" si="18"/>
        <v>-0.84341901368658512</v>
      </c>
      <c r="J20" s="569">
        <f t="shared" si="18"/>
        <v>1.6966985452032191</v>
      </c>
      <c r="K20" s="569">
        <f t="shared" si="18"/>
        <v>-1.31538914068976</v>
      </c>
      <c r="L20" s="569">
        <f t="shared" si="18"/>
        <v>0.51465983641716662</v>
      </c>
      <c r="M20" s="569">
        <f t="shared" si="18"/>
        <v>1.6118775205710989</v>
      </c>
      <c r="N20" s="569">
        <f t="shared" si="18"/>
        <v>0.47158612130623112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-1.6441262825995864</v>
      </c>
      <c r="Y20" s="570">
        <f t="shared" si="19"/>
        <v>3.0045664456286971</v>
      </c>
      <c r="Z20" s="569">
        <f t="shared" si="19"/>
        <v>2.9530208812944352</v>
      </c>
      <c r="AA20" s="569">
        <f t="shared" si="19"/>
        <v>-0.53450648626682096</v>
      </c>
      <c r="AB20" s="569">
        <f t="shared" si="19"/>
        <v>2.6280085131925404</v>
      </c>
      <c r="AC20" s="571">
        <f t="shared" si="19"/>
        <v>6.3259934144320056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-0.17155790335344534</v>
      </c>
      <c r="C21" s="573">
        <f t="shared" ref="C21:N21" si="20">C13-C11</f>
        <v>-0.16250094977253582</v>
      </c>
      <c r="D21" s="573">
        <f t="shared" si="20"/>
        <v>-2.4774304984821214</v>
      </c>
      <c r="E21" s="573">
        <f t="shared" si="20"/>
        <v>0.2713320444830174</v>
      </c>
      <c r="F21" s="574">
        <f t="shared" si="20"/>
        <v>3.8389079142198312</v>
      </c>
      <c r="G21" s="569">
        <f t="shared" si="20"/>
        <v>-0.17155790335344534</v>
      </c>
      <c r="H21" s="569">
        <f t="shared" si="20"/>
        <v>-0.16250094977253582</v>
      </c>
      <c r="I21" s="569">
        <f t="shared" si="20"/>
        <v>2.1390537483574263</v>
      </c>
      <c r="J21" s="569">
        <f t="shared" si="20"/>
        <v>0.65371194481588191</v>
      </c>
      <c r="K21" s="569">
        <f t="shared" si="20"/>
        <v>-2.7969316656879073</v>
      </c>
      <c r="L21" s="569">
        <f t="shared" si="20"/>
        <v>-2.2141622160892354</v>
      </c>
      <c r="M21" s="569">
        <f t="shared" si="20"/>
        <v>0.1116917901532446</v>
      </c>
      <c r="N21" s="569">
        <f t="shared" si="20"/>
        <v>-2.2249410941750796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-8.5414380127664913</v>
      </c>
      <c r="Y21" s="572">
        <f t="shared" si="21"/>
        <v>-4.2071808183123949E-3</v>
      </c>
      <c r="Z21" s="573">
        <f t="shared" si="21"/>
        <v>-4.0422962224937464E-2</v>
      </c>
      <c r="AA21" s="573">
        <f t="shared" si="21"/>
        <v>-1.8512020651169223</v>
      </c>
      <c r="AB21" s="573">
        <f t="shared" si="21"/>
        <v>-0.82738212248595744</v>
      </c>
      <c r="AC21" s="574">
        <f t="shared" si="21"/>
        <v>5.4338700647972473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34.018964319482777</v>
      </c>
      <c r="C27" s="12">
        <f>C35/$E35*100</f>
        <v>59.029429718753676</v>
      </c>
      <c r="D27" s="643">
        <f>D35/$E35*100</f>
        <v>6.9516059617635531</v>
      </c>
      <c r="E27" s="382">
        <f>SUM(B27:D27)</f>
        <v>100</v>
      </c>
      <c r="F27" s="411"/>
      <c r="G27" s="11">
        <f>G35/$E35*100</f>
        <v>34.018964319482762</v>
      </c>
      <c r="H27" s="12">
        <f>H35/$E35*100</f>
        <v>59.029429718753612</v>
      </c>
      <c r="I27" s="643">
        <f>I35/$E35*100</f>
        <v>6.9516059617635531</v>
      </c>
      <c r="J27" s="382">
        <f>SUM(G27:I27)</f>
        <v>99.999999999999929</v>
      </c>
      <c r="K27" s="72">
        <f>K35/$N35*100</f>
        <v>2.0296743860287463</v>
      </c>
      <c r="L27" s="72">
        <f>L35/$N35*100</f>
        <v>97.970325613971255</v>
      </c>
      <c r="M27" s="537">
        <f>M35/$N35*100</f>
        <v>43.785820028305885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30.946109752719348</v>
      </c>
      <c r="C28" s="12">
        <f>C41/$E41*100</f>
        <v>62.14625264743956</v>
      </c>
      <c r="D28" s="643">
        <f>D41/$E41*100</f>
        <v>6.9076375998411041</v>
      </c>
      <c r="E28" s="382">
        <f>SUM(B28:D28)</f>
        <v>100.00000000000001</v>
      </c>
      <c r="F28" s="411"/>
      <c r="G28" s="11">
        <f>G41/$J41*100</f>
        <v>30.917230619154111</v>
      </c>
      <c r="H28" s="12">
        <f>H41/$J41*100</f>
        <v>62.088257314742656</v>
      </c>
      <c r="I28" s="643">
        <f>I41/$J41*100</f>
        <v>6.9945120661032298</v>
      </c>
      <c r="J28" s="382">
        <f>SUM(G28:I28)</f>
        <v>100</v>
      </c>
      <c r="K28" s="72">
        <f>K41/$N41*100</f>
        <v>1.5172409528400261</v>
      </c>
      <c r="L28" s="72">
        <f>L41/$N41*100</f>
        <v>98.482759047159973</v>
      </c>
      <c r="M28" s="537">
        <f>M41/$N41*100</f>
        <v>45.792952382298751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17.880134853131576</v>
      </c>
      <c r="C29" s="22">
        <f>C46/$E46*100</f>
        <v>72.919346199850523</v>
      </c>
      <c r="D29" s="644">
        <f>D46/$E46*100</f>
        <v>9.2005189470179172</v>
      </c>
      <c r="E29" s="365">
        <f>SUM(B29:D29)</f>
        <v>100.00000000000001</v>
      </c>
      <c r="F29" s="50"/>
      <c r="G29" s="21">
        <f>G46/$J46*100</f>
        <v>17.759165882603636</v>
      </c>
      <c r="H29" s="22">
        <f>H46/$J46*100</f>
        <v>72.426006618587721</v>
      </c>
      <c r="I29" s="644">
        <f>I46/$J46*100</f>
        <v>9.8148274988086506</v>
      </c>
      <c r="J29" s="365">
        <f>SUM(G29:I29)</f>
        <v>100.00000000000001</v>
      </c>
      <c r="K29" s="76">
        <f>K46/$N46*100</f>
        <v>1.376820233084056</v>
      </c>
      <c r="L29" s="76">
        <f>L46/$N46*100</f>
        <v>98.623179766915953</v>
      </c>
      <c r="M29" s="538">
        <f>M46/$N46*100</f>
        <v>48.995570405766834</v>
      </c>
      <c r="N29" s="366">
        <f>SUM(K29:L29)</f>
        <v>100.00000000000001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519.16067221923845</v>
      </c>
      <c r="C35" s="74">
        <f>SIM_BASE!C105</f>
        <v>900.84336859001678</v>
      </c>
      <c r="D35" s="74">
        <f>SIM_BASE!D105</f>
        <v>106.0878982152183</v>
      </c>
      <c r="E35" s="173">
        <f>SIM_BASE!E105</f>
        <v>1526.0919390244735</v>
      </c>
      <c r="F35" s="75">
        <f>SIM_BASE!F105</f>
        <v>4444.3394757200276</v>
      </c>
      <c r="G35" s="167">
        <f>SIM_BASE!G105</f>
        <v>519.16067221923834</v>
      </c>
      <c r="H35" s="74">
        <f>SIM_BASE!H105</f>
        <v>900.84336859001587</v>
      </c>
      <c r="I35" s="74">
        <f>SIM_BASE!I105</f>
        <v>106.0878982152183</v>
      </c>
      <c r="J35" s="173">
        <f>SIM_BASE!J105</f>
        <v>1526.0919390244724</v>
      </c>
      <c r="K35" s="74">
        <f>SIM_BASE!K105</f>
        <v>224.47620785559965</v>
      </c>
      <c r="L35" s="74">
        <f>SIM_BASE!L105</f>
        <v>10835.239054887063</v>
      </c>
      <c r="M35" s="74">
        <f t="shared" ref="M35:M46" si="27">2*(B35*$B$62*$C$62+C35*$B$63*$C$63+D35*$B$64*$C$64)</f>
        <v>4842.587020587579</v>
      </c>
      <c r="N35" s="510">
        <f>SIM_BASE!M105</f>
        <v>11059.715262742662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6615.3687870226358</v>
      </c>
      <c r="Y35" s="74">
        <f>SIM_BASE!S105</f>
        <v>105690.28718914741</v>
      </c>
      <c r="Z35" s="74">
        <f>SIM_BASE!T105</f>
        <v>83820.389364263101</v>
      </c>
      <c r="AA35" s="74">
        <f>SIM_BASE!U105</f>
        <v>93437.392390374021</v>
      </c>
      <c r="AB35" s="95">
        <f>SIM_BASE!V105</f>
        <v>91928.838257723939</v>
      </c>
      <c r="AC35" s="75">
        <f>SIM_BASE!W105</f>
        <v>7796.6736639480869</v>
      </c>
      <c r="AD35" s="17">
        <v>95750.9</v>
      </c>
      <c r="AE35" s="11">
        <f t="shared" si="25"/>
        <v>15.9381472030495</v>
      </c>
      <c r="AF35" s="13">
        <f t="shared" si="26"/>
        <v>2.3443770017367949</v>
      </c>
      <c r="AG35" s="587">
        <f t="shared" ref="AG35:AG46" si="28">M35-(F35-K35)</f>
        <v>622.72375272315094</v>
      </c>
      <c r="AH35" s="375"/>
      <c r="AI35" s="700">
        <f t="shared" ref="AI35:AI46" si="29">B35/B34*100-100</f>
        <v>-31.198722762734548</v>
      </c>
      <c r="AJ35" s="701">
        <f t="shared" ref="AJ35:AJ46" si="30">C35/C34*100-100</f>
        <v>-14.969596776675246</v>
      </c>
      <c r="AK35" s="701">
        <f t="shared" ref="AK35:AK46" si="31">D35/D34*100-100</f>
        <v>8.533067771966941</v>
      </c>
      <c r="AL35" s="704">
        <f t="shared" ref="AL35:AL46" si="32">E35/E34*100-100</f>
        <v>-20.173616648543529</v>
      </c>
      <c r="AM35" s="504"/>
      <c r="AN35" s="701"/>
    </row>
    <row r="36" spans="1:43" x14ac:dyDescent="0.3">
      <c r="A36" s="513">
        <v>2020</v>
      </c>
      <c r="B36" s="167">
        <f>SIM_BASE!B106</f>
        <v>596.43422056217662</v>
      </c>
      <c r="C36" s="74">
        <f>SIM_BASE!C106</f>
        <v>1041.2808759434479</v>
      </c>
      <c r="D36" s="74">
        <f>SIM_BASE!D106</f>
        <v>106.74834915703639</v>
      </c>
      <c r="E36" s="173">
        <f>SIM_BASE!E106</f>
        <v>1744.4634456626609</v>
      </c>
      <c r="F36" s="75">
        <f>SIM_BASE!F106</f>
        <v>4779.2262277113887</v>
      </c>
      <c r="G36" s="167">
        <f>SIM_BASE!G106</f>
        <v>596.43422056217662</v>
      </c>
      <c r="H36" s="74">
        <f>SIM_BASE!H106</f>
        <v>1041.2808759434477</v>
      </c>
      <c r="I36" s="74">
        <f>SIM_BASE!I106</f>
        <v>106.7483491570364</v>
      </c>
      <c r="J36" s="173">
        <f>SIM_BASE!J106</f>
        <v>1744.4634456626609</v>
      </c>
      <c r="K36" s="74">
        <f>SIM_BASE!K106</f>
        <v>243.80487694590443</v>
      </c>
      <c r="L36" s="74">
        <f>SIM_BASE!L106</f>
        <v>12831.993862749674</v>
      </c>
      <c r="M36" s="74">
        <f t="shared" si="27"/>
        <v>5526.9347049737571</v>
      </c>
      <c r="N36" s="510">
        <f>SIM_BASE!M106</f>
        <v>13075.798739695578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8296.5655119841904</v>
      </c>
      <c r="Y36" s="74">
        <f>SIM_BASE!S106</f>
        <v>131229.35194496636</v>
      </c>
      <c r="Z36" s="74">
        <f>SIM_BASE!T106</f>
        <v>102594.29768631338</v>
      </c>
      <c r="AA36" s="74">
        <f>SIM_BASE!U106</f>
        <v>93578.323146377705</v>
      </c>
      <c r="AB36" s="95">
        <f>SIM_BASE!V106</f>
        <v>111832.94691648582</v>
      </c>
      <c r="AC36" s="75">
        <f>SIM_BASE!W106</f>
        <v>8441.7778994930395</v>
      </c>
      <c r="AD36" s="17">
        <v>96848.3</v>
      </c>
      <c r="AE36" s="11">
        <f t="shared" si="25"/>
        <v>18.012329030686761</v>
      </c>
      <c r="AF36" s="13">
        <f t="shared" si="26"/>
        <v>2.5173893289392213</v>
      </c>
      <c r="AG36" s="587">
        <f t="shared" si="28"/>
        <v>991.51335420827309</v>
      </c>
      <c r="AH36" s="375"/>
      <c r="AI36" s="700">
        <f t="shared" si="29"/>
        <v>14.884322422308998</v>
      </c>
      <c r="AJ36" s="701">
        <f t="shared" si="30"/>
        <v>15.589558878947102</v>
      </c>
      <c r="AK36" s="701">
        <f t="shared" si="31"/>
        <v>0.62255068950301506</v>
      </c>
      <c r="AL36" s="704">
        <f t="shared" si="32"/>
        <v>14.309197306800357</v>
      </c>
      <c r="AM36" s="504"/>
    </row>
    <row r="37" spans="1:43" x14ac:dyDescent="0.3">
      <c r="A37" s="513">
        <v>2021</v>
      </c>
      <c r="B37" s="167">
        <f>SIM_BASE!B107</f>
        <v>613.87288903796764</v>
      </c>
      <c r="C37" s="74">
        <f>SIM_BASE!C107</f>
        <v>1090.3861217222279</v>
      </c>
      <c r="D37" s="74">
        <f>SIM_BASE!D107</f>
        <v>113.16855905154695</v>
      </c>
      <c r="E37" s="173">
        <f>SIM_BASE!E107</f>
        <v>1817.4275698117424</v>
      </c>
      <c r="F37" s="75">
        <f>SIM_BASE!F107</f>
        <v>5165.7038045854515</v>
      </c>
      <c r="G37" s="167">
        <f>SIM_BASE!G107</f>
        <v>613.8728890379673</v>
      </c>
      <c r="H37" s="74">
        <f>SIM_BASE!H107</f>
        <v>1090.3861217222282</v>
      </c>
      <c r="I37" s="74">
        <f>SIM_BASE!I107</f>
        <v>113.16855905154698</v>
      </c>
      <c r="J37" s="173">
        <f>SIM_BASE!J107</f>
        <v>1817.4275698117424</v>
      </c>
      <c r="K37" s="74">
        <f>SIM_BASE!K107</f>
        <v>242.47935307280051</v>
      </c>
      <c r="L37" s="74">
        <f>SIM_BASE!L107</f>
        <v>13253.680353746446</v>
      </c>
      <c r="M37" s="74">
        <f t="shared" si="27"/>
        <v>5768.6409766886509</v>
      </c>
      <c r="N37" s="510">
        <f>SIM_BASE!M107</f>
        <v>13496.159706819246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8330.448902233793</v>
      </c>
      <c r="Y37" s="74">
        <f>SIM_BASE!S107</f>
        <v>138933.90068968674</v>
      </c>
      <c r="Z37" s="74">
        <f>SIM_BASE!T107</f>
        <v>106464.10968812437</v>
      </c>
      <c r="AA37" s="74">
        <f>SIM_BASE!U107</f>
        <v>96489.49370554644</v>
      </c>
      <c r="AB37" s="95">
        <f>SIM_BASE!V107</f>
        <v>116810.33300017359</v>
      </c>
      <c r="AC37" s="75">
        <f>SIM_BASE!W107</f>
        <v>9314.3059561476493</v>
      </c>
      <c r="AD37" s="17">
        <v>97958.3</v>
      </c>
      <c r="AE37" s="11">
        <f t="shared" si="25"/>
        <v>18.553073806014826</v>
      </c>
      <c r="AF37" s="13">
        <f t="shared" si="26"/>
        <v>2.4753323921791264</v>
      </c>
      <c r="AG37" s="587">
        <f t="shared" si="28"/>
        <v>845.4165251759996</v>
      </c>
      <c r="AH37" s="375"/>
      <c r="AI37" s="700">
        <f t="shared" si="29"/>
        <v>2.9238209134536248</v>
      </c>
      <c r="AJ37" s="701">
        <f t="shared" si="30"/>
        <v>4.7158501527542569</v>
      </c>
      <c r="AK37" s="701">
        <f t="shared" si="31"/>
        <v>6.0143411539469014</v>
      </c>
      <c r="AL37" s="704">
        <f t="shared" si="32"/>
        <v>4.1826112396046824</v>
      </c>
      <c r="AM37" s="504"/>
    </row>
    <row r="38" spans="1:43" x14ac:dyDescent="0.3">
      <c r="A38" s="513">
        <v>2022</v>
      </c>
      <c r="B38" s="167">
        <f>SIM_BASE!B108</f>
        <v>631.77305322009431</v>
      </c>
      <c r="C38" s="74">
        <f>SIM_BASE!C108</f>
        <v>1147.8869758319445</v>
      </c>
      <c r="D38" s="74">
        <f>SIM_BASE!D108</f>
        <v>120.92213536385839</v>
      </c>
      <c r="E38" s="173">
        <f>SIM_BASE!E108</f>
        <v>1900.5821644158971</v>
      </c>
      <c r="F38" s="75">
        <f>SIM_BASE!F108</f>
        <v>5607.0772376666982</v>
      </c>
      <c r="G38" s="167">
        <f>SIM_BASE!G108</f>
        <v>631.77305322009443</v>
      </c>
      <c r="H38" s="74">
        <f>SIM_BASE!H108</f>
        <v>1147.8869758319445</v>
      </c>
      <c r="I38" s="74">
        <f>SIM_BASE!I108</f>
        <v>120.92213536385836</v>
      </c>
      <c r="J38" s="173">
        <f>SIM_BASE!J108</f>
        <v>1900.5821644158973</v>
      </c>
      <c r="K38" s="74">
        <f>SIM_BASE!K108</f>
        <v>240.80442344017717</v>
      </c>
      <c r="L38" s="74">
        <f>SIM_BASE!L108</f>
        <v>13705.10919232075</v>
      </c>
      <c r="M38" s="74">
        <f t="shared" si="27"/>
        <v>6046.8504449631409</v>
      </c>
      <c r="N38" s="510">
        <f>SIM_BASE!M108</f>
        <v>13945.913615760926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8338.8293780942258</v>
      </c>
      <c r="Y38" s="74">
        <f>SIM_BASE!S108</f>
        <v>146895.78187748158</v>
      </c>
      <c r="Z38" s="74">
        <f>SIM_BASE!T108</f>
        <v>109657.8292566811</v>
      </c>
      <c r="AA38" s="74">
        <f>SIM_BASE!U108</f>
        <v>98568.167422198254</v>
      </c>
      <c r="AB38" s="95">
        <f>SIM_BASE!V108</f>
        <v>121330.54188588628</v>
      </c>
      <c r="AC38" s="75">
        <f>SIM_BASE!W108</f>
        <v>10285.947051920752</v>
      </c>
      <c r="AD38" s="17">
        <v>99081</v>
      </c>
      <c r="AE38" s="11">
        <f t="shared" si="25"/>
        <v>19.182105190863005</v>
      </c>
      <c r="AF38" s="13">
        <f t="shared" si="26"/>
        <v>2.4303794212833658</v>
      </c>
      <c r="AG38" s="587">
        <f t="shared" si="28"/>
        <v>680.57763073661954</v>
      </c>
      <c r="AH38" s="375"/>
      <c r="AI38" s="700">
        <f t="shared" si="29"/>
        <v>2.9159398471203133</v>
      </c>
      <c r="AJ38" s="701">
        <f t="shared" si="30"/>
        <v>5.2734396526338685</v>
      </c>
      <c r="AK38" s="701">
        <f t="shared" si="31"/>
        <v>6.8513519808799401</v>
      </c>
      <c r="AL38" s="704">
        <f t="shared" si="32"/>
        <v>4.5754007469342071</v>
      </c>
      <c r="AM38" s="504"/>
    </row>
    <row r="39" spans="1:43" x14ac:dyDescent="0.3">
      <c r="A39" s="513">
        <v>2023</v>
      </c>
      <c r="B39" s="167">
        <f>SIM_BASE!B109</f>
        <v>650.23611705880239</v>
      </c>
      <c r="C39" s="74">
        <f>SIM_BASE!C109</f>
        <v>1215.1157405191709</v>
      </c>
      <c r="D39" s="74">
        <f>SIM_BASE!D109</f>
        <v>130.26529855673215</v>
      </c>
      <c r="E39" s="173">
        <f>SIM_BASE!E109</f>
        <v>1995.6171561347055</v>
      </c>
      <c r="F39" s="75">
        <f>SIM_BASE!F109</f>
        <v>6082.8789413673439</v>
      </c>
      <c r="G39" s="167">
        <f>SIM_BASE!G109</f>
        <v>650.23611705880239</v>
      </c>
      <c r="H39" s="74">
        <f>SIM_BASE!H109</f>
        <v>1215.1157405191714</v>
      </c>
      <c r="I39" s="74">
        <f>SIM_BASE!I109</f>
        <v>130.26529855673215</v>
      </c>
      <c r="J39" s="173">
        <f>SIM_BASE!J109</f>
        <v>1995.617156134706</v>
      </c>
      <c r="K39" s="74">
        <f>SIM_BASE!K109</f>
        <v>239.82742737815065</v>
      </c>
      <c r="L39" s="74">
        <f>SIM_BASE!L109</f>
        <v>14221.958310201711</v>
      </c>
      <c r="M39" s="74">
        <f t="shared" si="27"/>
        <v>6367.594983105475</v>
      </c>
      <c r="N39" s="510">
        <f>SIM_BASE!M109</f>
        <v>14461.785737579861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8378.8997962125195</v>
      </c>
      <c r="Y39" s="74">
        <f>SIM_BASE!S109</f>
        <v>155072.36856568189</v>
      </c>
      <c r="Z39" s="74">
        <f>SIM_BASE!T109</f>
        <v>112059.87898999</v>
      </c>
      <c r="AA39" s="74">
        <f>SIM_BASE!U109</f>
        <v>99712.136198479493</v>
      </c>
      <c r="AB39" s="95">
        <f>SIM_BASE!V109</f>
        <v>125268.72103890698</v>
      </c>
      <c r="AC39" s="75">
        <f>SIM_BASE!W109</f>
        <v>11276.533156822363</v>
      </c>
      <c r="AD39" s="17">
        <v>100216.5</v>
      </c>
      <c r="AE39" s="11">
        <f t="shared" si="25"/>
        <v>19.913059786908402</v>
      </c>
      <c r="AF39" s="13">
        <f t="shared" si="26"/>
        <v>2.3930932269451701</v>
      </c>
      <c r="AG39" s="587">
        <f t="shared" si="28"/>
        <v>524.54346911628181</v>
      </c>
      <c r="AH39" s="375"/>
      <c r="AI39" s="700">
        <f t="shared" si="29"/>
        <v>2.9224202812391979</v>
      </c>
      <c r="AJ39" s="701">
        <f t="shared" si="30"/>
        <v>5.8567407856946545</v>
      </c>
      <c r="AK39" s="701">
        <f t="shared" si="31"/>
        <v>7.7265946096303253</v>
      </c>
      <c r="AL39" s="704">
        <f t="shared" si="32"/>
        <v>5.0003095629393783</v>
      </c>
      <c r="AM39" s="504"/>
    </row>
    <row r="40" spans="1:43" x14ac:dyDescent="0.3">
      <c r="A40" s="513">
        <v>2024</v>
      </c>
      <c r="B40" s="167">
        <f>SIM_BASE!B110</f>
        <v>669.37786262742804</v>
      </c>
      <c r="C40" s="74">
        <f>SIM_BASE!C110</f>
        <v>1293.2346337352724</v>
      </c>
      <c r="D40" s="74">
        <f>SIM_BASE!D110</f>
        <v>141.44760911279025</v>
      </c>
      <c r="E40" s="173">
        <f>SIM_BASE!E110</f>
        <v>2104.0601054754907</v>
      </c>
      <c r="F40" s="75">
        <f>SIM_BASE!F110</f>
        <v>6553.6478796533274</v>
      </c>
      <c r="G40" s="167">
        <f>SIM_BASE!G110</f>
        <v>669.37786262742793</v>
      </c>
      <c r="H40" s="74">
        <f>SIM_BASE!H110</f>
        <v>1293.2346337352728</v>
      </c>
      <c r="I40" s="74">
        <f>SIM_BASE!I110</f>
        <v>141.44760911279025</v>
      </c>
      <c r="J40" s="173">
        <f>SIM_BASE!J110</f>
        <v>2104.0601054754911</v>
      </c>
      <c r="K40" s="74">
        <f>SIM_BASE!K110</f>
        <v>239.96987536409367</v>
      </c>
      <c r="L40" s="74">
        <f>SIM_BASE!L110</f>
        <v>14806.463479018932</v>
      </c>
      <c r="M40" s="74">
        <f t="shared" si="27"/>
        <v>6736.3008359596533</v>
      </c>
      <c r="N40" s="510">
        <f>SIM_BASE!M110</f>
        <v>15046.433354383025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8492.7784747296955</v>
      </c>
      <c r="Y40" s="74">
        <f>SIM_BASE!S110</f>
        <v>163395.68856576929</v>
      </c>
      <c r="Z40" s="74">
        <f>SIM_BASE!T110</f>
        <v>113620.55121930811</v>
      </c>
      <c r="AA40" s="74">
        <f>SIM_BASE!U110</f>
        <v>99912.465558872354</v>
      </c>
      <c r="AB40" s="95">
        <f>SIM_BASE!V110</f>
        <v>128534.28824854924</v>
      </c>
      <c r="AC40" s="75">
        <f>SIM_BASE!W110</f>
        <v>12261.434883922784</v>
      </c>
      <c r="AD40" s="17">
        <v>101365.1</v>
      </c>
      <c r="AE40" s="11">
        <f t="shared" si="25"/>
        <v>20.757243918029882</v>
      </c>
      <c r="AF40" s="13">
        <f t="shared" si="26"/>
        <v>2.3673816270500758</v>
      </c>
      <c r="AG40" s="587">
        <f t="shared" si="28"/>
        <v>422.62283167041915</v>
      </c>
      <c r="AH40" s="375"/>
      <c r="AI40" s="700">
        <f t="shared" si="29"/>
        <v>2.9438145723447349</v>
      </c>
      <c r="AJ40" s="701">
        <f t="shared" si="30"/>
        <v>6.4289261188176425</v>
      </c>
      <c r="AK40" s="701">
        <f t="shared" si="31"/>
        <v>8.5842589545734427</v>
      </c>
      <c r="AL40" s="704">
        <f t="shared" si="32"/>
        <v>5.4340557760501156</v>
      </c>
      <c r="AM40" s="504"/>
    </row>
    <row r="41" spans="1:43" x14ac:dyDescent="0.3">
      <c r="A41" s="550">
        <v>2025</v>
      </c>
      <c r="B41" s="130">
        <f>SIM_BASE!B111</f>
        <v>688.94581946292431</v>
      </c>
      <c r="C41" s="131">
        <f>SIM_BASE!C111</f>
        <v>1383.5471178401617</v>
      </c>
      <c r="D41" s="131">
        <f>SIM_BASE!D111</f>
        <v>153.78307919163402</v>
      </c>
      <c r="E41" s="551">
        <f>SIM_BASE!E111</f>
        <v>2226.2760164947199</v>
      </c>
      <c r="F41" s="133">
        <f>SIM_BASE!F111</f>
        <v>7146.3482917984447</v>
      </c>
      <c r="G41" s="130">
        <f>SIM_BASE!G111</f>
        <v>688.94581946292419</v>
      </c>
      <c r="H41" s="131">
        <f>SIM_BASE!H111</f>
        <v>1383.5471178401617</v>
      </c>
      <c r="I41" s="131">
        <f>SIM_BASE!I111</f>
        <v>155.86259670163957</v>
      </c>
      <c r="J41" s="551">
        <f>SIM_BASE!J111</f>
        <v>2228.3555340047255</v>
      </c>
      <c r="K41" s="131">
        <f>SIM_BASE!K111</f>
        <v>237.04394846339193</v>
      </c>
      <c r="L41" s="131">
        <f>SIM_BASE!L111</f>
        <v>15386.311591715281</v>
      </c>
      <c r="M41" s="131">
        <f t="shared" si="27"/>
        <v>7154.3957630312534</v>
      </c>
      <c r="N41" s="552">
        <f>SIM_BASE!M111</f>
        <v>15623.355540178673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0</v>
      </c>
      <c r="R41" s="665">
        <f>IF(SIM_BASE!Q111&gt;0,SIM_BASE!Q111,0)</f>
        <v>0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2.0725175100055515</v>
      </c>
      <c r="W41" s="665">
        <f>IF(SIM_BASE!Q111&lt;0,-SIM_BASE!Q111,0)</f>
        <v>2.0585175100055517</v>
      </c>
      <c r="X41" s="133">
        <f>IF(SIM_BASE!R111&lt;0,-SIM_BASE!R111,0)</f>
        <v>8477.0002483802291</v>
      </c>
      <c r="Y41" s="131">
        <f>SIM_BASE!S111</f>
        <v>171987.49058108105</v>
      </c>
      <c r="Z41" s="131">
        <f>SIM_BASE!T111</f>
        <v>114297.20640765746</v>
      </c>
      <c r="AA41" s="131">
        <f>SIM_BASE!U111</f>
        <v>98326.720058561055</v>
      </c>
      <c r="AB41" s="132">
        <f>SIM_BASE!V111</f>
        <v>131016.38701569726</v>
      </c>
      <c r="AC41" s="133">
        <f>SIM_BASE!W111</f>
        <v>13459.432971022987</v>
      </c>
      <c r="AD41" s="553">
        <v>102526.8</v>
      </c>
      <c r="AE41" s="554">
        <f t="shared" si="25"/>
        <v>21.734371247368742</v>
      </c>
      <c r="AF41" s="555">
        <f t="shared" si="26"/>
        <v>2.3120193789662009</v>
      </c>
      <c r="AG41" s="588">
        <f t="shared" si="28"/>
        <v>245.09141969620032</v>
      </c>
      <c r="AH41" s="375"/>
      <c r="AI41" s="700">
        <f t="shared" si="29"/>
        <v>2.9233050460749439</v>
      </c>
      <c r="AJ41" s="701">
        <f t="shared" si="30"/>
        <v>6.9834569651168579</v>
      </c>
      <c r="AK41" s="701">
        <f t="shared" si="31"/>
        <v>8.7208756346015548</v>
      </c>
      <c r="AL41" s="704">
        <f t="shared" si="32"/>
        <v>5.8085750830587699</v>
      </c>
      <c r="AM41" s="504"/>
    </row>
    <row r="42" spans="1:43" x14ac:dyDescent="0.3">
      <c r="A42" s="513">
        <v>2026</v>
      </c>
      <c r="B42" s="167">
        <f>SIM_BASE!B112</f>
        <v>662.04956516413677</v>
      </c>
      <c r="C42" s="74">
        <f>SIM_BASE!C112</f>
        <v>1488.9558790262558</v>
      </c>
      <c r="D42" s="74">
        <f>SIM_BASE!D112</f>
        <v>166.72728474576579</v>
      </c>
      <c r="E42" s="173">
        <f>SIM_BASE!E112</f>
        <v>2317.7327289361583</v>
      </c>
      <c r="F42" s="75">
        <f>SIM_BASE!F112</f>
        <v>7861.0876829345352</v>
      </c>
      <c r="G42" s="167">
        <f>SIM_BASE!G112</f>
        <v>662.04956516413677</v>
      </c>
      <c r="H42" s="74">
        <f>SIM_BASE!H112</f>
        <v>1488.9558790262558</v>
      </c>
      <c r="I42" s="74">
        <f>SIM_BASE!I112</f>
        <v>175.38346076431867</v>
      </c>
      <c r="J42" s="173">
        <f>SIM_BASE!J112</f>
        <v>2326.3889049547115</v>
      </c>
      <c r="K42" s="74">
        <f>SIM_BASE!K112</f>
        <v>241.85867639842024</v>
      </c>
      <c r="L42" s="74">
        <f>SIM_BASE!L112</f>
        <v>15972.066236279374</v>
      </c>
      <c r="M42" s="74">
        <f t="shared" si="27"/>
        <v>7523.2851292721543</v>
      </c>
      <c r="N42" s="510">
        <f>SIM_BASE!M112</f>
        <v>16213.924912677794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0</v>
      </c>
      <c r="R42" s="88">
        <f>IF(SIM_BASE!Q112&gt;0,SIM_BASE!Q112,0)</f>
        <v>0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8.6491760185528737</v>
      </c>
      <c r="W42" s="88">
        <f>IF(SIM_BASE!Q112&lt;0,-SIM_BASE!Q112,0)</f>
        <v>8.6351760185528743</v>
      </c>
      <c r="X42" s="75">
        <f>IF(SIM_BASE!R112&lt;0,-SIM_BASE!R112,0)</f>
        <v>8352.8302297432565</v>
      </c>
      <c r="Y42" s="74">
        <f>SIM_BASE!S112</f>
        <v>197050.64298359834</v>
      </c>
      <c r="Z42" s="74">
        <f>SIM_BASE!T112</f>
        <v>114891.91249939523</v>
      </c>
      <c r="AA42" s="74">
        <f>SIM_BASE!U112</f>
        <v>95130.126079945068</v>
      </c>
      <c r="AB42" s="95">
        <f>SIM_BASE!V112</f>
        <v>136783.03362274286</v>
      </c>
      <c r="AC42" s="75">
        <f>SIM_BASE!W112</f>
        <v>14752.806130398134</v>
      </c>
      <c r="AD42" s="17">
        <v>103701.8</v>
      </c>
      <c r="AE42" s="11">
        <f t="shared" si="25"/>
        <v>22.433447683210048</v>
      </c>
      <c r="AF42" s="13">
        <f t="shared" si="26"/>
        <v>2.3322514787440549</v>
      </c>
      <c r="AG42" s="587">
        <f t="shared" si="28"/>
        <v>-95.94387726396053</v>
      </c>
      <c r="AH42" s="375"/>
      <c r="AI42" s="700">
        <f t="shared" si="29"/>
        <v>-3.9039723500688126</v>
      </c>
      <c r="AJ42" s="701">
        <f t="shared" si="30"/>
        <v>7.6187330252002141</v>
      </c>
      <c r="AK42" s="701">
        <f t="shared" si="31"/>
        <v>8.4171845317270453</v>
      </c>
      <c r="AL42" s="704">
        <f t="shared" si="32"/>
        <v>4.108058109768308</v>
      </c>
      <c r="AM42" s="504"/>
    </row>
    <row r="43" spans="1:43" x14ac:dyDescent="0.3">
      <c r="A43" s="513">
        <v>2027</v>
      </c>
      <c r="B43" s="167">
        <f>SIM_BASE!B113</f>
        <v>630.60386009579315</v>
      </c>
      <c r="C43" s="74">
        <f>SIM_BASE!C113</f>
        <v>1611.0968456893847</v>
      </c>
      <c r="D43" s="74">
        <f>SIM_BASE!D113</f>
        <v>183.05759286362411</v>
      </c>
      <c r="E43" s="173">
        <f>SIM_BASE!E113</f>
        <v>2424.7582986488019</v>
      </c>
      <c r="F43" s="75">
        <f>SIM_BASE!F113</f>
        <v>8686.7994154188236</v>
      </c>
      <c r="G43" s="167">
        <f>SIM_BASE!G113</f>
        <v>630.60386009579315</v>
      </c>
      <c r="H43" s="74">
        <f>SIM_BASE!H113</f>
        <v>1611.0968456893843</v>
      </c>
      <c r="I43" s="74">
        <f>SIM_BASE!I113</f>
        <v>198.03356873141649</v>
      </c>
      <c r="J43" s="173">
        <f>SIM_BASE!J113</f>
        <v>2439.7342745165938</v>
      </c>
      <c r="K43" s="74">
        <f>SIM_BASE!K113</f>
        <v>246.8668267897776</v>
      </c>
      <c r="L43" s="74">
        <f>SIM_BASE!L113</f>
        <v>16643.993034903382</v>
      </c>
      <c r="M43" s="74">
        <f t="shared" si="27"/>
        <v>7955.3112095256001</v>
      </c>
      <c r="N43" s="510">
        <f>SIM_BASE!M113</f>
        <v>16890.859861693159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0</v>
      </c>
      <c r="R43" s="88">
        <f>IF(SIM_BASE!Q113&gt;0,SIM_BASE!Q113,0)</f>
        <v>0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14.968975867792318</v>
      </c>
      <c r="W43" s="88">
        <f>IF(SIM_BASE!Q113&lt;0,-SIM_BASE!Q113,0)</f>
        <v>14.954975867792319</v>
      </c>
      <c r="X43" s="75">
        <f>IF(SIM_BASE!R113&lt;0,-SIM_BASE!R113,0)</f>
        <v>8204.0534462743344</v>
      </c>
      <c r="Y43" s="74">
        <f>SIM_BASE!S113</f>
        <v>227823.97521933212</v>
      </c>
      <c r="Z43" s="74">
        <f>SIM_BASE!T113</f>
        <v>114720.74716481449</v>
      </c>
      <c r="AA43" s="74">
        <f>SIM_BASE!U113</f>
        <v>91808.933115048218</v>
      </c>
      <c r="AB43" s="95">
        <f>SIM_BASE!V113</f>
        <v>142095.0496024522</v>
      </c>
      <c r="AC43" s="75">
        <f>SIM_BASE!W113</f>
        <v>16184.373951956379</v>
      </c>
      <c r="AD43" s="17">
        <v>104890.3</v>
      </c>
      <c r="AE43" s="11">
        <f t="shared" si="25"/>
        <v>23.25986554063239</v>
      </c>
      <c r="AF43" s="13">
        <f t="shared" si="26"/>
        <v>2.3535715579970464</v>
      </c>
      <c r="AG43" s="587">
        <f t="shared" si="28"/>
        <v>-484.62137910344609</v>
      </c>
      <c r="AH43" s="375"/>
      <c r="AI43" s="700">
        <f t="shared" si="29"/>
        <v>-4.7497508831604591</v>
      </c>
      <c r="AJ43" s="701">
        <f t="shared" si="30"/>
        <v>8.2031286745048817</v>
      </c>
      <c r="AK43" s="701">
        <f t="shared" si="31"/>
        <v>9.7946224835122848</v>
      </c>
      <c r="AL43" s="704">
        <f t="shared" si="32"/>
        <v>4.6176838414741894</v>
      </c>
      <c r="AM43" s="504"/>
    </row>
    <row r="44" spans="1:43" x14ac:dyDescent="0.3">
      <c r="A44" s="513">
        <v>2028</v>
      </c>
      <c r="B44" s="167">
        <f>SIM_BASE!B114</f>
        <v>595.46205083735401</v>
      </c>
      <c r="C44" s="74">
        <f>SIM_BASE!C114</f>
        <v>1752.9139676027407</v>
      </c>
      <c r="D44" s="74">
        <f>SIM_BASE!D114</f>
        <v>204.715598774802</v>
      </c>
      <c r="E44" s="173">
        <f>SIM_BASE!E114</f>
        <v>2553.0916172148968</v>
      </c>
      <c r="F44" s="75">
        <f>SIM_BASE!F114</f>
        <v>9633.5315570351522</v>
      </c>
      <c r="G44" s="167">
        <f>SIM_BASE!G114</f>
        <v>595.4620508373539</v>
      </c>
      <c r="H44" s="74">
        <f>SIM_BASE!H114</f>
        <v>1752.913967602741</v>
      </c>
      <c r="I44" s="74">
        <f>SIM_BASE!I114</f>
        <v>223.10636091878379</v>
      </c>
      <c r="J44" s="173">
        <f>SIM_BASE!J114</f>
        <v>2571.4823793588785</v>
      </c>
      <c r="K44" s="74">
        <f>SIM_BASE!K114</f>
        <v>254.39569470797932</v>
      </c>
      <c r="L44" s="74">
        <f>SIM_BASE!L114</f>
        <v>17489.358088819914</v>
      </c>
      <c r="M44" s="74">
        <f t="shared" si="27"/>
        <v>8470.6289064762568</v>
      </c>
      <c r="N44" s="510">
        <f>SIM_BASE!M114</f>
        <v>17743.753783527893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0</v>
      </c>
      <c r="R44" s="88">
        <f>IF(SIM_BASE!Q114&gt;0,SIM_BASE!Q114,0)</f>
        <v>0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18.383762143981752</v>
      </c>
      <c r="W44" s="88">
        <f>IF(SIM_BASE!Q114&lt;0,-SIM_BASE!Q114,0)</f>
        <v>18.369762143981752</v>
      </c>
      <c r="X44" s="75">
        <f>IF(SIM_BASE!R114&lt;0,-SIM_BASE!R114,0)</f>
        <v>8110.2152264927417</v>
      </c>
      <c r="Y44" s="74">
        <f>SIM_BASE!S114</f>
        <v>266189.86131805164</v>
      </c>
      <c r="Z44" s="74">
        <f>SIM_BASE!T114</f>
        <v>113908.54730710501</v>
      </c>
      <c r="AA44" s="74">
        <f>SIM_BASE!U114</f>
        <v>89006.708331753529</v>
      </c>
      <c r="AB44" s="95">
        <f>SIM_BASE!V114</f>
        <v>147010.84874788401</v>
      </c>
      <c r="AC44" s="75">
        <f>SIM_BASE!W114</f>
        <v>17712.792103199416</v>
      </c>
      <c r="AD44" s="17">
        <v>106092.4</v>
      </c>
      <c r="AE44" s="11">
        <f t="shared" si="25"/>
        <v>24.238139389427317</v>
      </c>
      <c r="AF44" s="13">
        <f t="shared" si="26"/>
        <v>2.3978691660098117</v>
      </c>
      <c r="AG44" s="587">
        <f t="shared" si="28"/>
        <v>-908.50695585091671</v>
      </c>
      <c r="AH44" s="375"/>
      <c r="AI44" s="700">
        <f t="shared" si="29"/>
        <v>-5.5727234611441929</v>
      </c>
      <c r="AJ44" s="701">
        <f t="shared" si="30"/>
        <v>8.8025199908247913</v>
      </c>
      <c r="AK44" s="701">
        <f t="shared" si="31"/>
        <v>11.831252433933656</v>
      </c>
      <c r="AL44" s="704">
        <f t="shared" si="32"/>
        <v>5.2926231302150342</v>
      </c>
      <c r="AM44" s="504"/>
    </row>
    <row r="45" spans="1:43" x14ac:dyDescent="0.3">
      <c r="A45" s="513">
        <v>2029</v>
      </c>
      <c r="B45" s="167">
        <f>SIM_BASE!B115</f>
        <v>557.40638915245643</v>
      </c>
      <c r="C45" s="74">
        <f>SIM_BASE!C115</f>
        <v>1917.703882560535</v>
      </c>
      <c r="D45" s="74">
        <f>SIM_BASE!D115</f>
        <v>231.603851309448</v>
      </c>
      <c r="E45" s="173">
        <f>SIM_BASE!E115</f>
        <v>2706.7141230224397</v>
      </c>
      <c r="F45" s="75">
        <f>SIM_BASE!F115</f>
        <v>10728.822398457338</v>
      </c>
      <c r="G45" s="167">
        <f>SIM_BASE!G115</f>
        <v>557.40638915245631</v>
      </c>
      <c r="H45" s="74">
        <f>SIM_BASE!H115</f>
        <v>1917.703882560535</v>
      </c>
      <c r="I45" s="74">
        <f>SIM_BASE!I115</f>
        <v>252.48763486707915</v>
      </c>
      <c r="J45" s="173">
        <f>SIM_BASE!J115</f>
        <v>2727.5979065800707</v>
      </c>
      <c r="K45" s="74">
        <f>SIM_BASE!K115</f>
        <v>263.84740928321958</v>
      </c>
      <c r="L45" s="74">
        <f>SIM_BASE!L115</f>
        <v>18509.521177221581</v>
      </c>
      <c r="M45" s="74">
        <f t="shared" si="27"/>
        <v>9082.507641618562</v>
      </c>
      <c r="N45" s="510">
        <f>SIM_BASE!M115</f>
        <v>18773.368586504799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0</v>
      </c>
      <c r="R45" s="88">
        <f>IF(SIM_BASE!Q115&gt;0,SIM_BASE!Q115,0)</f>
        <v>0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20.876783557631143</v>
      </c>
      <c r="W45" s="88">
        <f>IF(SIM_BASE!Q115&lt;0,-SIM_BASE!Q115,0)</f>
        <v>20.862783557631143</v>
      </c>
      <c r="X45" s="75">
        <f>IF(SIM_BASE!R115&lt;0,-SIM_BASE!R115,0)</f>
        <v>8044.5391880474644</v>
      </c>
      <c r="Y45" s="74">
        <f>SIM_BASE!S115</f>
        <v>314208.07571800589</v>
      </c>
      <c r="Z45" s="74">
        <f>SIM_BASE!T115</f>
        <v>112420.9425946437</v>
      </c>
      <c r="AA45" s="74">
        <f>SIM_BASE!U115</f>
        <v>85992.101345822826</v>
      </c>
      <c r="AB45" s="95">
        <f>SIM_BASE!V115</f>
        <v>151211.29412603466</v>
      </c>
      <c r="AC45" s="75">
        <f>SIM_BASE!W115</f>
        <v>19434.734062521282</v>
      </c>
      <c r="AD45" s="17">
        <v>107308.3</v>
      </c>
      <c r="AE45" s="11">
        <f t="shared" si="25"/>
        <v>25.418331168978266</v>
      </c>
      <c r="AF45" s="13">
        <f t="shared" si="26"/>
        <v>2.4587791371517356</v>
      </c>
      <c r="AG45" s="587">
        <f t="shared" si="28"/>
        <v>-1382.4673475555555</v>
      </c>
      <c r="AH45" s="375"/>
      <c r="AI45" s="700">
        <f t="shared" si="29"/>
        <v>-6.3909465987601948</v>
      </c>
      <c r="AJ45" s="701">
        <f t="shared" si="30"/>
        <v>9.4009128801203303</v>
      </c>
      <c r="AK45" s="701">
        <f t="shared" si="31"/>
        <v>13.134442463382825</v>
      </c>
      <c r="AL45" s="704">
        <f t="shared" si="32"/>
        <v>6.0171168465597731</v>
      </c>
      <c r="AM45" s="504"/>
    </row>
    <row r="46" spans="1:43" ht="16.2" thickBot="1" x14ac:dyDescent="0.35">
      <c r="A46" s="562">
        <v>2030</v>
      </c>
      <c r="B46" s="134">
        <f>SIM_BASE!B116</f>
        <v>517.24446079296217</v>
      </c>
      <c r="C46" s="135">
        <f>SIM_BASE!C116</f>
        <v>2109.4431454979285</v>
      </c>
      <c r="D46" s="135">
        <f>SIM_BASE!D116</f>
        <v>266.15668734356467</v>
      </c>
      <c r="E46" s="563">
        <f>SIM_BASE!E116</f>
        <v>2892.844293634455</v>
      </c>
      <c r="F46" s="137">
        <f>SIM_BASE!F116</f>
        <v>12029.759857578192</v>
      </c>
      <c r="G46" s="134">
        <f>SIM_BASE!G116</f>
        <v>517.24446079296206</v>
      </c>
      <c r="H46" s="135">
        <f>SIM_BASE!H116</f>
        <v>2109.4431454979285</v>
      </c>
      <c r="I46" s="135">
        <f>SIM_BASE!I116</f>
        <v>285.86168916695414</v>
      </c>
      <c r="J46" s="563">
        <f>SIM_BASE!J116</f>
        <v>2912.5492954578444</v>
      </c>
      <c r="K46" s="135">
        <f>SIM_BASE!K116</f>
        <v>275.85673507067787</v>
      </c>
      <c r="L46" s="135">
        <f>SIM_BASE!L116</f>
        <v>19759.927780730857</v>
      </c>
      <c r="M46" s="135">
        <f t="shared" si="27"/>
        <v>9816.6469087872701</v>
      </c>
      <c r="N46" s="564">
        <f>SIM_BASE!M116</f>
        <v>20035.784515801533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0</v>
      </c>
      <c r="R46" s="666">
        <f>IF(SIM_BASE!Q116&gt;0,SIM_BASE!Q116,0)</f>
        <v>0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19.698001823389585</v>
      </c>
      <c r="W46" s="666">
        <f>IF(SIM_BASE!Q116&lt;0,-SIM_BASE!Q116,0)</f>
        <v>19.684001823389586</v>
      </c>
      <c r="X46" s="137">
        <f>IF(SIM_BASE!R116&lt;0,-SIM_BASE!R116,0)</f>
        <v>8006.0176582233407</v>
      </c>
      <c r="Y46" s="135">
        <f>SIM_BASE!S116</f>
        <v>330112.03402659862</v>
      </c>
      <c r="Z46" s="135">
        <f>SIM_BASE!T116</f>
        <v>112257.29070440975</v>
      </c>
      <c r="AA46" s="135">
        <f>SIM_BASE!U116</f>
        <v>85756.288347937778</v>
      </c>
      <c r="AB46" s="136">
        <f>SIM_BASE!V116</f>
        <v>148345.44828737472</v>
      </c>
      <c r="AC46" s="137">
        <f>SIM_BASE!W116</f>
        <v>19698.601486915293</v>
      </c>
      <c r="AD46" s="565">
        <v>108538.2</v>
      </c>
      <c r="AE46" s="566">
        <f t="shared" si="25"/>
        <v>26.834324647523587</v>
      </c>
      <c r="AF46" s="567">
        <f t="shared" si="26"/>
        <v>2.5415635699751595</v>
      </c>
      <c r="AG46" s="589">
        <f t="shared" si="28"/>
        <v>-1937.256213720244</v>
      </c>
      <c r="AH46" s="375"/>
      <c r="AI46" s="702">
        <f t="shared" si="29"/>
        <v>-7.2051431668303962</v>
      </c>
      <c r="AJ46" s="703">
        <f t="shared" si="30"/>
        <v>9.9983769486549505</v>
      </c>
      <c r="AK46" s="703">
        <f t="shared" si="31"/>
        <v>14.918938454071863</v>
      </c>
      <c r="AL46" s="705">
        <f t="shared" si="32"/>
        <v>6.8766098727919456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7" zoomScale="80" zoomScaleNormal="80" workbookViewId="0">
      <selection activeCell="O21" sqref="O21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3052.183878048947</v>
      </c>
      <c r="N34" s="451"/>
      <c r="O34" s="604">
        <f>'TABLE OUTPUTS'!F35/0.9</f>
        <v>4938.1549730222532</v>
      </c>
      <c r="P34" s="451"/>
      <c r="Q34" s="605"/>
      <c r="R34" s="605"/>
      <c r="S34" s="605"/>
      <c r="T34" s="451"/>
      <c r="U34" s="606">
        <f>'TABLE OUTPUTS'!AF35</f>
        <v>2.3443770017367949</v>
      </c>
      <c r="V34" s="451"/>
      <c r="W34" s="607">
        <f>'TABLE OUTPUTS'!AE35</f>
        <v>15.9381472030495</v>
      </c>
      <c r="X34" s="608"/>
      <c r="Y34" s="604">
        <f>'TABLE OUTPUTS'!F35</f>
        <v>4444.3394757200276</v>
      </c>
      <c r="Z34" s="609"/>
      <c r="AA34" s="604">
        <f>'TABLE OUTPUTS'!E35</f>
        <v>1526.0919390244735</v>
      </c>
      <c r="AB34" s="451"/>
      <c r="AC34" s="604">
        <f>'TABLE OUTPUTS'!B35</f>
        <v>519.16067221923845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6615.3687870226358</v>
      </c>
      <c r="AJ34" s="609"/>
      <c r="AK34" s="604">
        <f>AQ34-(Y34-AO34)</f>
        <v>622.72375272315094</v>
      </c>
      <c r="AL34" s="610"/>
      <c r="AM34" s="610"/>
      <c r="AN34" s="611"/>
      <c r="AO34" s="612">
        <f>'TABLE OUTPUTS'!K35</f>
        <v>224.47620785559965</v>
      </c>
      <c r="AP34" s="640"/>
      <c r="AQ34" s="600">
        <f>'TABLE OUTPUTS'!M35</f>
        <v>4842.587020587579</v>
      </c>
      <c r="AR34" s="597"/>
      <c r="AS34" s="600">
        <f>'TABLE OUTPUTS'!J35</f>
        <v>1526.0919390244724</v>
      </c>
      <c r="AT34" s="610"/>
      <c r="AU34" s="612">
        <f>'TABLE OUTPUTS'!G35</f>
        <v>519.16067221923834</v>
      </c>
      <c r="AV34" s="613"/>
      <c r="AW34" s="604">
        <f>'TABLE OUTPUTS'!I35</f>
        <v>106.0878982152183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3488.9268913253218</v>
      </c>
      <c r="N35" s="451"/>
      <c r="O35" s="604">
        <f>'TABLE OUTPUTS'!F36/0.9</f>
        <v>5310.2513641237647</v>
      </c>
      <c r="P35" s="451"/>
      <c r="Q35" s="605"/>
      <c r="R35" s="605"/>
      <c r="S35" s="605"/>
      <c r="T35" s="451"/>
      <c r="U35" s="606">
        <f>'TABLE OUTPUTS'!AF36</f>
        <v>2.5173893289392213</v>
      </c>
      <c r="V35" s="451"/>
      <c r="W35" s="607">
        <f>'TABLE OUTPUTS'!AE36</f>
        <v>18.012329030686761</v>
      </c>
      <c r="X35" s="608"/>
      <c r="Y35" s="604">
        <f>'TABLE OUTPUTS'!F36</f>
        <v>4779.2262277113887</v>
      </c>
      <c r="Z35" s="609"/>
      <c r="AA35" s="604">
        <f>'TABLE OUTPUTS'!E36</f>
        <v>1744.4634456626609</v>
      </c>
      <c r="AB35" s="451"/>
      <c r="AC35" s="604">
        <f>'TABLE OUTPUTS'!B36</f>
        <v>596.43422056217662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8296.5655119841904</v>
      </c>
      <c r="AJ35" s="609"/>
      <c r="AK35" s="604">
        <f t="shared" ref="AK35:AK45" si="41">AQ35-(Y35-AO35)</f>
        <v>991.51335420827309</v>
      </c>
      <c r="AL35" s="610"/>
      <c r="AM35" s="610"/>
      <c r="AN35" s="611"/>
      <c r="AO35" s="612">
        <f>'TABLE OUTPUTS'!K36</f>
        <v>243.80487694590443</v>
      </c>
      <c r="AP35" s="640"/>
      <c r="AQ35" s="600">
        <f>'TABLE OUTPUTS'!M36</f>
        <v>5526.9347049737571</v>
      </c>
      <c r="AR35" s="597"/>
      <c r="AS35" s="600">
        <f>'TABLE OUTPUTS'!J36</f>
        <v>1744.4634456626609</v>
      </c>
      <c r="AT35" s="610"/>
      <c r="AU35" s="612">
        <f>'TABLE OUTPUTS'!G36</f>
        <v>596.43422056217662</v>
      </c>
      <c r="AV35" s="613"/>
      <c r="AW35" s="604">
        <f>'TABLE OUTPUTS'!I36</f>
        <v>106.7483491570364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3634.8551396234848</v>
      </c>
      <c r="N36" s="253"/>
      <c r="O36" s="529">
        <f>'TABLE OUTPUTS'!F37/0.9</f>
        <v>5739.6708939838345</v>
      </c>
      <c r="P36" s="253"/>
      <c r="Q36" s="254"/>
      <c r="R36" s="254"/>
      <c r="S36" s="254"/>
      <c r="T36" s="253"/>
      <c r="U36" s="530">
        <f>'TABLE OUTPUTS'!AF37</f>
        <v>2.4753323921791264</v>
      </c>
      <c r="V36" s="253"/>
      <c r="W36" s="531">
        <f>'TABLE OUTPUTS'!AE37</f>
        <v>18.553073806014826</v>
      </c>
      <c r="X36" s="208"/>
      <c r="Y36" s="529">
        <f>'TABLE OUTPUTS'!F37</f>
        <v>5165.7038045854515</v>
      </c>
      <c r="Z36" s="256"/>
      <c r="AA36" s="529">
        <f>'TABLE OUTPUTS'!E37</f>
        <v>1817.4275698117424</v>
      </c>
      <c r="AB36" s="253"/>
      <c r="AC36" s="529">
        <f>'TABLE OUTPUTS'!B37</f>
        <v>613.87288903796764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8330.448902233793</v>
      </c>
      <c r="AJ36" s="256"/>
      <c r="AK36" s="529">
        <f t="shared" si="41"/>
        <v>845.4165251759996</v>
      </c>
      <c r="AL36" s="255"/>
      <c r="AM36" s="255"/>
      <c r="AN36" s="250"/>
      <c r="AO36" s="532">
        <f>'TABLE OUTPUTS'!K37</f>
        <v>242.47935307280051</v>
      </c>
      <c r="AP36" s="17"/>
      <c r="AQ36" s="460">
        <f>'TABLE OUTPUTS'!M37</f>
        <v>5768.6409766886509</v>
      </c>
      <c r="AR36" s="391"/>
      <c r="AS36" s="460">
        <f>'TABLE OUTPUTS'!J37</f>
        <v>1817.4275698117424</v>
      </c>
      <c r="AT36" s="257"/>
      <c r="AU36" s="443">
        <f>'TABLE OUTPUTS'!G37</f>
        <v>613.8728890379673</v>
      </c>
      <c r="AV36" s="175"/>
      <c r="AW36" s="534">
        <f>'TABLE OUTPUTS'!I37</f>
        <v>113.16855905154698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3801.1643288317941</v>
      </c>
      <c r="N37" s="253"/>
      <c r="O37" s="529">
        <f>'TABLE OUTPUTS'!F38/0.9</f>
        <v>6230.0858196296649</v>
      </c>
      <c r="P37" s="253"/>
      <c r="Q37" s="254"/>
      <c r="R37" s="254"/>
      <c r="S37" s="254"/>
      <c r="T37" s="253"/>
      <c r="U37" s="530">
        <f>'TABLE OUTPUTS'!AF38</f>
        <v>2.4303794212833658</v>
      </c>
      <c r="V37" s="253"/>
      <c r="W37" s="531">
        <f>'TABLE OUTPUTS'!AE38</f>
        <v>19.182105190863005</v>
      </c>
      <c r="X37" s="208"/>
      <c r="Y37" s="529">
        <f>'TABLE OUTPUTS'!F38</f>
        <v>5607.0772376666982</v>
      </c>
      <c r="Z37" s="256"/>
      <c r="AA37" s="529">
        <f>'TABLE OUTPUTS'!E38</f>
        <v>1900.5821644158971</v>
      </c>
      <c r="AB37" s="253"/>
      <c r="AC37" s="529">
        <f>'TABLE OUTPUTS'!B38</f>
        <v>631.77305322009431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8338.8293780942258</v>
      </c>
      <c r="AJ37" s="256"/>
      <c r="AK37" s="529">
        <f t="shared" si="41"/>
        <v>680.57763073661954</v>
      </c>
      <c r="AL37" s="255"/>
      <c r="AM37" s="255"/>
      <c r="AN37" s="250"/>
      <c r="AO37" s="532">
        <f>'TABLE OUTPUTS'!K38</f>
        <v>240.80442344017717</v>
      </c>
      <c r="AP37" s="17"/>
      <c r="AQ37" s="460">
        <f>'TABLE OUTPUTS'!M38</f>
        <v>6046.8504449631409</v>
      </c>
      <c r="AR37" s="391"/>
      <c r="AS37" s="460">
        <f>'TABLE OUTPUTS'!J38</f>
        <v>1900.5821644158973</v>
      </c>
      <c r="AT37" s="257"/>
      <c r="AU37" s="443">
        <f>'TABLE OUTPUTS'!G38</f>
        <v>631.77305322009443</v>
      </c>
      <c r="AV37" s="175"/>
      <c r="AW37" s="534">
        <f>'TABLE OUTPUTS'!I38</f>
        <v>120.92213536385836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3991.234312269411</v>
      </c>
      <c r="N38" s="253"/>
      <c r="O38" s="529">
        <f>'TABLE OUTPUTS'!F39/0.9</f>
        <v>6758.7543792970482</v>
      </c>
      <c r="P38" s="253"/>
      <c r="Q38" s="254"/>
      <c r="R38" s="254"/>
      <c r="S38" s="254"/>
      <c r="T38" s="253"/>
      <c r="U38" s="530">
        <f>'TABLE OUTPUTS'!AF39</f>
        <v>2.3930932269451701</v>
      </c>
      <c r="V38" s="253"/>
      <c r="W38" s="531">
        <f>'TABLE OUTPUTS'!AE39</f>
        <v>19.913059786908402</v>
      </c>
      <c r="X38" s="208"/>
      <c r="Y38" s="529">
        <f>'TABLE OUTPUTS'!F39</f>
        <v>6082.8789413673439</v>
      </c>
      <c r="Z38" s="256"/>
      <c r="AA38" s="529">
        <f>'TABLE OUTPUTS'!E39</f>
        <v>1995.6171561347055</v>
      </c>
      <c r="AB38" s="253"/>
      <c r="AC38" s="529">
        <f>'TABLE OUTPUTS'!B39</f>
        <v>650.23611705880239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8378.8997962125195</v>
      </c>
      <c r="AJ38" s="256"/>
      <c r="AK38" s="529">
        <f t="shared" si="41"/>
        <v>524.54346911628181</v>
      </c>
      <c r="AL38" s="255"/>
      <c r="AM38" s="255"/>
      <c r="AN38" s="250"/>
      <c r="AO38" s="532">
        <f>'TABLE OUTPUTS'!K39</f>
        <v>239.82742737815065</v>
      </c>
      <c r="AP38" s="17"/>
      <c r="AQ38" s="460">
        <f>'TABLE OUTPUTS'!M39</f>
        <v>6367.594983105475</v>
      </c>
      <c r="AR38" s="391"/>
      <c r="AS38" s="460">
        <f>'TABLE OUTPUTS'!J39</f>
        <v>1995.617156134706</v>
      </c>
      <c r="AT38" s="257"/>
      <c r="AU38" s="443">
        <f>'TABLE OUTPUTS'!G39</f>
        <v>650.23611705880239</v>
      </c>
      <c r="AV38" s="175"/>
      <c r="AW38" s="534">
        <f>'TABLE OUTPUTS'!I39</f>
        <v>130.26529855673215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4208.1202109509813</v>
      </c>
      <c r="N39" s="253"/>
      <c r="O39" s="529">
        <f>'TABLE OUTPUTS'!F40/0.9</f>
        <v>7281.8309773925857</v>
      </c>
      <c r="P39" s="253"/>
      <c r="Q39" s="254"/>
      <c r="R39" s="254"/>
      <c r="S39" s="254"/>
      <c r="T39" s="253"/>
      <c r="U39" s="530">
        <f>'TABLE OUTPUTS'!AF40</f>
        <v>2.3673816270500758</v>
      </c>
      <c r="V39" s="253"/>
      <c r="W39" s="531">
        <f>'TABLE OUTPUTS'!AE40</f>
        <v>20.757243918029882</v>
      </c>
      <c r="X39" s="208"/>
      <c r="Y39" s="529">
        <f>'TABLE OUTPUTS'!F40</f>
        <v>6553.6478796533274</v>
      </c>
      <c r="Z39" s="256"/>
      <c r="AA39" s="529">
        <f>'TABLE OUTPUTS'!E40</f>
        <v>2104.0601054754907</v>
      </c>
      <c r="AB39" s="253"/>
      <c r="AC39" s="529">
        <f>'TABLE OUTPUTS'!B40</f>
        <v>669.37786262742804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8492.7784747296955</v>
      </c>
      <c r="AJ39" s="256"/>
      <c r="AK39" s="529">
        <f t="shared" si="41"/>
        <v>422.62283167041915</v>
      </c>
      <c r="AL39" s="255"/>
      <c r="AM39" s="255"/>
      <c r="AN39" s="250"/>
      <c r="AO39" s="532">
        <f>'TABLE OUTPUTS'!K40</f>
        <v>239.96987536409367</v>
      </c>
      <c r="AP39" s="17"/>
      <c r="AQ39" s="460">
        <f>'TABLE OUTPUTS'!M40</f>
        <v>6736.3008359596533</v>
      </c>
      <c r="AR39" s="391"/>
      <c r="AS39" s="460">
        <f>'TABLE OUTPUTS'!J40</f>
        <v>2104.0601054754911</v>
      </c>
      <c r="AT39" s="257"/>
      <c r="AU39" s="443">
        <f>'TABLE OUTPUTS'!G40</f>
        <v>669.37786262742793</v>
      </c>
      <c r="AV39" s="175"/>
      <c r="AW39" s="534">
        <f>'TABLE OUTPUTS'!I40</f>
        <v>141.44760911279025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4452.5520329894398</v>
      </c>
      <c r="N40" s="451"/>
      <c r="O40" s="604">
        <f>'TABLE OUTPUTS'!F41/0.9</f>
        <v>7940.3869908871602</v>
      </c>
      <c r="P40" s="451"/>
      <c r="Q40" s="605"/>
      <c r="R40" s="605"/>
      <c r="S40" s="605"/>
      <c r="T40" s="451"/>
      <c r="U40" s="606">
        <f>'TABLE OUTPUTS'!AF41</f>
        <v>2.3120193789662009</v>
      </c>
      <c r="V40" s="451"/>
      <c r="W40" s="607">
        <f>'TABLE OUTPUTS'!AE41</f>
        <v>21.734371247368742</v>
      </c>
      <c r="X40" s="608"/>
      <c r="Y40" s="604">
        <f>'TABLE OUTPUTS'!F41</f>
        <v>7146.3482917984447</v>
      </c>
      <c r="Z40" s="609"/>
      <c r="AA40" s="604">
        <f>'TABLE OUTPUTS'!E41</f>
        <v>2226.2760164947199</v>
      </c>
      <c r="AB40" s="451"/>
      <c r="AC40" s="604">
        <f>'TABLE OUTPUTS'!B41</f>
        <v>688.94581946292431</v>
      </c>
      <c r="AD40" s="609"/>
      <c r="AE40" s="604">
        <f>'TABLE OUTPUTS'!S41</f>
        <v>0</v>
      </c>
      <c r="AF40" s="609"/>
      <c r="AG40" s="606">
        <f>'TABLE OUTPUTS'!R41</f>
        <v>0</v>
      </c>
      <c r="AH40" s="609"/>
      <c r="AI40" s="604">
        <f>'TABLE OUTPUTS'!X41</f>
        <v>8477.0002483802291</v>
      </c>
      <c r="AJ40" s="609"/>
      <c r="AK40" s="604">
        <f t="shared" si="41"/>
        <v>245.09141969620032</v>
      </c>
      <c r="AL40" s="610"/>
      <c r="AM40" s="610"/>
      <c r="AN40" s="611"/>
      <c r="AO40" s="612">
        <f>'TABLE OUTPUTS'!K41</f>
        <v>237.04394846339193</v>
      </c>
      <c r="AP40" s="603"/>
      <c r="AQ40" s="600">
        <f>'TABLE OUTPUTS'!M41</f>
        <v>7154.3957630312534</v>
      </c>
      <c r="AR40" s="597"/>
      <c r="AS40" s="600">
        <f>'TABLE OUTPUTS'!J41</f>
        <v>2228.3555340047255</v>
      </c>
      <c r="AT40" s="610"/>
      <c r="AU40" s="612">
        <f>'TABLE OUTPUTS'!G41</f>
        <v>688.94581946292419</v>
      </c>
      <c r="AV40" s="613"/>
      <c r="AW40" s="604">
        <f>'TABLE OUTPUTS'!I41</f>
        <v>155.86259670163957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4635.4654578723166</v>
      </c>
      <c r="N41" s="253"/>
      <c r="O41" s="529">
        <f>'TABLE OUTPUTS'!F42/0.9</f>
        <v>8734.5418699272614</v>
      </c>
      <c r="P41" s="253"/>
      <c r="Q41" s="254"/>
      <c r="R41" s="254"/>
      <c r="S41" s="254"/>
      <c r="T41" s="253"/>
      <c r="U41" s="530">
        <f>'TABLE OUTPUTS'!AF42</f>
        <v>2.3322514787440549</v>
      </c>
      <c r="V41" s="253"/>
      <c r="W41" s="531">
        <f>'TABLE OUTPUTS'!AE42</f>
        <v>22.433447683210048</v>
      </c>
      <c r="X41" s="208"/>
      <c r="Y41" s="529">
        <f>'TABLE OUTPUTS'!F42</f>
        <v>7861.0876829345352</v>
      </c>
      <c r="Z41" s="256"/>
      <c r="AA41" s="529">
        <f>'TABLE OUTPUTS'!E42</f>
        <v>2317.7327289361583</v>
      </c>
      <c r="AB41" s="253"/>
      <c r="AC41" s="529">
        <f>'TABLE OUTPUTS'!B42</f>
        <v>662.04956516413677</v>
      </c>
      <c r="AD41" s="256"/>
      <c r="AE41" s="529">
        <f>'TABLE OUTPUTS'!S42</f>
        <v>0</v>
      </c>
      <c r="AF41" s="256"/>
      <c r="AG41" s="530">
        <f>'TABLE OUTPUTS'!R42</f>
        <v>0</v>
      </c>
      <c r="AH41" s="256"/>
      <c r="AI41" s="529">
        <f>'TABLE OUTPUTS'!X42</f>
        <v>8352.8302297432565</v>
      </c>
      <c r="AJ41" s="256"/>
      <c r="AK41" s="529">
        <f t="shared" si="41"/>
        <v>-95.94387726396053</v>
      </c>
      <c r="AL41" s="255"/>
      <c r="AM41" s="255"/>
      <c r="AN41" s="250"/>
      <c r="AO41" s="532">
        <f>'TABLE OUTPUTS'!K42</f>
        <v>241.85867639842024</v>
      </c>
      <c r="AP41" s="17"/>
      <c r="AQ41" s="460">
        <f>'TABLE OUTPUTS'!M42</f>
        <v>7523.2851292721543</v>
      </c>
      <c r="AR41" s="391"/>
      <c r="AS41" s="460">
        <f>'TABLE OUTPUTS'!J42</f>
        <v>2326.3889049547115</v>
      </c>
      <c r="AT41" s="257"/>
      <c r="AU41" s="443">
        <f>'TABLE OUTPUTS'!G42</f>
        <v>662.04956516413677</v>
      </c>
      <c r="AV41" s="175"/>
      <c r="AW41" s="534">
        <f>'TABLE OUTPUTS'!I42</f>
        <v>175.38346076431867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4849.5165972976038</v>
      </c>
      <c r="N42" s="253"/>
      <c r="O42" s="529">
        <f>'TABLE OUTPUTS'!F43/0.9</f>
        <v>9651.9993504653594</v>
      </c>
      <c r="P42" s="253"/>
      <c r="Q42" s="254"/>
      <c r="R42" s="254"/>
      <c r="S42" s="254"/>
      <c r="T42" s="253"/>
      <c r="U42" s="530">
        <f>'TABLE OUTPUTS'!AF43</f>
        <v>2.3535715579970464</v>
      </c>
      <c r="V42" s="253"/>
      <c r="W42" s="531">
        <f>'TABLE OUTPUTS'!AE43</f>
        <v>23.25986554063239</v>
      </c>
      <c r="X42" s="208"/>
      <c r="Y42" s="529">
        <f>'TABLE OUTPUTS'!F43</f>
        <v>8686.7994154188236</v>
      </c>
      <c r="Z42" s="256"/>
      <c r="AA42" s="529">
        <f>'TABLE OUTPUTS'!E43</f>
        <v>2424.7582986488019</v>
      </c>
      <c r="AB42" s="253"/>
      <c r="AC42" s="529">
        <f>'TABLE OUTPUTS'!B43</f>
        <v>630.60386009579315</v>
      </c>
      <c r="AD42" s="256"/>
      <c r="AE42" s="529">
        <f>'TABLE OUTPUTS'!S43</f>
        <v>0</v>
      </c>
      <c r="AF42" s="256"/>
      <c r="AG42" s="530">
        <f>'TABLE OUTPUTS'!R43</f>
        <v>0</v>
      </c>
      <c r="AH42" s="256"/>
      <c r="AI42" s="529">
        <f>'TABLE OUTPUTS'!X43</f>
        <v>8204.0534462743344</v>
      </c>
      <c r="AJ42" s="256"/>
      <c r="AK42" s="529">
        <f t="shared" si="41"/>
        <v>-484.62137910344609</v>
      </c>
      <c r="AL42" s="255"/>
      <c r="AM42" s="255"/>
      <c r="AN42" s="250"/>
      <c r="AO42" s="532">
        <f>'TABLE OUTPUTS'!K43</f>
        <v>246.8668267897776</v>
      </c>
      <c r="AP42" s="17"/>
      <c r="AQ42" s="460">
        <f>'TABLE OUTPUTS'!M43</f>
        <v>7955.3112095256001</v>
      </c>
      <c r="AR42" s="391"/>
      <c r="AS42" s="460">
        <f>'TABLE OUTPUTS'!J43</f>
        <v>2439.7342745165938</v>
      </c>
      <c r="AT42" s="257"/>
      <c r="AU42" s="443">
        <f>'TABLE OUTPUTS'!G43</f>
        <v>630.60386009579315</v>
      </c>
      <c r="AV42" s="175"/>
      <c r="AW42" s="534">
        <f>'TABLE OUTPUTS'!I43</f>
        <v>198.03356873141649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5106.1832344297936</v>
      </c>
      <c r="N43" s="253"/>
      <c r="O43" s="529">
        <f>'TABLE OUTPUTS'!F44/0.9</f>
        <v>10703.923952261281</v>
      </c>
      <c r="P43" s="253"/>
      <c r="Q43" s="254"/>
      <c r="R43" s="254"/>
      <c r="S43" s="254"/>
      <c r="T43" s="253"/>
      <c r="U43" s="530">
        <f>'TABLE OUTPUTS'!AF44</f>
        <v>2.3978691660098117</v>
      </c>
      <c r="V43" s="253"/>
      <c r="W43" s="531">
        <f>'TABLE OUTPUTS'!AE44</f>
        <v>24.238139389427317</v>
      </c>
      <c r="X43" s="208"/>
      <c r="Y43" s="529">
        <f>'TABLE OUTPUTS'!F44</f>
        <v>9633.5315570351522</v>
      </c>
      <c r="Z43" s="256"/>
      <c r="AA43" s="529">
        <f>'TABLE OUTPUTS'!E44</f>
        <v>2553.0916172148968</v>
      </c>
      <c r="AB43" s="253"/>
      <c r="AC43" s="529">
        <f>'TABLE OUTPUTS'!B44</f>
        <v>595.46205083735401</v>
      </c>
      <c r="AD43" s="256"/>
      <c r="AE43" s="529">
        <f>'TABLE OUTPUTS'!S44</f>
        <v>0</v>
      </c>
      <c r="AF43" s="256"/>
      <c r="AG43" s="530">
        <f>'TABLE OUTPUTS'!R44</f>
        <v>0</v>
      </c>
      <c r="AH43" s="256"/>
      <c r="AI43" s="529">
        <f>'TABLE OUTPUTS'!X44</f>
        <v>8110.2152264927417</v>
      </c>
      <c r="AJ43" s="256"/>
      <c r="AK43" s="529">
        <f t="shared" si="41"/>
        <v>-908.50695585091671</v>
      </c>
      <c r="AL43" s="255"/>
      <c r="AM43" s="255"/>
      <c r="AN43" s="250"/>
      <c r="AO43" s="532">
        <f>'TABLE OUTPUTS'!K44</f>
        <v>254.39569470797932</v>
      </c>
      <c r="AP43" s="17"/>
      <c r="AQ43" s="460">
        <f>'TABLE OUTPUTS'!M44</f>
        <v>8470.6289064762568</v>
      </c>
      <c r="AR43" s="391"/>
      <c r="AS43" s="460">
        <f>'TABLE OUTPUTS'!J44</f>
        <v>2571.4823793588785</v>
      </c>
      <c r="AT43" s="257"/>
      <c r="AU43" s="443">
        <f>'TABLE OUTPUTS'!G44</f>
        <v>595.4620508373539</v>
      </c>
      <c r="AV43" s="175"/>
      <c r="AW43" s="534">
        <f>'TABLE OUTPUTS'!I44</f>
        <v>223.10636091878379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5413.4282460448794</v>
      </c>
      <c r="N44" s="253"/>
      <c r="O44" s="529">
        <f>'TABLE OUTPUTS'!F45/0.9</f>
        <v>11920.913776063708</v>
      </c>
      <c r="P44" s="253"/>
      <c r="Q44" s="254"/>
      <c r="R44" s="254"/>
      <c r="S44" s="254"/>
      <c r="T44" s="253"/>
      <c r="U44" s="530">
        <f>'TABLE OUTPUTS'!AF45</f>
        <v>2.4587791371517356</v>
      </c>
      <c r="V44" s="253"/>
      <c r="W44" s="531">
        <f>'TABLE OUTPUTS'!AE45</f>
        <v>25.418331168978266</v>
      </c>
      <c r="X44" s="208"/>
      <c r="Y44" s="529">
        <f>'TABLE OUTPUTS'!F45</f>
        <v>10728.822398457338</v>
      </c>
      <c r="Z44" s="256"/>
      <c r="AA44" s="529">
        <f>'TABLE OUTPUTS'!E45</f>
        <v>2706.7141230224397</v>
      </c>
      <c r="AB44" s="253"/>
      <c r="AC44" s="529">
        <f>'TABLE OUTPUTS'!B45</f>
        <v>557.40638915245643</v>
      </c>
      <c r="AD44" s="256"/>
      <c r="AE44" s="529">
        <f>'TABLE OUTPUTS'!S45</f>
        <v>0</v>
      </c>
      <c r="AF44" s="256"/>
      <c r="AG44" s="530">
        <f>'TABLE OUTPUTS'!R45</f>
        <v>0</v>
      </c>
      <c r="AH44" s="256"/>
      <c r="AI44" s="529">
        <f>'TABLE OUTPUTS'!X45</f>
        <v>8044.5391880474644</v>
      </c>
      <c r="AJ44" s="256"/>
      <c r="AK44" s="529">
        <f t="shared" si="41"/>
        <v>-1382.4673475555555</v>
      </c>
      <c r="AL44" s="255"/>
      <c r="AM44" s="255"/>
      <c r="AN44" s="250"/>
      <c r="AO44" s="532">
        <f>'TABLE OUTPUTS'!K45</f>
        <v>263.84740928321958</v>
      </c>
      <c r="AP44" s="17"/>
      <c r="AQ44" s="460">
        <f>'TABLE OUTPUTS'!M45</f>
        <v>9082.507641618562</v>
      </c>
      <c r="AR44" s="391"/>
      <c r="AS44" s="460">
        <f>'TABLE OUTPUTS'!J45</f>
        <v>2727.5979065800707</v>
      </c>
      <c r="AT44" s="257"/>
      <c r="AU44" s="443">
        <f>'TABLE OUTPUTS'!G45</f>
        <v>557.40638915245631</v>
      </c>
      <c r="AV44" s="175"/>
      <c r="AW44" s="534">
        <f>'TABLE OUTPUTS'!I45</f>
        <v>252.48763486707915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5785.6885872689099</v>
      </c>
      <c r="N45" s="619"/>
      <c r="O45" s="624">
        <f>'TABLE OUTPUTS'!F46/0.9</f>
        <v>13366.399841753546</v>
      </c>
      <c r="P45" s="619"/>
      <c r="Q45" s="618"/>
      <c r="R45" s="618"/>
      <c r="S45" s="618"/>
      <c r="T45" s="619"/>
      <c r="U45" s="625">
        <f>'TABLE OUTPUTS'!AF46</f>
        <v>2.5415635699751595</v>
      </c>
      <c r="V45" s="619"/>
      <c r="W45" s="626">
        <f>'TABLE OUTPUTS'!AE46</f>
        <v>26.834324647523587</v>
      </c>
      <c r="X45" s="617"/>
      <c r="Y45" s="624">
        <f>'TABLE OUTPUTS'!F46</f>
        <v>12029.759857578192</v>
      </c>
      <c r="Z45" s="627"/>
      <c r="AA45" s="624">
        <f>'TABLE OUTPUTS'!E46</f>
        <v>2892.844293634455</v>
      </c>
      <c r="AB45" s="619"/>
      <c r="AC45" s="624">
        <f>'TABLE OUTPUTS'!B46</f>
        <v>517.24446079296217</v>
      </c>
      <c r="AD45" s="627"/>
      <c r="AE45" s="624">
        <f>'TABLE OUTPUTS'!S46</f>
        <v>0</v>
      </c>
      <c r="AF45" s="627"/>
      <c r="AG45" s="625">
        <f>'TABLE OUTPUTS'!R46</f>
        <v>0</v>
      </c>
      <c r="AH45" s="627"/>
      <c r="AI45" s="624">
        <f>'TABLE OUTPUTS'!X46</f>
        <v>8006.0176582233407</v>
      </c>
      <c r="AJ45" s="627"/>
      <c r="AK45" s="624">
        <f t="shared" si="41"/>
        <v>-1937.256213720244</v>
      </c>
      <c r="AL45" s="628"/>
      <c r="AM45" s="628"/>
      <c r="AN45" s="615"/>
      <c r="AO45" s="629">
        <f>'TABLE OUTPUTS'!K46</f>
        <v>275.85673507067787</v>
      </c>
      <c r="AP45" s="630"/>
      <c r="AQ45" s="631">
        <f>'TABLE OUTPUTS'!M46</f>
        <v>9816.6469087872701</v>
      </c>
      <c r="AR45" s="632"/>
      <c r="AS45" s="631">
        <f>'TABLE OUTPUTS'!J46</f>
        <v>2912.5492954578444</v>
      </c>
      <c r="AT45" s="628"/>
      <c r="AU45" s="629">
        <f>'TABLE OUTPUTS'!G46</f>
        <v>517.24446079296206</v>
      </c>
      <c r="AV45" s="633"/>
      <c r="AW45" s="624">
        <f>'TABLE OUTPUTS'!I46</f>
        <v>285.86168916695414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519.16067221923845</v>
      </c>
      <c r="AO7" s="74">
        <f t="shared" si="12"/>
        <v>900.84336859001678</v>
      </c>
      <c r="AP7" s="74">
        <f t="shared" si="12"/>
        <v>106.0878982152183</v>
      </c>
      <c r="AQ7" s="173">
        <f t="shared" ref="AQ7:AQ17" si="27">SUM(AN7:AP7)</f>
        <v>1526.0919390244735</v>
      </c>
      <c r="AR7" s="75">
        <f t="shared" si="12"/>
        <v>4444.3394757200276</v>
      </c>
      <c r="AS7" s="167">
        <f t="shared" si="12"/>
        <v>519.16067221923834</v>
      </c>
      <c r="AT7" s="74">
        <f t="shared" si="12"/>
        <v>900.84336859001587</v>
      </c>
      <c r="AU7" s="74">
        <f t="shared" si="12"/>
        <v>106.0878982152183</v>
      </c>
      <c r="AV7" s="173">
        <f t="shared" ref="AV7:AV17" si="28">SUM(AS7:AU7)</f>
        <v>1526.0919390244724</v>
      </c>
      <c r="AW7" s="74">
        <f t="shared" si="12"/>
        <v>224.47620785559965</v>
      </c>
      <c r="AX7" s="74">
        <f t="shared" si="13"/>
        <v>10835.239054887063</v>
      </c>
      <c r="AY7" s="510">
        <f t="shared" si="14"/>
        <v>11059.715262742662</v>
      </c>
      <c r="AZ7" s="168">
        <f t="shared" si="13"/>
        <v>7.0000000000050022E-3</v>
      </c>
      <c r="BA7" s="72">
        <f t="shared" si="13"/>
        <v>7.0000000000023377E-3</v>
      </c>
      <c r="BB7" s="72">
        <f t="shared" si="13"/>
        <v>6.9999999999992291E-3</v>
      </c>
      <c r="BC7" s="731">
        <f t="shared" si="15"/>
        <v>2.1000000000006569E-2</v>
      </c>
      <c r="BD7" s="73">
        <f t="shared" si="13"/>
        <v>6.9999999999954526E-3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-6615.3687870226358</v>
      </c>
      <c r="BJ7" s="168">
        <f t="shared" si="17"/>
        <v>-1.3999999999891315E-2</v>
      </c>
      <c r="BK7" s="72">
        <f t="shared" si="18"/>
        <v>-1.3999999999092842E-2</v>
      </c>
      <c r="BL7" s="72">
        <f t="shared" si="19"/>
        <v>-1.3999999999999228E-2</v>
      </c>
      <c r="BM7" s="731">
        <f t="shared" si="20"/>
        <v>-4.1999999998983385E-2</v>
      </c>
      <c r="BN7" s="73">
        <f t="shared" si="21"/>
        <v>-1.3999999998304702E-2</v>
      </c>
      <c r="BO7" s="167">
        <f t="shared" si="22"/>
        <v>105690.28718914741</v>
      </c>
      <c r="BP7" s="74">
        <f t="shared" si="23"/>
        <v>83820.389364263101</v>
      </c>
      <c r="BQ7" s="74">
        <f t="shared" si="24"/>
        <v>93437.392390374021</v>
      </c>
      <c r="BR7" s="173">
        <f t="shared" si="25"/>
        <v>91928.838257723924</v>
      </c>
      <c r="BS7" s="75">
        <f t="shared" si="26"/>
        <v>7796.6736639480869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1526.0919390244735</v>
      </c>
      <c r="CC7" s="684">
        <f t="shared" ref="CC7:CC18" si="37">AN7</f>
        <v>519.16067221923845</v>
      </c>
      <c r="CD7" s="684">
        <f t="shared" ref="CD7:CD18" si="38">AO7</f>
        <v>900.84336859001678</v>
      </c>
      <c r="CE7" s="685">
        <f>AP7</f>
        <v>106.0878982152183</v>
      </c>
      <c r="CF7" s="674">
        <f t="shared" ref="CF7:CF18" si="39">AV7</f>
        <v>1526.0919390244724</v>
      </c>
      <c r="CG7" s="675">
        <f t="shared" ref="CG7:CG18" si="40">BR7</f>
        <v>91928.838257723924</v>
      </c>
      <c r="CH7" s="660">
        <f>CG7/CA7*100-100</f>
        <v>9.7807262662603449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596.43422056217662</v>
      </c>
      <c r="AO8" s="74">
        <f t="shared" si="12"/>
        <v>1041.2808759434479</v>
      </c>
      <c r="AP8" s="74">
        <f t="shared" si="12"/>
        <v>106.74834915703639</v>
      </c>
      <c r="AQ8" s="173">
        <f t="shared" si="27"/>
        <v>1744.4634456626609</v>
      </c>
      <c r="AR8" s="75">
        <f t="shared" si="12"/>
        <v>4779.2262277113887</v>
      </c>
      <c r="AS8" s="167">
        <f t="shared" si="12"/>
        <v>596.43422056217662</v>
      </c>
      <c r="AT8" s="74">
        <f t="shared" si="12"/>
        <v>1041.2808759434477</v>
      </c>
      <c r="AU8" s="74">
        <f t="shared" si="12"/>
        <v>106.7483491570364</v>
      </c>
      <c r="AV8" s="173">
        <f t="shared" si="28"/>
        <v>1744.4634456626609</v>
      </c>
      <c r="AW8" s="74">
        <f t="shared" si="12"/>
        <v>243.80487694590443</v>
      </c>
      <c r="AX8" s="74">
        <f t="shared" si="13"/>
        <v>12831.993862749674</v>
      </c>
      <c r="AY8" s="510">
        <f t="shared" si="14"/>
        <v>13075.798739695578</v>
      </c>
      <c r="AZ8" s="168">
        <f t="shared" si="13"/>
        <v>7.0000000000023377E-3</v>
      </c>
      <c r="BA8" s="72">
        <f t="shared" si="13"/>
        <v>6.9999999999876827E-3</v>
      </c>
      <c r="BB8" s="72">
        <f t="shared" si="13"/>
        <v>6.9999999999996732E-3</v>
      </c>
      <c r="BC8" s="731">
        <f t="shared" si="15"/>
        <v>2.0999999999989694E-2</v>
      </c>
      <c r="BD8" s="73">
        <f t="shared" si="13"/>
        <v>6.9999999999954526E-3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-8296.5655119841904</v>
      </c>
      <c r="BJ8" s="168">
        <f t="shared" si="17"/>
        <v>-1.4000000000002337E-2</v>
      </c>
      <c r="BK8" s="72">
        <f t="shared" si="18"/>
        <v>-1.3999999999760308E-2</v>
      </c>
      <c r="BL8" s="72">
        <f t="shared" si="19"/>
        <v>-1.4000000000013883E-2</v>
      </c>
      <c r="BM8" s="731">
        <f t="shared" si="20"/>
        <v>-4.1999999999776529E-2</v>
      </c>
      <c r="BN8" s="73">
        <f t="shared" si="21"/>
        <v>-1.3999999999214197E-2</v>
      </c>
      <c r="BO8" s="167">
        <f t="shared" si="22"/>
        <v>131229.35194496636</v>
      </c>
      <c r="BP8" s="74">
        <f t="shared" si="23"/>
        <v>102594.29768631338</v>
      </c>
      <c r="BQ8" s="74">
        <f t="shared" si="24"/>
        <v>93578.323146377705</v>
      </c>
      <c r="BR8" s="173">
        <f t="shared" si="25"/>
        <v>111832.9469164858</v>
      </c>
      <c r="BS8" s="75">
        <f t="shared" si="26"/>
        <v>8441.7778994930395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1744.4634456626609</v>
      </c>
      <c r="CC8" s="686">
        <f t="shared" si="37"/>
        <v>596.43422056217662</v>
      </c>
      <c r="CD8" s="686">
        <f t="shared" si="38"/>
        <v>1041.2808759434479</v>
      </c>
      <c r="CE8" s="687">
        <f t="shared" ref="CE8:CE18" si="41">AP8</f>
        <v>106.74834915703639</v>
      </c>
      <c r="CF8" s="676">
        <f t="shared" si="39"/>
        <v>1744.4634456626609</v>
      </c>
      <c r="CG8" s="677">
        <f t="shared" si="40"/>
        <v>111832.9469164858</v>
      </c>
      <c r="CH8" s="660">
        <f t="shared" ref="CH8:CH17" si="42">CG8/CA8*100-100</f>
        <v>27.364602009804855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613.87288903796764</v>
      </c>
      <c r="AO9" s="74">
        <f t="shared" si="12"/>
        <v>1090.3861217222279</v>
      </c>
      <c r="AP9" s="74">
        <f t="shared" si="12"/>
        <v>113.16855905154695</v>
      </c>
      <c r="AQ9" s="173">
        <f t="shared" si="27"/>
        <v>1817.4275698117424</v>
      </c>
      <c r="AR9" s="75">
        <f t="shared" si="12"/>
        <v>5165.7038045854515</v>
      </c>
      <c r="AS9" s="167">
        <f t="shared" si="12"/>
        <v>613.8728890379673</v>
      </c>
      <c r="AT9" s="74">
        <f t="shared" si="12"/>
        <v>1090.3861217222282</v>
      </c>
      <c r="AU9" s="74">
        <f t="shared" si="12"/>
        <v>113.16855905154698</v>
      </c>
      <c r="AV9" s="173">
        <f t="shared" si="28"/>
        <v>1817.4275698117424</v>
      </c>
      <c r="AW9" s="74">
        <f t="shared" si="12"/>
        <v>242.47935307280051</v>
      </c>
      <c r="AX9" s="74">
        <f t="shared" si="13"/>
        <v>13253.680353746446</v>
      </c>
      <c r="AY9" s="510">
        <f t="shared" si="14"/>
        <v>13496.159706819246</v>
      </c>
      <c r="AZ9" s="168">
        <f t="shared" si="13"/>
        <v>7.0000000000067786E-3</v>
      </c>
      <c r="BA9" s="72">
        <f t="shared" si="13"/>
        <v>7.0000000000129958E-3</v>
      </c>
      <c r="BB9" s="72">
        <f t="shared" si="13"/>
        <v>6.9999999999992291E-3</v>
      </c>
      <c r="BC9" s="731">
        <f t="shared" si="15"/>
        <v>2.1000000000019003E-2</v>
      </c>
      <c r="BD9" s="73">
        <f t="shared" si="13"/>
        <v>6.9999999999954526E-3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-8330.448902233793</v>
      </c>
      <c r="BJ9" s="168">
        <f t="shared" si="17"/>
        <v>-1.3999999999665717E-2</v>
      </c>
      <c r="BK9" s="72">
        <f t="shared" si="18"/>
        <v>-1.4000000000240369E-2</v>
      </c>
      <c r="BL9" s="72">
        <f t="shared" si="19"/>
        <v>-1.400000000002765E-2</v>
      </c>
      <c r="BM9" s="731">
        <f t="shared" si="20"/>
        <v>-4.1999999999933736E-2</v>
      </c>
      <c r="BN9" s="73">
        <f t="shared" si="21"/>
        <v>-1.4000000001033186E-2</v>
      </c>
      <c r="BO9" s="167">
        <f t="shared" si="22"/>
        <v>138933.90068968674</v>
      </c>
      <c r="BP9" s="74">
        <f t="shared" si="23"/>
        <v>106464.10968812437</v>
      </c>
      <c r="BQ9" s="74">
        <f t="shared" si="24"/>
        <v>96489.49370554644</v>
      </c>
      <c r="BR9" s="173">
        <f t="shared" si="25"/>
        <v>116810.3330001736</v>
      </c>
      <c r="BS9" s="75">
        <f t="shared" si="26"/>
        <v>9314.3059561476493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1817.4275698117424</v>
      </c>
      <c r="CC9" s="686">
        <f t="shared" si="37"/>
        <v>613.87288903796764</v>
      </c>
      <c r="CD9" s="686">
        <f t="shared" si="38"/>
        <v>1090.3861217222279</v>
      </c>
      <c r="CE9" s="687">
        <f t="shared" si="41"/>
        <v>113.16855905154695</v>
      </c>
      <c r="CF9" s="676">
        <f t="shared" si="39"/>
        <v>1817.4275698117424</v>
      </c>
      <c r="CG9" s="677">
        <f t="shared" si="40"/>
        <v>116810.3330001736</v>
      </c>
      <c r="CH9" s="660">
        <f t="shared" si="42"/>
        <v>27.525291517877065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631.77305322009431</v>
      </c>
      <c r="AO10" s="74">
        <f t="shared" si="12"/>
        <v>1147.8869758319445</v>
      </c>
      <c r="AP10" s="74">
        <f t="shared" si="12"/>
        <v>120.92213536385839</v>
      </c>
      <c r="AQ10" s="173">
        <f t="shared" si="27"/>
        <v>1900.5821644158971</v>
      </c>
      <c r="AR10" s="75">
        <f t="shared" si="12"/>
        <v>5607.0772376666982</v>
      </c>
      <c r="AS10" s="167">
        <f t="shared" si="12"/>
        <v>631.77305322009443</v>
      </c>
      <c r="AT10" s="74">
        <f t="shared" si="12"/>
        <v>1147.8869758319445</v>
      </c>
      <c r="AU10" s="74">
        <f t="shared" si="12"/>
        <v>120.92213536385836</v>
      </c>
      <c r="AV10" s="173">
        <f t="shared" si="28"/>
        <v>1900.5821644158973</v>
      </c>
      <c r="AW10" s="74">
        <f t="shared" si="12"/>
        <v>240.80442344017717</v>
      </c>
      <c r="AX10" s="74">
        <f t="shared" si="13"/>
        <v>13705.10919232075</v>
      </c>
      <c r="AY10" s="510">
        <f t="shared" si="14"/>
        <v>13945.913615760926</v>
      </c>
      <c r="AZ10" s="168">
        <f t="shared" si="13"/>
        <v>7.000000000013884E-3</v>
      </c>
      <c r="BA10" s="72">
        <f t="shared" si="13"/>
        <v>6.9999999999996732E-3</v>
      </c>
      <c r="BB10" s="72">
        <f t="shared" si="13"/>
        <v>7.0000000000001172E-3</v>
      </c>
      <c r="BC10" s="731">
        <f t="shared" si="15"/>
        <v>2.1000000000013674E-2</v>
      </c>
      <c r="BD10" s="73">
        <f t="shared" si="13"/>
        <v>6.9999999999386091E-3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-8338.8293780942258</v>
      </c>
      <c r="BJ10" s="168">
        <f t="shared" si="17"/>
        <v>-1.400000000012757E-2</v>
      </c>
      <c r="BK10" s="72">
        <f t="shared" si="18"/>
        <v>-1.3999999999999672E-2</v>
      </c>
      <c r="BL10" s="72">
        <f t="shared" si="19"/>
        <v>-1.3999999999971695E-2</v>
      </c>
      <c r="BM10" s="731">
        <f t="shared" si="20"/>
        <v>-4.2000000000098937E-2</v>
      </c>
      <c r="BN10" s="73">
        <f t="shared" si="21"/>
        <v>-1.4000000001033186E-2</v>
      </c>
      <c r="BO10" s="167">
        <f t="shared" si="22"/>
        <v>146895.78187748158</v>
      </c>
      <c r="BP10" s="74">
        <f t="shared" si="23"/>
        <v>109657.8292566811</v>
      </c>
      <c r="BQ10" s="74">
        <f t="shared" si="24"/>
        <v>98568.167422198254</v>
      </c>
      <c r="BR10" s="173">
        <f t="shared" si="25"/>
        <v>121330.5418858863</v>
      </c>
      <c r="BS10" s="75">
        <f t="shared" si="26"/>
        <v>10285.947051920752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1900.5821644158971</v>
      </c>
      <c r="CC10" s="686">
        <f t="shared" si="37"/>
        <v>631.77305322009431</v>
      </c>
      <c r="CD10" s="686">
        <f t="shared" si="38"/>
        <v>1147.8869758319445</v>
      </c>
      <c r="CE10" s="687">
        <f t="shared" si="41"/>
        <v>120.92213536385839</v>
      </c>
      <c r="CF10" s="676">
        <f t="shared" si="39"/>
        <v>1900.5821644158973</v>
      </c>
      <c r="CG10" s="677">
        <f t="shared" si="40"/>
        <v>121330.5418858863</v>
      </c>
      <c r="CH10" s="660">
        <f t="shared" si="42"/>
        <v>27.659522438753072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650.23611705880239</v>
      </c>
      <c r="AO11" s="74">
        <f t="shared" si="12"/>
        <v>1215.1157405191709</v>
      </c>
      <c r="AP11" s="74">
        <f t="shared" si="12"/>
        <v>130.26529855673215</v>
      </c>
      <c r="AQ11" s="173">
        <f t="shared" si="27"/>
        <v>1995.6171561347055</v>
      </c>
      <c r="AR11" s="75">
        <f t="shared" si="12"/>
        <v>6082.8789413673439</v>
      </c>
      <c r="AS11" s="167">
        <f t="shared" si="12"/>
        <v>650.23611705880239</v>
      </c>
      <c r="AT11" s="74">
        <f t="shared" si="12"/>
        <v>1215.1157405191714</v>
      </c>
      <c r="AU11" s="74">
        <f t="shared" si="12"/>
        <v>130.26529855673215</v>
      </c>
      <c r="AV11" s="173">
        <f t="shared" si="28"/>
        <v>1995.617156134706</v>
      </c>
      <c r="AW11" s="74">
        <f t="shared" si="12"/>
        <v>239.82742737815065</v>
      </c>
      <c r="AX11" s="74">
        <f t="shared" si="13"/>
        <v>14221.958310201711</v>
      </c>
      <c r="AY11" s="510">
        <f t="shared" si="14"/>
        <v>14461.785737579861</v>
      </c>
      <c r="AZ11" s="168">
        <f t="shared" si="13"/>
        <v>7.0000000000050022E-3</v>
      </c>
      <c r="BA11" s="72">
        <f t="shared" si="13"/>
        <v>7.0000000000067786E-3</v>
      </c>
      <c r="BB11" s="72">
        <f t="shared" si="13"/>
        <v>7.0000000000003393E-3</v>
      </c>
      <c r="BC11" s="731">
        <f t="shared" si="15"/>
        <v>2.100000000001212E-2</v>
      </c>
      <c r="BD11" s="73">
        <f t="shared" si="13"/>
        <v>6.9999999999386091E-3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-8378.8997962125195</v>
      </c>
      <c r="BJ11" s="168">
        <f t="shared" si="17"/>
        <v>-1.4000000000005001E-2</v>
      </c>
      <c r="BK11" s="72">
        <f t="shared" si="18"/>
        <v>-1.4000000000461525E-2</v>
      </c>
      <c r="BL11" s="72">
        <f t="shared" si="19"/>
        <v>-1.4000000000000339E-2</v>
      </c>
      <c r="BM11" s="731">
        <f t="shared" si="20"/>
        <v>-4.2000000000466865E-2</v>
      </c>
      <c r="BN11" s="73">
        <f t="shared" si="21"/>
        <v>-1.3999999999214197E-2</v>
      </c>
      <c r="BO11" s="167">
        <f t="shared" si="22"/>
        <v>155072.36856568189</v>
      </c>
      <c r="BP11" s="74">
        <f t="shared" si="23"/>
        <v>112059.87898999</v>
      </c>
      <c r="BQ11" s="74">
        <f t="shared" si="24"/>
        <v>99712.136198479493</v>
      </c>
      <c r="BR11" s="173">
        <f t="shared" si="25"/>
        <v>125268.72103890697</v>
      </c>
      <c r="BS11" s="75">
        <f t="shared" si="26"/>
        <v>11276.533156822363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1995.6171561347055</v>
      </c>
      <c r="CC11" s="686">
        <f t="shared" si="37"/>
        <v>650.23611705880239</v>
      </c>
      <c r="CD11" s="686">
        <f t="shared" si="38"/>
        <v>1215.1157405191709</v>
      </c>
      <c r="CE11" s="687">
        <f t="shared" si="41"/>
        <v>130.26529855673215</v>
      </c>
      <c r="CF11" s="676">
        <f t="shared" si="39"/>
        <v>1995.617156134706</v>
      </c>
      <c r="CG11" s="677">
        <f t="shared" si="40"/>
        <v>125268.72103890697</v>
      </c>
      <c r="CH11" s="660">
        <f t="shared" si="42"/>
        <v>27.731662522992025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669.37786262742804</v>
      </c>
      <c r="AO12" s="74">
        <f t="shared" si="12"/>
        <v>1293.2346337352724</v>
      </c>
      <c r="AP12" s="74">
        <f t="shared" si="12"/>
        <v>141.44760911279025</v>
      </c>
      <c r="AQ12" s="173">
        <f t="shared" si="27"/>
        <v>2104.0601054754907</v>
      </c>
      <c r="AR12" s="75">
        <f t="shared" si="12"/>
        <v>6553.6478796533274</v>
      </c>
      <c r="AS12" s="167">
        <f t="shared" si="12"/>
        <v>669.37786262742793</v>
      </c>
      <c r="AT12" s="74">
        <f t="shared" si="12"/>
        <v>1293.2346337352728</v>
      </c>
      <c r="AU12" s="74">
        <f t="shared" si="12"/>
        <v>141.44760911279025</v>
      </c>
      <c r="AV12" s="173">
        <f t="shared" si="28"/>
        <v>2104.0601054754911</v>
      </c>
      <c r="AW12" s="74">
        <f t="shared" si="12"/>
        <v>239.96987536409367</v>
      </c>
      <c r="AX12" s="74">
        <f t="shared" si="13"/>
        <v>14806.463479018932</v>
      </c>
      <c r="AY12" s="510">
        <f t="shared" si="14"/>
        <v>15046.433354383025</v>
      </c>
      <c r="AZ12" s="168">
        <f t="shared" si="13"/>
        <v>7.0000000000103313E-3</v>
      </c>
      <c r="BA12" s="72">
        <f t="shared" si="13"/>
        <v>7.0000000000014495E-3</v>
      </c>
      <c r="BB12" s="72">
        <f t="shared" si="13"/>
        <v>6.9999999999978968E-3</v>
      </c>
      <c r="BC12" s="731">
        <f t="shared" si="15"/>
        <v>2.1000000000009678E-2</v>
      </c>
      <c r="BD12" s="73">
        <f t="shared" si="13"/>
        <v>6.9999999999386091E-3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-8492.7784747296955</v>
      </c>
      <c r="BJ12" s="168">
        <f t="shared" si="17"/>
        <v>-1.3999999999896644E-2</v>
      </c>
      <c r="BK12" s="72">
        <f t="shared" si="18"/>
        <v>-1.4000000000456196E-2</v>
      </c>
      <c r="BL12" s="72">
        <f t="shared" si="19"/>
        <v>-1.3999999999997896E-2</v>
      </c>
      <c r="BM12" s="731">
        <f t="shared" si="20"/>
        <v>-4.2000000000350736E-2</v>
      </c>
      <c r="BN12" s="73">
        <f t="shared" si="21"/>
        <v>-1.4000000002852175E-2</v>
      </c>
      <c r="BO12" s="167">
        <f t="shared" si="22"/>
        <v>163395.68856576929</v>
      </c>
      <c r="BP12" s="74">
        <f t="shared" si="23"/>
        <v>113620.55121930811</v>
      </c>
      <c r="BQ12" s="74">
        <f t="shared" si="24"/>
        <v>99912.465558872354</v>
      </c>
      <c r="BR12" s="173">
        <f t="shared" si="25"/>
        <v>128534.28824854927</v>
      </c>
      <c r="BS12" s="75">
        <f t="shared" si="26"/>
        <v>12261.434883922784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2104.0601054754907</v>
      </c>
      <c r="CC12" s="686">
        <f t="shared" si="37"/>
        <v>669.37786262742804</v>
      </c>
      <c r="CD12" s="686">
        <f t="shared" si="38"/>
        <v>1293.2346337352724</v>
      </c>
      <c r="CE12" s="687">
        <f t="shared" si="41"/>
        <v>141.44760911279025</v>
      </c>
      <c r="CF12" s="676">
        <f t="shared" si="39"/>
        <v>2104.0601054754911</v>
      </c>
      <c r="CG12" s="677">
        <f t="shared" si="40"/>
        <v>128534.28824854927</v>
      </c>
      <c r="CH12" s="660">
        <f t="shared" si="42"/>
        <v>27.727169951363635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688.94581946292431</v>
      </c>
      <c r="AO13" s="74">
        <f t="shared" si="12"/>
        <v>1383.5471178401617</v>
      </c>
      <c r="AP13" s="74">
        <f t="shared" si="12"/>
        <v>153.78307919163402</v>
      </c>
      <c r="AQ13" s="173">
        <f t="shared" si="27"/>
        <v>2226.2760164947199</v>
      </c>
      <c r="AR13" s="75">
        <f t="shared" si="12"/>
        <v>7146.3482917984447</v>
      </c>
      <c r="AS13" s="167">
        <f t="shared" si="12"/>
        <v>688.94581946292419</v>
      </c>
      <c r="AT13" s="74">
        <f t="shared" si="12"/>
        <v>1383.5471178401617</v>
      </c>
      <c r="AU13" s="74">
        <f t="shared" si="12"/>
        <v>155.86259670163957</v>
      </c>
      <c r="AV13" s="173">
        <f t="shared" si="28"/>
        <v>2228.3555340047255</v>
      </c>
      <c r="AW13" s="74">
        <f t="shared" si="12"/>
        <v>237.04394846339193</v>
      </c>
      <c r="AX13" s="74">
        <f t="shared" si="13"/>
        <v>15386.311591715281</v>
      </c>
      <c r="AY13" s="510">
        <f t="shared" si="14"/>
        <v>15623.355540178673</v>
      </c>
      <c r="AZ13" s="168">
        <f t="shared" si="13"/>
        <v>7.0000000000032259E-3</v>
      </c>
      <c r="BA13" s="72">
        <f t="shared" si="13"/>
        <v>6.999999999964146E-3</v>
      </c>
      <c r="BB13" s="72">
        <f t="shared" si="13"/>
        <v>7.0000000000016716E-3</v>
      </c>
      <c r="BC13" s="731">
        <f t="shared" si="15"/>
        <v>2.0999999999969043E-2</v>
      </c>
      <c r="BD13" s="73">
        <f t="shared" si="13"/>
        <v>7.0000000000002274E-3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-2.0725175100055515</v>
      </c>
      <c r="BH13" s="731">
        <f t="shared" si="16"/>
        <v>-2.0585175100055517</v>
      </c>
      <c r="BI13" s="75">
        <f t="shared" si="13"/>
        <v>-8477.0002483802291</v>
      </c>
      <c r="BJ13" s="168">
        <f t="shared" si="17"/>
        <v>-1.3999999999889538E-2</v>
      </c>
      <c r="BK13" s="72">
        <f t="shared" si="18"/>
        <v>-1.3999999999964145E-2</v>
      </c>
      <c r="BL13" s="72">
        <f t="shared" si="19"/>
        <v>-1.4000000000008672E-2</v>
      </c>
      <c r="BM13" s="731">
        <f t="shared" si="20"/>
        <v>-4.1999999999862356E-2</v>
      </c>
      <c r="BN13" s="73">
        <f t="shared" si="21"/>
        <v>-1.3999999999214197E-2</v>
      </c>
      <c r="BO13" s="167">
        <f t="shared" si="22"/>
        <v>171987.49058108105</v>
      </c>
      <c r="BP13" s="74">
        <f t="shared" si="23"/>
        <v>114297.20640765746</v>
      </c>
      <c r="BQ13" s="74">
        <f t="shared" si="24"/>
        <v>98326.720058561055</v>
      </c>
      <c r="BR13" s="173">
        <f t="shared" si="25"/>
        <v>131016.38701569731</v>
      </c>
      <c r="BS13" s="75">
        <f t="shared" si="26"/>
        <v>13459.432971022987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2226.2760164947199</v>
      </c>
      <c r="CC13" s="686">
        <f t="shared" si="37"/>
        <v>688.94581946292431</v>
      </c>
      <c r="CD13" s="686">
        <f t="shared" si="38"/>
        <v>1383.5471178401617</v>
      </c>
      <c r="CE13" s="687">
        <f t="shared" si="41"/>
        <v>153.78307919163402</v>
      </c>
      <c r="CF13" s="676">
        <f t="shared" si="39"/>
        <v>2228.3555340047255</v>
      </c>
      <c r="CG13" s="677">
        <f t="shared" si="40"/>
        <v>131016.38701569731</v>
      </c>
      <c r="CH13" s="660">
        <f t="shared" si="42"/>
        <v>27.612196720877009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662.04956516413677</v>
      </c>
      <c r="AO14" s="74">
        <f t="shared" si="12"/>
        <v>1488.9558790262558</v>
      </c>
      <c r="AP14" s="74">
        <f t="shared" si="12"/>
        <v>166.72728474576579</v>
      </c>
      <c r="AQ14" s="173">
        <f t="shared" si="27"/>
        <v>2317.7327289361583</v>
      </c>
      <c r="AR14" s="75">
        <f t="shared" si="12"/>
        <v>7861.0876829345352</v>
      </c>
      <c r="AS14" s="167">
        <f t="shared" si="12"/>
        <v>662.04956516413677</v>
      </c>
      <c r="AT14" s="74">
        <f t="shared" si="12"/>
        <v>1488.9558790262558</v>
      </c>
      <c r="AU14" s="74">
        <f t="shared" si="12"/>
        <v>175.38346076431867</v>
      </c>
      <c r="AV14" s="173">
        <f t="shared" si="28"/>
        <v>2326.3889049547115</v>
      </c>
      <c r="AW14" s="74">
        <f t="shared" si="12"/>
        <v>241.85867639842024</v>
      </c>
      <c r="AX14" s="74">
        <f t="shared" si="13"/>
        <v>15972.066236279374</v>
      </c>
      <c r="AY14" s="510">
        <f t="shared" si="14"/>
        <v>16213.924912677794</v>
      </c>
      <c r="AZ14" s="168">
        <f t="shared" si="13"/>
        <v>7.0000000000103313E-3</v>
      </c>
      <c r="BA14" s="72">
        <f t="shared" si="13"/>
        <v>7.000000000023654E-3</v>
      </c>
      <c r="BB14" s="72">
        <f t="shared" si="13"/>
        <v>6.9999999999996732E-3</v>
      </c>
      <c r="BC14" s="731">
        <f t="shared" si="15"/>
        <v>2.1000000000033658E-2</v>
      </c>
      <c r="BD14" s="73">
        <f t="shared" si="13"/>
        <v>6.999999999943384E-3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-8.6491760185528737</v>
      </c>
      <c r="BH14" s="731">
        <f t="shared" si="16"/>
        <v>-8.6351760185528743</v>
      </c>
      <c r="BI14" s="75">
        <f t="shared" si="13"/>
        <v>-8352.8302297432565</v>
      </c>
      <c r="BJ14" s="168">
        <f t="shared" si="17"/>
        <v>-1.4000000000010331E-2</v>
      </c>
      <c r="BK14" s="72">
        <f t="shared" si="18"/>
        <v>-1.4000000000023653E-2</v>
      </c>
      <c r="BL14" s="72">
        <f t="shared" si="19"/>
        <v>-1.4000000000010004E-2</v>
      </c>
      <c r="BM14" s="731">
        <f t="shared" si="20"/>
        <v>-4.2000000000043988E-2</v>
      </c>
      <c r="BN14" s="73">
        <f t="shared" si="21"/>
        <v>-1.4000000001033186E-2</v>
      </c>
      <c r="BO14" s="167">
        <f t="shared" si="22"/>
        <v>197050.64298359834</v>
      </c>
      <c r="BP14" s="74">
        <f t="shared" si="23"/>
        <v>114891.91249939523</v>
      </c>
      <c r="BQ14" s="74">
        <f t="shared" si="24"/>
        <v>95130.126079945068</v>
      </c>
      <c r="BR14" s="173">
        <f t="shared" si="25"/>
        <v>136783.03362274286</v>
      </c>
      <c r="BS14" s="75">
        <f t="shared" si="26"/>
        <v>14752.806130398134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2317.7327289361583</v>
      </c>
      <c r="CC14" s="686">
        <f t="shared" si="37"/>
        <v>662.04956516413677</v>
      </c>
      <c r="CD14" s="686">
        <f t="shared" si="38"/>
        <v>1488.9558790262558</v>
      </c>
      <c r="CE14" s="687">
        <f t="shared" si="41"/>
        <v>166.72728474576579</v>
      </c>
      <c r="CF14" s="676">
        <f t="shared" si="39"/>
        <v>2326.3889049547115</v>
      </c>
      <c r="CG14" s="677">
        <f t="shared" si="40"/>
        <v>136783.03362274286</v>
      </c>
      <c r="CH14" s="660">
        <f t="shared" si="42"/>
        <v>26.814295239626844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630.60386009579315</v>
      </c>
      <c r="AO15" s="74">
        <f t="shared" si="12"/>
        <v>1611.0968456893847</v>
      </c>
      <c r="AP15" s="74">
        <f t="shared" si="12"/>
        <v>183.05759286362411</v>
      </c>
      <c r="AQ15" s="173">
        <f t="shared" si="27"/>
        <v>2424.7582986488019</v>
      </c>
      <c r="AR15" s="75">
        <f t="shared" si="12"/>
        <v>8686.7994154188236</v>
      </c>
      <c r="AS15" s="167">
        <f t="shared" si="12"/>
        <v>630.60386009579315</v>
      </c>
      <c r="AT15" s="74">
        <f t="shared" si="12"/>
        <v>1611.0968456893843</v>
      </c>
      <c r="AU15" s="74">
        <f t="shared" si="12"/>
        <v>198.03356873141649</v>
      </c>
      <c r="AV15" s="173">
        <f t="shared" si="28"/>
        <v>2439.7342745165938</v>
      </c>
      <c r="AW15" s="74">
        <f t="shared" si="12"/>
        <v>246.8668267897776</v>
      </c>
      <c r="AX15" s="74">
        <f t="shared" si="13"/>
        <v>16643.993034903382</v>
      </c>
      <c r="AY15" s="510">
        <f t="shared" si="14"/>
        <v>16890.859861693159</v>
      </c>
      <c r="AZ15" s="168">
        <f t="shared" si="13"/>
        <v>7.0000000000156604E-3</v>
      </c>
      <c r="BA15" s="72">
        <f t="shared" si="13"/>
        <v>7.0000000000085549E-3</v>
      </c>
      <c r="BB15" s="72">
        <f t="shared" si="13"/>
        <v>7.0000000000018936E-3</v>
      </c>
      <c r="BC15" s="731">
        <f t="shared" si="15"/>
        <v>2.1000000000026109E-2</v>
      </c>
      <c r="BD15" s="73">
        <f t="shared" si="13"/>
        <v>6.9999999999149623E-3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-14.968975867792318</v>
      </c>
      <c r="BH15" s="731">
        <f t="shared" si="16"/>
        <v>-14.954975867792319</v>
      </c>
      <c r="BI15" s="75">
        <f t="shared" si="13"/>
        <v>-8204.0534462743344</v>
      </c>
      <c r="BJ15" s="168">
        <f t="shared" si="17"/>
        <v>-1.400000000001566E-2</v>
      </c>
      <c r="BK15" s="72">
        <f t="shared" si="18"/>
        <v>-1.3999999999553807E-2</v>
      </c>
      <c r="BL15" s="72">
        <f t="shared" si="19"/>
        <v>-1.4000000000068624E-2</v>
      </c>
      <c r="BM15" s="731">
        <f t="shared" si="20"/>
        <v>-4.1999999999638091E-2</v>
      </c>
      <c r="BN15" s="73">
        <f t="shared" si="21"/>
        <v>-1.4000000001033186E-2</v>
      </c>
      <c r="BO15" s="167">
        <f t="shared" si="22"/>
        <v>227823.97521933212</v>
      </c>
      <c r="BP15" s="74">
        <f t="shared" si="23"/>
        <v>114720.74716481449</v>
      </c>
      <c r="BQ15" s="74">
        <f t="shared" si="24"/>
        <v>91808.933115048218</v>
      </c>
      <c r="BR15" s="173">
        <f t="shared" si="25"/>
        <v>142095.04960245217</v>
      </c>
      <c r="BS15" s="75">
        <f t="shared" si="26"/>
        <v>16184.373951956379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2424.7582986488019</v>
      </c>
      <c r="CC15" s="686">
        <f t="shared" si="37"/>
        <v>630.60386009579315</v>
      </c>
      <c r="CD15" s="686">
        <f t="shared" si="38"/>
        <v>1611.0968456893847</v>
      </c>
      <c r="CE15" s="687">
        <f t="shared" si="41"/>
        <v>183.05759286362411</v>
      </c>
      <c r="CF15" s="676">
        <f t="shared" si="39"/>
        <v>2439.7342745165938</v>
      </c>
      <c r="CG15" s="677">
        <f t="shared" si="40"/>
        <v>142095.04960245217</v>
      </c>
      <c r="CH15" s="660">
        <f t="shared" si="42"/>
        <v>25.920856448754193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595.46205083735401</v>
      </c>
      <c r="AO16" s="74">
        <f t="shared" si="12"/>
        <v>1752.9139676027407</v>
      </c>
      <c r="AP16" s="74">
        <f t="shared" si="12"/>
        <v>204.715598774802</v>
      </c>
      <c r="AQ16" s="173">
        <f t="shared" si="27"/>
        <v>2553.0916172148968</v>
      </c>
      <c r="AR16" s="75">
        <f t="shared" si="12"/>
        <v>9633.5315570351522</v>
      </c>
      <c r="AS16" s="167">
        <f t="shared" si="12"/>
        <v>595.4620508373539</v>
      </c>
      <c r="AT16" s="74">
        <f t="shared" si="12"/>
        <v>1752.913967602741</v>
      </c>
      <c r="AU16" s="74">
        <f t="shared" si="12"/>
        <v>223.10636091878379</v>
      </c>
      <c r="AV16" s="173">
        <f t="shared" si="28"/>
        <v>2571.4823793588785</v>
      </c>
      <c r="AW16" s="74">
        <f t="shared" si="12"/>
        <v>254.39569470797932</v>
      </c>
      <c r="AX16" s="74">
        <f t="shared" si="13"/>
        <v>17489.358088819914</v>
      </c>
      <c r="AY16" s="510">
        <f t="shared" si="14"/>
        <v>17743.753783527893</v>
      </c>
      <c r="AZ16" s="168">
        <f t="shared" si="13"/>
        <v>6.9999999999978968E-3</v>
      </c>
      <c r="BA16" s="72">
        <f t="shared" si="13"/>
        <v>7.000000000038753E-3</v>
      </c>
      <c r="BB16" s="72">
        <f t="shared" si="13"/>
        <v>7.0000000000005613E-3</v>
      </c>
      <c r="BC16" s="731">
        <f t="shared" si="15"/>
        <v>2.1000000000037211E-2</v>
      </c>
      <c r="BD16" s="73">
        <f t="shared" si="13"/>
        <v>6.9999999999718057E-3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-18.383762143981752</v>
      </c>
      <c r="BH16" s="731">
        <f t="shared" si="16"/>
        <v>-18.369762143981752</v>
      </c>
      <c r="BI16" s="75">
        <f t="shared" si="13"/>
        <v>-8110.2152264927417</v>
      </c>
      <c r="BJ16" s="168">
        <f t="shared" si="17"/>
        <v>-1.3999999999884209E-2</v>
      </c>
      <c r="BK16" s="72">
        <f t="shared" si="18"/>
        <v>-1.4000000000266126E-2</v>
      </c>
      <c r="BL16" s="72">
        <f t="shared" si="19"/>
        <v>-1.4000000000038426E-2</v>
      </c>
      <c r="BM16" s="731">
        <f t="shared" si="20"/>
        <v>-4.2000000000188761E-2</v>
      </c>
      <c r="BN16" s="73">
        <f t="shared" si="21"/>
        <v>-1.3999999998304702E-2</v>
      </c>
      <c r="BO16" s="167">
        <f t="shared" si="22"/>
        <v>266189.86131805164</v>
      </c>
      <c r="BP16" s="74">
        <f t="shared" si="23"/>
        <v>113908.54730710501</v>
      </c>
      <c r="BQ16" s="74">
        <f t="shared" si="24"/>
        <v>89006.708331753529</v>
      </c>
      <c r="BR16" s="173">
        <f t="shared" si="25"/>
        <v>147010.84874788398</v>
      </c>
      <c r="BS16" s="75">
        <f t="shared" si="26"/>
        <v>17712.792103199416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2553.0916172148968</v>
      </c>
      <c r="CC16" s="686">
        <f t="shared" si="37"/>
        <v>595.46205083735401</v>
      </c>
      <c r="CD16" s="686">
        <f t="shared" si="38"/>
        <v>1752.9139676027407</v>
      </c>
      <c r="CE16" s="687">
        <f t="shared" si="41"/>
        <v>204.715598774802</v>
      </c>
      <c r="CF16" s="676">
        <f t="shared" si="39"/>
        <v>2571.4823793588785</v>
      </c>
      <c r="CG16" s="677">
        <f t="shared" si="40"/>
        <v>147010.84874788398</v>
      </c>
      <c r="CH16" s="660">
        <f t="shared" si="42"/>
        <v>24.805966536375522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557.40638915245643</v>
      </c>
      <c r="AO17" s="74">
        <f t="shared" si="12"/>
        <v>1917.703882560535</v>
      </c>
      <c r="AP17" s="74">
        <f t="shared" si="12"/>
        <v>231.603851309448</v>
      </c>
      <c r="AQ17" s="173">
        <f t="shared" si="27"/>
        <v>2706.7141230224397</v>
      </c>
      <c r="AR17" s="75">
        <f t="shared" si="12"/>
        <v>10728.822398457338</v>
      </c>
      <c r="AS17" s="167">
        <f t="shared" si="12"/>
        <v>557.40638915245631</v>
      </c>
      <c r="AT17" s="74">
        <f t="shared" si="12"/>
        <v>1917.703882560535</v>
      </c>
      <c r="AU17" s="74">
        <f t="shared" si="12"/>
        <v>252.48763486707915</v>
      </c>
      <c r="AV17" s="173">
        <f t="shared" si="28"/>
        <v>2727.5979065800707</v>
      </c>
      <c r="AW17" s="74">
        <f t="shared" si="12"/>
        <v>263.84740928321958</v>
      </c>
      <c r="AX17" s="74">
        <f t="shared" si="13"/>
        <v>18509.521177221581</v>
      </c>
      <c r="AY17" s="510">
        <f t="shared" si="14"/>
        <v>18773.368586504799</v>
      </c>
      <c r="AZ17" s="168">
        <f t="shared" si="13"/>
        <v>7.0000000000032259E-3</v>
      </c>
      <c r="BA17" s="72">
        <f t="shared" si="13"/>
        <v>6.9999999999765805E-3</v>
      </c>
      <c r="BB17" s="72">
        <f t="shared" si="13"/>
        <v>7.0000000000001172E-3</v>
      </c>
      <c r="BC17" s="731">
        <f t="shared" si="15"/>
        <v>2.0999999999979924E-2</v>
      </c>
      <c r="BD17" s="73">
        <f t="shared" si="13"/>
        <v>7.0000000000334239E-3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-20.876783557631143</v>
      </c>
      <c r="BH17" s="731">
        <f t="shared" si="16"/>
        <v>-20.862783557631143</v>
      </c>
      <c r="BI17" s="75">
        <f t="shared" si="13"/>
        <v>-8044.5391880474644</v>
      </c>
      <c r="BJ17" s="168">
        <f t="shared" si="17"/>
        <v>-1.3999999999889538E-2</v>
      </c>
      <c r="BK17" s="72">
        <f t="shared" si="18"/>
        <v>-1.399999999997658E-2</v>
      </c>
      <c r="BL17" s="72">
        <f t="shared" si="19"/>
        <v>-1.4000000000006452E-2</v>
      </c>
      <c r="BM17" s="731">
        <f t="shared" si="20"/>
        <v>-4.199999999987257E-2</v>
      </c>
      <c r="BN17" s="73">
        <f t="shared" si="21"/>
        <v>-1.3999999998304702E-2</v>
      </c>
      <c r="BO17" s="167">
        <f t="shared" si="22"/>
        <v>314208.07571800589</v>
      </c>
      <c r="BP17" s="74">
        <f t="shared" si="23"/>
        <v>112420.9425946437</v>
      </c>
      <c r="BQ17" s="74">
        <f t="shared" si="24"/>
        <v>85992.101345822826</v>
      </c>
      <c r="BR17" s="173">
        <f t="shared" si="25"/>
        <v>151211.29412603466</v>
      </c>
      <c r="BS17" s="75">
        <f t="shared" si="26"/>
        <v>19434.734062521282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2706.7141230224397</v>
      </c>
      <c r="CC17" s="686">
        <f t="shared" si="37"/>
        <v>557.40638915245643</v>
      </c>
      <c r="CD17" s="686">
        <f t="shared" si="38"/>
        <v>1917.703882560535</v>
      </c>
      <c r="CE17" s="687">
        <f t="shared" si="41"/>
        <v>231.603851309448</v>
      </c>
      <c r="CF17" s="676">
        <f t="shared" si="39"/>
        <v>2727.5979065800707</v>
      </c>
      <c r="CG17" s="677">
        <f t="shared" si="40"/>
        <v>151211.29412603466</v>
      </c>
      <c r="CH17" s="660">
        <f t="shared" si="42"/>
        <v>23.565177528075537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517.24446079296217</v>
      </c>
      <c r="AO18" s="74">
        <f t="shared" si="12"/>
        <v>2109.4431454979285</v>
      </c>
      <c r="AP18" s="74">
        <f t="shared" si="12"/>
        <v>266.15668734356467</v>
      </c>
      <c r="AQ18" s="173">
        <f>SUM(AN18:AP18)</f>
        <v>2892.844293634455</v>
      </c>
      <c r="AR18" s="75">
        <f t="shared" si="12"/>
        <v>12029.759857578192</v>
      </c>
      <c r="AS18" s="167">
        <f t="shared" si="12"/>
        <v>517.24446079296206</v>
      </c>
      <c r="AT18" s="74">
        <f t="shared" si="12"/>
        <v>2109.4431454979285</v>
      </c>
      <c r="AU18" s="74">
        <f t="shared" si="12"/>
        <v>285.86168916695414</v>
      </c>
      <c r="AV18" s="173">
        <f>SUM(AS18:AU18)</f>
        <v>2912.5492954578444</v>
      </c>
      <c r="AW18" s="74">
        <f t="shared" si="12"/>
        <v>275.85673507067787</v>
      </c>
      <c r="AX18" s="74">
        <f t="shared" si="13"/>
        <v>19759.927780730857</v>
      </c>
      <c r="AY18" s="510">
        <f t="shared" si="14"/>
        <v>20035.784515801533</v>
      </c>
      <c r="AZ18" s="168">
        <f>SUMIFS(AZ$19:AZ$109,$AL$19:$AL$109,$AL18)</f>
        <v>6.9999999999996732E-3</v>
      </c>
      <c r="BA18" s="72">
        <f t="shared" si="13"/>
        <v>7.0000000000014495E-3</v>
      </c>
      <c r="BB18" s="72">
        <f t="shared" si="13"/>
        <v>6.9999999999992291E-3</v>
      </c>
      <c r="BC18" s="731">
        <f t="shared" si="15"/>
        <v>2.1000000000000352E-2</v>
      </c>
      <c r="BD18" s="73">
        <f t="shared" si="13"/>
        <v>6.999999999834472E-3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-19.698001823389585</v>
      </c>
      <c r="BH18" s="731">
        <f t="shared" si="16"/>
        <v>-19.684001823389586</v>
      </c>
      <c r="BI18" s="75">
        <f t="shared" si="13"/>
        <v>-8006.0176582233407</v>
      </c>
      <c r="BJ18" s="168">
        <f t="shared" ref="BJ18" si="48">AN18-AS18-AZ18-BE18</f>
        <v>-1.3999999999885986E-2</v>
      </c>
      <c r="BK18" s="72">
        <f t="shared" ref="BK18" si="49">AO18-AT18-BA18-BF18</f>
        <v>-1.4000000000001449E-2</v>
      </c>
      <c r="BL18" s="72">
        <f t="shared" ref="BL18" si="50">AP18-AU18-BB18-BG18</f>
        <v>-1.3999999999878554E-2</v>
      </c>
      <c r="BM18" s="731">
        <f t="shared" si="20"/>
        <v>-4.1999999999765988E-2</v>
      </c>
      <c r="BN18" s="73">
        <f t="shared" ref="BN18" si="51">AR18-AW18-AX18-BD18-BI18</f>
        <v>-1.4000000001942681E-2</v>
      </c>
      <c r="BO18" s="167">
        <f t="shared" si="22"/>
        <v>374805.12854301848</v>
      </c>
      <c r="BP18" s="74">
        <f t="shared" si="23"/>
        <v>110335.07572865955</v>
      </c>
      <c r="BQ18" s="74">
        <f t="shared" si="24"/>
        <v>83205.84203538773</v>
      </c>
      <c r="BR18" s="173">
        <f t="shared" si="25"/>
        <v>154640.06362902769</v>
      </c>
      <c r="BS18" s="75">
        <f t="shared" si="26"/>
        <v>21385.690146270295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2892.844293634455</v>
      </c>
      <c r="CC18" s="688">
        <f t="shared" si="37"/>
        <v>517.24446079296217</v>
      </c>
      <c r="CD18" s="688">
        <f t="shared" si="38"/>
        <v>2109.4431454979285</v>
      </c>
      <c r="CE18" s="689">
        <f t="shared" si="41"/>
        <v>266.15668734356467</v>
      </c>
      <c r="CF18" s="678">
        <f t="shared" si="39"/>
        <v>2912.5492954578444</v>
      </c>
      <c r="CG18" s="679">
        <f t="shared" si="40"/>
        <v>154640.06362902769</v>
      </c>
      <c r="CH18" s="660">
        <f>CG18/CA18*100-100</f>
        <v>22.393580587872933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186.23681103233588</v>
      </c>
      <c r="AO20" s="74">
        <f>SIM_BASE!F13</f>
        <v>76.247841741860384</v>
      </c>
      <c r="AP20" s="74">
        <f>SIM_BASE!G13</f>
        <v>9.4043475513777235</v>
      </c>
      <c r="AQ20" s="95">
        <f t="shared" ref="AQ20:AQ52" si="57">SUM(AN20:AP20)</f>
        <v>271.88900032557399</v>
      </c>
      <c r="AR20" s="75">
        <f>SIM_BASE!H13</f>
        <v>1613.9282432913978</v>
      </c>
      <c r="AS20" s="74">
        <f>SIM_BASE!K13</f>
        <v>165.24490497589414</v>
      </c>
      <c r="AT20" s="74">
        <f>SIM_BASE!L13</f>
        <v>64.523215142313745</v>
      </c>
      <c r="AU20" s="74">
        <f>SIM_BASE!M13</f>
        <v>9.1550905598498744</v>
      </c>
      <c r="AV20" s="95">
        <f t="shared" si="52"/>
        <v>238.92321067805776</v>
      </c>
      <c r="AW20" s="74">
        <f>SIM_BASE!N13</f>
        <v>47.486712402921725</v>
      </c>
      <c r="AX20" s="74">
        <f>SIM_BASE!O13</f>
        <v>1608.67571858465</v>
      </c>
      <c r="AY20" s="98">
        <f t="shared" si="53"/>
        <v>1656.1624309875717</v>
      </c>
      <c r="AZ20" s="72">
        <f>SIM_BASE!V13</f>
        <v>20.992906056441687</v>
      </c>
      <c r="BA20" s="72">
        <f>SIM_BASE!W13</f>
        <v>11.725626599546656</v>
      </c>
      <c r="BB20" s="72">
        <f>SIM_BASE!X13</f>
        <v>0.25025699152784964</v>
      </c>
      <c r="BC20" s="88">
        <f t="shared" si="54"/>
        <v>32.968789647516189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-42.233187696174255</v>
      </c>
      <c r="BJ20" s="72">
        <f t="shared" si="17"/>
        <v>-1.9999999999514842E-3</v>
      </c>
      <c r="BK20" s="72">
        <f t="shared" si="18"/>
        <v>-2.0000000000172094E-3</v>
      </c>
      <c r="BL20" s="72">
        <f t="shared" si="19"/>
        <v>-2.000000000000556E-3</v>
      </c>
      <c r="BM20" s="88">
        <f t="shared" si="56"/>
        <v>-5.9999999999692495E-3</v>
      </c>
      <c r="BN20" s="73">
        <f t="shared" si="21"/>
        <v>-1.9999999996187512E-3</v>
      </c>
      <c r="BO20" s="74">
        <f>SIM_BASE!AB13</f>
        <v>85555.397293018774</v>
      </c>
      <c r="BP20" s="74">
        <f>SIM_BASE!AC13</f>
        <v>84263.328058202227</v>
      </c>
      <c r="BQ20" s="74">
        <f>SIM_BASE!AD13</f>
        <v>92880.45809348741</v>
      </c>
      <c r="BR20" s="95">
        <f t="shared" ref="BR20:BR52" si="58">SUMPRODUCT(BO20:BQ20,AS20:AU20)/AV20</f>
        <v>85487.145798382247</v>
      </c>
      <c r="BS20" s="75">
        <f>SIM_BASE!AE13</f>
        <v>7983.7969986549106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238.12415423554663</v>
      </c>
      <c r="AO21" s="74">
        <f>SIM_BASE!F20</f>
        <v>87.133376704848587</v>
      </c>
      <c r="AP21" s="74">
        <f>SIM_BASE!G20</f>
        <v>9.3552046637458872</v>
      </c>
      <c r="AQ21" s="95">
        <f t="shared" si="57"/>
        <v>334.61273560414111</v>
      </c>
      <c r="AR21" s="75">
        <f>SIM_BASE!H20</f>
        <v>1738.4528333879873</v>
      </c>
      <c r="AS21" s="74">
        <f>SIM_BASE!K20</f>
        <v>165.03441104005972</v>
      </c>
      <c r="AT21" s="74">
        <f>SIM_BASE!L20</f>
        <v>75.898612813064034</v>
      </c>
      <c r="AU21" s="74">
        <f>SIM_BASE!M20</f>
        <v>9.3463736082062798</v>
      </c>
      <c r="AV21" s="95">
        <f t="shared" si="52"/>
        <v>250.27939746133003</v>
      </c>
      <c r="AW21" s="74">
        <f>SIM_BASE!N20</f>
        <v>56.880177934107436</v>
      </c>
      <c r="AX21" s="74">
        <f>SIM_BASE!O20</f>
        <v>2116.290133704912</v>
      </c>
      <c r="AY21" s="98">
        <f t="shared" si="53"/>
        <v>2173.1703116390195</v>
      </c>
      <c r="AZ21" s="72">
        <f>SIM_BASE!V20</f>
        <v>73.09074319548688</v>
      </c>
      <c r="BA21" s="72">
        <f>SIM_BASE!W20</f>
        <v>11.235763891784524</v>
      </c>
      <c r="BB21" s="72">
        <f>SIM_BASE!X20</f>
        <v>9.8310555396065973E-3</v>
      </c>
      <c r="BC21" s="88">
        <f t="shared" si="54"/>
        <v>84.336338142811016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-434.71647825103207</v>
      </c>
      <c r="BJ21" s="72">
        <f t="shared" si="17"/>
        <v>-1.9999999999763532E-3</v>
      </c>
      <c r="BK21" s="72">
        <f t="shared" si="18"/>
        <v>-1.9999999999710241E-3</v>
      </c>
      <c r="BL21" s="72">
        <f t="shared" si="19"/>
        <v>-1.9999999999992064E-3</v>
      </c>
      <c r="BM21" s="88">
        <f t="shared" si="56"/>
        <v>-5.9999999999465837E-3</v>
      </c>
      <c r="BN21" s="73">
        <f t="shared" si="21"/>
        <v>-2.0000000000663931E-3</v>
      </c>
      <c r="BO21" s="74">
        <f>SIM_BASE!AB20</f>
        <v>129598.89318853928</v>
      </c>
      <c r="BP21" s="74">
        <f>SIM_BASE!AC20</f>
        <v>103306.87993319111</v>
      </c>
      <c r="BQ21" s="74">
        <f>SIM_BASE!AD20</f>
        <v>93016.248605811968</v>
      </c>
      <c r="BR21" s="95">
        <f t="shared" si="58"/>
        <v>120259.56113923961</v>
      </c>
      <c r="BS21" s="75">
        <f>SIM_BASE!AE20</f>
        <v>8676.1800611468116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245.23550473585234</v>
      </c>
      <c r="AO22" s="74">
        <f>SIM_BASE!F27</f>
        <v>91.167562781007831</v>
      </c>
      <c r="AP22" s="74">
        <f>SIM_BASE!G27</f>
        <v>9.9174554090576539</v>
      </c>
      <c r="AQ22" s="95">
        <f t="shared" si="57"/>
        <v>346.32052292591783</v>
      </c>
      <c r="AR22" s="75">
        <f>SIM_BASE!H27</f>
        <v>1868.5313981128643</v>
      </c>
      <c r="AS22" s="74">
        <f>SIM_BASE!K27</f>
        <v>169.20904347613359</v>
      </c>
      <c r="AT22" s="74">
        <f>SIM_BASE!L27</f>
        <v>79.478613844452767</v>
      </c>
      <c r="AU22" s="74">
        <f>SIM_BASE!M27</f>
        <v>9.8779962476960552</v>
      </c>
      <c r="AV22" s="95">
        <f t="shared" si="52"/>
        <v>258.56565356828241</v>
      </c>
      <c r="AW22" s="74">
        <f>SIM_BASE!N27</f>
        <v>55.708646256073344</v>
      </c>
      <c r="AX22" s="74">
        <f>SIM_BASE!O27</f>
        <v>2173.2084420495084</v>
      </c>
      <c r="AY22" s="98">
        <f t="shared" si="53"/>
        <v>2228.9170883055817</v>
      </c>
      <c r="AZ22" s="72">
        <f>SIM_BASE!V27</f>
        <v>76.027461259718805</v>
      </c>
      <c r="BA22" s="72">
        <f>SIM_BASE!W27</f>
        <v>11.689948936555057</v>
      </c>
      <c r="BB22" s="72">
        <f>SIM_BASE!X27</f>
        <v>4.0459161361597572E-2</v>
      </c>
      <c r="BC22" s="88">
        <f t="shared" si="54"/>
        <v>87.757869357635457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-360.38469019271776</v>
      </c>
      <c r="BJ22" s="72">
        <f t="shared" si="17"/>
        <v>-2.0000000000474074E-3</v>
      </c>
      <c r="BK22" s="72">
        <f t="shared" si="18"/>
        <v>-1.9999999999923404E-3</v>
      </c>
      <c r="BL22" s="72">
        <f t="shared" si="19"/>
        <v>-1.9999999999989115E-3</v>
      </c>
      <c r="BM22" s="88">
        <f t="shared" si="56"/>
        <v>-6.0000000000386593E-3</v>
      </c>
      <c r="BN22" s="73">
        <f t="shared" si="21"/>
        <v>-1.9999999996684892E-3</v>
      </c>
      <c r="BO22" s="74">
        <f>SIM_BASE!AB27</f>
        <v>137327.34839124899</v>
      </c>
      <c r="BP22" s="74">
        <f>SIM_BASE!AC27</f>
        <v>107093.03213181574</v>
      </c>
      <c r="BQ22" s="74">
        <f>SIM_BASE!AD27</f>
        <v>95917.167201482807</v>
      </c>
      <c r="BR22" s="95">
        <f t="shared" si="58"/>
        <v>126451.84686025823</v>
      </c>
      <c r="BS22" s="75">
        <f>SIM_BASE!AE27</f>
        <v>9548.9725545090459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252.48639286440894</v>
      </c>
      <c r="AO23" s="74">
        <f>SIM_BASE!F34</f>
        <v>95.981638934866908</v>
      </c>
      <c r="AP23" s="74">
        <f>SIM_BASE!G34</f>
        <v>10.598896550950681</v>
      </c>
      <c r="AQ23" s="95">
        <f t="shared" si="57"/>
        <v>359.06692835022653</v>
      </c>
      <c r="AR23" s="75">
        <f>SIM_BASE!H34</f>
        <v>2016.9644133409429</v>
      </c>
      <c r="AS23" s="74">
        <f>SIM_BASE!K34</f>
        <v>173.49921097895759</v>
      </c>
      <c r="AT23" s="74">
        <f>SIM_BASE!L34</f>
        <v>83.564513667403517</v>
      </c>
      <c r="AU23" s="74">
        <f>SIM_BASE!M34</f>
        <v>10.52304673458274</v>
      </c>
      <c r="AV23" s="95">
        <f t="shared" si="52"/>
        <v>267.58677138094384</v>
      </c>
      <c r="AW23" s="74">
        <f>SIM_BASE!N34</f>
        <v>54.743191054691749</v>
      </c>
      <c r="AX23" s="74">
        <f>SIM_BASE!O34</f>
        <v>2229.2826908781371</v>
      </c>
      <c r="AY23" s="98">
        <f t="shared" si="53"/>
        <v>2284.0258819328287</v>
      </c>
      <c r="AZ23" s="72">
        <f>SIM_BASE!V34</f>
        <v>78.988181885451368</v>
      </c>
      <c r="BA23" s="72">
        <f>SIM_BASE!W34</f>
        <v>12.418125267463401</v>
      </c>
      <c r="BB23" s="72">
        <f>SIM_BASE!X34</f>
        <v>7.6849816367943025E-2</v>
      </c>
      <c r="BC23" s="88">
        <f t="shared" si="54"/>
        <v>91.483156969282703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-267.06046859188621</v>
      </c>
      <c r="BJ23" s="72">
        <f t="shared" si="17"/>
        <v>-2.0000000000189857E-3</v>
      </c>
      <c r="BK23" s="72">
        <f t="shared" si="18"/>
        <v>-2.0000000000101039E-3</v>
      </c>
      <c r="BL23" s="72">
        <f t="shared" si="19"/>
        <v>-2.000000000002832E-3</v>
      </c>
      <c r="BM23" s="88">
        <f t="shared" si="56"/>
        <v>-6.0000000000319216E-3</v>
      </c>
      <c r="BN23" s="73">
        <f t="shared" si="21"/>
        <v>-1.9999999998390194E-3</v>
      </c>
      <c r="BO23" s="74">
        <f>SIM_BASE!AB34</f>
        <v>145294.6823475722</v>
      </c>
      <c r="BP23" s="74">
        <f>SIM_BASE!AC34</f>
        <v>110301.45518100781</v>
      </c>
      <c r="BQ23" s="74">
        <f>SIM_BASE!AD34</f>
        <v>97986.393108891047</v>
      </c>
      <c r="BR23" s="95">
        <f t="shared" si="58"/>
        <v>132506.23495625088</v>
      </c>
      <c r="BS23" s="75">
        <f>SIM_BASE!AE34</f>
        <v>10521.356763246515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259.74210587969139</v>
      </c>
      <c r="AO24" s="74">
        <f>SIM_BASE!F41</f>
        <v>101.62163614324894</v>
      </c>
      <c r="AP24" s="74">
        <f>SIM_BASE!G41</f>
        <v>11.419392980777316</v>
      </c>
      <c r="AQ24" s="95">
        <f t="shared" si="57"/>
        <v>372.78313500371763</v>
      </c>
      <c r="AR24" s="75">
        <f>SIM_BASE!H41</f>
        <v>2177.0304707812998</v>
      </c>
      <c r="AS24" s="74">
        <f>SIM_BASE!K41</f>
        <v>178.0890473864028</v>
      </c>
      <c r="AT24" s="74">
        <f>SIM_BASE!L41</f>
        <v>88.30553386618196</v>
      </c>
      <c r="AU24" s="74">
        <f>SIM_BASE!M41</f>
        <v>11.303914504515852</v>
      </c>
      <c r="AV24" s="95">
        <f t="shared" si="52"/>
        <v>277.6984957571006</v>
      </c>
      <c r="AW24" s="74">
        <f>SIM_BASE!N41</f>
        <v>54.108495744345049</v>
      </c>
      <c r="AX24" s="74">
        <f>SIM_BASE!O41</f>
        <v>2288.3792546353152</v>
      </c>
      <c r="AY24" s="98">
        <f t="shared" si="53"/>
        <v>2342.4877503796602</v>
      </c>
      <c r="AZ24" s="72">
        <f>SIM_BASE!V41</f>
        <v>81.65405849328863</v>
      </c>
      <c r="BA24" s="72">
        <f>SIM_BASE!W41</f>
        <v>13.317102277066967</v>
      </c>
      <c r="BB24" s="72">
        <f>SIM_BASE!X41</f>
        <v>0.11647847626146517</v>
      </c>
      <c r="BC24" s="88">
        <f t="shared" si="54"/>
        <v>95.087639246617059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-165.45627959836071</v>
      </c>
      <c r="BJ24" s="72">
        <f t="shared" si="17"/>
        <v>-2.0000000000331966E-3</v>
      </c>
      <c r="BK24" s="72">
        <f t="shared" si="18"/>
        <v>-1.9999999999923404E-3</v>
      </c>
      <c r="BL24" s="72">
        <f t="shared" si="19"/>
        <v>-2.0000000000015969E-3</v>
      </c>
      <c r="BM24" s="88">
        <f t="shared" si="56"/>
        <v>-6.0000000000271338E-3</v>
      </c>
      <c r="BN24" s="73">
        <f t="shared" si="21"/>
        <v>-1.9999999996969109E-3</v>
      </c>
      <c r="BO24" s="74">
        <f>SIM_BASE!AB41</f>
        <v>153276.46039861752</v>
      </c>
      <c r="BP24" s="74">
        <f>SIM_BASE!AC41</f>
        <v>112727.10346850082</v>
      </c>
      <c r="BQ24" s="74">
        <f>SIM_BASE!AD41</f>
        <v>99121.340495013152</v>
      </c>
      <c r="BR24" s="95">
        <f t="shared" si="58"/>
        <v>138177.7201422643</v>
      </c>
      <c r="BS24" s="75">
        <f>SIM_BASE!AE41</f>
        <v>11512.892753632426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266.97569948918363</v>
      </c>
      <c r="AO25" s="74">
        <f>SIM_BASE!F48</f>
        <v>108.22468562928249</v>
      </c>
      <c r="AP25" s="74">
        <f>SIM_BASE!G48</f>
        <v>12.401426243810604</v>
      </c>
      <c r="AQ25" s="95">
        <f t="shared" si="57"/>
        <v>387.60181136227669</v>
      </c>
      <c r="AR25" s="75">
        <f>SIM_BASE!H48</f>
        <v>2336.8867482984278</v>
      </c>
      <c r="AS25" s="74">
        <f>SIM_BASE!K48</f>
        <v>183.17021178611131</v>
      </c>
      <c r="AT25" s="74">
        <f>SIM_BASE!L48</f>
        <v>93.783584519297705</v>
      </c>
      <c r="AU25" s="74">
        <f>SIM_BASE!M48</f>
        <v>12.242025857145613</v>
      </c>
      <c r="AV25" s="95">
        <f t="shared" si="52"/>
        <v>289.19582216255463</v>
      </c>
      <c r="AW25" s="74">
        <f>SIM_BASE!N48</f>
        <v>53.954350511292503</v>
      </c>
      <c r="AX25" s="74">
        <f>SIM_BASE!O48</f>
        <v>2357.3072227152952</v>
      </c>
      <c r="AY25" s="98">
        <f t="shared" si="53"/>
        <v>2411.2615732265876</v>
      </c>
      <c r="AZ25" s="72">
        <f>SIM_BASE!V48</f>
        <v>83.806487703072349</v>
      </c>
      <c r="BA25" s="72">
        <f>SIM_BASE!W48</f>
        <v>14.442101109984801</v>
      </c>
      <c r="BB25" s="72">
        <f>SIM_BASE!X48</f>
        <v>0.16040038666498829</v>
      </c>
      <c r="BC25" s="88">
        <f t="shared" si="54"/>
        <v>98.408989199722143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-74.373824928159465</v>
      </c>
      <c r="BJ25" s="72">
        <f t="shared" si="17"/>
        <v>-2.0000000000331966E-3</v>
      </c>
      <c r="BK25" s="72">
        <f t="shared" si="18"/>
        <v>-2.000000000015433E-3</v>
      </c>
      <c r="BL25" s="72">
        <f t="shared" si="19"/>
        <v>-1.9999999999969478E-3</v>
      </c>
      <c r="BM25" s="88">
        <f t="shared" si="56"/>
        <v>-6.0000000000455774E-3</v>
      </c>
      <c r="BN25" s="73">
        <f t="shared" si="21"/>
        <v>-2.0000000003363994E-3</v>
      </c>
      <c r="BO25" s="74">
        <f>SIM_BASE!AB48</f>
        <v>161057.39711624847</v>
      </c>
      <c r="BP25" s="74">
        <f>SIM_BASE!AC48</f>
        <v>114332.58429812919</v>
      </c>
      <c r="BQ25" s="74">
        <f>SIM_BASE!AD48</f>
        <v>99312.92565997038</v>
      </c>
      <c r="BR25" s="95">
        <f t="shared" si="58"/>
        <v>143291.24195619216</v>
      </c>
      <c r="BS25" s="75">
        <f>SIM_BASE!AE48</f>
        <v>12451.192496664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274.40996054689032</v>
      </c>
      <c r="AO26" s="74">
        <f>SIM_BASE!F55</f>
        <v>115.85029734363567</v>
      </c>
      <c r="AP26" s="74">
        <f>SIM_BASE!G55</f>
        <v>13.483576091358334</v>
      </c>
      <c r="AQ26" s="95">
        <f t="shared" si="57"/>
        <v>403.74383398188428</v>
      </c>
      <c r="AR26" s="75">
        <f>SIM_BASE!H55</f>
        <v>2516.4394805098996</v>
      </c>
      <c r="AS26" s="74">
        <f>SIM_BASE!K55</f>
        <v>188.37731765297616</v>
      </c>
      <c r="AT26" s="74">
        <f>SIM_BASE!L55</f>
        <v>100.12665923515721</v>
      </c>
      <c r="AU26" s="74">
        <f>SIM_BASE!M55</f>
        <v>13.46266445413035</v>
      </c>
      <c r="AV26" s="95">
        <f t="shared" si="52"/>
        <v>301.9666413422637</v>
      </c>
      <c r="AW26" s="74">
        <f>SIM_BASE!N55</f>
        <v>53.324234068842493</v>
      </c>
      <c r="AX26" s="74">
        <f>SIM_BASE!O55</f>
        <v>2425.8629619271637</v>
      </c>
      <c r="AY26" s="98">
        <f t="shared" si="53"/>
        <v>2479.1871959960063</v>
      </c>
      <c r="AZ26" s="72">
        <f>SIM_BASE!V55</f>
        <v>86.033642893914191</v>
      </c>
      <c r="BA26" s="72">
        <f>SIM_BASE!W55</f>
        <v>15.724638108478478</v>
      </c>
      <c r="BB26" s="72">
        <f>SIM_BASE!X55</f>
        <v>2.1911637227981787E-2</v>
      </c>
      <c r="BC26" s="88">
        <f t="shared" si="54"/>
        <v>101.78019263962065</v>
      </c>
      <c r="BD26" s="73">
        <f>SIM_BASE!Y55</f>
        <v>83.688107906377851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-46.433823392484449</v>
      </c>
      <c r="BJ26" s="72">
        <f t="shared" si="17"/>
        <v>-2.0000000000331966E-3</v>
      </c>
      <c r="BK26" s="72">
        <f t="shared" si="18"/>
        <v>-2.0000000000101039E-3</v>
      </c>
      <c r="BL26" s="72">
        <f t="shared" si="19"/>
        <v>-1.9999999999977284E-3</v>
      </c>
      <c r="BM26" s="88">
        <f t="shared" si="56"/>
        <v>-6.0000000000410289E-3</v>
      </c>
      <c r="BN26" s="73">
        <f t="shared" si="21"/>
        <v>-2.0000000001019203E-3</v>
      </c>
      <c r="BO26" s="74">
        <f>SIM_BASE!AB55</f>
        <v>169004.02251775627</v>
      </c>
      <c r="BP26" s="74">
        <f>SIM_BASE!AC55</f>
        <v>114990.19603448042</v>
      </c>
      <c r="BQ26" s="74">
        <f>SIM_BASE!AD55</f>
        <v>97719.541465843024</v>
      </c>
      <c r="BR26" s="95">
        <f t="shared" si="58"/>
        <v>147915.92146407432</v>
      </c>
      <c r="BS26" s="75">
        <f>SIM_BASE!AE55</f>
        <v>13495.601890269802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263.97575107176192</v>
      </c>
      <c r="AO27" s="74">
        <f>SIM_BASE!F62</f>
        <v>124.55734157605599</v>
      </c>
      <c r="AP27" s="74">
        <f>SIM_BASE!G62</f>
        <v>14.866124764861501</v>
      </c>
      <c r="AQ27" s="95">
        <f t="shared" si="57"/>
        <v>403.39921741267943</v>
      </c>
      <c r="AR27" s="75">
        <f>SIM_BASE!H62</f>
        <v>2757.3358235243245</v>
      </c>
      <c r="AS27" s="74">
        <f>SIM_BASE!K62</f>
        <v>181.29062180840037</v>
      </c>
      <c r="AT27" s="74">
        <f>SIM_BASE!L62</f>
        <v>107.63241420430273</v>
      </c>
      <c r="AU27" s="74">
        <f>SIM_BASE!M62</f>
        <v>14.863105235093517</v>
      </c>
      <c r="AV27" s="95">
        <f t="shared" si="52"/>
        <v>303.78614124779665</v>
      </c>
      <c r="AW27" s="74">
        <f>SIM_BASE!N62</f>
        <v>56.207829526808439</v>
      </c>
      <c r="AX27" s="74">
        <f>SIM_BASE!O62</f>
        <v>2421.6211050845804</v>
      </c>
      <c r="AY27" s="98">
        <f t="shared" si="53"/>
        <v>2477.8289346113888</v>
      </c>
      <c r="AZ27" s="72">
        <f>SIM_BASE!V62</f>
        <v>82.686129263361551</v>
      </c>
      <c r="BA27" s="72">
        <f>SIM_BASE!W62</f>
        <v>16.925927371753328</v>
      </c>
      <c r="BB27" s="72">
        <f>SIM_BASE!X62</f>
        <v>4.0195297679885668E-3</v>
      </c>
      <c r="BC27" s="88">
        <f t="shared" si="54"/>
        <v>99.61607616488287</v>
      </c>
      <c r="BD27" s="73">
        <f>SIM_BASE!Y62</f>
        <v>305.52132171728914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-26.012432804353427</v>
      </c>
      <c r="BJ27" s="72">
        <f t="shared" si="17"/>
        <v>-2.0000000000047749E-3</v>
      </c>
      <c r="BK27" s="72">
        <f t="shared" si="18"/>
        <v>-2.0000000000722764E-3</v>
      </c>
      <c r="BL27" s="72">
        <f t="shared" si="19"/>
        <v>-2.0000000000043143E-3</v>
      </c>
      <c r="BM27" s="88">
        <f t="shared" si="56"/>
        <v>-6.0000000000813656E-3</v>
      </c>
      <c r="BN27" s="73">
        <f t="shared" si="21"/>
        <v>-2.0000000000486295E-3</v>
      </c>
      <c r="BO27" s="74">
        <f>SIM_BASE!AB62</f>
        <v>194029.06869325688</v>
      </c>
      <c r="BP27" s="74">
        <f>SIM_BASE!AC62</f>
        <v>115551.81217984055</v>
      </c>
      <c r="BQ27" s="74">
        <f>SIM_BASE!AD62</f>
        <v>96587.42864812231</v>
      </c>
      <c r="BR27" s="95">
        <f t="shared" si="58"/>
        <v>161456.87205421072</v>
      </c>
      <c r="BS27" s="75">
        <f>SIM_BASE!AE62</f>
        <v>14833.895402664322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251.78851380427804</v>
      </c>
      <c r="AO28" s="74">
        <f>SIM_BASE!F69</f>
        <v>134.68155775730992</v>
      </c>
      <c r="AP28" s="74">
        <f>SIM_BASE!G69</f>
        <v>16.336530602463831</v>
      </c>
      <c r="AQ28" s="95">
        <f t="shared" si="57"/>
        <v>402.80660216405175</v>
      </c>
      <c r="AR28" s="75">
        <f>SIM_BASE!H69</f>
        <v>3034.4363215027975</v>
      </c>
      <c r="AS28" s="74">
        <f>SIM_BASE!K69</f>
        <v>173.02915025471512</v>
      </c>
      <c r="AT28" s="74">
        <f>SIM_BASE!L69</f>
        <v>116.25258034655303</v>
      </c>
      <c r="AU28" s="74">
        <f>SIM_BASE!M69</f>
        <v>16.746977661773467</v>
      </c>
      <c r="AV28" s="95">
        <f t="shared" si="52"/>
        <v>306.02870826304161</v>
      </c>
      <c r="AW28" s="74">
        <f>SIM_BASE!N69</f>
        <v>59.430000271126346</v>
      </c>
      <c r="AX28" s="74">
        <f>SIM_BASE!O69</f>
        <v>2414.543273603947</v>
      </c>
      <c r="AY28" s="98">
        <f t="shared" si="53"/>
        <v>2473.9732738750736</v>
      </c>
      <c r="AZ28" s="72">
        <f>SIM_BASE!V69</f>
        <v>78.760363549562882</v>
      </c>
      <c r="BA28" s="72">
        <f>SIM_BASE!W69</f>
        <v>18.42997741075688</v>
      </c>
      <c r="BB28" s="72">
        <f>SIM_BASE!X69</f>
        <v>1E-3</v>
      </c>
      <c r="BC28" s="88">
        <f t="shared" si="54"/>
        <v>97.191340960319764</v>
      </c>
      <c r="BD28" s="73">
        <f>SIM_BASE!Y69</f>
        <v>560.46404762772477</v>
      </c>
      <c r="BE28" s="72">
        <f>SIM_BASE!R69</f>
        <v>1E-3</v>
      </c>
      <c r="BF28" s="72">
        <f>SIM_BASE!S69</f>
        <v>1E-3</v>
      </c>
      <c r="BG28" s="72">
        <f>SIM_BASE!T69</f>
        <v>-0.4094470593096321</v>
      </c>
      <c r="BH28" s="88">
        <f t="shared" si="55"/>
        <v>-0.4074470593096321</v>
      </c>
      <c r="BI28" s="75">
        <f>SIM_BASE!U69</f>
        <v>1E-3</v>
      </c>
      <c r="BJ28" s="72">
        <f t="shared" si="17"/>
        <v>-1.9999999999621423E-3</v>
      </c>
      <c r="BK28" s="72">
        <f t="shared" si="18"/>
        <v>-1.9999999999941167E-3</v>
      </c>
      <c r="BL28" s="72">
        <f t="shared" si="19"/>
        <v>-2.0000000000037765E-3</v>
      </c>
      <c r="BM28" s="88">
        <f t="shared" si="56"/>
        <v>-5.9999999999600356E-3</v>
      </c>
      <c r="BN28" s="73">
        <f t="shared" si="21"/>
        <v>-2.0000000008858479E-3</v>
      </c>
      <c r="BO28" s="74">
        <f>SIM_BASE!AB69</f>
        <v>225040.11443740796</v>
      </c>
      <c r="BP28" s="74">
        <f>SIM_BASE!AC69</f>
        <v>115317.13233721978</v>
      </c>
      <c r="BQ28" s="74">
        <f>SIM_BASE!AD69</f>
        <v>93300.562648569714</v>
      </c>
      <c r="BR28" s="95">
        <f t="shared" si="58"/>
        <v>176149.86747866488</v>
      </c>
      <c r="BS28" s="75">
        <f>SIM_BASE!AE69</f>
        <v>16291.006587670487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238.18224599722285</v>
      </c>
      <c r="AO29" s="74">
        <f>SIM_BASE!F76</f>
        <v>146.58813933735897</v>
      </c>
      <c r="AP29" s="74">
        <f>SIM_BASE!G76</f>
        <v>18.271150249356094</v>
      </c>
      <c r="AQ29" s="95">
        <f t="shared" si="57"/>
        <v>403.0415355839379</v>
      </c>
      <c r="AR29" s="75">
        <f>SIM_BASE!H76</f>
        <v>3340.313661408768</v>
      </c>
      <c r="AS29" s="74">
        <f>SIM_BASE!K76</f>
        <v>163.75370549349577</v>
      </c>
      <c r="AT29" s="74">
        <f>SIM_BASE!L76</f>
        <v>126.1588382405987</v>
      </c>
      <c r="AU29" s="74">
        <f>SIM_BASE!M76</f>
        <v>18.862452053114357</v>
      </c>
      <c r="AV29" s="95">
        <f t="shared" si="52"/>
        <v>308.77499578720881</v>
      </c>
      <c r="AW29" s="74">
        <f>SIM_BASE!N76</f>
        <v>64.480593031898877</v>
      </c>
      <c r="AX29" s="74">
        <f>SIM_BASE!O76</f>
        <v>2425.8780034641936</v>
      </c>
      <c r="AY29" s="98">
        <f t="shared" si="53"/>
        <v>2490.3585964960926</v>
      </c>
      <c r="AZ29" s="72">
        <f>SIM_BASE!V76</f>
        <v>74.429540503727083</v>
      </c>
      <c r="BA29" s="72">
        <f>SIM_BASE!W76</f>
        <v>20.430301096760275</v>
      </c>
      <c r="BB29" s="72">
        <f>SIM_BASE!X76</f>
        <v>1E-3</v>
      </c>
      <c r="BC29" s="88">
        <f t="shared" si="54"/>
        <v>94.860841600487362</v>
      </c>
      <c r="BD29" s="73">
        <f>SIM_BASE!Y76</f>
        <v>849.95606491267517</v>
      </c>
      <c r="BE29" s="72">
        <f>SIM_BASE!R76</f>
        <v>1E-3</v>
      </c>
      <c r="BF29" s="72">
        <f>SIM_BASE!S76</f>
        <v>1E-3</v>
      </c>
      <c r="BG29" s="72">
        <f>SIM_BASE!T76</f>
        <v>-0.59030180375826447</v>
      </c>
      <c r="BH29" s="88">
        <f t="shared" si="55"/>
        <v>-0.58830180375826446</v>
      </c>
      <c r="BI29" s="75">
        <f>SIM_BASE!U76</f>
        <v>1E-3</v>
      </c>
      <c r="BJ29" s="72">
        <f t="shared" si="17"/>
        <v>-2.0000000000047749E-3</v>
      </c>
      <c r="BK29" s="72">
        <f t="shared" si="18"/>
        <v>-2.0000000000047749E-3</v>
      </c>
      <c r="BL29" s="72">
        <f t="shared" si="19"/>
        <v>-1.9999999999986695E-3</v>
      </c>
      <c r="BM29" s="88">
        <f t="shared" si="56"/>
        <v>-6.0000000000082192E-3</v>
      </c>
      <c r="BN29" s="73">
        <f t="shared" si="21"/>
        <v>-1.9999999997489795E-3</v>
      </c>
      <c r="BO29" s="74">
        <f>SIM_BASE!AB76</f>
        <v>263885.42029389605</v>
      </c>
      <c r="BP29" s="74">
        <f>SIM_BASE!AC76</f>
        <v>114472.17464976321</v>
      </c>
      <c r="BQ29" s="74">
        <f>SIM_BASE!AD76</f>
        <v>90299.96478330798</v>
      </c>
      <c r="BR29" s="95">
        <f t="shared" si="58"/>
        <v>192234.38273658624</v>
      </c>
      <c r="BS29" s="75">
        <f>SIM_BASE!AE76</f>
        <v>17490.722329778982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223.2223453432718</v>
      </c>
      <c r="AO30" s="74">
        <f>SIM_BASE!F83</f>
        <v>160.29003487194953</v>
      </c>
      <c r="AP30" s="74">
        <f>SIM_BASE!G83</f>
        <v>20.707258182959748</v>
      </c>
      <c r="AQ30" s="95">
        <f t="shared" si="57"/>
        <v>404.21963839818113</v>
      </c>
      <c r="AR30" s="75">
        <f>SIM_BASE!H83</f>
        <v>3711.279022579708</v>
      </c>
      <c r="AS30" s="74">
        <f>SIM_BASE!K83</f>
        <v>153.82885652805348</v>
      </c>
      <c r="AT30" s="74">
        <f>SIM_BASE!L83</f>
        <v>137.65897241528052</v>
      </c>
      <c r="AU30" s="74">
        <f>SIM_BASE!M83</f>
        <v>21.281033039215405</v>
      </c>
      <c r="AV30" s="95">
        <f t="shared" si="52"/>
        <v>312.76886198254937</v>
      </c>
      <c r="AW30" s="74">
        <f>SIM_BASE!N83</f>
        <v>70.907370969605395</v>
      </c>
      <c r="AX30" s="74">
        <f>SIM_BASE!O83</f>
        <v>2436.3697161596187</v>
      </c>
      <c r="AY30" s="98">
        <f t="shared" si="53"/>
        <v>2507.2770871292241</v>
      </c>
      <c r="AZ30" s="72">
        <f>SIM_BASE!V83</f>
        <v>69.394488815218324</v>
      </c>
      <c r="BA30" s="72">
        <f>SIM_BASE!W83</f>
        <v>22.632062456669022</v>
      </c>
      <c r="BB30" s="72">
        <f>SIM_BASE!X83</f>
        <v>1E-3</v>
      </c>
      <c r="BC30" s="88">
        <f t="shared" si="54"/>
        <v>92.027551271887347</v>
      </c>
      <c r="BD30" s="73">
        <f>SIM_BASE!Y83</f>
        <v>1204.0029354504825</v>
      </c>
      <c r="BE30" s="72">
        <f>SIM_BASE!R83</f>
        <v>1E-3</v>
      </c>
      <c r="BF30" s="72">
        <f>SIM_BASE!S83</f>
        <v>1E-3</v>
      </c>
      <c r="BG30" s="72">
        <f>SIM_BASE!T83</f>
        <v>-0.57277485625565694</v>
      </c>
      <c r="BH30" s="88">
        <f t="shared" si="55"/>
        <v>-0.57077485625565694</v>
      </c>
      <c r="BI30" s="75">
        <f>SIM_BASE!U83</f>
        <v>1E-3</v>
      </c>
      <c r="BJ30" s="72">
        <f t="shared" si="17"/>
        <v>-2.0000000000047749E-3</v>
      </c>
      <c r="BK30" s="72">
        <f t="shared" si="18"/>
        <v>-2.0000000000083276E-3</v>
      </c>
      <c r="BL30" s="72">
        <f t="shared" si="19"/>
        <v>-1.9999999999998908E-3</v>
      </c>
      <c r="BM30" s="88">
        <f t="shared" si="56"/>
        <v>-6.0000000000129932E-3</v>
      </c>
      <c r="BN30" s="73">
        <f t="shared" si="21"/>
        <v>-1.9999999986121111E-3</v>
      </c>
      <c r="BO30" s="74">
        <f>SIM_BASE!AB83</f>
        <v>312144.19108700298</v>
      </c>
      <c r="BP30" s="74">
        <f>SIM_BASE!AC83</f>
        <v>112940.07094935937</v>
      </c>
      <c r="BQ30" s="74">
        <f>SIM_BASE!AD83</f>
        <v>87416.675491447109</v>
      </c>
      <c r="BR30" s="95">
        <f t="shared" si="58"/>
        <v>209177.84092314064</v>
      </c>
      <c r="BS30" s="75">
        <f>SIM_BASE!AE83</f>
        <v>19142.763077101925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207.24449059192995</v>
      </c>
      <c r="AO31" s="78">
        <f>SIM_BASE!F90</f>
        <v>176.22802230376925</v>
      </c>
      <c r="AP31" s="78">
        <f>SIM_BASE!G90</f>
        <v>23.831990747298434</v>
      </c>
      <c r="AQ31" s="96">
        <f>SUM(AN31:AP31)</f>
        <v>407.30450364299764</v>
      </c>
      <c r="AR31" s="79">
        <f>SIM_BASE!H90</f>
        <v>4150.0754539455902</v>
      </c>
      <c r="AS31" s="74">
        <f>SIM_BASE!K90</f>
        <v>143.46938667270462</v>
      </c>
      <c r="AT31" s="74">
        <f>SIM_BASE!L90</f>
        <v>150.96932178720596</v>
      </c>
      <c r="AU31" s="74">
        <f>SIM_BASE!M90</f>
        <v>24.015561009688781</v>
      </c>
      <c r="AV31" s="95">
        <f t="shared" ref="AV31" si="59">SUM(AS31:AU31)</f>
        <v>318.45426946959935</v>
      </c>
      <c r="AW31" s="74">
        <f>SIM_BASE!N90</f>
        <v>79.142411636660142</v>
      </c>
      <c r="AX31" s="74">
        <f>SIM_BASE!O90</f>
        <v>2459.1942603043299</v>
      </c>
      <c r="AY31" s="98">
        <f t="shared" ref="AY31" si="60">SUM(AW31:AX31)</f>
        <v>2538.3366719409901</v>
      </c>
      <c r="AZ31" s="72">
        <f>SIM_BASE!V90</f>
        <v>63.776103919225356</v>
      </c>
      <c r="BA31" s="72">
        <f>SIM_BASE!W90</f>
        <v>25.259700516563342</v>
      </c>
      <c r="BB31" s="72">
        <f>SIM_BASE!X90</f>
        <v>1E-3</v>
      </c>
      <c r="BC31" s="88">
        <f t="shared" ref="BC31" si="61">SUM(AZ31:BB31)</f>
        <v>89.036804435788696</v>
      </c>
      <c r="BD31" s="73">
        <f>SIM_BASE!Y90</f>
        <v>1611.7397820045992</v>
      </c>
      <c r="BE31" s="72">
        <f>SIM_BASE!R90</f>
        <v>1E-3</v>
      </c>
      <c r="BF31" s="72">
        <f>SIM_BASE!S90</f>
        <v>1E-3</v>
      </c>
      <c r="BG31" s="72">
        <f>SIM_BASE!T90</f>
        <v>-0.18257026239034327</v>
      </c>
      <c r="BH31" s="88">
        <f t="shared" ref="BH31" si="62">SUM(BE31:BG31)</f>
        <v>-0.18057026239034327</v>
      </c>
      <c r="BI31" s="75">
        <f>SIM_BASE!U90</f>
        <v>1E-3</v>
      </c>
      <c r="BJ31" s="72">
        <f t="shared" ref="BJ31" si="63">AN31-AS31-AZ31-BE31</f>
        <v>-2.0000000000260912E-3</v>
      </c>
      <c r="BK31" s="72">
        <f t="shared" ref="BK31" si="64">AO31-AT31-BA31-BF31</f>
        <v>-2.0000000000474074E-3</v>
      </c>
      <c r="BL31" s="72">
        <f t="shared" ref="BL31" si="65">AP31-AU31-BB31-BG31</f>
        <v>-2.0000000000039708E-3</v>
      </c>
      <c r="BM31" s="88">
        <f t="shared" ref="BM31" si="66">SUM(BJ31:BL31)</f>
        <v>-6.0000000000774694E-3</v>
      </c>
      <c r="BN31" s="73">
        <f>AR31-AW31-AX31-BD31-BI31</f>
        <v>-1.9999999990668585E-3</v>
      </c>
      <c r="BO31" s="74">
        <f>SIM_BASE!AB90</f>
        <v>372636.7522389121</v>
      </c>
      <c r="BP31" s="74">
        <f>SIM_BASE!AC90</f>
        <v>110801.06744141702</v>
      </c>
      <c r="BQ31" s="74">
        <f>SIM_BASE!AD90</f>
        <v>84748.395488877286</v>
      </c>
      <c r="BR31" s="95">
        <f t="shared" ref="BR31" si="67">SUMPRODUCT(BO31:BQ31,AS31:AU31)/AV31</f>
        <v>226798.0538712347</v>
      </c>
      <c r="BS31" s="75">
        <f>SIM_BASE!AE90</f>
        <v>21101.11028190771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12.118714682526432</v>
      </c>
      <c r="AO33" s="74">
        <f>SIM_BASE!F14</f>
        <v>291.21030350036915</v>
      </c>
      <c r="AP33" s="74">
        <f>SIM_BASE!G14</f>
        <v>36.574551665953315</v>
      </c>
      <c r="AQ33" s="95">
        <f t="shared" si="57"/>
        <v>339.90356984884892</v>
      </c>
      <c r="AR33" s="75">
        <f>SIM_BASE!H14</f>
        <v>342.56143117977541</v>
      </c>
      <c r="AS33" s="74">
        <f>SIM_BASE!K14</f>
        <v>61.283527945254306</v>
      </c>
      <c r="AT33" s="74">
        <f>SIM_BASE!L14</f>
        <v>358.48903615909893</v>
      </c>
      <c r="AU33" s="74">
        <f>SIM_BASE!M14</f>
        <v>38.18526601046387</v>
      </c>
      <c r="AV33" s="95">
        <f t="shared" si="52"/>
        <v>457.95783011481711</v>
      </c>
      <c r="AW33" s="74">
        <f>SIM_BASE!N14</f>
        <v>41.190748066567238</v>
      </c>
      <c r="AX33" s="74">
        <f>SIM_BASE!O14</f>
        <v>2708.4390435297692</v>
      </c>
      <c r="AY33" s="98">
        <f t="shared" si="53"/>
        <v>2749.6297915963364</v>
      </c>
      <c r="AZ33" s="72">
        <f>SIM_BASE!V14</f>
        <v>-49.163813262727928</v>
      </c>
      <c r="BA33" s="72">
        <f>SIM_BASE!W14</f>
        <v>-67.277732658730628</v>
      </c>
      <c r="BB33" s="72">
        <f>SIM_BASE!X14</f>
        <v>-1.6097143445105222</v>
      </c>
      <c r="BC33" s="88">
        <f t="shared" si="54"/>
        <v>-118.05126026596908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-2407.0673604165609</v>
      </c>
      <c r="BJ33" s="72">
        <f t="shared" si="17"/>
        <v>-1.9999999999479314E-3</v>
      </c>
      <c r="BK33" s="72">
        <f t="shared" si="18"/>
        <v>-1.9999999991521236E-3</v>
      </c>
      <c r="BL33" s="72">
        <f t="shared" si="19"/>
        <v>-2.0000000000327525E-3</v>
      </c>
      <c r="BM33" s="88">
        <f t="shared" si="56"/>
        <v>-5.9999999991328075E-3</v>
      </c>
      <c r="BN33" s="73">
        <f t="shared" si="21"/>
        <v>-2.0000000004074536E-3</v>
      </c>
      <c r="BO33" s="74">
        <f>SIM_BASE!AB14</f>
        <v>116951.84293262385</v>
      </c>
      <c r="BP33" s="74">
        <f>SIM_BASE!AC14</f>
        <v>84525.218630276737</v>
      </c>
      <c r="BQ33" s="74">
        <f>SIM_BASE!AD14</f>
        <v>94155.331992105697</v>
      </c>
      <c r="BR33" s="95">
        <f t="shared" si="58"/>
        <v>89667.496416956536</v>
      </c>
      <c r="BS33" s="75">
        <f>SIM_BASE!AE14</f>
        <v>7679.548647843294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12.837832151063457</v>
      </c>
      <c r="AO34" s="74">
        <f>SIM_BASE!F21</f>
        <v>336.13510105198753</v>
      </c>
      <c r="AP34" s="74">
        <f>SIM_BASE!G21</f>
        <v>36.874798387079629</v>
      </c>
      <c r="AQ34" s="95">
        <f t="shared" si="57"/>
        <v>385.84773159013065</v>
      </c>
      <c r="AR34" s="75">
        <f>SIM_BASE!H21</f>
        <v>365.92750058663773</v>
      </c>
      <c r="AS34" s="74">
        <f>SIM_BASE!K21</f>
        <v>76.086718870710101</v>
      </c>
      <c r="AT34" s="74">
        <f>SIM_BASE!L21</f>
        <v>420.26545640450831</v>
      </c>
      <c r="AU34" s="74">
        <f>SIM_BASE!M21</f>
        <v>38.382887172485326</v>
      </c>
      <c r="AV34" s="95">
        <f t="shared" si="52"/>
        <v>534.73506244770374</v>
      </c>
      <c r="AW34" s="74">
        <f>SIM_BASE!N21</f>
        <v>37.718019279506017</v>
      </c>
      <c r="AX34" s="74">
        <f>SIM_BASE!O21</f>
        <v>3158.7327778559525</v>
      </c>
      <c r="AY34" s="98">
        <f t="shared" si="53"/>
        <v>3196.4507971354583</v>
      </c>
      <c r="AZ34" s="72">
        <f>SIM_BASE!V21</f>
        <v>-63.247886719646594</v>
      </c>
      <c r="BA34" s="72">
        <f>SIM_BASE!W21</f>
        <v>-84.129355352520776</v>
      </c>
      <c r="BB34" s="72">
        <f>SIM_BASE!X21</f>
        <v>-1.5070887854056814</v>
      </c>
      <c r="BC34" s="88">
        <f t="shared" si="54"/>
        <v>-148.88433085757305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-2830.522296548821</v>
      </c>
      <c r="BJ34" s="72">
        <f t="shared" si="17"/>
        <v>-2.0000000000474074E-3</v>
      </c>
      <c r="BK34" s="72">
        <f t="shared" si="18"/>
        <v>-2.0000000000047749E-3</v>
      </c>
      <c r="BL34" s="72">
        <f t="shared" si="19"/>
        <v>-2.000000000015433E-3</v>
      </c>
      <c r="BM34" s="88">
        <f t="shared" si="56"/>
        <v>-6.0000000000676153E-3</v>
      </c>
      <c r="BN34" s="73">
        <f t="shared" si="21"/>
        <v>-1.9999999999527063E-3</v>
      </c>
      <c r="BO34" s="74">
        <f>SIM_BASE!AB21</f>
        <v>130940.56700030483</v>
      </c>
      <c r="BP34" s="74">
        <f>SIM_BASE!AC21</f>
        <v>103006.24623007281</v>
      </c>
      <c r="BQ34" s="74">
        <f>SIM_BASE!AD21</f>
        <v>94291.443910930771</v>
      </c>
      <c r="BR34" s="95">
        <f t="shared" si="58"/>
        <v>106355.44036921323</v>
      </c>
      <c r="BS34" s="75">
        <f>SIM_BASE!AE21</f>
        <v>8312.3583852081483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13.211649838569434</v>
      </c>
      <c r="AO35" s="74">
        <f>SIM_BASE!F28</f>
        <v>351.44872382970493</v>
      </c>
      <c r="AP35" s="74">
        <f>SIM_BASE!G28</f>
        <v>39.08894595914628</v>
      </c>
      <c r="AQ35" s="95">
        <f t="shared" si="57"/>
        <v>403.74931962742062</v>
      </c>
      <c r="AR35" s="75">
        <f>SIM_BASE!H28</f>
        <v>394.16808573062121</v>
      </c>
      <c r="AS35" s="74">
        <f>SIM_BASE!K28</f>
        <v>77.929065749535042</v>
      </c>
      <c r="AT35" s="74">
        <f>SIM_BASE!L28</f>
        <v>442.52857909167864</v>
      </c>
      <c r="AU35" s="74">
        <f>SIM_BASE!M28</f>
        <v>40.973049402169138</v>
      </c>
      <c r="AV35" s="95">
        <f t="shared" si="52"/>
        <v>561.43069424338285</v>
      </c>
      <c r="AW35" s="74">
        <f>SIM_BASE!N28</f>
        <v>36.465964525554838</v>
      </c>
      <c r="AX35" s="74">
        <f>SIM_BASE!O28</f>
        <v>3271.1311046315377</v>
      </c>
      <c r="AY35" s="98">
        <f t="shared" si="53"/>
        <v>3307.5970691570924</v>
      </c>
      <c r="AZ35" s="72">
        <f>SIM_BASE!V28</f>
        <v>-64.716415910965821</v>
      </c>
      <c r="BA35" s="72">
        <f>SIM_BASE!W28</f>
        <v>-91.078855261973558</v>
      </c>
      <c r="BB35" s="72">
        <f>SIM_BASE!X28</f>
        <v>-1.8831034430228515</v>
      </c>
      <c r="BC35" s="88">
        <f t="shared" si="54"/>
        <v>-157.67837461596224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-2913.4279834264712</v>
      </c>
      <c r="BJ35" s="72">
        <f t="shared" si="17"/>
        <v>-1.999999999791612E-3</v>
      </c>
      <c r="BK35" s="72">
        <f t="shared" si="18"/>
        <v>-2.0000000001468834E-3</v>
      </c>
      <c r="BL35" s="72">
        <f t="shared" si="19"/>
        <v>-2.0000000000074394E-3</v>
      </c>
      <c r="BM35" s="88">
        <f t="shared" si="56"/>
        <v>-5.9999999999459349E-3</v>
      </c>
      <c r="BN35" s="73">
        <f t="shared" si="21"/>
        <v>-2.0000000004074536E-3</v>
      </c>
      <c r="BO35" s="74">
        <f>SIM_BASE!AB28</f>
        <v>138693.29357605471</v>
      </c>
      <c r="BP35" s="74">
        <f>SIM_BASE!AC28</f>
        <v>106673.64382073435</v>
      </c>
      <c r="BQ35" s="74">
        <f>SIM_BASE!AD28</f>
        <v>97192.79958093763</v>
      </c>
      <c r="BR35" s="95">
        <f t="shared" si="58"/>
        <v>110426.20368831913</v>
      </c>
      <c r="BS35" s="75">
        <f>SIM_BASE!AE28</f>
        <v>9185.2463180141567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13.596580172855928</v>
      </c>
      <c r="AO36" s="74">
        <f>SIM_BASE!F35</f>
        <v>369.74683351856646</v>
      </c>
      <c r="AP36" s="74">
        <f>SIM_BASE!G35</f>
        <v>41.759723251667204</v>
      </c>
      <c r="AQ36" s="95">
        <f t="shared" si="57"/>
        <v>425.10313694308957</v>
      </c>
      <c r="AR36" s="75">
        <f>SIM_BASE!H35</f>
        <v>426.34393709672497</v>
      </c>
      <c r="AS36" s="74">
        <f>SIM_BASE!K35</f>
        <v>79.820673353621245</v>
      </c>
      <c r="AT36" s="74">
        <f>SIM_BASE!L35</f>
        <v>467.66909698371325</v>
      </c>
      <c r="AU36" s="74">
        <f>SIM_BASE!M35</f>
        <v>44.031986166488572</v>
      </c>
      <c r="AV36" s="95">
        <f t="shared" si="52"/>
        <v>591.52175650382298</v>
      </c>
      <c r="AW36" s="74">
        <f>SIM_BASE!N35</f>
        <v>35.451079430039037</v>
      </c>
      <c r="AX36" s="74">
        <f>SIM_BASE!O35</f>
        <v>3400.177256690065</v>
      </c>
      <c r="AY36" s="98">
        <f t="shared" si="53"/>
        <v>3435.628336120104</v>
      </c>
      <c r="AZ36" s="72">
        <f>SIM_BASE!V35</f>
        <v>-66.223093180765275</v>
      </c>
      <c r="BA36" s="72">
        <f>SIM_BASE!W35</f>
        <v>-97.921263465146751</v>
      </c>
      <c r="BB36" s="72">
        <f>SIM_BASE!X35</f>
        <v>-2.2712629148213908</v>
      </c>
      <c r="BC36" s="88">
        <f t="shared" si="54"/>
        <v>-166.4156195607334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-3009.2833990233794</v>
      </c>
      <c r="BJ36" s="72">
        <f t="shared" si="17"/>
        <v>-2.0000000000474074E-3</v>
      </c>
      <c r="BK36" s="72">
        <f t="shared" si="18"/>
        <v>-2.0000000000331966E-3</v>
      </c>
      <c r="BL36" s="72">
        <f t="shared" si="19"/>
        <v>-1.9999999999776854E-3</v>
      </c>
      <c r="BM36" s="88">
        <f t="shared" si="56"/>
        <v>-6.0000000000582894E-3</v>
      </c>
      <c r="BN36" s="73">
        <f t="shared" si="21"/>
        <v>-1.9999999999527063E-3</v>
      </c>
      <c r="BO36" s="74">
        <f>SIM_BASE!AB35</f>
        <v>146686.35971015305</v>
      </c>
      <c r="BP36" s="74">
        <f>SIM_BASE!AC35</f>
        <v>109797.54054257669</v>
      </c>
      <c r="BQ36" s="74">
        <f>SIM_BASE!AD35</f>
        <v>99262.494312190422</v>
      </c>
      <c r="BR36" s="95">
        <f t="shared" si="58"/>
        <v>113991.15024166508</v>
      </c>
      <c r="BS36" s="75">
        <f>SIM_BASE!AE35</f>
        <v>10157.724040004226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13.988901870892272</v>
      </c>
      <c r="AO37" s="74">
        <f>SIM_BASE!F42</f>
        <v>391.29559467152058</v>
      </c>
      <c r="AP37" s="74">
        <f>SIM_BASE!G42</f>
        <v>44.980768937021949</v>
      </c>
      <c r="AQ37" s="95">
        <f t="shared" si="57"/>
        <v>450.26526547943479</v>
      </c>
      <c r="AR37" s="75">
        <f>SIM_BASE!H42</f>
        <v>460.95846860617166</v>
      </c>
      <c r="AS37" s="74">
        <f>SIM_BASE!K42</f>
        <v>81.841290495156386</v>
      </c>
      <c r="AT37" s="74">
        <f>SIM_BASE!L42</f>
        <v>496.49397712733582</v>
      </c>
      <c r="AU37" s="74">
        <f>SIM_BASE!M42</f>
        <v>47.657894944456821</v>
      </c>
      <c r="AV37" s="95">
        <f t="shared" si="52"/>
        <v>625.99316256694908</v>
      </c>
      <c r="AW37" s="74">
        <f>SIM_BASE!N42</f>
        <v>34.825229250548162</v>
      </c>
      <c r="AX37" s="74">
        <f>SIM_BASE!O42</f>
        <v>3552.8801701441821</v>
      </c>
      <c r="AY37" s="98">
        <f t="shared" si="53"/>
        <v>3587.7053993947302</v>
      </c>
      <c r="AZ37" s="72">
        <f>SIM_BASE!V42</f>
        <v>-67.851388624264132</v>
      </c>
      <c r="BA37" s="72">
        <f>SIM_BASE!W42</f>
        <v>-105.19738245581505</v>
      </c>
      <c r="BB37" s="72">
        <f>SIM_BASE!X42</f>
        <v>-2.6761260074348621</v>
      </c>
      <c r="BC37" s="88">
        <f t="shared" si="54"/>
        <v>-175.72489708751405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-3126.7459307885592</v>
      </c>
      <c r="BJ37" s="72">
        <f t="shared" si="17"/>
        <v>-1.9999999999763532E-3</v>
      </c>
      <c r="BK37" s="72">
        <f t="shared" si="18"/>
        <v>-2.0000000002037268E-3</v>
      </c>
      <c r="BL37" s="72">
        <f t="shared" si="19"/>
        <v>-2.0000000000096598E-3</v>
      </c>
      <c r="BM37" s="88">
        <f t="shared" si="56"/>
        <v>-6.0000000001897398E-3</v>
      </c>
      <c r="BN37" s="73">
        <f t="shared" si="21"/>
        <v>-1.9999999994979589E-3</v>
      </c>
      <c r="BO37" s="74">
        <f>SIM_BASE!AB42</f>
        <v>154698.58092198719</v>
      </c>
      <c r="BP37" s="74">
        <f>SIM_BASE!AC42</f>
        <v>112181.57241575945</v>
      </c>
      <c r="BQ37" s="74">
        <f>SIM_BASE!AD42</f>
        <v>100397.86632869707</v>
      </c>
      <c r="BR37" s="95">
        <f t="shared" si="58"/>
        <v>116843.0613774341</v>
      </c>
      <c r="BS37" s="75">
        <f>SIM_BASE!AE42</f>
        <v>11149.348958952785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14.409589941710109</v>
      </c>
      <c r="AO38" s="74">
        <f>SIM_BASE!F49</f>
        <v>416.3327247395423</v>
      </c>
      <c r="AP38" s="74">
        <f>SIM_BASE!G49</f>
        <v>48.84005206688331</v>
      </c>
      <c r="AQ38" s="95">
        <f t="shared" si="57"/>
        <v>479.58236674813571</v>
      </c>
      <c r="AR38" s="75">
        <f>SIM_BASE!H49</f>
        <v>500.70102348413309</v>
      </c>
      <c r="AS38" s="74">
        <f>SIM_BASE!K49</f>
        <v>84.052707313754098</v>
      </c>
      <c r="AT38" s="74">
        <f>SIM_BASE!L49</f>
        <v>529.51117877621493</v>
      </c>
      <c r="AU38" s="74">
        <f>SIM_BASE!M49</f>
        <v>51.937654014236308</v>
      </c>
      <c r="AV38" s="95">
        <f t="shared" si="52"/>
        <v>665.50154010420533</v>
      </c>
      <c r="AW38" s="74">
        <f>SIM_BASE!N49</f>
        <v>34.419984598918873</v>
      </c>
      <c r="AX38" s="74">
        <f>SIM_BASE!O49</f>
        <v>3720.3239220982796</v>
      </c>
      <c r="AY38" s="98">
        <f t="shared" si="53"/>
        <v>3754.7439066971983</v>
      </c>
      <c r="AZ38" s="72">
        <f>SIM_BASE!V49</f>
        <v>-69.642117372043984</v>
      </c>
      <c r="BA38" s="72">
        <f>SIM_BASE!W49</f>
        <v>-113.17745403667253</v>
      </c>
      <c r="BB38" s="72">
        <f>SIM_BASE!X49</f>
        <v>-3.0966019473530002</v>
      </c>
      <c r="BC38" s="88">
        <f t="shared" si="54"/>
        <v>-185.91617335606952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-3254.0418832130649</v>
      </c>
      <c r="BJ38" s="72">
        <f t="shared" si="17"/>
        <v>-2.0000000000047749E-3</v>
      </c>
      <c r="BK38" s="72">
        <f t="shared" si="18"/>
        <v>-2.0000000001042509E-3</v>
      </c>
      <c r="BL38" s="72">
        <f t="shared" si="19"/>
        <v>-1.9999999999985576E-3</v>
      </c>
      <c r="BM38" s="88">
        <f t="shared" si="56"/>
        <v>-6.0000000001075833E-3</v>
      </c>
      <c r="BN38" s="73">
        <f t="shared" si="21"/>
        <v>-2.000000000862201E-3</v>
      </c>
      <c r="BO38" s="74">
        <f>SIM_BASE!AB49</f>
        <v>162513.85852115147</v>
      </c>
      <c r="BP38" s="74">
        <f>SIM_BASE!AC49</f>
        <v>113760.55736006997</v>
      </c>
      <c r="BQ38" s="74">
        <f>SIM_BASE!AD49</f>
        <v>100589.78281881718</v>
      </c>
      <c r="BR38" s="95">
        <f t="shared" si="58"/>
        <v>118890.20412439459</v>
      </c>
      <c r="BS38" s="75">
        <f>SIM_BASE!AE49</f>
        <v>12258.906956360117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14.846520811959287</v>
      </c>
      <c r="AO39" s="74">
        <f>SIM_BASE!F56</f>
        <v>445.3487246631779</v>
      </c>
      <c r="AP39" s="74">
        <f>SIM_BASE!G56</f>
        <v>53.102736306392245</v>
      </c>
      <c r="AQ39" s="95">
        <f t="shared" si="57"/>
        <v>513.29798178152942</v>
      </c>
      <c r="AR39" s="75">
        <f>SIM_BASE!H56</f>
        <v>546.25977729839497</v>
      </c>
      <c r="AS39" s="74">
        <f>SIM_BASE!K56</f>
        <v>86.312281545214887</v>
      </c>
      <c r="AT39" s="74">
        <f>SIM_BASE!L56</f>
        <v>567.36720509854126</v>
      </c>
      <c r="AU39" s="74">
        <f>SIM_BASE!M56</f>
        <v>57.337309186444926</v>
      </c>
      <c r="AV39" s="95">
        <f t="shared" si="52"/>
        <v>711.01679583020109</v>
      </c>
      <c r="AW39" s="74">
        <f>SIM_BASE!N56</f>
        <v>34.21249297534262</v>
      </c>
      <c r="AX39" s="74">
        <f>SIM_BASE!O56</f>
        <v>3898.2986365226207</v>
      </c>
      <c r="AY39" s="98">
        <f t="shared" si="53"/>
        <v>3932.5111294979633</v>
      </c>
      <c r="AZ39" s="72">
        <f>SIM_BASE!V56</f>
        <v>-71.464760733255588</v>
      </c>
      <c r="BA39" s="72">
        <f>SIM_BASE!W56</f>
        <v>-122.01748043536344</v>
      </c>
      <c r="BB39" s="72">
        <f>SIM_BASE!X56</f>
        <v>-4.2335728800526704</v>
      </c>
      <c r="BC39" s="88">
        <f t="shared" si="54"/>
        <v>-197.71581404867169</v>
      </c>
      <c r="BD39" s="73">
        <f>SIM_BASE!Y56</f>
        <v>-83.686107906377842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-3302.5632442931901</v>
      </c>
      <c r="BJ39" s="72">
        <f t="shared" si="17"/>
        <v>-2.0000000000047749E-3</v>
      </c>
      <c r="BK39" s="72">
        <f t="shared" si="18"/>
        <v>-1.9999999999195097E-3</v>
      </c>
      <c r="BL39" s="72">
        <f t="shared" si="19"/>
        <v>-2.0000000000109921E-3</v>
      </c>
      <c r="BM39" s="88">
        <f t="shared" si="56"/>
        <v>-5.9999999999352767E-3</v>
      </c>
      <c r="BN39" s="73">
        <f t="shared" si="21"/>
        <v>-2.0000000004074536E-3</v>
      </c>
      <c r="BO39" s="74">
        <f>SIM_BASE!AB56</f>
        <v>170500.18958096902</v>
      </c>
      <c r="BP39" s="74">
        <f>SIM_BASE!AC56</f>
        <v>114456.53340065513</v>
      </c>
      <c r="BQ39" s="74">
        <f>SIM_BASE!AD56</f>
        <v>98996.30849394128</v>
      </c>
      <c r="BR39" s="95">
        <f t="shared" si="58"/>
        <v>120013.09431266169</v>
      </c>
      <c r="BS39" s="75">
        <f>SIM_BASE!AE56</f>
        <v>13500.679896218255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14.260239166676728</v>
      </c>
      <c r="AO40" s="74">
        <f>SIM_BASE!F63</f>
        <v>479.29407120505971</v>
      </c>
      <c r="AP40" s="74">
        <f>SIM_BASE!G63</f>
        <v>57.494918802428067</v>
      </c>
      <c r="AQ40" s="95">
        <f t="shared" si="57"/>
        <v>551.04922917416457</v>
      </c>
      <c r="AR40" s="75">
        <f>SIM_BASE!H63</f>
        <v>597.69446717343453</v>
      </c>
      <c r="AS40" s="74">
        <f>SIM_BASE!K63</f>
        <v>83.019845161428904</v>
      </c>
      <c r="AT40" s="74">
        <f>SIM_BASE!L63</f>
        <v>611.25883852967922</v>
      </c>
      <c r="AU40" s="74">
        <f>SIM_BASE!M63</f>
        <v>64.568971082828526</v>
      </c>
      <c r="AV40" s="95">
        <f t="shared" si="52"/>
        <v>758.8476547739366</v>
      </c>
      <c r="AW40" s="74">
        <f>SIM_BASE!N63</f>
        <v>33.289844707143615</v>
      </c>
      <c r="AX40" s="74">
        <f>SIM_BASE!O63</f>
        <v>4150.8052673904003</v>
      </c>
      <c r="AY40" s="98">
        <f t="shared" si="53"/>
        <v>4184.0951120975442</v>
      </c>
      <c r="AZ40" s="72">
        <f>SIM_BASE!V63</f>
        <v>-68.758605994752159</v>
      </c>
      <c r="BA40" s="72">
        <f>SIM_BASE!W63</f>
        <v>-131.96376732461957</v>
      </c>
      <c r="BB40" s="72">
        <f>SIM_BASE!X63</f>
        <v>-2.0526943065034131</v>
      </c>
      <c r="BC40" s="88">
        <f t="shared" si="54"/>
        <v>-202.77506762587515</v>
      </c>
      <c r="BD40" s="73">
        <f>SIM_BASE!Y63</f>
        <v>-305.51932171728919</v>
      </c>
      <c r="BE40" s="72">
        <f>SIM_BASE!R63</f>
        <v>1E-3</v>
      </c>
      <c r="BF40" s="72">
        <f>SIM_BASE!S63</f>
        <v>1E-3</v>
      </c>
      <c r="BG40" s="72">
        <f>SIM_BASE!T63</f>
        <v>-5.0193579738970309</v>
      </c>
      <c r="BH40" s="88">
        <f t="shared" si="55"/>
        <v>-5.0173579738970311</v>
      </c>
      <c r="BI40" s="75">
        <f>SIM_BASE!U63</f>
        <v>-3280.8793232068201</v>
      </c>
      <c r="BJ40" s="72">
        <f t="shared" ref="BJ40:BJ74" si="68">AN40-AS40-AZ40-BE40</f>
        <v>-2.0000000000189857E-3</v>
      </c>
      <c r="BK40" s="72">
        <f t="shared" ref="BK40:BK74" si="69">AO40-AT40-BA40-BF40</f>
        <v>-1.9999999999479314E-3</v>
      </c>
      <c r="BL40" s="72">
        <f t="shared" ref="BL40:BL74" si="70">AP40-AU40-BB40-BG40</f>
        <v>-2.0000000000139906E-3</v>
      </c>
      <c r="BM40" s="88">
        <f t="shared" si="56"/>
        <v>-5.9999999999809078E-3</v>
      </c>
      <c r="BN40" s="73">
        <f t="shared" ref="BN40:BN74" si="71">AR40-AW40-AX40-BD40-BI40</f>
        <v>-2.0000000004074536E-3</v>
      </c>
      <c r="BO40" s="74">
        <f>SIM_BASE!AB63</f>
        <v>195619.09492475871</v>
      </c>
      <c r="BP40" s="74">
        <f>SIM_BASE!AC63</f>
        <v>115067.53983066732</v>
      </c>
      <c r="BQ40" s="74">
        <f>SIM_BASE!AD63</f>
        <v>95615.329221339023</v>
      </c>
      <c r="BR40" s="95">
        <f t="shared" si="58"/>
        <v>122224.9295556326</v>
      </c>
      <c r="BS40" s="75">
        <f>SIM_BASE!AE63</f>
        <v>14787.675951920068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13.561271580746972</v>
      </c>
      <c r="AO41" s="74">
        <f>SIM_BASE!F70</f>
        <v>518.61836791129258</v>
      </c>
      <c r="AP41" s="74">
        <f>SIM_BASE!G70</f>
        <v>63.099128204682842</v>
      </c>
      <c r="AQ41" s="95">
        <f t="shared" si="57"/>
        <v>595.27876769672241</v>
      </c>
      <c r="AR41" s="75">
        <f>SIM_BASE!H70</f>
        <v>656.99451414668124</v>
      </c>
      <c r="AS41" s="74">
        <f>SIM_BASE!K70</f>
        <v>79.126510214110922</v>
      </c>
      <c r="AT41" s="74">
        <f>SIM_BASE!L70</f>
        <v>661.81541960065317</v>
      </c>
      <c r="AU41" s="74">
        <f>SIM_BASE!M70</f>
        <v>72.870612450645652</v>
      </c>
      <c r="AV41" s="95">
        <f t="shared" si="52"/>
        <v>813.81254226540977</v>
      </c>
      <c r="AW41" s="74">
        <f>SIM_BASE!N70</f>
        <v>32.495203078250292</v>
      </c>
      <c r="AX41" s="74">
        <f>SIM_BASE!O70</f>
        <v>4440.5493660737302</v>
      </c>
      <c r="AY41" s="98">
        <f t="shared" si="53"/>
        <v>4473.0445691519808</v>
      </c>
      <c r="AZ41" s="72">
        <f>SIM_BASE!V70</f>
        <v>-65.564238633363942</v>
      </c>
      <c r="BA41" s="72">
        <f>SIM_BASE!W70</f>
        <v>-143.1960516893609</v>
      </c>
      <c r="BB41" s="72">
        <f>SIM_BASE!X70</f>
        <v>-4.5855773515026448E-2</v>
      </c>
      <c r="BC41" s="88">
        <f t="shared" si="54"/>
        <v>-208.80614609623987</v>
      </c>
      <c r="BD41" s="73">
        <f>SIM_BASE!Y70</f>
        <v>-560.46204762772481</v>
      </c>
      <c r="BE41" s="72">
        <f>SIM_BASE!R70</f>
        <v>1E-3</v>
      </c>
      <c r="BF41" s="72">
        <f>SIM_BASE!S70</f>
        <v>1E-3</v>
      </c>
      <c r="BG41" s="72">
        <f>SIM_BASE!T70</f>
        <v>-9.7236284724477695</v>
      </c>
      <c r="BH41" s="88">
        <f t="shared" si="55"/>
        <v>-9.7216284724477688</v>
      </c>
      <c r="BI41" s="75">
        <f>SIM_BASE!U70</f>
        <v>-3255.5860073775739</v>
      </c>
      <c r="BJ41" s="72">
        <f t="shared" si="68"/>
        <v>-2.0000000000047749E-3</v>
      </c>
      <c r="BK41" s="72">
        <f t="shared" si="69"/>
        <v>-1.9999999996921361E-3</v>
      </c>
      <c r="BL41" s="72">
        <f t="shared" si="70"/>
        <v>-2.0000000000148788E-3</v>
      </c>
      <c r="BM41" s="88">
        <f t="shared" si="56"/>
        <v>-5.9999999997117897E-3</v>
      </c>
      <c r="BN41" s="73">
        <f t="shared" si="71"/>
        <v>-2.0000000004074536E-3</v>
      </c>
      <c r="BO41" s="74">
        <f>SIM_BASE!AB70</f>
        <v>226769.3630746211</v>
      </c>
      <c r="BP41" s="74">
        <f>SIM_BASE!AC70</f>
        <v>114890.48950026072</v>
      </c>
      <c r="BQ41" s="74">
        <f>SIM_BASE!AD70</f>
        <v>92224.229689852335</v>
      </c>
      <c r="BR41" s="95">
        <f t="shared" si="58"/>
        <v>123738.81786127351</v>
      </c>
      <c r="BS41" s="75">
        <f>SIM_BASE!AE70</f>
        <v>16216.758041886718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12.798987921191536</v>
      </c>
      <c r="AO42" s="74">
        <f>SIM_BASE!F77</f>
        <v>564.36505141546229</v>
      </c>
      <c r="AP42" s="74">
        <f>SIM_BASE!G77</f>
        <v>70.411459005820035</v>
      </c>
      <c r="AQ42" s="95">
        <f t="shared" si="57"/>
        <v>647.57549834247379</v>
      </c>
      <c r="AR42" s="75">
        <f>SIM_BASE!H77</f>
        <v>726.13713921984231</v>
      </c>
      <c r="AS42" s="74">
        <f>SIM_BASE!K77</f>
        <v>74.79267050901403</v>
      </c>
      <c r="AT42" s="74">
        <f>SIM_BASE!L77</f>
        <v>719.94049166126217</v>
      </c>
      <c r="AU42" s="74">
        <f>SIM_BASE!M77</f>
        <v>82.190497113222676</v>
      </c>
      <c r="AV42" s="95">
        <f t="shared" si="52"/>
        <v>876.92365928349886</v>
      </c>
      <c r="AW42" s="74">
        <f>SIM_BASE!N77</f>
        <v>31.651913249826581</v>
      </c>
      <c r="AX42" s="74">
        <f>SIM_BASE!O77</f>
        <v>4789.6268371349706</v>
      </c>
      <c r="AY42" s="98">
        <f t="shared" si="53"/>
        <v>4821.2787503847976</v>
      </c>
      <c r="AZ42" s="72">
        <f>SIM_BASE!V77</f>
        <v>-61.992682587822543</v>
      </c>
      <c r="BA42" s="72">
        <f>SIM_BASE!W77</f>
        <v>-155.57444024579979</v>
      </c>
      <c r="BB42" s="72">
        <f>SIM_BASE!X77</f>
        <v>-1.0329997361222126E-2</v>
      </c>
      <c r="BC42" s="88">
        <f t="shared" si="54"/>
        <v>-217.57745283098356</v>
      </c>
      <c r="BD42" s="73">
        <f>SIM_BASE!Y77</f>
        <v>-849.95406491267522</v>
      </c>
      <c r="BE42" s="72">
        <f>SIM_BASE!R77</f>
        <v>1E-3</v>
      </c>
      <c r="BF42" s="72">
        <f>SIM_BASE!S77</f>
        <v>1E-3</v>
      </c>
      <c r="BG42" s="72">
        <f>SIM_BASE!T77</f>
        <v>-11.766708110041419</v>
      </c>
      <c r="BH42" s="88">
        <f t="shared" si="55"/>
        <v>-11.764708110041418</v>
      </c>
      <c r="BI42" s="75">
        <f>SIM_BASE!U77</f>
        <v>-3245.1855462522799</v>
      </c>
      <c r="BJ42" s="72">
        <f t="shared" si="68"/>
        <v>-1.9999999999479314E-3</v>
      </c>
      <c r="BK42" s="72">
        <f t="shared" si="69"/>
        <v>-2.00000000009004E-3</v>
      </c>
      <c r="BL42" s="72">
        <f t="shared" si="70"/>
        <v>-2.0000000000006679E-3</v>
      </c>
      <c r="BM42" s="88">
        <f t="shared" si="56"/>
        <v>-6.0000000000386394E-3</v>
      </c>
      <c r="BN42" s="73">
        <f t="shared" si="71"/>
        <v>-1.9999999999527063E-3</v>
      </c>
      <c r="BO42" s="74">
        <f>SIM_BASE!AB77</f>
        <v>265821.61716442456</v>
      </c>
      <c r="BP42" s="74">
        <f>SIM_BASE!AC77</f>
        <v>114107.63661152015</v>
      </c>
      <c r="BQ42" s="74">
        <f>SIM_BASE!AD77</f>
        <v>89203.278576518132</v>
      </c>
      <c r="BR42" s="95">
        <f t="shared" si="58"/>
        <v>124713.11189259613</v>
      </c>
      <c r="BS42" s="75">
        <f>SIM_BASE!AE77</f>
        <v>17803.845280529415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11.98172399731587</v>
      </c>
      <c r="AO43" s="74">
        <f>SIM_BASE!F84</f>
        <v>617.45202603186794</v>
      </c>
      <c r="AP43" s="74">
        <f>SIM_BASE!G84</f>
        <v>79.749658067812277</v>
      </c>
      <c r="AQ43" s="95">
        <f t="shared" si="57"/>
        <v>709.18340809699612</v>
      </c>
      <c r="AR43" s="75">
        <f>SIM_BASE!H84</f>
        <v>806.8586191757596</v>
      </c>
      <c r="AS43" s="74">
        <f>SIM_BASE!K84</f>
        <v>70.227665483260282</v>
      </c>
      <c r="AT43" s="74">
        <f>SIM_BASE!L84</f>
        <v>787.0613867880777</v>
      </c>
      <c r="AU43" s="74">
        <f>SIM_BASE!M84</f>
        <v>92.792114876126391</v>
      </c>
      <c r="AV43" s="95">
        <f t="shared" si="52"/>
        <v>950.08116714746438</v>
      </c>
      <c r="AW43" s="74">
        <f>SIM_BASE!N84</f>
        <v>30.791625605694669</v>
      </c>
      <c r="AX43" s="74">
        <f>SIM_BASE!O84</f>
        <v>5204.8360576941996</v>
      </c>
      <c r="AY43" s="98">
        <f t="shared" si="53"/>
        <v>5235.6276832998947</v>
      </c>
      <c r="AZ43" s="72">
        <f>SIM_BASE!V84</f>
        <v>-58.24494148594443</v>
      </c>
      <c r="BA43" s="72">
        <f>SIM_BASE!W84</f>
        <v>-169.60836075620989</v>
      </c>
      <c r="BB43" s="72">
        <f>SIM_BASE!X84</f>
        <v>1E-3</v>
      </c>
      <c r="BC43" s="88">
        <f t="shared" si="54"/>
        <v>-227.85230224215431</v>
      </c>
      <c r="BD43" s="73">
        <f>SIM_BASE!Y84</f>
        <v>-1204.0009354504825</v>
      </c>
      <c r="BE43" s="72">
        <f>SIM_BASE!R84</f>
        <v>1E-3</v>
      </c>
      <c r="BF43" s="72">
        <f>SIM_BASE!S84</f>
        <v>1E-3</v>
      </c>
      <c r="BG43" s="72">
        <f>SIM_BASE!T84</f>
        <v>-13.0414568083141</v>
      </c>
      <c r="BH43" s="88">
        <f t="shared" si="55"/>
        <v>-13.0394568083141</v>
      </c>
      <c r="BI43" s="75">
        <f>SIM_BASE!U84</f>
        <v>-3224.7661286736516</v>
      </c>
      <c r="BJ43" s="72">
        <f t="shared" si="68"/>
        <v>-1.9999999999834586E-3</v>
      </c>
      <c r="BK43" s="72">
        <f t="shared" si="69"/>
        <v>-1.9999999998626663E-3</v>
      </c>
      <c r="BL43" s="72">
        <f t="shared" si="70"/>
        <v>-2.0000000000131024E-3</v>
      </c>
      <c r="BM43" s="88">
        <f t="shared" si="56"/>
        <v>-5.9999999998592273E-3</v>
      </c>
      <c r="BN43" s="73">
        <f t="shared" si="71"/>
        <v>-1.9999999999527063E-3</v>
      </c>
      <c r="BO43" s="74">
        <f>SIM_BASE!AB84</f>
        <v>314391.2977897001</v>
      </c>
      <c r="BP43" s="74">
        <f>SIM_BASE!AC84</f>
        <v>112660.65714170746</v>
      </c>
      <c r="BQ43" s="74">
        <f>SIM_BASE!AD84</f>
        <v>86319.727670687615</v>
      </c>
      <c r="BR43" s="95">
        <f t="shared" si="58"/>
        <v>124999.43597565596</v>
      </c>
      <c r="BS43" s="75">
        <f>SIM_BASE!AE84</f>
        <v>19566.633337135543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11.118660848201975</v>
      </c>
      <c r="AO44" s="74">
        <f>SIM_BASE!F91</f>
        <v>679.37802207050186</v>
      </c>
      <c r="AP44" s="74">
        <f>SIM_BASE!G91</f>
        <v>91.772643797262063</v>
      </c>
      <c r="AQ44" s="95">
        <f t="shared" ref="AQ44" si="72">SUM(AN44:AP44)</f>
        <v>782.26932671596592</v>
      </c>
      <c r="AR44" s="75">
        <f>SIM_BASE!H91</f>
        <v>901.37566383891249</v>
      </c>
      <c r="AS44" s="74">
        <f>SIM_BASE!K91</f>
        <v>65.488060029100467</v>
      </c>
      <c r="AT44" s="74">
        <f>SIM_BASE!L91</f>
        <v>864.47873240356046</v>
      </c>
      <c r="AU44" s="74">
        <f>SIM_BASE!M91</f>
        <v>104.76635689134926</v>
      </c>
      <c r="AV44" s="95">
        <f t="shared" ref="AV44" si="73">SUM(AS44:AU44)</f>
        <v>1034.7331493240101</v>
      </c>
      <c r="AW44" s="74">
        <f>SIM_BASE!N91</f>
        <v>29.910418675873444</v>
      </c>
      <c r="AX44" s="74">
        <f>SIM_BASE!O91</f>
        <v>5701.1639100775992</v>
      </c>
      <c r="AY44" s="98">
        <f t="shared" ref="AY44" si="74">SUM(AW44:AX44)</f>
        <v>5731.0743287534724</v>
      </c>
      <c r="AZ44" s="72">
        <f>SIM_BASE!V91</f>
        <v>-54.368399180898471</v>
      </c>
      <c r="BA44" s="72">
        <f>SIM_BASE!W91</f>
        <v>-185.09971033305882</v>
      </c>
      <c r="BB44" s="72">
        <f>SIM_BASE!X91</f>
        <v>-1.9442829003537563</v>
      </c>
      <c r="BC44" s="88">
        <f t="shared" ref="BC44" si="75">SUM(AZ44:BB44)</f>
        <v>-241.41239241431106</v>
      </c>
      <c r="BD44" s="73">
        <f>SIM_BASE!Y91</f>
        <v>-1611.7377820045992</v>
      </c>
      <c r="BE44" s="72">
        <f>SIM_BASE!R91</f>
        <v>1E-3</v>
      </c>
      <c r="BF44" s="72">
        <f>SIM_BASE!S91</f>
        <v>1E-3</v>
      </c>
      <c r="BG44" s="72">
        <f>SIM_BASE!T91</f>
        <v>-11.047430193733488</v>
      </c>
      <c r="BH44" s="88">
        <f t="shared" ref="BH44" si="76">SUM(BE44:BG44)</f>
        <v>-11.045430193733488</v>
      </c>
      <c r="BI44" s="75">
        <f>SIM_BASE!U91</f>
        <v>-3217.9588829099598</v>
      </c>
      <c r="BJ44" s="72">
        <f t="shared" ref="BJ44" si="77">AN44-AS44-AZ44-BE44</f>
        <v>-2.0000000000189857E-3</v>
      </c>
      <c r="BK44" s="72">
        <f t="shared" ref="BK44" si="78">AO44-AT44-BA44-BF44</f>
        <v>-1.9999999997774012E-3</v>
      </c>
      <c r="BL44" s="72">
        <f t="shared" ref="BL44" si="79">AP44-AU44-BB44-BG44</f>
        <v>-1.9999999999544826E-3</v>
      </c>
      <c r="BM44" s="88">
        <f t="shared" ref="BM44" si="80">SUM(BJ44:BL44)</f>
        <v>-5.9999999997508695E-3</v>
      </c>
      <c r="BN44" s="73">
        <f t="shared" ref="BN44" si="81">AR44-AW44-AX44-BD44-BI44</f>
        <v>-2.000000000862201E-3</v>
      </c>
      <c r="BO44" s="74">
        <f>SIM_BASE!AB91</f>
        <v>375330.67834524444</v>
      </c>
      <c r="BP44" s="74">
        <f>SIM_BASE!AC91</f>
        <v>110620.35304521464</v>
      </c>
      <c r="BQ44" s="74">
        <f>SIM_BASE!AD91</f>
        <v>83657.799108762381</v>
      </c>
      <c r="BR44" s="95">
        <f>SUMPRODUCT(BO44:BQ44,AS44:AU44)/AV44</f>
        <v>124643.86928671344</v>
      </c>
      <c r="BS44" s="75">
        <f>SIM_BASE!AE91</f>
        <v>21524.805880431661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83.050064464743954</v>
      </c>
      <c r="AO46" s="74">
        <f>SIM_BASE!F15</f>
        <v>79.360665912262192</v>
      </c>
      <c r="AP46" s="74">
        <f>SIM_BASE!G15</f>
        <v>6.9658777662176394</v>
      </c>
      <c r="AQ46" s="95">
        <f t="shared" si="57"/>
        <v>169.37660814322376</v>
      </c>
      <c r="AR46" s="75">
        <f>SIM_BASE!H15</f>
        <v>440.19773158776104</v>
      </c>
      <c r="AS46" s="74">
        <f>SIM_BASE!K15</f>
        <v>65.247273038428133</v>
      </c>
      <c r="AT46" s="74">
        <f>SIM_BASE!L15</f>
        <v>78.828805084501212</v>
      </c>
      <c r="AU46" s="74">
        <f>SIM_BASE!M15</f>
        <v>7.6283099566157366</v>
      </c>
      <c r="AV46" s="95">
        <f t="shared" si="52"/>
        <v>151.70438807954508</v>
      </c>
      <c r="AW46" s="74">
        <f>SIM_BASE!N15</f>
        <v>36.958330225959564</v>
      </c>
      <c r="AX46" s="74">
        <f>SIM_BASE!O15</f>
        <v>1145.8103659557228</v>
      </c>
      <c r="AY46" s="98">
        <f t="shared" si="53"/>
        <v>1182.7686961816823</v>
      </c>
      <c r="AZ46" s="72">
        <f>SIM_BASE!V15</f>
        <v>17.803791426315833</v>
      </c>
      <c r="BA46" s="72">
        <f>SIM_BASE!W15</f>
        <v>0.53286082776096833</v>
      </c>
      <c r="BB46" s="72">
        <f>SIM_BASE!X15</f>
        <v>-0.66143219039809764</v>
      </c>
      <c r="BC46" s="88">
        <f t="shared" si="54"/>
        <v>17.675220063678701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-742.56996459392133</v>
      </c>
      <c r="BJ46" s="72">
        <f t="shared" si="68"/>
        <v>-2.0000000000118803E-3</v>
      </c>
      <c r="BK46" s="72">
        <f t="shared" si="69"/>
        <v>-1.9999999999885656E-3</v>
      </c>
      <c r="BL46" s="72">
        <f t="shared" si="70"/>
        <v>-1.9999999999995568E-3</v>
      </c>
      <c r="BM46" s="88">
        <f t="shared" si="56"/>
        <v>-6.0000000000000027E-3</v>
      </c>
      <c r="BN46" s="73">
        <f t="shared" si="71"/>
        <v>-1.9999999999527063E-3</v>
      </c>
      <c r="BO46" s="74">
        <f>SIM_BASE!AB15</f>
        <v>115605.2862583494</v>
      </c>
      <c r="BP46" s="74">
        <f>SIM_BASE!AC15</f>
        <v>82791.014567923587</v>
      </c>
      <c r="BQ46" s="74">
        <f>SIM_BASE!AD15</f>
        <v>95498.770044001227</v>
      </c>
      <c r="BR46" s="95">
        <f t="shared" si="58"/>
        <v>97543.260501596305</v>
      </c>
      <c r="BS46" s="75">
        <f>SIM_BASE!AE15</f>
        <v>8074.720700617032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88.018392112535736</v>
      </c>
      <c r="AO47" s="74">
        <f>SIM_BASE!F22</f>
        <v>91.915576353588776</v>
      </c>
      <c r="AP47" s="74">
        <f>SIM_BASE!G22</f>
        <v>7.0238792569204698</v>
      </c>
      <c r="AQ47" s="95">
        <f t="shared" si="57"/>
        <v>186.95784772304498</v>
      </c>
      <c r="AR47" s="75">
        <f>SIM_BASE!H22</f>
        <v>469.17585989520171</v>
      </c>
      <c r="AS47" s="74">
        <f>SIM_BASE!K22</f>
        <v>82.109647003237001</v>
      </c>
      <c r="AT47" s="74">
        <f>SIM_BASE!L22</f>
        <v>91.841234795240439</v>
      </c>
      <c r="AU47" s="74">
        <f>SIM_BASE!M22</f>
        <v>7.8090382648521279</v>
      </c>
      <c r="AV47" s="95">
        <f t="shared" si="52"/>
        <v>181.75992006332956</v>
      </c>
      <c r="AW47" s="74">
        <f>SIM_BASE!N22</f>
        <v>41.110284634751125</v>
      </c>
      <c r="AX47" s="74">
        <f>SIM_BASE!O22</f>
        <v>1301.4501619429616</v>
      </c>
      <c r="AY47" s="98">
        <f t="shared" si="53"/>
        <v>1342.5604465777128</v>
      </c>
      <c r="AZ47" s="72">
        <f>SIM_BASE!V22</f>
        <v>5.9097451092986848</v>
      </c>
      <c r="BA47" s="72">
        <f>SIM_BASE!W22</f>
        <v>7.534155834831878E-2</v>
      </c>
      <c r="BB47" s="72">
        <f>SIM_BASE!X22</f>
        <v>-0.78415900793165783</v>
      </c>
      <c r="BC47" s="88">
        <f t="shared" si="54"/>
        <v>5.2009276597153455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-873.38358668251112</v>
      </c>
      <c r="BJ47" s="72">
        <f t="shared" si="68"/>
        <v>-1.9999999999497078E-3</v>
      </c>
      <c r="BK47" s="72">
        <f t="shared" si="69"/>
        <v>-1.9999999999818904E-3</v>
      </c>
      <c r="BL47" s="72">
        <f t="shared" si="70"/>
        <v>-2.000000000000334E-3</v>
      </c>
      <c r="BM47" s="88">
        <f t="shared" si="56"/>
        <v>-5.9999999999319322E-3</v>
      </c>
      <c r="BN47" s="73">
        <f t="shared" si="71"/>
        <v>-1.9999999998390194E-3</v>
      </c>
      <c r="BO47" s="74">
        <f>SIM_BASE!AB22</f>
        <v>129579.65213813663</v>
      </c>
      <c r="BP47" s="74">
        <f>SIM_BASE!AC22</f>
        <v>101280.43800734356</v>
      </c>
      <c r="BQ47" s="74">
        <f>SIM_BASE!AD22</f>
        <v>95633.82460738963</v>
      </c>
      <c r="BR47" s="95">
        <f t="shared" si="58"/>
        <v>113821.94804898046</v>
      </c>
      <c r="BS47" s="75">
        <f>SIM_BASE!AE22</f>
        <v>8707.4099332453625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90.577068430621196</v>
      </c>
      <c r="AO48" s="74">
        <f>SIM_BASE!F29</f>
        <v>97.139698541177921</v>
      </c>
      <c r="AP48" s="74">
        <f>SIM_BASE!G29</f>
        <v>7.4357204443755975</v>
      </c>
      <c r="AQ48" s="95">
        <f t="shared" si="57"/>
        <v>195.15248741617472</v>
      </c>
      <c r="AR48" s="75">
        <f>SIM_BASE!H29</f>
        <v>504.56065525727041</v>
      </c>
      <c r="AS48" s="74">
        <f>SIM_BASE!K29</f>
        <v>85.873201471780447</v>
      </c>
      <c r="AT48" s="74">
        <f>SIM_BASE!L29</f>
        <v>97.152392015679609</v>
      </c>
      <c r="AU48" s="74">
        <f>SIM_BASE!M29</f>
        <v>8.458016346928785</v>
      </c>
      <c r="AV48" s="95">
        <f t="shared" si="52"/>
        <v>191.48360983438886</v>
      </c>
      <c r="AW48" s="74">
        <f>SIM_BASE!N29</f>
        <v>41.460832191498213</v>
      </c>
      <c r="AX48" s="74">
        <f>SIM_BASE!O29</f>
        <v>1350.6842559854449</v>
      </c>
      <c r="AY48" s="98">
        <f t="shared" si="53"/>
        <v>1392.1450881769431</v>
      </c>
      <c r="AZ48" s="72">
        <f>SIM_BASE!V29</f>
        <v>4.7048669588407348</v>
      </c>
      <c r="BA48" s="72">
        <f>SIM_BASE!W29</f>
        <v>-1.1693474501705391E-2</v>
      </c>
      <c r="BB48" s="72">
        <f>SIM_BASE!X29</f>
        <v>-1.0212959025531885</v>
      </c>
      <c r="BC48" s="88">
        <f t="shared" si="54"/>
        <v>3.6718775817858407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-887.58343291967276</v>
      </c>
      <c r="BJ48" s="72">
        <f t="shared" si="68"/>
        <v>-1.9999999999861231E-3</v>
      </c>
      <c r="BK48" s="72">
        <f t="shared" si="69"/>
        <v>-1.9999999999828376E-3</v>
      </c>
      <c r="BL48" s="72">
        <f t="shared" si="70"/>
        <v>-1.9999999999990017E-3</v>
      </c>
      <c r="BM48" s="88">
        <f t="shared" si="56"/>
        <v>-5.9999999999679624E-3</v>
      </c>
      <c r="BN48" s="73">
        <f t="shared" si="71"/>
        <v>-1.9999999999527063E-3</v>
      </c>
      <c r="BO48" s="74">
        <f>SIM_BASE!AB29</f>
        <v>137313.91228134395</v>
      </c>
      <c r="BP48" s="74">
        <f>SIM_BASE!AC29</f>
        <v>106526.00807979662</v>
      </c>
      <c r="BQ48" s="74">
        <f>SIM_BASE!AD29</f>
        <v>98533.958101467812</v>
      </c>
      <c r="BR48" s="95">
        <f t="shared" si="58"/>
        <v>119980.2092683962</v>
      </c>
      <c r="BS48" s="75">
        <f>SIM_BASE!AE29</f>
        <v>9580.2654988572267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93.241595448988903</v>
      </c>
      <c r="AO49" s="74">
        <f>SIM_BASE!F36</f>
        <v>102.40891154835539</v>
      </c>
      <c r="AP49" s="74">
        <f>SIM_BASE!G36</f>
        <v>7.9432708682851274</v>
      </c>
      <c r="AQ49" s="95">
        <f t="shared" si="57"/>
        <v>203.59377786562942</v>
      </c>
      <c r="AR49" s="75">
        <f>SIM_BASE!H36</f>
        <v>544.63508237887856</v>
      </c>
      <c r="AS49" s="74">
        <f>SIM_BASE!K36</f>
        <v>89.722799833573404</v>
      </c>
      <c r="AT49" s="74">
        <f>SIM_BASE!L36</f>
        <v>104.37385768523356</v>
      </c>
      <c r="AU49" s="74">
        <f>SIM_BASE!M36</f>
        <v>9.2232005482047406</v>
      </c>
      <c r="AV49" s="95">
        <f t="shared" si="52"/>
        <v>203.31985806701172</v>
      </c>
      <c r="AW49" s="74">
        <f>SIM_BASE!N36</f>
        <v>41.249318833909655</v>
      </c>
      <c r="AX49" s="74">
        <f>SIM_BASE!O36</f>
        <v>1393.924759539045</v>
      </c>
      <c r="AY49" s="98">
        <f t="shared" si="53"/>
        <v>1435.1740783729547</v>
      </c>
      <c r="AZ49" s="72">
        <f>SIM_BASE!V36</f>
        <v>3.5197956154154988</v>
      </c>
      <c r="BA49" s="72">
        <f>SIM_BASE!W36</f>
        <v>-1.9639461368781479</v>
      </c>
      <c r="BB49" s="72">
        <f>SIM_BASE!X36</f>
        <v>-1.2789296799196141</v>
      </c>
      <c r="BC49" s="88">
        <f t="shared" si="54"/>
        <v>0.27691979861773675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-890.53799599407591</v>
      </c>
      <c r="BJ49" s="72">
        <f t="shared" si="68"/>
        <v>-1.9999999999998899E-3</v>
      </c>
      <c r="BK49" s="72">
        <f t="shared" si="69"/>
        <v>-2.0000000000207621E-3</v>
      </c>
      <c r="BL49" s="72">
        <f t="shared" si="70"/>
        <v>-1.9999999999990017E-3</v>
      </c>
      <c r="BM49" s="88">
        <f t="shared" si="56"/>
        <v>-6.0000000000196537E-3</v>
      </c>
      <c r="BN49" s="73">
        <f t="shared" si="71"/>
        <v>-2.00000000018008E-3</v>
      </c>
      <c r="BO49" s="74">
        <f>SIM_BASE!AB36</f>
        <v>145286.38773006192</v>
      </c>
      <c r="BP49" s="74">
        <f>SIM_BASE!AC36</f>
        <v>109910.66771373301</v>
      </c>
      <c r="BQ49" s="74">
        <f>SIM_BASE!AD36</f>
        <v>100602.26458718936</v>
      </c>
      <c r="BR49" s="95">
        <f t="shared" si="58"/>
        <v>125099.32368926566</v>
      </c>
      <c r="BS49" s="75">
        <f>SIM_BASE!AE36</f>
        <v>10552.720940359224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96.181517989487915</v>
      </c>
      <c r="AO50" s="74">
        <f>SIM_BASE!F43</f>
        <v>108.35941720496763</v>
      </c>
      <c r="AP50" s="74">
        <f>SIM_BASE!G43</f>
        <v>8.5563240554794131</v>
      </c>
      <c r="AQ50" s="95">
        <f t="shared" si="57"/>
        <v>213.09725924993495</v>
      </c>
      <c r="AR50" s="75">
        <f>SIM_BASE!H43</f>
        <v>587.816359095189</v>
      </c>
      <c r="AS50" s="74">
        <f>SIM_BASE!K43</f>
        <v>93.467316790598417</v>
      </c>
      <c r="AT50" s="74">
        <f>SIM_BASE!L43</f>
        <v>113.08977716007468</v>
      </c>
      <c r="AU50" s="74">
        <f>SIM_BASE!M43</f>
        <v>10.141329427834236</v>
      </c>
      <c r="AV50" s="95">
        <f t="shared" si="52"/>
        <v>216.69842337850736</v>
      </c>
      <c r="AW50" s="74">
        <f>SIM_BASE!N43</f>
        <v>40.931811928482858</v>
      </c>
      <c r="AX50" s="74">
        <f>SIM_BASE!O43</f>
        <v>1442.0572628185812</v>
      </c>
      <c r="AY50" s="98">
        <f t="shared" si="53"/>
        <v>1482.989074747064</v>
      </c>
      <c r="AZ50" s="72">
        <f>SIM_BASE!V43</f>
        <v>2.7152011988894693</v>
      </c>
      <c r="BA50" s="72">
        <f>SIM_BASE!W43</f>
        <v>-4.7293599551070509</v>
      </c>
      <c r="BB50" s="72">
        <f>SIM_BASE!X43</f>
        <v>-1.5840053723548222</v>
      </c>
      <c r="BC50" s="88">
        <f t="shared" si="54"/>
        <v>-3.598164128572404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-895.17171565187516</v>
      </c>
      <c r="BJ50" s="72">
        <f t="shared" si="68"/>
        <v>-1.9999999999714682E-3</v>
      </c>
      <c r="BK50" s="72">
        <f t="shared" si="69"/>
        <v>-1.9999999999967813E-3</v>
      </c>
      <c r="BL50" s="72">
        <f t="shared" si="70"/>
        <v>-2.0000000000010001E-3</v>
      </c>
      <c r="BM50" s="88">
        <f t="shared" si="56"/>
        <v>-5.9999999999692495E-3</v>
      </c>
      <c r="BN50" s="73">
        <f t="shared" si="71"/>
        <v>-1.9999999998390194E-3</v>
      </c>
      <c r="BO50" s="74">
        <f>SIM_BASE!AB43</f>
        <v>153926.9475985466</v>
      </c>
      <c r="BP50" s="74">
        <f>SIM_BASE!AC43</f>
        <v>112220.97804767604</v>
      </c>
      <c r="BQ50" s="74">
        <f>SIM_BASE!AD43</f>
        <v>101736.27021335601</v>
      </c>
      <c r="BR50" s="95">
        <f t="shared" si="58"/>
        <v>129719.10347401872</v>
      </c>
      <c r="BS50" s="75">
        <f>SIM_BASE!AE43</f>
        <v>11544.331657268784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99.144094174346989</v>
      </c>
      <c r="AO51" s="74">
        <f>SIM_BASE!F50</f>
        <v>115.25978709514882</v>
      </c>
      <c r="AP51" s="74">
        <f>SIM_BASE!G50</f>
        <v>9.2856287618185753</v>
      </c>
      <c r="AQ51" s="95">
        <f t="shared" si="57"/>
        <v>223.68951003131437</v>
      </c>
      <c r="AR51" s="75">
        <f>SIM_BASE!H50</f>
        <v>637.50369481470966</v>
      </c>
      <c r="AS51" s="74">
        <f>SIM_BASE!K50</f>
        <v>97.439309659677292</v>
      </c>
      <c r="AT51" s="74">
        <f>SIM_BASE!L50</f>
        <v>123.24238376692718</v>
      </c>
      <c r="AU51" s="74">
        <f>SIM_BASE!M50</f>
        <v>11.250740033458362</v>
      </c>
      <c r="AV51" s="95">
        <f t="shared" si="52"/>
        <v>231.93243346006281</v>
      </c>
      <c r="AW51" s="74">
        <f>SIM_BASE!N50</f>
        <v>40.23478056381898</v>
      </c>
      <c r="AX51" s="74">
        <f>SIM_BASE!O50</f>
        <v>1491.8387404159441</v>
      </c>
      <c r="AY51" s="98">
        <f t="shared" si="53"/>
        <v>1532.0735209797631</v>
      </c>
      <c r="AZ51" s="72">
        <f>SIM_BASE!V50</f>
        <v>1.7057845146696944</v>
      </c>
      <c r="BA51" s="72">
        <f>SIM_BASE!W50</f>
        <v>-7.981596671778342</v>
      </c>
      <c r="BB51" s="72">
        <f>SIM_BASE!X50</f>
        <v>-1.9641112716397826</v>
      </c>
      <c r="BC51" s="88">
        <f t="shared" si="54"/>
        <v>-8.2399234287484298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-894.56882616505322</v>
      </c>
      <c r="BJ51" s="72">
        <f t="shared" si="68"/>
        <v>-1.9999999999972254E-3</v>
      </c>
      <c r="BK51" s="72">
        <f t="shared" si="69"/>
        <v>-2.0000000000109921E-3</v>
      </c>
      <c r="BL51" s="72">
        <f t="shared" si="70"/>
        <v>-2.0000000000038867E-3</v>
      </c>
      <c r="BM51" s="88">
        <f t="shared" si="56"/>
        <v>-6.0000000000121042E-3</v>
      </c>
      <c r="BN51" s="73">
        <f t="shared" si="71"/>
        <v>-2.00000000018008E-3</v>
      </c>
      <c r="BO51" s="74">
        <f>SIM_BASE!AB50</f>
        <v>162713.16977904298</v>
      </c>
      <c r="BP51" s="74">
        <f>SIM_BASE!AC50</f>
        <v>113731.57829457009</v>
      </c>
      <c r="BQ51" s="74">
        <f>SIM_BASE!AD50</f>
        <v>101927.04092969715</v>
      </c>
      <c r="BR51" s="95">
        <f t="shared" si="58"/>
        <v>133737.07131661824</v>
      </c>
      <c r="BS51" s="75">
        <f>SIM_BASE!AE50</f>
        <v>12653.890219818699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102.17982491844482</v>
      </c>
      <c r="AO52" s="74">
        <f>SIM_BASE!F57</f>
        <v>123.29975237753257</v>
      </c>
      <c r="AP52" s="74">
        <f>SIM_BASE!G57</f>
        <v>10.098764219315109</v>
      </c>
      <c r="AQ52" s="95">
        <f t="shared" si="57"/>
        <v>235.57834151529249</v>
      </c>
      <c r="AR52" s="75">
        <f>SIM_BASE!H57</f>
        <v>694.57117637988449</v>
      </c>
      <c r="AS52" s="74">
        <f>SIM_BASE!K57</f>
        <v>101.56025380989497</v>
      </c>
      <c r="AT52" s="74">
        <f>SIM_BASE!L57</f>
        <v>134.99645152651826</v>
      </c>
      <c r="AU52" s="74">
        <f>SIM_BASE!M57</f>
        <v>12.657045986807798</v>
      </c>
      <c r="AV52" s="95">
        <f t="shared" si="52"/>
        <v>249.21375132322103</v>
      </c>
      <c r="AW52" s="74">
        <f>SIM_BASE!N57</f>
        <v>39.22185416522035</v>
      </c>
      <c r="AX52" s="74">
        <f>SIM_BASE!O57</f>
        <v>1541.8374248157454</v>
      </c>
      <c r="AY52" s="98">
        <f t="shared" si="53"/>
        <v>1581.0592789809657</v>
      </c>
      <c r="AZ52" s="72">
        <f>SIM_BASE!V57</f>
        <v>0.62057110854986575</v>
      </c>
      <c r="BA52" s="72">
        <f>SIM_BASE!W57</f>
        <v>-11.695699148985662</v>
      </c>
      <c r="BB52" s="72">
        <f>SIM_BASE!X57</f>
        <v>-0.47776425748713341</v>
      </c>
      <c r="BC52" s="88">
        <f t="shared" si="54"/>
        <v>-11.552892297922929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-2.0785175100055509</v>
      </c>
      <c r="BH52" s="88">
        <f t="shared" si="55"/>
        <v>-2.0765175100055511</v>
      </c>
      <c r="BI52" s="75">
        <f>SIM_BASE!U57</f>
        <v>-886.48710260108146</v>
      </c>
      <c r="BJ52" s="72">
        <f t="shared" si="68"/>
        <v>-2.0000000000169873E-3</v>
      </c>
      <c r="BK52" s="72">
        <f t="shared" si="69"/>
        <v>-2.0000000000243148E-3</v>
      </c>
      <c r="BL52" s="72">
        <f t="shared" si="70"/>
        <v>-2.0000000000046647E-3</v>
      </c>
      <c r="BM52" s="88">
        <f t="shared" si="56"/>
        <v>-6.0000000000459668E-3</v>
      </c>
      <c r="BN52" s="73">
        <f t="shared" si="71"/>
        <v>-1.9999999997253326E-3</v>
      </c>
      <c r="BO52" s="74">
        <f>SIM_BASE!AB57</f>
        <v>171753.08871043928</v>
      </c>
      <c r="BP52" s="74">
        <f>SIM_BASE!AC57</f>
        <v>114390.2545902032</v>
      </c>
      <c r="BQ52" s="74">
        <f>SIM_BASE!AD57</f>
        <v>100334.66108698634</v>
      </c>
      <c r="BR52" s="95">
        <f t="shared" si="58"/>
        <v>137053.05577663891</v>
      </c>
      <c r="BS52" s="75">
        <f>SIM_BASE!AE57</f>
        <v>13895.669688057125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98.291478646591997</v>
      </c>
      <c r="AO53" s="74">
        <f>SIM_BASE!F64</f>
        <v>132.73614308572169</v>
      </c>
      <c r="AP53" s="74">
        <f>SIM_BASE!G64</f>
        <v>10.924564678058628</v>
      </c>
      <c r="AQ53" s="95">
        <f t="shared" ref="AQ53:AQ87" si="82">SUM(AN53:AP53)</f>
        <v>241.95218641037232</v>
      </c>
      <c r="AR53" s="75">
        <f>SIM_BASE!H64</f>
        <v>759.15446445598775</v>
      </c>
      <c r="AS53" s="74">
        <f>SIM_BASE!K64</f>
        <v>98.467628647017136</v>
      </c>
      <c r="AT53" s="74">
        <f>SIM_BASE!L64</f>
        <v>148.73405934244681</v>
      </c>
      <c r="AU53" s="74">
        <f>SIM_BASE!M64</f>
        <v>14.58429979181779</v>
      </c>
      <c r="AV53" s="95">
        <f t="shared" ref="AV53:AV87" si="83">SUM(AS53:AU53)</f>
        <v>261.78598778128173</v>
      </c>
      <c r="AW53" s="74">
        <f>SIM_BASE!N64</f>
        <v>39.704060829341856</v>
      </c>
      <c r="AX53" s="74">
        <f>SIM_BASE!O64</f>
        <v>1576.7952537872488</v>
      </c>
      <c r="AY53" s="98">
        <f t="shared" ref="AY53:AY87" si="84">SUM(AW53:AX53)</f>
        <v>1616.4993146165907</v>
      </c>
      <c r="AZ53" s="72">
        <f>SIM_BASE!V64</f>
        <v>-0.17515000042513806</v>
      </c>
      <c r="BA53" s="72">
        <f>SIM_BASE!W64</f>
        <v>-15.99691625672517</v>
      </c>
      <c r="BB53" s="72">
        <f>SIM_BASE!X64</f>
        <v>-2.2917069103323001E-2</v>
      </c>
      <c r="BC53" s="88">
        <f t="shared" ref="BC53:BC87" si="85">SUM(AZ53:BB53)</f>
        <v>-16.194983326253631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-3.6348180446558409</v>
      </c>
      <c r="BH53" s="88">
        <f t="shared" ref="BH53:BH87" si="86">SUM(BE53:BG53)</f>
        <v>-3.6328180446558411</v>
      </c>
      <c r="BI53" s="75">
        <f>SIM_BASE!U64</f>
        <v>-857.34385016060287</v>
      </c>
      <c r="BJ53" s="72">
        <f t="shared" si="68"/>
        <v>-2.0000000000007781E-3</v>
      </c>
      <c r="BK53" s="72">
        <f t="shared" si="69"/>
        <v>-1.9999999999497078E-3</v>
      </c>
      <c r="BL53" s="72">
        <f t="shared" si="70"/>
        <v>-1.9999999999975593E-3</v>
      </c>
      <c r="BM53" s="88">
        <f t="shared" ref="BM53:BM87" si="87">SUM(BJ53:BL53)</f>
        <v>-5.9999999999480452E-3</v>
      </c>
      <c r="BN53" s="73">
        <f t="shared" si="71"/>
        <v>-2.0000000000663931E-3</v>
      </c>
      <c r="BO53" s="74">
        <f>SIM_BASE!AB64</f>
        <v>197122.74885380222</v>
      </c>
      <c r="BP53" s="74">
        <f>SIM_BASE!AC64</f>
        <v>115007.91315163148</v>
      </c>
      <c r="BQ53" s="74">
        <f>SIM_BASE!AD64</f>
        <v>96787.459186011634</v>
      </c>
      <c r="BR53" s="95">
        <f t="shared" ref="BR53:BR87" si="88">SUMPRODUCT(BO53:BQ53,AS53:AU53)/AV53</f>
        <v>144879.33847745138</v>
      </c>
      <c r="BS53" s="75">
        <f>SIM_BASE!AE64</f>
        <v>15182.624867354474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93.930198455333496</v>
      </c>
      <c r="AO54" s="74">
        <f>SIM_BASE!F71</f>
        <v>143.73084248552036</v>
      </c>
      <c r="AP54" s="74">
        <f>SIM_BASE!G71</f>
        <v>11.993198244419109</v>
      </c>
      <c r="AQ54" s="95">
        <f t="shared" si="82"/>
        <v>249.65423918527298</v>
      </c>
      <c r="AR54" s="75">
        <f>SIM_BASE!H71</f>
        <v>833.52974101121379</v>
      </c>
      <c r="AS54" s="74">
        <f>SIM_BASE!K71</f>
        <v>94.263864319538186</v>
      </c>
      <c r="AT54" s="74">
        <f>SIM_BASE!L71</f>
        <v>164.73351561847574</v>
      </c>
      <c r="AU54" s="74">
        <f>SIM_BASE!M71</f>
        <v>16.834098580454029</v>
      </c>
      <c r="AV54" s="95">
        <f t="shared" si="83"/>
        <v>275.83147851846797</v>
      </c>
      <c r="AW54" s="74">
        <f>SIM_BASE!N71</f>
        <v>39.913721838874665</v>
      </c>
      <c r="AX54" s="74">
        <f>SIM_BASE!O71</f>
        <v>1617.5128226375937</v>
      </c>
      <c r="AY54" s="98">
        <f t="shared" si="84"/>
        <v>1657.4265444764683</v>
      </c>
      <c r="AZ54" s="72">
        <f>SIM_BASE!V71</f>
        <v>-0.33266586420464872</v>
      </c>
      <c r="BA54" s="72">
        <f>SIM_BASE!W71</f>
        <v>-21.001673132955361</v>
      </c>
      <c r="BB54" s="72">
        <f>SIM_BASE!X71</f>
        <v>1E-3</v>
      </c>
      <c r="BC54" s="88">
        <f t="shared" si="85"/>
        <v>-21.333338997160009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-4.8399003360349138</v>
      </c>
      <c r="BH54" s="88">
        <f t="shared" si="86"/>
        <v>-4.837900336034914</v>
      </c>
      <c r="BI54" s="75">
        <f>SIM_BASE!U71</f>
        <v>-823.8958034652544</v>
      </c>
      <c r="BJ54" s="72">
        <f t="shared" si="68"/>
        <v>-2.0000000000411902E-3</v>
      </c>
      <c r="BK54" s="72">
        <f t="shared" si="69"/>
        <v>-2.0000000000189857E-3</v>
      </c>
      <c r="BL54" s="72">
        <f t="shared" si="70"/>
        <v>-2.0000000000068852E-3</v>
      </c>
      <c r="BM54" s="88">
        <f t="shared" si="87"/>
        <v>-6.0000000000670611E-3</v>
      </c>
      <c r="BN54" s="73">
        <f t="shared" si="71"/>
        <v>-2.00000000018008E-3</v>
      </c>
      <c r="BO54" s="74">
        <f>SIM_BASE!AB71</f>
        <v>229027.73869283975</v>
      </c>
      <c r="BP54" s="74">
        <f>SIM_BASE!AC71</f>
        <v>114921.53121892297</v>
      </c>
      <c r="BQ54" s="74">
        <f>SIM_BASE!AD71</f>
        <v>93390.878192527787</v>
      </c>
      <c r="BR54" s="95">
        <f t="shared" si="88"/>
        <v>152602.66529258376</v>
      </c>
      <c r="BS54" s="75">
        <f>SIM_BASE!AE71</f>
        <v>16611.684323093014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88.610152281008411</v>
      </c>
      <c r="AO55" s="74">
        <f>SIM_BASE!F78</f>
        <v>156.45222988970477</v>
      </c>
      <c r="AP55" s="74">
        <f>SIM_BASE!G78</f>
        <v>13.389363134466077</v>
      </c>
      <c r="AQ55" s="95">
        <f t="shared" si="82"/>
        <v>258.45174530517926</v>
      </c>
      <c r="AR55" s="75">
        <f>SIM_BASE!H78</f>
        <v>920.22028245349418</v>
      </c>
      <c r="AS55" s="74">
        <f>SIM_BASE!K78</f>
        <v>89.937515401433316</v>
      </c>
      <c r="AT55" s="74">
        <f>SIM_BASE!L78</f>
        <v>183.56023333394842</v>
      </c>
      <c r="AU55" s="74">
        <f>SIM_BASE!M78</f>
        <v>19.421115364648156</v>
      </c>
      <c r="AV55" s="95">
        <f t="shared" si="83"/>
        <v>292.91886410002985</v>
      </c>
      <c r="AW55" s="74">
        <f>SIM_BASE!N78</f>
        <v>40.125689184774984</v>
      </c>
      <c r="AX55" s="74">
        <f>SIM_BASE!O78</f>
        <v>1665.7818251732947</v>
      </c>
      <c r="AY55" s="98">
        <f t="shared" si="84"/>
        <v>1705.9075143580696</v>
      </c>
      <c r="AZ55" s="72">
        <f>SIM_BASE!V78</f>
        <v>-1.326363120424932</v>
      </c>
      <c r="BA55" s="72">
        <f>SIM_BASE!W78</f>
        <v>-27.107003444243652</v>
      </c>
      <c r="BB55" s="72">
        <f>SIM_BASE!X78</f>
        <v>1E-3</v>
      </c>
      <c r="BC55" s="88">
        <f t="shared" si="85"/>
        <v>-28.432366564668584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-6.0307522301820748</v>
      </c>
      <c r="BH55" s="88">
        <f t="shared" si="86"/>
        <v>-6.0287522301820751</v>
      </c>
      <c r="BI55" s="75">
        <f>SIM_BASE!U78</f>
        <v>-785.68623190457583</v>
      </c>
      <c r="BJ55" s="72">
        <f t="shared" si="68"/>
        <v>-1.9999999999736886E-3</v>
      </c>
      <c r="BK55" s="72">
        <f t="shared" si="69"/>
        <v>-1.9999999999976694E-3</v>
      </c>
      <c r="BL55" s="72">
        <f t="shared" si="70"/>
        <v>-2.0000000000042206E-3</v>
      </c>
      <c r="BM55" s="88">
        <f t="shared" si="87"/>
        <v>-5.9999999999755787E-3</v>
      </c>
      <c r="BN55" s="73">
        <f t="shared" si="71"/>
        <v>-1.9999999996116458E-3</v>
      </c>
      <c r="BO55" s="74">
        <f>SIM_BASE!AB78</f>
        <v>267140.53855196835</v>
      </c>
      <c r="BP55" s="74">
        <f>SIM_BASE!AC78</f>
        <v>114122.17193816617</v>
      </c>
      <c r="BQ55" s="74">
        <f>SIM_BASE!AD78</f>
        <v>90369.791848743305</v>
      </c>
      <c r="BR55" s="95">
        <f t="shared" si="88"/>
        <v>159529.94733356446</v>
      </c>
      <c r="BS55" s="75">
        <f>SIM_BASE!AE78</f>
        <v>18198.751437671141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82.917374425663581</v>
      </c>
      <c r="AO56" s="74">
        <f>SIM_BASE!F85</f>
        <v>171.22925340171722</v>
      </c>
      <c r="AP56" s="74">
        <f>SIM_BASE!G85</f>
        <v>15.172119734549012</v>
      </c>
      <c r="AQ56" s="95">
        <f t="shared" si="82"/>
        <v>269.3187475619298</v>
      </c>
      <c r="AR56" s="75">
        <f>SIM_BASE!H85</f>
        <v>1021.4762092552925</v>
      </c>
      <c r="AS56" s="74">
        <f>SIM_BASE!K85</f>
        <v>84.937848433420839</v>
      </c>
      <c r="AT56" s="74">
        <f>SIM_BASE!L85</f>
        <v>205.75575828073198</v>
      </c>
      <c r="AU56" s="74">
        <f>SIM_BASE!M85</f>
        <v>22.439671627610402</v>
      </c>
      <c r="AV56" s="95">
        <f t="shared" si="83"/>
        <v>313.13327834176317</v>
      </c>
      <c r="AW56" s="74">
        <f>SIM_BASE!N85</f>
        <v>40.439309214215655</v>
      </c>
      <c r="AX56" s="74">
        <f>SIM_BASE!O85</f>
        <v>1728.4619540484623</v>
      </c>
      <c r="AY56" s="98">
        <f t="shared" si="84"/>
        <v>1768.901263262678</v>
      </c>
      <c r="AZ56" s="72">
        <f>SIM_BASE!V85</f>
        <v>-2.0194740077572697</v>
      </c>
      <c r="BA56" s="72">
        <f>SIM_BASE!W85</f>
        <v>-34.525504879014576</v>
      </c>
      <c r="BB56" s="72">
        <f>SIM_BASE!X85</f>
        <v>1E-3</v>
      </c>
      <c r="BC56" s="88">
        <f t="shared" si="85"/>
        <v>-36.543978886771846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-7.266551893061389</v>
      </c>
      <c r="BH56" s="88">
        <f t="shared" si="86"/>
        <v>-7.2645518930613893</v>
      </c>
      <c r="BI56" s="75">
        <f>SIM_BASE!U85</f>
        <v>-747.42405400738562</v>
      </c>
      <c r="BJ56" s="72">
        <f t="shared" si="68"/>
        <v>-1.9999999999883436E-3</v>
      </c>
      <c r="BK56" s="72">
        <f t="shared" si="69"/>
        <v>-2.000000000189516E-3</v>
      </c>
      <c r="BL56" s="72">
        <f t="shared" si="70"/>
        <v>-2.0000000000006679E-3</v>
      </c>
      <c r="BM56" s="88">
        <f t="shared" si="87"/>
        <v>-6.0000000001785275E-3</v>
      </c>
      <c r="BN56" s="73">
        <f t="shared" si="71"/>
        <v>-1.9999999998390194E-3</v>
      </c>
      <c r="BO56" s="74">
        <f>SIM_BASE!AB85</f>
        <v>315229.89153330302</v>
      </c>
      <c r="BP56" s="74">
        <f>SIM_BASE!AC85</f>
        <v>112679.21161406422</v>
      </c>
      <c r="BQ56" s="74">
        <f>SIM_BASE!AD85</f>
        <v>87486.097194111659</v>
      </c>
      <c r="BR56" s="95">
        <f t="shared" si="88"/>
        <v>165815.99038225986</v>
      </c>
      <c r="BS56" s="75">
        <f>SIM_BASE!AE85</f>
        <v>19961.51898941605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76.915673470180579</v>
      </c>
      <c r="AO57" s="74">
        <f>SIM_BASE!F92</f>
        <v>188.47760559985761</v>
      </c>
      <c r="AP57" s="74">
        <f>SIM_BASE!G92</f>
        <v>17.467165550082921</v>
      </c>
      <c r="AQ57" s="95">
        <f t="shared" ref="AQ57" si="89">SUM(AN57:AP57)</f>
        <v>282.86044462012114</v>
      </c>
      <c r="AR57" s="75">
        <f>SIM_BASE!H92</f>
        <v>1140.0864839391904</v>
      </c>
      <c r="AS57" s="74">
        <f>SIM_BASE!K92</f>
        <v>79.471874078695862</v>
      </c>
      <c r="AT57" s="74">
        <f>SIM_BASE!L92</f>
        <v>231.93500535535907</v>
      </c>
      <c r="AU57" s="74">
        <f>SIM_BASE!M92</f>
        <v>25.94016691734868</v>
      </c>
      <c r="AV57" s="95">
        <f t="shared" ref="AV57" si="90">SUM(AS57:AU57)</f>
        <v>337.34704635140361</v>
      </c>
      <c r="AW57" s="74">
        <f>SIM_BASE!N92</f>
        <v>40.864420822188421</v>
      </c>
      <c r="AX57" s="74">
        <f>SIM_BASE!O92</f>
        <v>1809.3730833904478</v>
      </c>
      <c r="AY57" s="98">
        <f t="shared" ref="AY57" si="91">SUM(AW57:AX57)</f>
        <v>1850.2375042126362</v>
      </c>
      <c r="AZ57" s="72">
        <f>SIM_BASE!V92</f>
        <v>-2.5552006085152805</v>
      </c>
      <c r="BA57" s="72">
        <f>SIM_BASE!W92</f>
        <v>-43.456399755501472</v>
      </c>
      <c r="BB57" s="72">
        <f>SIM_BASE!X92</f>
        <v>1E-3</v>
      </c>
      <c r="BC57" s="88">
        <f t="shared" ref="BC57" si="92">SUM(AZ57:BB57)</f>
        <v>-46.010600364016753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-8.4720013672657597</v>
      </c>
      <c r="BH57" s="88">
        <f t="shared" ref="BH57" si="93">SUM(BE57:BG57)</f>
        <v>-8.470001367265759</v>
      </c>
      <c r="BI57" s="75">
        <f>SIM_BASE!U92</f>
        <v>-710.15002027344599</v>
      </c>
      <c r="BJ57" s="72">
        <f t="shared" ref="BJ57" si="94">AN57-AS57-AZ57-BE57</f>
        <v>-2.0000000000025544E-3</v>
      </c>
      <c r="BK57" s="72">
        <f t="shared" ref="BK57" si="95">AO57-AT57-BA57-BF57</f>
        <v>-1.9999999999834586E-3</v>
      </c>
      <c r="BL57" s="72">
        <f t="shared" ref="BL57" si="96">AP57-AU57-BB57-BG57</f>
        <v>-1.9999999999988916E-3</v>
      </c>
      <c r="BM57" s="88">
        <f t="shared" ref="BM57" si="97">SUM(BJ57:BL57)</f>
        <v>-5.9999999999849046E-3</v>
      </c>
      <c r="BN57" s="73">
        <f t="shared" ref="BN57" si="98">AR57-AW57-AX57-BD57-BI57</f>
        <v>-1.9999999997253326E-3</v>
      </c>
      <c r="BO57" s="74">
        <f>SIM_BASE!AB92</f>
        <v>375962.13555617514</v>
      </c>
      <c r="BP57" s="74">
        <f>SIM_BASE!AC92</f>
        <v>110658.20604859065</v>
      </c>
      <c r="BQ57" s="74">
        <f>SIM_BASE!AD92</f>
        <v>84824.016516264688</v>
      </c>
      <c r="BR57" s="95">
        <f t="shared" ref="BR57" si="99">SUMPRODUCT(BO57:BQ57,AS57:AU57)/AV57</f>
        <v>171171.72620700439</v>
      </c>
      <c r="BS57" s="75">
        <f>SIM_BASE!AE92</f>
        <v>21919.668430363017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52.396437964440267</v>
      </c>
      <c r="AO59" s="74">
        <f>SIM_BASE!F16</f>
        <v>56.843229843678898</v>
      </c>
      <c r="AP59" s="74">
        <f>SIM_BASE!G16</f>
        <v>5.6185740442986845</v>
      </c>
      <c r="AQ59" s="95">
        <f t="shared" si="82"/>
        <v>114.85824185241785</v>
      </c>
      <c r="AR59" s="75">
        <f>SIM_BASE!H16</f>
        <v>331.21660056328926</v>
      </c>
      <c r="AS59" s="74">
        <f>SIM_BASE!K16</f>
        <v>50.232275786177503</v>
      </c>
      <c r="AT59" s="74">
        <f>SIM_BASE!L16</f>
        <v>65.769668082664012</v>
      </c>
      <c r="AU59" s="74">
        <f>SIM_BASE!M16</f>
        <v>7.3259172897639449</v>
      </c>
      <c r="AV59" s="95">
        <f t="shared" si="83"/>
        <v>123.32786115860547</v>
      </c>
      <c r="AW59" s="74">
        <f>SIM_BASE!N16</f>
        <v>19.381383393374669</v>
      </c>
      <c r="AX59" s="74">
        <f>SIM_BASE!O16</f>
        <v>786.22027908598034</v>
      </c>
      <c r="AY59" s="98">
        <f t="shared" si="84"/>
        <v>805.60166247935501</v>
      </c>
      <c r="AZ59" s="72">
        <f>SIM_BASE!V16</f>
        <v>2.1651621782627788</v>
      </c>
      <c r="BA59" s="72">
        <f>SIM_BASE!W16</f>
        <v>-8.9254382389851106</v>
      </c>
      <c r="BB59" s="72">
        <f>SIM_BASE!X16</f>
        <v>-1.7063432454652563</v>
      </c>
      <c r="BC59" s="88">
        <f t="shared" si="85"/>
        <v>-8.466619306187587</v>
      </c>
      <c r="BD59" s="73">
        <f>SIM_BASE!Y16</f>
        <v>-207.37609427658688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-267.00696763947894</v>
      </c>
      <c r="BJ59" s="72">
        <f t="shared" si="68"/>
        <v>-2.0000000000149889E-3</v>
      </c>
      <c r="BK59" s="72">
        <f t="shared" si="69"/>
        <v>-2.0000000000029985E-3</v>
      </c>
      <c r="BL59" s="72">
        <f t="shared" si="70"/>
        <v>-2.0000000000041087E-3</v>
      </c>
      <c r="BM59" s="88">
        <f t="shared" si="87"/>
        <v>-6.0000000000220962E-3</v>
      </c>
      <c r="BN59" s="73">
        <f t="shared" si="71"/>
        <v>-1.9999999999527063E-3</v>
      </c>
      <c r="BO59" s="74">
        <f>SIM_BASE!AB16</f>
        <v>112915.46625803072</v>
      </c>
      <c r="BP59" s="74">
        <f>SIM_BASE!AC16</f>
        <v>83548.347817989925</v>
      </c>
      <c r="BQ59" s="74">
        <f>SIM_BASE!AD16</f>
        <v>94736.226393143515</v>
      </c>
      <c r="BR59" s="95">
        <f t="shared" si="88"/>
        <v>96174.356661299142</v>
      </c>
      <c r="BS59" s="75">
        <f>SIM_BASE!AE16</f>
        <v>8416.4489583539998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57.12803667115179</v>
      </c>
      <c r="AO60" s="74">
        <f>SIM_BASE!F23</f>
        <v>65.855044463130582</v>
      </c>
      <c r="AP60" s="74">
        <f>SIM_BASE!G23</f>
        <v>5.6560023454320412</v>
      </c>
      <c r="AQ60" s="95">
        <f t="shared" si="82"/>
        <v>128.6390834797144</v>
      </c>
      <c r="AR60" s="75">
        <f>SIM_BASE!H23</f>
        <v>355.72571139447126</v>
      </c>
      <c r="AS60" s="74">
        <f>SIM_BASE!K23</f>
        <v>60.386701297324805</v>
      </c>
      <c r="AT60" s="74">
        <f>SIM_BASE!L23</f>
        <v>75.761335567673115</v>
      </c>
      <c r="AU60" s="74">
        <f>SIM_BASE!M23</f>
        <v>7.379294693720194</v>
      </c>
      <c r="AV60" s="95">
        <f t="shared" si="83"/>
        <v>143.52733155871812</v>
      </c>
      <c r="AW60" s="74">
        <f>SIM_BASE!N23</f>
        <v>20.371686233612863</v>
      </c>
      <c r="AX60" s="74">
        <f>SIM_BASE!O23</f>
        <v>915.00508252993427</v>
      </c>
      <c r="AY60" s="98">
        <f t="shared" si="84"/>
        <v>935.37676876354715</v>
      </c>
      <c r="AZ60" s="72">
        <f>SIM_BASE!V23</f>
        <v>-3.2576646261730131</v>
      </c>
      <c r="BA60" s="72">
        <f>SIM_BASE!W23</f>
        <v>-9.9052911045425347</v>
      </c>
      <c r="BB60" s="72">
        <f>SIM_BASE!X23</f>
        <v>-1.7222923482881527</v>
      </c>
      <c r="BC60" s="88">
        <f t="shared" si="85"/>
        <v>-14.885248079003702</v>
      </c>
      <c r="BD60" s="73">
        <f>SIM_BASE!Y23</f>
        <v>-146.87018878137522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-432.77886858770057</v>
      </c>
      <c r="BJ60" s="72">
        <f t="shared" si="68"/>
        <v>-2.0000000000021103E-3</v>
      </c>
      <c r="BK60" s="72">
        <f t="shared" si="69"/>
        <v>-1.9999999999976694E-3</v>
      </c>
      <c r="BL60" s="72">
        <f t="shared" si="70"/>
        <v>-2.0000000000001119E-3</v>
      </c>
      <c r="BM60" s="88">
        <f t="shared" si="87"/>
        <v>-5.9999999999998917E-3</v>
      </c>
      <c r="BN60" s="73">
        <f t="shared" si="71"/>
        <v>-2.00000000018008E-3</v>
      </c>
      <c r="BO60" s="74">
        <f>SIM_BASE!AB23</f>
        <v>132441.40273351999</v>
      </c>
      <c r="BP60" s="74">
        <f>SIM_BASE!AC23</f>
        <v>102589.08281447765</v>
      </c>
      <c r="BQ60" s="74">
        <f>SIM_BASE!AD23</f>
        <v>94871.893347179939</v>
      </c>
      <c r="BR60" s="95">
        <f t="shared" si="88"/>
        <v>114752.17183548918</v>
      </c>
      <c r="BS60" s="75">
        <f>SIM_BASE!AE23</f>
        <v>9048.9376850949047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58.799527578788378</v>
      </c>
      <c r="AO61" s="74">
        <f>SIM_BASE!F30</f>
        <v>68.933473370357063</v>
      </c>
      <c r="AP61" s="74">
        <f>SIM_BASE!G30</f>
        <v>5.9944935302464382</v>
      </c>
      <c r="AQ61" s="95">
        <f t="shared" si="82"/>
        <v>133.72749447939188</v>
      </c>
      <c r="AR61" s="75">
        <f>SIM_BASE!H30</f>
        <v>385.43552377333395</v>
      </c>
      <c r="AS61" s="74">
        <f>SIM_BASE!K30</f>
        <v>62.09045806270467</v>
      </c>
      <c r="AT61" s="74">
        <f>SIM_BASE!L30</f>
        <v>79.364309027657171</v>
      </c>
      <c r="AU61" s="74">
        <f>SIM_BASE!M30</f>
        <v>7.8108506035787721</v>
      </c>
      <c r="AV61" s="95">
        <f t="shared" si="83"/>
        <v>149.26561769394061</v>
      </c>
      <c r="AW61" s="74">
        <f>SIM_BASE!N30</f>
        <v>19.849102517859496</v>
      </c>
      <c r="AX61" s="74">
        <f>SIM_BASE!O30</f>
        <v>944.97845079057049</v>
      </c>
      <c r="AY61" s="98">
        <f t="shared" si="84"/>
        <v>964.82755330842997</v>
      </c>
      <c r="AZ61" s="72">
        <f>SIM_BASE!V30</f>
        <v>-3.2899304839162888</v>
      </c>
      <c r="BA61" s="72">
        <f>SIM_BASE!W30</f>
        <v>-10.429835657300105</v>
      </c>
      <c r="BB61" s="72">
        <f>SIM_BASE!X30</f>
        <v>-1.8153570733323303</v>
      </c>
      <c r="BC61" s="88">
        <f t="shared" si="85"/>
        <v>-15.535123214548724</v>
      </c>
      <c r="BD61" s="73">
        <f>SIM_BASE!Y30</f>
        <v>-218.94342569175194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-360.44660384334401</v>
      </c>
      <c r="BJ61" s="72">
        <f t="shared" si="68"/>
        <v>-2.0000000000025544E-3</v>
      </c>
      <c r="BK61" s="72">
        <f t="shared" si="69"/>
        <v>-2.0000000000029985E-3</v>
      </c>
      <c r="BL61" s="72">
        <f t="shared" si="70"/>
        <v>-2.0000000000036646E-3</v>
      </c>
      <c r="BM61" s="88">
        <f t="shared" si="87"/>
        <v>-6.0000000000092176E-3</v>
      </c>
      <c r="BN61" s="73">
        <f t="shared" si="71"/>
        <v>-2.0000000001232365E-3</v>
      </c>
      <c r="BO61" s="74">
        <f>SIM_BASE!AB30</f>
        <v>140162.77373626656</v>
      </c>
      <c r="BP61" s="74">
        <f>SIM_BASE!AC30</f>
        <v>106366.77363141798</v>
      </c>
      <c r="BQ61" s="74">
        <f>SIM_BASE!AD30</f>
        <v>97772.235459750096</v>
      </c>
      <c r="BR61" s="95">
        <f t="shared" si="88"/>
        <v>119975.25564431268</v>
      </c>
      <c r="BS61" s="75">
        <f>SIM_BASE!AE30</f>
        <v>9921.7114909116317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60.498214180828946</v>
      </c>
      <c r="AO62" s="74">
        <f>SIM_BASE!F37</f>
        <v>72.608064896318439</v>
      </c>
      <c r="AP62" s="74">
        <f>SIM_BASE!G37</f>
        <v>6.4068535409973979</v>
      </c>
      <c r="AQ62" s="95">
        <f t="shared" si="82"/>
        <v>139.51313261814477</v>
      </c>
      <c r="AR62" s="75">
        <f>SIM_BASE!H37</f>
        <v>419.50389759633538</v>
      </c>
      <c r="AS62" s="74">
        <f>SIM_BASE!K37</f>
        <v>63.851256263443183</v>
      </c>
      <c r="AT62" s="74">
        <f>SIM_BASE!L37</f>
        <v>83.478159762037194</v>
      </c>
      <c r="AU62" s="74">
        <f>SIM_BASE!M37</f>
        <v>8.3337429778425491</v>
      </c>
      <c r="AV62" s="95">
        <f t="shared" si="83"/>
        <v>155.66315900332293</v>
      </c>
      <c r="AW62" s="74">
        <f>SIM_BASE!N37</f>
        <v>19.259575302496799</v>
      </c>
      <c r="AX62" s="74">
        <f>SIM_BASE!O37</f>
        <v>976.17409731636712</v>
      </c>
      <c r="AY62" s="98">
        <f t="shared" si="84"/>
        <v>995.43367261886397</v>
      </c>
      <c r="AZ62" s="72">
        <f>SIM_BASE!V37</f>
        <v>-3.3520420826142483</v>
      </c>
      <c r="BA62" s="72">
        <f>SIM_BASE!W37</f>
        <v>-10.869094865718756</v>
      </c>
      <c r="BB62" s="72">
        <f>SIM_BASE!X37</f>
        <v>-1.9258894368451482</v>
      </c>
      <c r="BC62" s="88">
        <f t="shared" si="85"/>
        <v>-16.147026385178151</v>
      </c>
      <c r="BD62" s="73">
        <f>SIM_BASE!Y37</f>
        <v>-303.52299662822543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-272.40477839430321</v>
      </c>
      <c r="BJ62" s="72">
        <f t="shared" si="68"/>
        <v>-1.9999999999892317E-3</v>
      </c>
      <c r="BK62" s="72">
        <f t="shared" si="69"/>
        <v>-1.9999999999994458E-3</v>
      </c>
      <c r="BL62" s="72">
        <f t="shared" si="70"/>
        <v>-2.0000000000029985E-3</v>
      </c>
      <c r="BM62" s="88">
        <f t="shared" si="87"/>
        <v>-5.9999999999916761E-3</v>
      </c>
      <c r="BN62" s="73">
        <f t="shared" si="71"/>
        <v>-1.9999999998390194E-3</v>
      </c>
      <c r="BO62" s="74">
        <f>SIM_BASE!AB37</f>
        <v>148096.25704284394</v>
      </c>
      <c r="BP62" s="74">
        <f>SIM_BASE!AC37</f>
        <v>109565.21461291048</v>
      </c>
      <c r="BQ62" s="74">
        <f>SIM_BASE!AD37</f>
        <v>99840.959661311164</v>
      </c>
      <c r="BR62" s="95">
        <f t="shared" si="88"/>
        <v>124849.60199209023</v>
      </c>
      <c r="BS62" s="75">
        <f>SIM_BASE!AE37</f>
        <v>10894.089946984335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62.358481998821496</v>
      </c>
      <c r="AO63" s="74">
        <f>SIM_BASE!F44</f>
        <v>76.899679292853023</v>
      </c>
      <c r="AP63" s="74">
        <f>SIM_BASE!G44</f>
        <v>6.904233848190918</v>
      </c>
      <c r="AQ63" s="95">
        <f t="shared" si="82"/>
        <v>146.16239513986545</v>
      </c>
      <c r="AR63" s="75">
        <f>SIM_BASE!H44</f>
        <v>456.36192153690439</v>
      </c>
      <c r="AS63" s="74">
        <f>SIM_BASE!K44</f>
        <v>65.51609426449626</v>
      </c>
      <c r="AT63" s="74">
        <f>SIM_BASE!L44</f>
        <v>88.283086634513609</v>
      </c>
      <c r="AU63" s="74">
        <f>SIM_BASE!M44</f>
        <v>8.9698421682002625</v>
      </c>
      <c r="AV63" s="95">
        <f t="shared" si="83"/>
        <v>162.76902306721013</v>
      </c>
      <c r="AW63" s="74">
        <f>SIM_BASE!N44</f>
        <v>18.706977764784256</v>
      </c>
      <c r="AX63" s="74">
        <f>SIM_BASE!O44</f>
        <v>1011.9806277949214</v>
      </c>
      <c r="AY63" s="98">
        <f t="shared" si="84"/>
        <v>1030.6876055597056</v>
      </c>
      <c r="AZ63" s="72">
        <f>SIM_BASE!V44</f>
        <v>-3.1566122656747724</v>
      </c>
      <c r="BA63" s="72">
        <f>SIM_BASE!W44</f>
        <v>-11.382407341660583</v>
      </c>
      <c r="BB63" s="72">
        <f>SIM_BASE!X44</f>
        <v>-2.0646083200093526</v>
      </c>
      <c r="BC63" s="88">
        <f t="shared" si="85"/>
        <v>-16.603627927344707</v>
      </c>
      <c r="BD63" s="73">
        <f>SIM_BASE!Y44</f>
        <v>-392.51216977979226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-181.81151424300916</v>
      </c>
      <c r="BJ63" s="72">
        <f t="shared" si="68"/>
        <v>-1.9999999999918963E-3</v>
      </c>
      <c r="BK63" s="72">
        <f t="shared" si="69"/>
        <v>-2.0000000000029985E-3</v>
      </c>
      <c r="BL63" s="72">
        <f t="shared" si="70"/>
        <v>-1.9999999999918963E-3</v>
      </c>
      <c r="BM63" s="88">
        <f t="shared" si="87"/>
        <v>-5.9999999999867911E-3</v>
      </c>
      <c r="BN63" s="73">
        <f t="shared" si="71"/>
        <v>-1.9999999997537543E-3</v>
      </c>
      <c r="BO63" s="74">
        <f>SIM_BASE!AB44</f>
        <v>156693.01633606383</v>
      </c>
      <c r="BP63" s="74">
        <f>SIM_BASE!AC44</f>
        <v>111980.44790426891</v>
      </c>
      <c r="BQ63" s="74">
        <f>SIM_BASE!AD44</f>
        <v>100975.56298709898</v>
      </c>
      <c r="BR63" s="95">
        <f t="shared" si="88"/>
        <v>129371.23095412573</v>
      </c>
      <c r="BS63" s="75">
        <f>SIM_BASE!AE44</f>
        <v>11885.629186379329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64.32745876639828</v>
      </c>
      <c r="AO64" s="74">
        <f>SIM_BASE!F51</f>
        <v>81.948352699871734</v>
      </c>
      <c r="AP64" s="74">
        <f>SIM_BASE!G51</f>
        <v>7.4998862233969064</v>
      </c>
      <c r="AQ64" s="95">
        <f t="shared" si="82"/>
        <v>153.77569768966691</v>
      </c>
      <c r="AR64" s="75">
        <f>SIM_BASE!H51</f>
        <v>488.91964521979128</v>
      </c>
      <c r="AS64" s="74">
        <f>SIM_BASE!K51</f>
        <v>67.255792091103174</v>
      </c>
      <c r="AT64" s="74">
        <f>SIM_BASE!L51</f>
        <v>93.839640380403409</v>
      </c>
      <c r="AU64" s="74">
        <f>SIM_BASE!M51</f>
        <v>9.7376816995421365</v>
      </c>
      <c r="AV64" s="95">
        <f t="shared" si="83"/>
        <v>170.83311417104869</v>
      </c>
      <c r="AW64" s="74">
        <f>SIM_BASE!N51</f>
        <v>18.673537427412864</v>
      </c>
      <c r="AX64" s="74">
        <f>SIM_BASE!O51</f>
        <v>1059.1884870769418</v>
      </c>
      <c r="AY64" s="98">
        <f t="shared" si="84"/>
        <v>1077.8620245043546</v>
      </c>
      <c r="AZ64" s="72">
        <f>SIM_BASE!V51</f>
        <v>-2.9273333247049296</v>
      </c>
      <c r="BA64" s="72">
        <f>SIM_BASE!W51</f>
        <v>-11.89028768053168</v>
      </c>
      <c r="BB64" s="72">
        <f>SIM_BASE!X51</f>
        <v>-2.2367954761452293</v>
      </c>
      <c r="BC64" s="88">
        <f t="shared" si="85"/>
        <v>-17.054416481381839</v>
      </c>
      <c r="BD64" s="73">
        <f>SIM_BASE!Y51</f>
        <v>-439.46009642916232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-149.48028285540141</v>
      </c>
      <c r="BJ64" s="72">
        <f t="shared" si="68"/>
        <v>-1.9999999999648068E-3</v>
      </c>
      <c r="BK64" s="72">
        <f t="shared" si="69"/>
        <v>-1.9999999999958931E-3</v>
      </c>
      <c r="BL64" s="72">
        <f t="shared" si="70"/>
        <v>-2.0000000000007781E-3</v>
      </c>
      <c r="BM64" s="88">
        <f t="shared" si="87"/>
        <v>-5.999999999961478E-3</v>
      </c>
      <c r="BN64" s="73">
        <f t="shared" si="71"/>
        <v>-1.9999999996116458E-3</v>
      </c>
      <c r="BO64" s="74">
        <f>SIM_BASE!AB51</f>
        <v>165334.72466708839</v>
      </c>
      <c r="BP64" s="74">
        <f>SIM_BASE!AC51</f>
        <v>113576.96625052165</v>
      </c>
      <c r="BQ64" s="74">
        <f>SIM_BASE!AD51</f>
        <v>101167.04333062663</v>
      </c>
      <c r="BR64" s="95">
        <f t="shared" si="88"/>
        <v>133246.25095660015</v>
      </c>
      <c r="BS64" s="75">
        <f>SIM_BASE!AE51</f>
        <v>12358.812998849649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66.26054912422164</v>
      </c>
      <c r="AO65" s="74">
        <f>SIM_BASE!F58</f>
        <v>87.692384760812502</v>
      </c>
      <c r="AP65" s="74">
        <f>SIM_BASE!G58</f>
        <v>8.1581589776880676</v>
      </c>
      <c r="AQ65" s="95">
        <f t="shared" si="82"/>
        <v>162.11109286272222</v>
      </c>
      <c r="AR65" s="75">
        <f>SIM_BASE!H58</f>
        <v>536.90655725392492</v>
      </c>
      <c r="AS65" s="74">
        <f>SIM_BASE!K58</f>
        <v>69.026399368429509</v>
      </c>
      <c r="AT65" s="74">
        <f>SIM_BASE!L58</f>
        <v>100.30669759055453</v>
      </c>
      <c r="AU65" s="74">
        <f>SIM_BASE!M58</f>
        <v>10.738437507915755</v>
      </c>
      <c r="AV65" s="95">
        <f t="shared" si="83"/>
        <v>180.07153446689981</v>
      </c>
      <c r="AW65" s="74">
        <f>SIM_BASE!N58</f>
        <v>17.912138654736978</v>
      </c>
      <c r="AX65" s="74">
        <f>SIM_BASE!O58</f>
        <v>1096.8209079004525</v>
      </c>
      <c r="AY65" s="98">
        <f t="shared" si="84"/>
        <v>1114.7330465551895</v>
      </c>
      <c r="AZ65" s="72">
        <f>SIM_BASE!V58</f>
        <v>-2.7648502442078797</v>
      </c>
      <c r="BA65" s="72">
        <f>SIM_BASE!W58</f>
        <v>-12.613312829742059</v>
      </c>
      <c r="BB65" s="72">
        <f>SIM_BASE!X58</f>
        <v>-2.5792785302276866</v>
      </c>
      <c r="BC65" s="88">
        <f t="shared" si="85"/>
        <v>-17.957441604177625</v>
      </c>
      <c r="BD65" s="73">
        <f>SIM_BASE!Y58</f>
        <v>-464.39980506233042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-113.42468423893429</v>
      </c>
      <c r="BJ65" s="72">
        <f t="shared" si="68"/>
        <v>-1.9999999999887877E-3</v>
      </c>
      <c r="BK65" s="72">
        <f t="shared" si="69"/>
        <v>-1.9999999999745768E-3</v>
      </c>
      <c r="BL65" s="72">
        <f t="shared" si="70"/>
        <v>-2.0000000000007781E-3</v>
      </c>
      <c r="BM65" s="88">
        <f t="shared" si="87"/>
        <v>-5.9999999999641425E-3</v>
      </c>
      <c r="BN65" s="73">
        <f t="shared" si="71"/>
        <v>-1.999999999881652E-3</v>
      </c>
      <c r="BO65" s="74">
        <f>SIM_BASE!AB58</f>
        <v>174328.65427867047</v>
      </c>
      <c r="BP65" s="74">
        <f>SIM_BASE!AC58</f>
        <v>114226.03583299469</v>
      </c>
      <c r="BQ65" s="74">
        <f>SIM_BASE!AD58</f>
        <v>99574.924461275426</v>
      </c>
      <c r="BR65" s="95">
        <f t="shared" si="88"/>
        <v>136391.32315533105</v>
      </c>
      <c r="BS65" s="75">
        <f>SIM_BASE!AE58</f>
        <v>13521.297638848671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63.586945501344751</v>
      </c>
      <c r="AO66" s="74">
        <f>SIM_BASE!F65</f>
        <v>94.40815406175426</v>
      </c>
      <c r="AP66" s="74">
        <f>SIM_BASE!G65</f>
        <v>8.8357879710932377</v>
      </c>
      <c r="AQ66" s="95">
        <f t="shared" si="82"/>
        <v>166.83088753419224</v>
      </c>
      <c r="AR66" s="75">
        <f>SIM_BASE!H65</f>
        <v>592.5754612461036</v>
      </c>
      <c r="AS66" s="74">
        <f>SIM_BASE!K65</f>
        <v>66.645975553280792</v>
      </c>
      <c r="AT66" s="74">
        <f>SIM_BASE!L65</f>
        <v>107.81362758872901</v>
      </c>
      <c r="AU66" s="74">
        <f>SIM_BASE!M65</f>
        <v>12.134178339039259</v>
      </c>
      <c r="AV66" s="95">
        <f t="shared" si="83"/>
        <v>186.59378148104906</v>
      </c>
      <c r="AW66" s="74">
        <f>SIM_BASE!N65</f>
        <v>17.599464756886729</v>
      </c>
      <c r="AX66" s="74">
        <f>SIM_BASE!O65</f>
        <v>1125.7412203452775</v>
      </c>
      <c r="AY66" s="98">
        <f t="shared" si="84"/>
        <v>1143.3406851021641</v>
      </c>
      <c r="AZ66" s="72">
        <f>SIM_BASE!V65</f>
        <v>-3.0580300519360515</v>
      </c>
      <c r="BA66" s="72">
        <f>SIM_BASE!W65</f>
        <v>-13.404473526974739</v>
      </c>
      <c r="BB66" s="72">
        <f>SIM_BASE!X65</f>
        <v>-3.2973903679460204</v>
      </c>
      <c r="BC66" s="88">
        <f t="shared" si="85"/>
        <v>-19.759893946856813</v>
      </c>
      <c r="BD66" s="73">
        <f>SIM_BASE!Y65</f>
        <v>-465.8906072737625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-84.872616582298264</v>
      </c>
      <c r="BJ66" s="72">
        <f t="shared" si="68"/>
        <v>-1.9999999999896758E-3</v>
      </c>
      <c r="BK66" s="72">
        <f t="shared" si="69"/>
        <v>-2.0000000000065512E-3</v>
      </c>
      <c r="BL66" s="72">
        <f t="shared" si="70"/>
        <v>-2.0000000000012222E-3</v>
      </c>
      <c r="BM66" s="88">
        <f t="shared" si="87"/>
        <v>-5.9999999999974492E-3</v>
      </c>
      <c r="BN66" s="73">
        <f t="shared" si="71"/>
        <v>-1.9999999998674411E-3</v>
      </c>
      <c r="BO66" s="74">
        <f>SIM_BASE!AB65</f>
        <v>199293.09461887353</v>
      </c>
      <c r="BP66" s="74">
        <f>SIM_BASE!AC65</f>
        <v>114834.92915200064</v>
      </c>
      <c r="BQ66" s="74">
        <f>SIM_BASE!AD65</f>
        <v>96196.69556449847</v>
      </c>
      <c r="BR66" s="95">
        <f t="shared" si="88"/>
        <v>143788.93360928976</v>
      </c>
      <c r="BS66" s="75">
        <f>SIM_BASE!AE65</f>
        <v>14800.415962435412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60.42044429583251</v>
      </c>
      <c r="AO67" s="74">
        <f>SIM_BASE!F72</f>
        <v>102.24252700905873</v>
      </c>
      <c r="AP67" s="74">
        <f>SIM_BASE!G72</f>
        <v>9.7091181291081146</v>
      </c>
      <c r="AQ67" s="95">
        <f t="shared" si="82"/>
        <v>172.37208943399935</v>
      </c>
      <c r="AR67" s="75">
        <f>SIM_BASE!H72</f>
        <v>657.20490183428853</v>
      </c>
      <c r="AS67" s="74">
        <f>SIM_BASE!K72</f>
        <v>63.901900654016679</v>
      </c>
      <c r="AT67" s="74">
        <f>SIM_BASE!L72</f>
        <v>116.43190237551875</v>
      </c>
      <c r="AU67" s="74">
        <f>SIM_BASE!M72</f>
        <v>13.735942311945438</v>
      </c>
      <c r="AV67" s="95">
        <f t="shared" si="83"/>
        <v>194.06974534148088</v>
      </c>
      <c r="AW67" s="74">
        <f>SIM_BASE!N72</f>
        <v>17.148149994307428</v>
      </c>
      <c r="AX67" s="74">
        <f>SIM_BASE!O72</f>
        <v>1159.15759802715</v>
      </c>
      <c r="AY67" s="98">
        <f t="shared" si="84"/>
        <v>1176.3057480214575</v>
      </c>
      <c r="AZ67" s="72">
        <f>SIM_BASE!V72</f>
        <v>-3.4804563581841612</v>
      </c>
      <c r="BA67" s="72">
        <f>SIM_BASE!W72</f>
        <v>-14.188375366460006</v>
      </c>
      <c r="BB67" s="72">
        <f>SIM_BASE!X72</f>
        <v>-4.0258241828373169</v>
      </c>
      <c r="BC67" s="88">
        <f t="shared" si="85"/>
        <v>-21.694655907481483</v>
      </c>
      <c r="BD67" s="73">
        <f>SIM_BASE!Y72</f>
        <v>-465.33537301445142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-53.763473172717717</v>
      </c>
      <c r="BJ67" s="72">
        <f t="shared" si="68"/>
        <v>-2.0000000000069953E-3</v>
      </c>
      <c r="BK67" s="72">
        <f t="shared" si="69"/>
        <v>-2.0000000000065512E-3</v>
      </c>
      <c r="BL67" s="72">
        <f t="shared" si="70"/>
        <v>-2.0000000000065512E-3</v>
      </c>
      <c r="BM67" s="88">
        <f t="shared" si="87"/>
        <v>-6.0000000000200978E-3</v>
      </c>
      <c r="BN67" s="73">
        <f t="shared" si="71"/>
        <v>-1.9999999998034923E-3</v>
      </c>
      <c r="BO67" s="74">
        <f>SIM_BASE!AB72</f>
        <v>229422.86797217547</v>
      </c>
      <c r="BP67" s="74">
        <f>SIM_BASE!AC72</f>
        <v>114796.66422680627</v>
      </c>
      <c r="BQ67" s="74">
        <f>SIM_BASE!AD72</f>
        <v>92925.785462162065</v>
      </c>
      <c r="BR67" s="95">
        <f t="shared" si="88"/>
        <v>150991.97711651478</v>
      </c>
      <c r="BS67" s="75">
        <f>SIM_BASE!AE72</f>
        <v>16222.52181111147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56.976155222739095</v>
      </c>
      <c r="AO68" s="74">
        <f>SIM_BASE!F79</f>
        <v>111.21682184861911</v>
      </c>
      <c r="AP68" s="74">
        <f>SIM_BASE!G79</f>
        <v>10.883296135562633</v>
      </c>
      <c r="AQ68" s="95">
        <f t="shared" si="82"/>
        <v>179.07627320692083</v>
      </c>
      <c r="AR68" s="75">
        <f>SIM_BASE!H79</f>
        <v>732.76810523441452</v>
      </c>
      <c r="AS68" s="74">
        <f>SIM_BASE!K79</f>
        <v>60.692406636302103</v>
      </c>
      <c r="AT68" s="74">
        <f>SIM_BASE!L79</f>
        <v>126.58388450967534</v>
      </c>
      <c r="AU68" s="74">
        <f>SIM_BASE!M79</f>
        <v>15.483775858158383</v>
      </c>
      <c r="AV68" s="95">
        <f t="shared" si="83"/>
        <v>202.76006700413583</v>
      </c>
      <c r="AW68" s="74">
        <f>SIM_BASE!N79</f>
        <v>16.759103323174017</v>
      </c>
      <c r="AX68" s="74">
        <f>SIM_BASE!O79</f>
        <v>1201.9600223996138</v>
      </c>
      <c r="AY68" s="98">
        <f t="shared" si="84"/>
        <v>1218.7191257227878</v>
      </c>
      <c r="AZ68" s="72">
        <f>SIM_BASE!V79</f>
        <v>-3.7152514135630197</v>
      </c>
      <c r="BA68" s="72">
        <f>SIM_BASE!W79</f>
        <v>-15.366062661056228</v>
      </c>
      <c r="BB68" s="72">
        <f>SIM_BASE!X79</f>
        <v>-4.5994797225957509</v>
      </c>
      <c r="BC68" s="88">
        <f t="shared" si="85"/>
        <v>-23.680793797214996</v>
      </c>
      <c r="BD68" s="73">
        <f>SIM_BASE!Y79</f>
        <v>-467.28613551083504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-18.662884977538145</v>
      </c>
      <c r="BJ68" s="72">
        <f t="shared" si="68"/>
        <v>-1.9999999999878995E-3</v>
      </c>
      <c r="BK68" s="72">
        <f t="shared" si="69"/>
        <v>-2.0000000000101039E-3</v>
      </c>
      <c r="BL68" s="72">
        <f t="shared" si="70"/>
        <v>-1.9999999999994458E-3</v>
      </c>
      <c r="BM68" s="88">
        <f t="shared" si="87"/>
        <v>-5.9999999999974492E-3</v>
      </c>
      <c r="BN68" s="73">
        <f t="shared" si="71"/>
        <v>-2.0000000000912621E-3</v>
      </c>
      <c r="BO68" s="74">
        <f>SIM_BASE!AB79</f>
        <v>267351.67450002691</v>
      </c>
      <c r="BP68" s="74">
        <f>SIM_BASE!AC79</f>
        <v>113949.3547398747</v>
      </c>
      <c r="BQ68" s="74">
        <f>SIM_BASE!AD79</f>
        <v>90359.484692124388</v>
      </c>
      <c r="BR68" s="95">
        <f t="shared" si="88"/>
        <v>158066.00868293288</v>
      </c>
      <c r="BS68" s="75">
        <f>SIM_BASE!AE79</f>
        <v>17787.61086892262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53.274109396223807</v>
      </c>
      <c r="AO69" s="74">
        <f>SIM_BASE!F86</f>
        <v>121.69213442316439</v>
      </c>
      <c r="AP69" s="74">
        <f>SIM_BASE!G86</f>
        <v>12.310944830040798</v>
      </c>
      <c r="AQ69" s="95">
        <f t="shared" si="82"/>
        <v>187.27718864942898</v>
      </c>
      <c r="AR69" s="75">
        <f>SIM_BASE!H86</f>
        <v>815.55171436573517</v>
      </c>
      <c r="AS69" s="74">
        <f>SIM_BASE!K86</f>
        <v>57.175013682342836</v>
      </c>
      <c r="AT69" s="74">
        <f>SIM_BASE!L86</f>
        <v>138.3902650761795</v>
      </c>
      <c r="AU69" s="74">
        <f>SIM_BASE!M86</f>
        <v>17.608300381981657</v>
      </c>
      <c r="AV69" s="95">
        <f t="shared" si="83"/>
        <v>213.17357914050399</v>
      </c>
      <c r="AW69" s="74">
        <f>SIM_BASE!N86</f>
        <v>16.51407623790227</v>
      </c>
      <c r="AX69" s="74">
        <f>SIM_BASE!O86</f>
        <v>1260.1324205085698</v>
      </c>
      <c r="AY69" s="98">
        <f t="shared" si="84"/>
        <v>1276.6464967464722</v>
      </c>
      <c r="AZ69" s="72">
        <f>SIM_BASE!V86</f>
        <v>-3.8999042861190278</v>
      </c>
      <c r="BA69" s="72">
        <f>SIM_BASE!W86</f>
        <v>-16.697130653014934</v>
      </c>
      <c r="BB69" s="72">
        <f>SIM_BASE!X86</f>
        <v>-5.2963555519407919</v>
      </c>
      <c r="BC69" s="88">
        <f t="shared" si="85"/>
        <v>-25.893390491074754</v>
      </c>
      <c r="BD69" s="73">
        <f>SIM_BASE!Y86</f>
        <v>-461.09378238073742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1E-3</v>
      </c>
      <c r="BJ69" s="72">
        <f t="shared" si="68"/>
        <v>-2.0000000000016662E-3</v>
      </c>
      <c r="BK69" s="72">
        <f t="shared" si="69"/>
        <v>-2.0000000001788578E-3</v>
      </c>
      <c r="BL69" s="72">
        <f t="shared" si="70"/>
        <v>-2.0000000000669474E-3</v>
      </c>
      <c r="BM69" s="88">
        <f t="shared" si="87"/>
        <v>-6.0000000002474714E-3</v>
      </c>
      <c r="BN69" s="73">
        <f t="shared" si="71"/>
        <v>-1.9999999994647624E-3</v>
      </c>
      <c r="BO69" s="74">
        <f>SIM_BASE!AB86</f>
        <v>314848.95874747488</v>
      </c>
      <c r="BP69" s="74">
        <f>SIM_BASE!AC86</f>
        <v>112412.9403062471</v>
      </c>
      <c r="BQ69" s="74">
        <f>SIM_BASE!AD86</f>
        <v>87181.236273852162</v>
      </c>
      <c r="BR69" s="95">
        <f t="shared" si="88"/>
        <v>164623.88851708843</v>
      </c>
      <c r="BS69" s="75">
        <f>SIM_BASE!AE86</f>
        <v>19381.50901902041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49.417224779627951</v>
      </c>
      <c r="AO70" s="74">
        <f>SIM_BASE!F93</f>
        <v>133.8942768872609</v>
      </c>
      <c r="AP70" s="74">
        <f>SIM_BASE!G93</f>
        <v>14.150529943754881</v>
      </c>
      <c r="AQ70" s="95">
        <f t="shared" ref="AQ70" si="100">SUM(AN70:AP70)</f>
        <v>197.46203161064375</v>
      </c>
      <c r="AR70" s="75">
        <f>SIM_BASE!H93</f>
        <v>914.24455932779006</v>
      </c>
      <c r="AS70" s="74">
        <f>SIM_BASE!K93</f>
        <v>53.360133680242484</v>
      </c>
      <c r="AT70" s="74">
        <f>SIM_BASE!L93</f>
        <v>152.10344254943448</v>
      </c>
      <c r="AU70" s="74">
        <f>SIM_BASE!M93</f>
        <v>20.030850316049545</v>
      </c>
      <c r="AV70" s="95">
        <f t="shared" ref="AV70" si="101">SUM(AS70:AU70)</f>
        <v>225.4944265457265</v>
      </c>
      <c r="AW70" s="74">
        <f>SIM_BASE!N93</f>
        <v>16.234580719628198</v>
      </c>
      <c r="AX70" s="74">
        <f>SIM_BASE!O93</f>
        <v>1332.780542796721</v>
      </c>
      <c r="AY70" s="98">
        <f t="shared" ref="AY70" si="102">SUM(AW70:AX70)</f>
        <v>1349.0151235163491</v>
      </c>
      <c r="AZ70" s="72">
        <f>SIM_BASE!V93</f>
        <v>-3.941908900614524</v>
      </c>
      <c r="BA70" s="72">
        <f>SIM_BASE!W93</f>
        <v>-18.208165662173567</v>
      </c>
      <c r="BB70" s="72">
        <f>SIM_BASE!X93</f>
        <v>-5.8793203722946679</v>
      </c>
      <c r="BC70" s="88">
        <f t="shared" ref="BC70" si="103">SUM(AZ70:BB70)</f>
        <v>-28.02939493508276</v>
      </c>
      <c r="BD70" s="73">
        <f>SIM_BASE!Y93</f>
        <v>-434.76956418855889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1E-3</v>
      </c>
      <c r="BJ70" s="72">
        <f t="shared" ref="BJ70" si="105">AN70-AS70-AZ70-BE70</f>
        <v>-2.0000000000092158E-3</v>
      </c>
      <c r="BK70" s="72">
        <f t="shared" ref="BK70" si="106">AO70-AT70-BA70-BF70</f>
        <v>-2.0000000000083276E-3</v>
      </c>
      <c r="BL70" s="72">
        <f t="shared" ref="BL70" si="107">AP70-AU70-BB70-BG70</f>
        <v>-1.9999999999958931E-3</v>
      </c>
      <c r="BM70" s="88">
        <f t="shared" ref="BM70" si="108">SUM(BJ70:BL70)</f>
        <v>-6.0000000000134364E-3</v>
      </c>
      <c r="BN70" s="73">
        <f t="shared" ref="BN70" si="109">AR70-AW70-AX70-BD70-BI70</f>
        <v>-2.0000000002037268E-3</v>
      </c>
      <c r="BO70" s="74">
        <f>SIM_BASE!AB93</f>
        <v>375268.90408657124</v>
      </c>
      <c r="BP70" s="74">
        <f>SIM_BASE!AC93</f>
        <v>110270.23999412736</v>
      </c>
      <c r="BQ70" s="74">
        <f>SIM_BASE!AD93</f>
        <v>84239.566362546568</v>
      </c>
      <c r="BR70" s="95">
        <f t="shared" ref="BR70" si="110">SUMPRODUCT(BO70:BQ70,AS70:AU70)/AV70</f>
        <v>170666.17892061188</v>
      </c>
      <c r="BS70" s="75">
        <f>SIM_BASE!AE93</f>
        <v>21291.50532593824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41.584302690899577</v>
      </c>
      <c r="AO72" s="74">
        <f>SIM_BASE!F17</f>
        <v>75.155682061196387</v>
      </c>
      <c r="AP72" s="74">
        <f>SIM_BASE!G17</f>
        <v>7.6580104339915325</v>
      </c>
      <c r="AQ72" s="95">
        <f t="shared" si="82"/>
        <v>124.3979951860875</v>
      </c>
      <c r="AR72" s="75">
        <f>SIM_BASE!H17</f>
        <v>1129.7981984874195</v>
      </c>
      <c r="AS72" s="74">
        <f>SIM_BASE!K17</f>
        <v>21.818328004300326</v>
      </c>
      <c r="AT72" s="74">
        <f>SIM_BASE!L17</f>
        <v>50.525910940823564</v>
      </c>
      <c r="AU72" s="74">
        <f>SIM_BASE!M17</f>
        <v>6.0377464845886921</v>
      </c>
      <c r="AV72" s="95">
        <f t="shared" si="83"/>
        <v>78.381985429712586</v>
      </c>
      <c r="AW72" s="74">
        <f>SIM_BASE!N17</f>
        <v>19.776390863412836</v>
      </c>
      <c r="AX72" s="74">
        <f>SIM_BASE!O17</f>
        <v>902.6447133474195</v>
      </c>
      <c r="AY72" s="98">
        <f t="shared" si="84"/>
        <v>922.42110421083237</v>
      </c>
      <c r="AZ72" s="72">
        <f>SIM_BASE!V17</f>
        <v>19.766974686599248</v>
      </c>
      <c r="BA72" s="72">
        <f>SIM_BASE!W17</f>
        <v>24.630771120372824</v>
      </c>
      <c r="BB72" s="72">
        <f>SIM_BASE!X17</f>
        <v>1.6212639494028394</v>
      </c>
      <c r="BC72" s="88">
        <f t="shared" si="85"/>
        <v>46.019009756374906</v>
      </c>
      <c r="BD72" s="73">
        <f>SIM_BASE!Y17</f>
        <v>207.37809427658689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-1.9999999999976694E-3</v>
      </c>
      <c r="BK72" s="72">
        <f t="shared" si="69"/>
        <v>-2.0000000000012222E-3</v>
      </c>
      <c r="BL72" s="72">
        <f t="shared" si="70"/>
        <v>-1.9999999999990017E-3</v>
      </c>
      <c r="BM72" s="88">
        <f t="shared" si="87"/>
        <v>-5.9999999999978933E-3</v>
      </c>
      <c r="BN72" s="73">
        <f t="shared" si="71"/>
        <v>-1.9999999997205578E-3</v>
      </c>
      <c r="BO72" s="74">
        <f>SIM_BASE!AB17</f>
        <v>114114.79554049041</v>
      </c>
      <c r="BP72" s="74">
        <f>SIM_BASE!AC17</f>
        <v>80709.584207095599</v>
      </c>
      <c r="BQ72" s="74">
        <f>SIM_BASE!AD17</f>
        <v>93181.465745640671</v>
      </c>
      <c r="BR72" s="95">
        <f t="shared" si="88"/>
        <v>90968.930311075557</v>
      </c>
      <c r="BS72" s="75">
        <f>SIM_BASE!AE17</f>
        <v>7897.2226676230766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44.836843237008317</v>
      </c>
      <c r="AO73" s="74">
        <f>SIM_BASE!F24</f>
        <v>87.032633063089435</v>
      </c>
      <c r="AP73" s="74">
        <f>SIM_BASE!G24</f>
        <v>7.7082699514830999</v>
      </c>
      <c r="AQ73" s="95">
        <f t="shared" si="82"/>
        <v>139.57774625158083</v>
      </c>
      <c r="AR73" s="75">
        <f>SIM_BASE!H24</f>
        <v>1216.6533959959938</v>
      </c>
      <c r="AS73" s="74">
        <f>SIM_BASE!K24</f>
        <v>26.168025874786949</v>
      </c>
      <c r="AT73" s="74">
        <f>SIM_BASE!L24</f>
        <v>57.555822289372422</v>
      </c>
      <c r="AU73" s="74">
        <f>SIM_BASE!M24</f>
        <v>6.132199915327794</v>
      </c>
      <c r="AV73" s="95">
        <f t="shared" si="83"/>
        <v>89.856048079487152</v>
      </c>
      <c r="AW73" s="74">
        <f>SIM_BASE!N24</f>
        <v>23.232850901614906</v>
      </c>
      <c r="AX73" s="74">
        <f>SIM_BASE!O24</f>
        <v>1046.5493563130035</v>
      </c>
      <c r="AY73" s="98">
        <f t="shared" si="84"/>
        <v>1069.7822072146184</v>
      </c>
      <c r="AZ73" s="72">
        <f>SIM_BASE!V24</f>
        <v>18.669817362221359</v>
      </c>
      <c r="BA73" s="72">
        <f>SIM_BASE!W24</f>
        <v>29.477810773717014</v>
      </c>
      <c r="BB73" s="72">
        <f>SIM_BASE!X24</f>
        <v>1.5770700361553045</v>
      </c>
      <c r="BC73" s="88">
        <f t="shared" si="85"/>
        <v>49.724698172093682</v>
      </c>
      <c r="BD73" s="73">
        <f>SIM_BASE!Y24</f>
        <v>146.87218878137523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1E-3</v>
      </c>
      <c r="BJ73" s="72">
        <f t="shared" si="68"/>
        <v>-1.999999999990564E-3</v>
      </c>
      <c r="BK73" s="72">
        <f t="shared" si="69"/>
        <v>-2.0000000000012222E-3</v>
      </c>
      <c r="BL73" s="72">
        <f t="shared" si="70"/>
        <v>-1.9999999999985576E-3</v>
      </c>
      <c r="BM73" s="88">
        <f t="shared" si="87"/>
        <v>-5.9999999999903438E-3</v>
      </c>
      <c r="BN73" s="73">
        <f t="shared" si="71"/>
        <v>-1.9999999998342446E-3</v>
      </c>
      <c r="BO73" s="74">
        <f>SIM_BASE!AB24</f>
        <v>131581.69826139259</v>
      </c>
      <c r="BP73" s="74">
        <f>SIM_BASE!AC24</f>
        <v>99019.167833098851</v>
      </c>
      <c r="BQ73" s="74">
        <f>SIM_BASE!AD24</f>
        <v>93318.386839544881</v>
      </c>
      <c r="BR73" s="95">
        <f t="shared" si="88"/>
        <v>108113.03327159789</v>
      </c>
      <c r="BS73" s="75">
        <f>SIM_BASE!AE24</f>
        <v>8529.8733306150098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46.136124577686253</v>
      </c>
      <c r="AO74" s="74">
        <f>SIM_BASE!F31</f>
        <v>91.064981942991352</v>
      </c>
      <c r="AP74" s="74">
        <f>SIM_BASE!G31</f>
        <v>8.1738048627345243</v>
      </c>
      <c r="AQ74" s="95">
        <f t="shared" si="82"/>
        <v>145.37491138341213</v>
      </c>
      <c r="AR74" s="75">
        <f>SIM_BASE!H31</f>
        <v>1322.728603137358</v>
      </c>
      <c r="AS74" s="74">
        <f>SIM_BASE!K31</f>
        <v>26.628023861232602</v>
      </c>
      <c r="AT74" s="74">
        <f>SIM_BASE!L31</f>
        <v>60.154887508663222</v>
      </c>
      <c r="AU74" s="74">
        <f>SIM_BASE!M31</f>
        <v>6.5445525602508399</v>
      </c>
      <c r="AV74" s="95">
        <f t="shared" si="83"/>
        <v>93.327463930146664</v>
      </c>
      <c r="AW74" s="74">
        <f>SIM_BASE!N31</f>
        <v>23.828426529401952</v>
      </c>
      <c r="AX74" s="74">
        <f>SIM_BASE!O31</f>
        <v>1079.9557509162041</v>
      </c>
      <c r="AY74" s="98">
        <f t="shared" si="84"/>
        <v>1103.784177445606</v>
      </c>
      <c r="AZ74" s="72">
        <f>SIM_BASE!V31</f>
        <v>19.509100716453659</v>
      </c>
      <c r="BA74" s="72">
        <f>SIM_BASE!W31</f>
        <v>30.91109443432816</v>
      </c>
      <c r="BB74" s="72">
        <f>SIM_BASE!X31</f>
        <v>1.6302523024836824</v>
      </c>
      <c r="BC74" s="88">
        <f t="shared" si="85"/>
        <v>52.050447453265505</v>
      </c>
      <c r="BD74" s="73">
        <f>SIM_BASE!Y31</f>
        <v>218.94542569175195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1E-3</v>
      </c>
      <c r="BJ74" s="72">
        <f t="shared" si="68"/>
        <v>-2.0000000000083276E-3</v>
      </c>
      <c r="BK74" s="72">
        <f t="shared" si="69"/>
        <v>-2.0000000000296439E-3</v>
      </c>
      <c r="BL74" s="72">
        <f t="shared" si="70"/>
        <v>-1.9999999999978915E-3</v>
      </c>
      <c r="BM74" s="88">
        <f t="shared" si="87"/>
        <v>-6.0000000000358629E-3</v>
      </c>
      <c r="BN74" s="73">
        <f t="shared" si="71"/>
        <v>-1.9999999999195097E-3</v>
      </c>
      <c r="BO74" s="74">
        <f>SIM_BASE!AB31</f>
        <v>139264.12436534508</v>
      </c>
      <c r="BP74" s="74">
        <f>SIM_BASE!AC31</f>
        <v>102652.98263521094</v>
      </c>
      <c r="BQ74" s="74">
        <f>SIM_BASE!AD31</f>
        <v>96220.673785267994</v>
      </c>
      <c r="BR74" s="95">
        <f t="shared" si="88"/>
        <v>112647.74444426353</v>
      </c>
      <c r="BS74" s="75">
        <f>SIM_BASE!AE31</f>
        <v>9402.6907278388371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47.474782888152689</v>
      </c>
      <c r="AO75" s="74">
        <f>SIM_BASE!F38</f>
        <v>95.867530307459873</v>
      </c>
      <c r="AP75" s="74">
        <f>SIM_BASE!G38</f>
        <v>8.734472128979009</v>
      </c>
      <c r="AQ75" s="95">
        <f t="shared" si="82"/>
        <v>152.07678532459158</v>
      </c>
      <c r="AR75" s="75">
        <f>SIM_BASE!H38</f>
        <v>1444.2115740650793</v>
      </c>
      <c r="AS75" s="74">
        <f>SIM_BASE!K38</f>
        <v>27.088887923183421</v>
      </c>
      <c r="AT75" s="74">
        <f>SIM_BASE!L38</f>
        <v>63.165314864474631</v>
      </c>
      <c r="AU75" s="74">
        <f>SIM_BASE!M38</f>
        <v>7.0479402837695666</v>
      </c>
      <c r="AV75" s="95">
        <f t="shared" si="83"/>
        <v>97.302143071427608</v>
      </c>
      <c r="AW75" s="74">
        <f>SIM_BASE!N38</f>
        <v>24.222070624295636</v>
      </c>
      <c r="AX75" s="74">
        <f>SIM_BASE!O38</f>
        <v>1116.4655068125583</v>
      </c>
      <c r="AY75" s="98">
        <f t="shared" si="84"/>
        <v>1140.6875774368539</v>
      </c>
      <c r="AZ75" s="72">
        <f>SIM_BASE!V38</f>
        <v>20.386894964969262</v>
      </c>
      <c r="BA75" s="72">
        <f>SIM_BASE!W38</f>
        <v>32.70321544298524</v>
      </c>
      <c r="BB75" s="72">
        <f>SIM_BASE!X38</f>
        <v>1.6875318452094408</v>
      </c>
      <c r="BC75" s="88">
        <f t="shared" si="85"/>
        <v>54.77764225316394</v>
      </c>
      <c r="BD75" s="73">
        <f>SIM_BASE!Y38</f>
        <v>303.52499662822538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1E-3</v>
      </c>
      <c r="BJ75" s="72">
        <f t="shared" ref="BJ75:BJ108" si="111">AN75-AS75-AZ75-BE75</f>
        <v>-1.9999999999941167E-3</v>
      </c>
      <c r="BK75" s="72">
        <f t="shared" ref="BK75:BK108" si="112">AO75-AT75-BA75-BF75</f>
        <v>-1.9999999999976694E-3</v>
      </c>
      <c r="BL75" s="72">
        <f t="shared" ref="BL75:BL108" si="113">AP75-AU75-BB75-BG75</f>
        <v>-1.9999999999983356E-3</v>
      </c>
      <c r="BM75" s="88">
        <f t="shared" si="87"/>
        <v>-5.9999999999901217E-3</v>
      </c>
      <c r="BN75" s="73">
        <f t="shared" ref="BN75:BN108" si="114">AR75-AW75-AX75-BD75-BI75</f>
        <v>-1.9999999999763532E-3</v>
      </c>
      <c r="BO75" s="74">
        <f>SIM_BASE!AB38</f>
        <v>147248.42194559475</v>
      </c>
      <c r="BP75" s="74">
        <f>SIM_BASE!AC38</f>
        <v>105755.19257981096</v>
      </c>
      <c r="BQ75" s="74">
        <f>SIM_BASE!AD38</f>
        <v>98291.412032040054</v>
      </c>
      <c r="BR75" s="95">
        <f t="shared" si="88"/>
        <v>116766.26722266151</v>
      </c>
      <c r="BS75" s="75">
        <f>SIM_BASE!AE38</f>
        <v>10375.103646582646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48.839759167552266</v>
      </c>
      <c r="AO76" s="74">
        <f>SIM_BASE!F45</f>
        <v>101.50660108048959</v>
      </c>
      <c r="AP76" s="74">
        <f>SIM_BASE!G45</f>
        <v>9.4097460565732884</v>
      </c>
      <c r="AQ76" s="95">
        <f t="shared" si="82"/>
        <v>159.75610630461514</v>
      </c>
      <c r="AR76" s="75">
        <f>SIM_BASE!H45</f>
        <v>1575.2157617179505</v>
      </c>
      <c r="AS76" s="74">
        <f>SIM_BASE!K45</f>
        <v>27.564986289580897</v>
      </c>
      <c r="AT76" s="74">
        <f>SIM_BASE!L45</f>
        <v>66.68631849402226</v>
      </c>
      <c r="AU76" s="74">
        <f>SIM_BASE!M45</f>
        <v>7.6581860515457496</v>
      </c>
      <c r="AV76" s="95">
        <f t="shared" si="83"/>
        <v>101.90949083514892</v>
      </c>
      <c r="AW76" s="74">
        <f>SIM_BASE!N45</f>
        <v>24.503047258636808</v>
      </c>
      <c r="AX76" s="74">
        <f>SIM_BASE!O45</f>
        <v>1158.1995446795215</v>
      </c>
      <c r="AY76" s="98">
        <f t="shared" si="84"/>
        <v>1182.7025919381583</v>
      </c>
      <c r="AZ76" s="72">
        <f>SIM_BASE!V45</f>
        <v>21.275772877971367</v>
      </c>
      <c r="BA76" s="72">
        <f>SIM_BASE!W45</f>
        <v>34.821282586467326</v>
      </c>
      <c r="BB76" s="72">
        <f>SIM_BASE!X45</f>
        <v>1.7525600050275412</v>
      </c>
      <c r="BC76" s="88">
        <f t="shared" si="85"/>
        <v>57.849615469466237</v>
      </c>
      <c r="BD76" s="73">
        <f>SIM_BASE!Y45</f>
        <v>392.51416977979221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1E-3</v>
      </c>
      <c r="BJ76" s="72">
        <f t="shared" si="111"/>
        <v>-1.9999999999976694E-3</v>
      </c>
      <c r="BK76" s="72">
        <f t="shared" si="112"/>
        <v>-1.9999999999976694E-3</v>
      </c>
      <c r="BL76" s="72">
        <f t="shared" si="113"/>
        <v>-2.0000000000023324E-3</v>
      </c>
      <c r="BM76" s="88">
        <f t="shared" si="87"/>
        <v>-5.9999999999976713E-3</v>
      </c>
      <c r="BN76" s="73">
        <f t="shared" si="114"/>
        <v>-2.0000000000331966E-3</v>
      </c>
      <c r="BO76" s="74">
        <f>SIM_BASE!AB45</f>
        <v>155373.9917061</v>
      </c>
      <c r="BP76" s="74">
        <f>SIM_BASE!AC45</f>
        <v>108131.32241882684</v>
      </c>
      <c r="BQ76" s="74">
        <f>SIM_BASE!AD45</f>
        <v>99427.788851883437</v>
      </c>
      <c r="BR76" s="95">
        <f t="shared" si="88"/>
        <v>120255.71085114744</v>
      </c>
      <c r="BS76" s="75">
        <f>SIM_BASE!AE45</f>
        <v>11366.670009360192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50.396872841539043</v>
      </c>
      <c r="AO77" s="74">
        <f>SIM_BASE!F52</f>
        <v>108.20658781390232</v>
      </c>
      <c r="AP77" s="74">
        <f>SIM_BASE!G52</f>
        <v>10.218720479591854</v>
      </c>
      <c r="AQ77" s="95">
        <f t="shared" si="82"/>
        <v>168.82218113503322</v>
      </c>
      <c r="AR77" s="75">
        <f>SIM_BASE!H52</f>
        <v>1683.3613233029009</v>
      </c>
      <c r="AS77" s="74">
        <f>SIM_BASE!K52</f>
        <v>27.964258072937916</v>
      </c>
      <c r="AT77" s="74">
        <f>SIM_BASE!L52</f>
        <v>70.763320146722947</v>
      </c>
      <c r="AU77" s="74">
        <f>SIM_BASE!M52</f>
        <v>8.3931206158838467</v>
      </c>
      <c r="AV77" s="95">
        <f t="shared" si="83"/>
        <v>107.12069883554472</v>
      </c>
      <c r="AW77" s="74">
        <f>SIM_BASE!N52</f>
        <v>25.441455040475006</v>
      </c>
      <c r="AX77" s="74">
        <f>SIM_BASE!O52</f>
        <v>1218.4587718332637</v>
      </c>
      <c r="AY77" s="98">
        <f t="shared" si="84"/>
        <v>1243.9002268737386</v>
      </c>
      <c r="AZ77" s="72">
        <f>SIM_BASE!V52</f>
        <v>22.433614768601068</v>
      </c>
      <c r="BA77" s="72">
        <f>SIM_BASE!W52</f>
        <v>37.444267667179375</v>
      </c>
      <c r="BB77" s="72">
        <f>SIM_BASE!X52</f>
        <v>1.826599863708005</v>
      </c>
      <c r="BC77" s="88">
        <f t="shared" si="85"/>
        <v>61.704482299488447</v>
      </c>
      <c r="BD77" s="73">
        <f>SIM_BASE!Y52</f>
        <v>439.46209642916227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1E-3</v>
      </c>
      <c r="BJ77" s="72">
        <f t="shared" si="111"/>
        <v>-1.999999999940826E-3</v>
      </c>
      <c r="BK77" s="72">
        <f t="shared" si="112"/>
        <v>-2.0000000000047749E-3</v>
      </c>
      <c r="BL77" s="72">
        <f t="shared" si="113"/>
        <v>-1.9999999999981135E-3</v>
      </c>
      <c r="BM77" s="88">
        <f t="shared" si="87"/>
        <v>-5.9999999999437144E-3</v>
      </c>
      <c r="BN77" s="73">
        <f t="shared" si="114"/>
        <v>-1.9999999999195097E-3</v>
      </c>
      <c r="BO77" s="74">
        <f>SIM_BASE!AB52</f>
        <v>164065.63216643961</v>
      </c>
      <c r="BP77" s="74">
        <f>SIM_BASE!AC52</f>
        <v>109709.54457895173</v>
      </c>
      <c r="BQ77" s="74">
        <f>SIM_BASE!AD52</f>
        <v>99620.604205393902</v>
      </c>
      <c r="BR77" s="95">
        <f t="shared" si="88"/>
        <v>123108.91541290785</v>
      </c>
      <c r="BS77" s="75">
        <f>SIM_BASE!AE52</f>
        <v>11857.358461569213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51.923202296406807</v>
      </c>
      <c r="AO78" s="74">
        <f>SIM_BASE!F59</f>
        <v>115.77650486495632</v>
      </c>
      <c r="AP78" s="74">
        <f>SIM_BASE!G59</f>
        <v>11.110203982129615</v>
      </c>
      <c r="AQ78" s="95">
        <f t="shared" si="82"/>
        <v>178.80991114349274</v>
      </c>
      <c r="AR78" s="75">
        <f>SIM_BASE!H59</f>
        <v>1852.8769611326088</v>
      </c>
      <c r="AS78" s="74">
        <f>SIM_BASE!K59</f>
        <v>28.383528374065964</v>
      </c>
      <c r="AT78" s="74">
        <f>SIM_BASE!L59</f>
        <v>75.566766784130195</v>
      </c>
      <c r="AU78" s="74">
        <f>SIM_BASE!M59</f>
        <v>9.3465513428726279</v>
      </c>
      <c r="AV78" s="95">
        <f t="shared" si="83"/>
        <v>113.29684650106879</v>
      </c>
      <c r="AW78" s="74">
        <f>SIM_BASE!N59</f>
        <v>25.247999478778667</v>
      </c>
      <c r="AX78" s="74">
        <f>SIM_BASE!O59</f>
        <v>1265.5391372498639</v>
      </c>
      <c r="AY78" s="98">
        <f t="shared" si="84"/>
        <v>1290.7871367286425</v>
      </c>
      <c r="AZ78" s="72">
        <f>SIM_BASE!V59</f>
        <v>23.540673922340847</v>
      </c>
      <c r="BA78" s="72">
        <f>SIM_BASE!W59</f>
        <v>40.210738080826054</v>
      </c>
      <c r="BB78" s="72">
        <f>SIM_BASE!X59</f>
        <v>1.7646526392569863</v>
      </c>
      <c r="BC78" s="88">
        <f t="shared" si="85"/>
        <v>65.516064642423885</v>
      </c>
      <c r="BD78" s="73">
        <f>SIM_BASE!Y59</f>
        <v>562.09082440396628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1E-3</v>
      </c>
      <c r="BJ78" s="72">
        <f t="shared" si="111"/>
        <v>-2.0000000000047749E-3</v>
      </c>
      <c r="BK78" s="72">
        <f t="shared" si="112"/>
        <v>-1.9999999999266152E-3</v>
      </c>
      <c r="BL78" s="72">
        <f t="shared" si="113"/>
        <v>-1.9999999999990017E-3</v>
      </c>
      <c r="BM78" s="88">
        <f t="shared" si="87"/>
        <v>-5.9999999999303917E-3</v>
      </c>
      <c r="BN78" s="73">
        <f t="shared" si="114"/>
        <v>-1.9999999999763532E-3</v>
      </c>
      <c r="BO78" s="74">
        <f>SIM_BASE!AB59</f>
        <v>173114.54353811796</v>
      </c>
      <c r="BP78" s="74">
        <f>SIM_BASE!AC59</f>
        <v>110420.94855656668</v>
      </c>
      <c r="BQ78" s="74">
        <f>SIM_BASE!AD59</f>
        <v>98025.806902353652</v>
      </c>
      <c r="BR78" s="95">
        <f t="shared" si="88"/>
        <v>125104.61942239334</v>
      </c>
      <c r="BS78" s="75">
        <f>SIM_BASE!AE59</f>
        <v>13024.595612053785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49.853892010480607</v>
      </c>
      <c r="AO79" s="74">
        <f>SIM_BASE!F66</f>
        <v>124.64158423566903</v>
      </c>
      <c r="AP79" s="74">
        <f>SIM_BASE!G66</f>
        <v>12.026324697603625</v>
      </c>
      <c r="AQ79" s="95">
        <f t="shared" si="82"/>
        <v>186.52180094375325</v>
      </c>
      <c r="AR79" s="75">
        <f>SIM_BASE!H66</f>
        <v>2050.1224893070939</v>
      </c>
      <c r="AS79" s="74">
        <f>SIM_BASE!K66</f>
        <v>26.944809881419008</v>
      </c>
      <c r="AT79" s="74">
        <f>SIM_BASE!L66</f>
        <v>81.156030611366205</v>
      </c>
      <c r="AU79" s="74">
        <f>SIM_BASE!M66</f>
        <v>10.664201445266981</v>
      </c>
      <c r="AV79" s="95">
        <f t="shared" si="83"/>
        <v>118.76504193805219</v>
      </c>
      <c r="AW79" s="74">
        <f>SIM_BASE!N66</f>
        <v>26.026079327946761</v>
      </c>
      <c r="AX79" s="74">
        <f>SIM_BASE!O66</f>
        <v>1310.8343571156361</v>
      </c>
      <c r="AY79" s="98">
        <f t="shared" si="84"/>
        <v>1336.8604364435828</v>
      </c>
      <c r="AZ79" s="72">
        <f>SIM_BASE!V66</f>
        <v>22.910082129061596</v>
      </c>
      <c r="BA79" s="72">
        <f>SIM_BASE!W66</f>
        <v>43.486553624302744</v>
      </c>
      <c r="BB79" s="72">
        <f>SIM_BASE!X66</f>
        <v>1.3631232523366474</v>
      </c>
      <c r="BC79" s="88">
        <f t="shared" si="85"/>
        <v>67.759759005700985</v>
      </c>
      <c r="BD79" s="73">
        <f>SIM_BASE!Y66</f>
        <v>713.26305286351135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1E-3</v>
      </c>
      <c r="BJ79" s="72">
        <f t="shared" si="111"/>
        <v>-1.9999999999976694E-3</v>
      </c>
      <c r="BK79" s="72">
        <f t="shared" si="112"/>
        <v>-1.9999999999195097E-3</v>
      </c>
      <c r="BL79" s="72">
        <f t="shared" si="113"/>
        <v>-2.0000000000029985E-3</v>
      </c>
      <c r="BM79" s="88">
        <f t="shared" si="87"/>
        <v>-5.9999999999201777E-3</v>
      </c>
      <c r="BN79" s="73">
        <f t="shared" si="114"/>
        <v>-2.0000000002037268E-3</v>
      </c>
      <c r="BO79" s="74">
        <f>SIM_BASE!AB66</f>
        <v>198174.14061273332</v>
      </c>
      <c r="BP79" s="74">
        <f>SIM_BASE!AC66</f>
        <v>111092.18982927382</v>
      </c>
      <c r="BQ79" s="74">
        <f>SIM_BASE!AD66</f>
        <v>94641.123678453368</v>
      </c>
      <c r="BR79" s="95">
        <f t="shared" si="88"/>
        <v>129371.71963968739</v>
      </c>
      <c r="BS79" s="75">
        <f>SIM_BASE!AE66</f>
        <v>14310.318415488427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47.394543218217656</v>
      </c>
      <c r="AO80" s="74">
        <f>SIM_BASE!F73</f>
        <v>134.96461367540144</v>
      </c>
      <c r="AP80" s="74">
        <f>SIM_BASE!G73</f>
        <v>13.207625228625233</v>
      </c>
      <c r="AQ80" s="95">
        <f t="shared" si="82"/>
        <v>195.56678212224432</v>
      </c>
      <c r="AR80" s="75">
        <f>SIM_BASE!H73</f>
        <v>2278.600575398973</v>
      </c>
      <c r="AS80" s="74">
        <f>SIM_BASE!K73</f>
        <v>25.387498838000479</v>
      </c>
      <c r="AT80" s="74">
        <f>SIM_BASE!L73</f>
        <v>87.609550057561222</v>
      </c>
      <c r="AU80" s="74">
        <f>SIM_BASE!M73</f>
        <v>12.191116590239087</v>
      </c>
      <c r="AV80" s="95">
        <f t="shared" si="83"/>
        <v>125.18816548580079</v>
      </c>
      <c r="AW80" s="74">
        <f>SIM_BASE!N73</f>
        <v>26.562216956911836</v>
      </c>
      <c r="AX80" s="74">
        <f>SIM_BASE!O73</f>
        <v>1362.4436352809826</v>
      </c>
      <c r="AY80" s="98">
        <f t="shared" si="84"/>
        <v>1389.0058522378945</v>
      </c>
      <c r="AZ80" s="72">
        <f>SIM_BASE!V73</f>
        <v>22.008044380217179</v>
      </c>
      <c r="BA80" s="72">
        <f>SIM_BASE!W73</f>
        <v>47.356063617840235</v>
      </c>
      <c r="BB80" s="72">
        <f>SIM_BASE!X73</f>
        <v>1.0175086383861467</v>
      </c>
      <c r="BC80" s="88">
        <f t="shared" si="85"/>
        <v>70.381616636443567</v>
      </c>
      <c r="BD80" s="73">
        <f>SIM_BASE!Y73</f>
        <v>889.59572316107824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1E-3</v>
      </c>
      <c r="BJ80" s="72">
        <f t="shared" si="111"/>
        <v>-2.0000000000012222E-3</v>
      </c>
      <c r="BK80" s="72">
        <f t="shared" si="112"/>
        <v>-2.0000000000189857E-3</v>
      </c>
      <c r="BL80" s="72">
        <f t="shared" si="113"/>
        <v>-2.0000000000010001E-3</v>
      </c>
      <c r="BM80" s="88">
        <f t="shared" si="87"/>
        <v>-6.000000000021208E-3</v>
      </c>
      <c r="BN80" s="73">
        <f t="shared" si="114"/>
        <v>-1.9999999997489795E-3</v>
      </c>
      <c r="BO80" s="74">
        <f>SIM_BASE!AB73</f>
        <v>228447.77875058126</v>
      </c>
      <c r="BP80" s="74">
        <f>SIM_BASE!AC73</f>
        <v>111072.05088290945</v>
      </c>
      <c r="BQ80" s="74">
        <f>SIM_BASE!AD73</f>
        <v>91369.714529561272</v>
      </c>
      <c r="BR80" s="95">
        <f t="shared" si="88"/>
        <v>132956.56899717919</v>
      </c>
      <c r="BS80" s="75">
        <f>SIM_BASE!AE73</f>
        <v>15739.498992709963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44.713754011169144</v>
      </c>
      <c r="AO81" s="74">
        <f>SIM_BASE!F80</f>
        <v>146.85787139349719</v>
      </c>
      <c r="AP81" s="74">
        <f>SIM_BASE!G80</f>
        <v>14.797933612695044</v>
      </c>
      <c r="AQ81" s="95">
        <f t="shared" si="82"/>
        <v>206.36955901736138</v>
      </c>
      <c r="AR81" s="75">
        <f>SIM_BASE!H80</f>
        <v>2545.2932629519255</v>
      </c>
      <c r="AS81" s="74">
        <f>SIM_BASE!K80</f>
        <v>23.676240333375372</v>
      </c>
      <c r="AT81" s="74">
        <f>SIM_BASE!L80</f>
        <v>95.20493504593658</v>
      </c>
      <c r="AU81" s="74">
        <f>SIM_BASE!M80</f>
        <v>13.879594853704882</v>
      </c>
      <c r="AV81" s="95">
        <f t="shared" si="83"/>
        <v>132.76077023301684</v>
      </c>
      <c r="AW81" s="74">
        <f>SIM_BASE!N80</f>
        <v>27.212317514738288</v>
      </c>
      <c r="AX81" s="74">
        <f>SIM_BASE!O80</f>
        <v>1427.0972464288145</v>
      </c>
      <c r="AY81" s="98">
        <f t="shared" si="84"/>
        <v>1454.3095639435528</v>
      </c>
      <c r="AZ81" s="72">
        <f>SIM_BASE!V80</f>
        <v>21.03851367779367</v>
      </c>
      <c r="BA81" s="72">
        <f>SIM_BASE!W80</f>
        <v>51.653936347560816</v>
      </c>
      <c r="BB81" s="72">
        <f>SIM_BASE!X80</f>
        <v>0.91933875899015705</v>
      </c>
      <c r="BC81" s="88">
        <f t="shared" si="85"/>
        <v>73.61178878434464</v>
      </c>
      <c r="BD81" s="73">
        <f>SIM_BASE!Y80</f>
        <v>1090.9846990083736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1E-3</v>
      </c>
      <c r="BJ81" s="72">
        <f t="shared" si="111"/>
        <v>-1.9999999998981935E-3</v>
      </c>
      <c r="BK81" s="72">
        <f t="shared" si="112"/>
        <v>-2.0000000002037268E-3</v>
      </c>
      <c r="BL81" s="72">
        <f t="shared" si="113"/>
        <v>-1.999999999995338E-3</v>
      </c>
      <c r="BM81" s="88">
        <f t="shared" si="87"/>
        <v>-6.0000000000972583E-3</v>
      </c>
      <c r="BN81" s="73">
        <f t="shared" si="114"/>
        <v>-2.0000000006584742E-3</v>
      </c>
      <c r="BO81" s="74">
        <f>SIM_BASE!AB80</f>
        <v>266575.71842625726</v>
      </c>
      <c r="BP81" s="74">
        <f>SIM_BASE!AC80</f>
        <v>110316.97701123863</v>
      </c>
      <c r="BQ81" s="74">
        <f>SIM_BASE!AD80</f>
        <v>88805.705868309422</v>
      </c>
      <c r="BR81" s="95">
        <f t="shared" si="88"/>
        <v>135934.87438944215</v>
      </c>
      <c r="BS81" s="75">
        <f>SIM_BASE!AE80</f>
        <v>17312.484678834742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41.816986132545438</v>
      </c>
      <c r="AO82" s="74">
        <f>SIM_BASE!F87</f>
        <v>160.76021477170988</v>
      </c>
      <c r="AP82" s="74">
        <f>SIM_BASE!G87</f>
        <v>16.735714751028912</v>
      </c>
      <c r="AQ82" s="95">
        <f t="shared" si="82"/>
        <v>219.31291565528426</v>
      </c>
      <c r="AR82" s="75">
        <f>SIM_BASE!H87</f>
        <v>2839.193802191453</v>
      </c>
      <c r="AS82" s="74">
        <f>SIM_BASE!K87</f>
        <v>21.890999079988688</v>
      </c>
      <c r="AT82" s="74">
        <f>SIM_BASE!L87</f>
        <v>104.03538793551733</v>
      </c>
      <c r="AU82" s="74">
        <f>SIM_BASE!M87</f>
        <v>15.934666996610083</v>
      </c>
      <c r="AV82" s="95">
        <f t="shared" si="83"/>
        <v>141.86105401211611</v>
      </c>
      <c r="AW82" s="74">
        <f>SIM_BASE!N87</f>
        <v>28.099124304226805</v>
      </c>
      <c r="AX82" s="74">
        <f>SIM_BASE!O87</f>
        <v>1510.5436705164725</v>
      </c>
      <c r="AY82" s="98">
        <f t="shared" si="84"/>
        <v>1538.6427948206992</v>
      </c>
      <c r="AZ82" s="72">
        <f>SIM_BASE!V87</f>
        <v>19.92698705255674</v>
      </c>
      <c r="BA82" s="72">
        <f>SIM_BASE!W87</f>
        <v>56.725826836192475</v>
      </c>
      <c r="BB82" s="72">
        <f>SIM_BASE!X87</f>
        <v>0.80204775441882481</v>
      </c>
      <c r="BC82" s="88">
        <f t="shared" si="85"/>
        <v>77.454861643168044</v>
      </c>
      <c r="BD82" s="73">
        <f>SIM_BASE!Y87</f>
        <v>1300.5520073707539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1E-3</v>
      </c>
      <c r="BJ82" s="72">
        <f t="shared" si="111"/>
        <v>-1.999999999990564E-3</v>
      </c>
      <c r="BK82" s="72">
        <f t="shared" si="112"/>
        <v>-1.9999999999266152E-3</v>
      </c>
      <c r="BL82" s="72">
        <f t="shared" si="113"/>
        <v>-1.9999999999964482E-3</v>
      </c>
      <c r="BM82" s="88">
        <f t="shared" si="87"/>
        <v>-5.9999999999136274E-3</v>
      </c>
      <c r="BN82" s="73">
        <f t="shared" si="114"/>
        <v>-2.0000000002037268E-3</v>
      </c>
      <c r="BO82" s="74">
        <f>SIM_BASE!AB87</f>
        <v>314233.91364228277</v>
      </c>
      <c r="BP82" s="74">
        <f>SIM_BASE!AC87</f>
        <v>108902.44161052883</v>
      </c>
      <c r="BQ82" s="74">
        <f>SIM_BASE!AD87</f>
        <v>85625.672021287523</v>
      </c>
      <c r="BR82" s="95">
        <f t="shared" si="88"/>
        <v>137973.16522735916</v>
      </c>
      <c r="BS82" s="75">
        <f>SIM_BASE!AE87</f>
        <v>18900.314506236136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38.806548472266286</v>
      </c>
      <c r="AO83" s="74">
        <f>SIM_BASE!F94</f>
        <v>176.91222236164916</v>
      </c>
      <c r="AP83" s="74">
        <f>SIM_BASE!G94</f>
        <v>19.224718921200562</v>
      </c>
      <c r="AQ83" s="95">
        <f t="shared" ref="AQ83" si="115">SUM(AN83:AP83)</f>
        <v>234.94348975511599</v>
      </c>
      <c r="AR83" s="75">
        <f>SIM_BASE!H94</f>
        <v>3192.3241437223519</v>
      </c>
      <c r="AS83" s="74">
        <f>SIM_BASE!K94</f>
        <v>20.03229451189716</v>
      </c>
      <c r="AT83" s="74">
        <f>SIM_BASE!L94</f>
        <v>114.3648204230024</v>
      </c>
      <c r="AU83" s="74">
        <f>SIM_BASE!M94</f>
        <v>18.313483323181742</v>
      </c>
      <c r="AV83" s="95">
        <f t="shared" ref="AV83" si="116">SUM(AS83:AU83)</f>
        <v>152.71059825808129</v>
      </c>
      <c r="AW83" s="74">
        <f>SIM_BASE!N94</f>
        <v>28.968666931302749</v>
      </c>
      <c r="AX83" s="74">
        <f>SIM_BASE!O94</f>
        <v>1612.4354760211704</v>
      </c>
      <c r="AY83" s="98">
        <f t="shared" ref="AY83" si="117">SUM(AW83:AX83)</f>
        <v>1641.4041429524732</v>
      </c>
      <c r="AZ83" s="72">
        <f>SIM_BASE!V94</f>
        <v>18.775253960368961</v>
      </c>
      <c r="BA83" s="72">
        <f>SIM_BASE!W94</f>
        <v>62.548401938646748</v>
      </c>
      <c r="BB83" s="72">
        <f>SIM_BASE!X94</f>
        <v>0.9122355980188166</v>
      </c>
      <c r="BC83" s="88">
        <f t="shared" ref="BC83" si="118">SUM(AZ83:BB83)</f>
        <v>82.235891497034515</v>
      </c>
      <c r="BD83" s="73">
        <f>SIM_BASE!Y94</f>
        <v>1550.9210007698789</v>
      </c>
      <c r="BE83" s="72">
        <f>SIM_BASE!R94</f>
        <v>1E-3</v>
      </c>
      <c r="BF83" s="72">
        <f>SIM_BASE!S94</f>
        <v>1E-3</v>
      </c>
      <c r="BG83" s="72">
        <f>SIM_BASE!T94</f>
        <v>1E-3</v>
      </c>
      <c r="BH83" s="88">
        <f t="shared" ref="BH83" si="119">SUM(BE83:BG83)</f>
        <v>3.0000000000000001E-3</v>
      </c>
      <c r="BI83" s="75">
        <f>SIM_BASE!U94</f>
        <v>1E-3</v>
      </c>
      <c r="BJ83" s="72">
        <f t="shared" ref="BJ83" si="120">AN83-AS83-AZ83-BE83</f>
        <v>-1.9999999998342446E-3</v>
      </c>
      <c r="BK83" s="72">
        <f t="shared" ref="BK83" si="121">AO83-AT83-BA83-BF83</f>
        <v>-1.999999999990564E-3</v>
      </c>
      <c r="BL83" s="72">
        <f t="shared" ref="BL83" si="122">AP83-AU83-BB83-BG83</f>
        <v>-1.9999999999967813E-3</v>
      </c>
      <c r="BM83" s="88">
        <f t="shared" ref="BM83" si="123">SUM(BJ83:BL83)</f>
        <v>-5.9999999998215899E-3</v>
      </c>
      <c r="BN83" s="73">
        <f t="shared" ref="BN83" si="124">AR83-AW83-AX83-BD83-BI83</f>
        <v>-2.0000000002037268E-3</v>
      </c>
      <c r="BO83" s="74">
        <f>SIM_BASE!AB94</f>
        <v>375085.14405908232</v>
      </c>
      <c r="BP83" s="74">
        <f>SIM_BASE!AC94</f>
        <v>106898.95996317899</v>
      </c>
      <c r="BQ83" s="74">
        <f>SIM_BASE!AD94</f>
        <v>82683.122348369448</v>
      </c>
      <c r="BR83" s="95">
        <f t="shared" ref="BR83" si="125">SUMPRODUCT(BO83:BQ83,AS83:AU83)/AV83</f>
        <v>139175.09758386627</v>
      </c>
      <c r="BS83" s="75">
        <f>SIM_BASE!AE94</f>
        <v>20782.26730558398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5.2294101692827546</v>
      </c>
      <c r="AO85" s="74">
        <f>SIM_BASE!F18</f>
        <v>230.66364964460439</v>
      </c>
      <c r="AP85" s="74">
        <f>SIM_BASE!G18</f>
        <v>29.629876413029468</v>
      </c>
      <c r="AQ85" s="95">
        <f t="shared" si="82"/>
        <v>265.52293622691661</v>
      </c>
      <c r="AR85" s="75">
        <f>SIM_BASE!H18</f>
        <v>410.08041897239843</v>
      </c>
      <c r="AS85" s="74">
        <f>SIM_BASE!K18</f>
        <v>27.667527403814908</v>
      </c>
      <c r="AT85" s="74">
        <f>SIM_BASE!L18</f>
        <v>186.90400499704253</v>
      </c>
      <c r="AU85" s="74">
        <f>SIM_BASE!M18</f>
        <v>25.966011164653956</v>
      </c>
      <c r="AV85" s="95">
        <f t="shared" si="83"/>
        <v>240.53754356551141</v>
      </c>
      <c r="AW85" s="74">
        <f>SIM_BASE!N18</f>
        <v>31.620380840189494</v>
      </c>
      <c r="AX85" s="74">
        <f>SIM_BASE!O18</f>
        <v>2130.4087384078889</v>
      </c>
      <c r="AY85" s="98">
        <f t="shared" si="84"/>
        <v>2162.0291192480786</v>
      </c>
      <c r="AZ85" s="72">
        <f>SIM_BASE!V18</f>
        <v>-22.437117234532227</v>
      </c>
      <c r="BA85" s="72">
        <f>SIM_BASE!W18</f>
        <v>43.760644647561826</v>
      </c>
      <c r="BB85" s="72">
        <f>SIM_BASE!X18</f>
        <v>3.6648652483754902</v>
      </c>
      <c r="BC85" s="88">
        <f t="shared" si="85"/>
        <v>24.98839266140509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-1751.9477002756805</v>
      </c>
      <c r="BJ85" s="72">
        <f t="shared" si="111"/>
        <v>-1.9999999999266152E-3</v>
      </c>
      <c r="BK85" s="72">
        <f t="shared" si="112"/>
        <v>-1.9999999999692477E-3</v>
      </c>
      <c r="BL85" s="72">
        <f t="shared" si="113"/>
        <v>-1.9999999999785736E-3</v>
      </c>
      <c r="BM85" s="88">
        <f t="shared" si="87"/>
        <v>-5.9999999998744365E-3</v>
      </c>
      <c r="BN85" s="73">
        <f t="shared" si="114"/>
        <v>-1.9999999994979589E-3</v>
      </c>
      <c r="BO85" s="74">
        <f>SIM_BASE!AB18</f>
        <v>115609.68868967354</v>
      </c>
      <c r="BP85" s="74">
        <f>SIM_BASE!AC18</f>
        <v>83688.96824317539</v>
      </c>
      <c r="BQ85" s="74">
        <f>SIM_BASE!AD18</f>
        <v>92087.910147276736</v>
      </c>
      <c r="BR85" s="95">
        <f t="shared" si="88"/>
        <v>88267.274027096588</v>
      </c>
      <c r="BS85" s="75">
        <f>SIM_BASE!AE18</f>
        <v>7557.6309401889475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5.6324251375743213</v>
      </c>
      <c r="AO86" s="74">
        <f>SIM_BASE!F25</f>
        <v>267.43977581149352</v>
      </c>
      <c r="AP86" s="74">
        <f>SIM_BASE!G25</f>
        <v>29.827914348193438</v>
      </c>
      <c r="AQ86" s="95">
        <f t="shared" si="82"/>
        <v>302.90011529726127</v>
      </c>
      <c r="AR86" s="75">
        <f>SIM_BASE!H25</f>
        <v>442.75019263275783</v>
      </c>
      <c r="AS86" s="74">
        <f>SIM_BASE!K25</f>
        <v>32.34721594004489</v>
      </c>
      <c r="AT86" s="74">
        <f>SIM_BASE!L25</f>
        <v>210.37497512269468</v>
      </c>
      <c r="AU86" s="74">
        <f>SIM_BASE!M25</f>
        <v>25.928145303054933</v>
      </c>
      <c r="AV86" s="95">
        <f t="shared" si="83"/>
        <v>268.65033636579449</v>
      </c>
      <c r="AW86" s="74">
        <f>SIM_BASE!N25</f>
        <v>36.427177086401912</v>
      </c>
      <c r="AX86" s="74">
        <f>SIM_BASE!O25</f>
        <v>2513.4331793797351</v>
      </c>
      <c r="AY86" s="98">
        <f t="shared" si="84"/>
        <v>2549.8603564661371</v>
      </c>
      <c r="AZ86" s="72">
        <f>SIM_BASE!V25</f>
        <v>-26.713790802470566</v>
      </c>
      <c r="BA86" s="72">
        <f>SIM_BASE!W25</f>
        <v>57.065800688798817</v>
      </c>
      <c r="BB86" s="72">
        <f>SIM_BASE!X25</f>
        <v>3.9007690451385404</v>
      </c>
      <c r="BC86" s="88">
        <f t="shared" si="85"/>
        <v>34.252778931466793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-2107.1091638333792</v>
      </c>
      <c r="BJ86" s="72">
        <f t="shared" si="111"/>
        <v>-2.0000000000012222E-3</v>
      </c>
      <c r="BK86" s="72">
        <f t="shared" si="112"/>
        <v>-1.9999999999763532E-3</v>
      </c>
      <c r="BL86" s="72">
        <f t="shared" si="113"/>
        <v>-2.0000000000349729E-3</v>
      </c>
      <c r="BM86" s="88">
        <f t="shared" si="87"/>
        <v>-6.0000000000125482E-3</v>
      </c>
      <c r="BN86" s="73">
        <f t="shared" si="114"/>
        <v>-2.0000000004074536E-3</v>
      </c>
      <c r="BO86" s="74">
        <f>SIM_BASE!AB25</f>
        <v>133097.57019054203</v>
      </c>
      <c r="BP86" s="74">
        <f>SIM_BASE!AC25</f>
        <v>102946.91914515525</v>
      </c>
      <c r="BQ86" s="74">
        <f>SIM_BASE!AD25</f>
        <v>92225.396116383563</v>
      </c>
      <c r="BR86" s="95">
        <f t="shared" si="88"/>
        <v>105542.48787799533</v>
      </c>
      <c r="BS86" s="75">
        <f>SIM_BASE!AE25</f>
        <v>8189.3174321989209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5.7926098154696328</v>
      </c>
      <c r="AO87" s="74">
        <f>SIM_BASE!F32</f>
        <v>279.94280145940348</v>
      </c>
      <c r="AP87" s="74">
        <f>SIM_BASE!G32</f>
        <v>31.633367693048164</v>
      </c>
      <c r="AQ87" s="95">
        <f t="shared" si="82"/>
        <v>317.36877896792129</v>
      </c>
      <c r="AR87" s="75">
        <f>SIM_BASE!H32</f>
        <v>482.60759941299648</v>
      </c>
      <c r="AS87" s="74">
        <f>SIM_BASE!K32</f>
        <v>32.090069395055053</v>
      </c>
      <c r="AT87" s="74">
        <f>SIM_BASE!L32</f>
        <v>216.8562941868696</v>
      </c>
      <c r="AU87" s="74">
        <f>SIM_BASE!M32</f>
        <v>27.155586334052163</v>
      </c>
      <c r="AV87" s="95">
        <f t="shared" si="83"/>
        <v>276.10194991597683</v>
      </c>
      <c r="AW87" s="74">
        <f>SIM_BASE!N32</f>
        <v>37.517540083318096</v>
      </c>
      <c r="AX87" s="74">
        <f>SIM_BASE!O32</f>
        <v>2605.6885634141963</v>
      </c>
      <c r="AY87" s="98">
        <f t="shared" si="84"/>
        <v>2643.2061034975145</v>
      </c>
      <c r="AZ87" s="72">
        <f>SIM_BASE!V32</f>
        <v>-26.296459579585441</v>
      </c>
      <c r="BA87" s="72">
        <f>SIM_BASE!W32</f>
        <v>63.087507272533891</v>
      </c>
      <c r="BB87" s="72">
        <f>SIM_BASE!X32</f>
        <v>4.4787813589960068</v>
      </c>
      <c r="BC87" s="88">
        <f t="shared" si="85"/>
        <v>41.269829051944463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-2160.5975040845183</v>
      </c>
      <c r="BJ87" s="72">
        <f t="shared" si="111"/>
        <v>-1.9999999999799059E-3</v>
      </c>
      <c r="BK87" s="72">
        <f t="shared" si="112"/>
        <v>-2.0000000000118803E-3</v>
      </c>
      <c r="BL87" s="72">
        <f t="shared" si="113"/>
        <v>-2.000000000005663E-3</v>
      </c>
      <c r="BM87" s="88">
        <f t="shared" si="87"/>
        <v>-5.9999999999974492E-3</v>
      </c>
      <c r="BN87" s="73">
        <f t="shared" si="114"/>
        <v>-1.9999999999527063E-3</v>
      </c>
      <c r="BO87" s="74">
        <f>SIM_BASE!AB32</f>
        <v>140797.41082205254</v>
      </c>
      <c r="BP87" s="74">
        <f>SIM_BASE!AC32</f>
        <v>106826.89182572041</v>
      </c>
      <c r="BQ87" s="74">
        <f>SIM_BASE!AD32</f>
        <v>95128.26192493907</v>
      </c>
      <c r="BR87" s="95">
        <f t="shared" si="88"/>
        <v>109624.52928519002</v>
      </c>
      <c r="BS87" s="75">
        <f>SIM_BASE!AE32</f>
        <v>9061.7505677044883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5.9578258469901799</v>
      </c>
      <c r="AO88" s="74">
        <f>SIM_BASE!F39</f>
        <v>294.74908797740233</v>
      </c>
      <c r="AP88" s="74">
        <f>SIM_BASE!G39</f>
        <v>33.804957430248294</v>
      </c>
      <c r="AQ88" s="95">
        <f t="shared" ref="AQ88:AQ108" si="126">SUM(AN88:AP88)</f>
        <v>334.51187125464082</v>
      </c>
      <c r="AR88" s="75">
        <f>SIM_BASE!H39</f>
        <v>528.16428027424081</v>
      </c>
      <c r="AS88" s="74">
        <f>SIM_BASE!K39</f>
        <v>31.825132329184704</v>
      </c>
      <c r="AT88" s="74">
        <f>SIM_BASE!L39</f>
        <v>224.66170876725707</v>
      </c>
      <c r="AU88" s="74">
        <f>SIM_BASE!M39</f>
        <v>28.692735377775978</v>
      </c>
      <c r="AV88" s="95">
        <f t="shared" ref="AV88:AV108" si="127">SUM(AS88:AU88)</f>
        <v>285.17957647421775</v>
      </c>
      <c r="AW88" s="74">
        <f>SIM_BASE!N39</f>
        <v>38.622812250707952</v>
      </c>
      <c r="AX88" s="74">
        <f>SIM_BASE!O39</f>
        <v>2710.9756058865396</v>
      </c>
      <c r="AY88" s="98">
        <f t="shared" ref="AY88:AY108" si="128">SUM(AW88:AX88)</f>
        <v>2749.5984181372473</v>
      </c>
      <c r="AZ88" s="72">
        <f>SIM_BASE!V39</f>
        <v>-25.86630648219451</v>
      </c>
      <c r="BA88" s="72">
        <f>SIM_BASE!W39</f>
        <v>70.088379210145263</v>
      </c>
      <c r="BB88" s="72">
        <f>SIM_BASE!X39</f>
        <v>5.1132220524723078</v>
      </c>
      <c r="BC88" s="88">
        <f t="shared" ref="BC88:BC108" si="129">SUM(AZ88:BB88)</f>
        <v>49.335294780423062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-2221.4331378630068</v>
      </c>
      <c r="BJ88" s="72">
        <f t="shared" si="111"/>
        <v>-2.000000000015433E-3</v>
      </c>
      <c r="BK88" s="72">
        <f t="shared" si="112"/>
        <v>-2.0000000000047749E-3</v>
      </c>
      <c r="BL88" s="72">
        <f t="shared" si="113"/>
        <v>-1.9999999999923404E-3</v>
      </c>
      <c r="BM88" s="88">
        <f t="shared" ref="BM88:BM108" si="131">SUM(BJ88:BL88)</f>
        <v>-6.0000000000125482E-3</v>
      </c>
      <c r="BN88" s="73">
        <f t="shared" si="114"/>
        <v>-2.0000000004074536E-3</v>
      </c>
      <c r="BO88" s="74">
        <f>SIM_BASE!AB39</f>
        <v>148803.60534517598</v>
      </c>
      <c r="BP88" s="74">
        <f>SIM_BASE!AC39</f>
        <v>110127.30135299146</v>
      </c>
      <c r="BQ88" s="74">
        <f>SIM_BASE!AD39</f>
        <v>97199.709219184384</v>
      </c>
      <c r="BR88" s="95">
        <f t="shared" ref="BR88:BR108" si="132">SUMPRODUCT(BO88:BQ88,AS88:AU88)/AV88</f>
        <v>113142.77154556202</v>
      </c>
      <c r="BS88" s="75">
        <f>SIM_BASE!AE39</f>
        <v>10033.846581360338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6.1265096721864083</v>
      </c>
      <c r="AO89" s="74">
        <f>SIM_BASE!F46</f>
        <v>312.06695057783332</v>
      </c>
      <c r="AP89" s="74">
        <f>SIM_BASE!G46</f>
        <v>36.417975971656602</v>
      </c>
      <c r="AQ89" s="95">
        <f t="shared" si="126"/>
        <v>354.61143622167629</v>
      </c>
      <c r="AR89" s="75">
        <f>SIM_BASE!H46</f>
        <v>577.17092258190564</v>
      </c>
      <c r="AS89" s="74">
        <f>SIM_BASE!K46</f>
        <v>31.577421829809172</v>
      </c>
      <c r="AT89" s="74">
        <f>SIM_BASE!L46</f>
        <v>234.09979076161875</v>
      </c>
      <c r="AU89" s="74">
        <f>SIM_BASE!M46</f>
        <v>30.581880910814654</v>
      </c>
      <c r="AV89" s="95">
        <f t="shared" si="127"/>
        <v>296.25909350224259</v>
      </c>
      <c r="AW89" s="74">
        <f>SIM_BASE!N46</f>
        <v>39.736203329090969</v>
      </c>
      <c r="AX89" s="74">
        <f>SIM_BASE!O46</f>
        <v>2834.5158467346664</v>
      </c>
      <c r="AY89" s="98">
        <f t="shared" si="128"/>
        <v>2874.2520500637575</v>
      </c>
      <c r="AZ89" s="72">
        <f>SIM_BASE!V46</f>
        <v>-25.449912157622769</v>
      </c>
      <c r="BA89" s="72">
        <f>SIM_BASE!W46</f>
        <v>77.96815981621458</v>
      </c>
      <c r="BB89" s="72">
        <f>SIM_BASE!X46</f>
        <v>5.8370950608419205</v>
      </c>
      <c r="BC89" s="88">
        <f t="shared" si="129"/>
        <v>58.355342719433729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-2297.0801274818514</v>
      </c>
      <c r="BJ89" s="72">
        <f t="shared" si="111"/>
        <v>-1.9999999999941167E-3</v>
      </c>
      <c r="BK89" s="72">
        <f t="shared" si="112"/>
        <v>-2.0000000000047749E-3</v>
      </c>
      <c r="BL89" s="72">
        <f t="shared" si="113"/>
        <v>-1.9999999999719123E-3</v>
      </c>
      <c r="BM89" s="88">
        <f t="shared" si="131"/>
        <v>-5.9999999999708039E-3</v>
      </c>
      <c r="BN89" s="73">
        <f t="shared" si="114"/>
        <v>-2.0000000004074536E-3</v>
      </c>
      <c r="BO89" s="74">
        <f>SIM_BASE!AB46</f>
        <v>156954.96291481014</v>
      </c>
      <c r="BP89" s="74">
        <f>SIM_BASE!AC46</f>
        <v>112634.81999106079</v>
      </c>
      <c r="BQ89" s="74">
        <f>SIM_BASE!AD46</f>
        <v>98336.801334993143</v>
      </c>
      <c r="BR89" s="95">
        <f t="shared" si="132"/>
        <v>115882.84027453914</v>
      </c>
      <c r="BS89" s="75">
        <f>SIM_BASE!AE46</f>
        <v>11025.1621626264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6.3076780542570141</v>
      </c>
      <c r="AO90" s="74">
        <f>SIM_BASE!F53</f>
        <v>332.17392818777716</v>
      </c>
      <c r="AP90" s="74">
        <f>SIM_BASE!G53</f>
        <v>39.542728968478741</v>
      </c>
      <c r="AQ90" s="95">
        <f t="shared" si="126"/>
        <v>378.0243352105129</v>
      </c>
      <c r="AR90" s="75">
        <f>SIM_BASE!H53</f>
        <v>633.66098749425066</v>
      </c>
      <c r="AS90" s="74">
        <f>SIM_BASE!K53</f>
        <v>31.270475272935787</v>
      </c>
      <c r="AT90" s="74">
        <f>SIM_BASE!L53</f>
        <v>245.28964686515693</v>
      </c>
      <c r="AU90" s="74">
        <f>SIM_BASE!M53</f>
        <v>32.86947153159192</v>
      </c>
      <c r="AV90" s="95">
        <f t="shared" si="127"/>
        <v>309.42959366968461</v>
      </c>
      <c r="AW90" s="74">
        <f>SIM_BASE!N53</f>
        <v>40.506168595440293</v>
      </c>
      <c r="AX90" s="74">
        <f>SIM_BASE!O53</f>
        <v>2969.2645010992892</v>
      </c>
      <c r="AY90" s="98">
        <f t="shared" si="128"/>
        <v>3009.7706696947293</v>
      </c>
      <c r="AZ90" s="72">
        <f>SIM_BASE!V53</f>
        <v>-24.961797218678768</v>
      </c>
      <c r="BA90" s="72">
        <f>SIM_BASE!W53</f>
        <v>86.885281322620244</v>
      </c>
      <c r="BB90" s="72">
        <f>SIM_BASE!X53</f>
        <v>6.6742574368868199</v>
      </c>
      <c r="BC90" s="88">
        <f t="shared" si="129"/>
        <v>68.597741540828295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-2376.1086822004786</v>
      </c>
      <c r="BJ90" s="72">
        <f t="shared" si="111"/>
        <v>-2.0000000000047749E-3</v>
      </c>
      <c r="BK90" s="72">
        <f t="shared" si="112"/>
        <v>-2.0000000000047749E-3</v>
      </c>
      <c r="BL90" s="72">
        <f t="shared" si="113"/>
        <v>-1.9999999999985576E-3</v>
      </c>
      <c r="BM90" s="88">
        <f t="shared" si="131"/>
        <v>-6.0000000000081074E-3</v>
      </c>
      <c r="BN90" s="73">
        <f t="shared" si="114"/>
        <v>-2.0000000004074536E-3</v>
      </c>
      <c r="BO90" s="74">
        <f>SIM_BASE!AB53</f>
        <v>165671.23013218743</v>
      </c>
      <c r="BP90" s="74">
        <f>SIM_BASE!AC53</f>
        <v>114318.86750248607</v>
      </c>
      <c r="BQ90" s="74">
        <f>SIM_BASE!AD53</f>
        <v>98530.18354129084</v>
      </c>
      <c r="BR90" s="95">
        <f t="shared" si="132"/>
        <v>117831.28877721168</v>
      </c>
      <c r="BS90" s="75">
        <f>SIM_BASE!AE53</f>
        <v>12134.468776924541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6.4960909338989357</v>
      </c>
      <c r="AO91" s="74">
        <f>SIM_BASE!F60</f>
        <v>355.34699506346021</v>
      </c>
      <c r="AP91" s="74">
        <f>SIM_BASE!G60</f>
        <v>42.981813008262009</v>
      </c>
      <c r="AQ91" s="95">
        <f t="shared" si="126"/>
        <v>404.82489900562115</v>
      </c>
      <c r="AR91" s="75">
        <f>SIM_BASE!H60</f>
        <v>698.64469153840514</v>
      </c>
      <c r="AS91" s="74">
        <f>SIM_BASE!K60</f>
        <v>30.945775006426089</v>
      </c>
      <c r="AT91" s="74">
        <f>SIM_BASE!L60</f>
        <v>258.53440365645133</v>
      </c>
      <c r="AU91" s="74">
        <f>SIM_BASE!M60</f>
        <v>35.897653586687873</v>
      </c>
      <c r="AV91" s="95">
        <f t="shared" si="127"/>
        <v>325.37783224956524</v>
      </c>
      <c r="AW91" s="74">
        <f>SIM_BASE!N60</f>
        <v>40.698038976581266</v>
      </c>
      <c r="AX91" s="74">
        <f>SIM_BASE!O60</f>
        <v>3109.896090735705</v>
      </c>
      <c r="AY91" s="98">
        <f t="shared" si="128"/>
        <v>3150.5941297122863</v>
      </c>
      <c r="AZ91" s="72">
        <f>SIM_BASE!V60</f>
        <v>-24.448684072527165</v>
      </c>
      <c r="BA91" s="72">
        <f>SIM_BASE!W60</f>
        <v>96.813591407009028</v>
      </c>
      <c r="BB91" s="72">
        <f>SIM_BASE!X60</f>
        <v>7.0851594215741454</v>
      </c>
      <c r="BC91" s="88">
        <f t="shared" si="129"/>
        <v>79.450066756056017</v>
      </c>
      <c r="BD91" s="73">
        <f>SIM_BASE!Y60</f>
        <v>-97.688019341635851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-2354.259418832245</v>
      </c>
      <c r="BJ91" s="72">
        <f t="shared" si="111"/>
        <v>-1.999999999990564E-3</v>
      </c>
      <c r="BK91" s="72">
        <f t="shared" si="112"/>
        <v>-2.0000000001468834E-3</v>
      </c>
      <c r="BL91" s="72">
        <f t="shared" si="113"/>
        <v>-2.0000000000101039E-3</v>
      </c>
      <c r="BM91" s="88">
        <f t="shared" si="131"/>
        <v>-6.0000000001475514E-3</v>
      </c>
      <c r="BN91" s="73">
        <f t="shared" si="114"/>
        <v>-2.0000000004074536E-3</v>
      </c>
      <c r="BO91" s="74">
        <f>SIM_BASE!AB60</f>
        <v>174748.93160247098</v>
      </c>
      <c r="BP91" s="74">
        <f>SIM_BASE!AC60</f>
        <v>115026.72667493699</v>
      </c>
      <c r="BQ91" s="74">
        <f>SIM_BASE!AD60</f>
        <v>96935.393277778843</v>
      </c>
      <c r="BR91" s="95">
        <f t="shared" si="132"/>
        <v>118710.79294667757</v>
      </c>
      <c r="BS91" s="75">
        <f>SIM_BASE!AE60</f>
        <v>13376.038662890127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6.2336402348347226</v>
      </c>
      <c r="AO92" s="74">
        <f>SIM_BASE!F67</f>
        <v>382.40507253807903</v>
      </c>
      <c r="AP92" s="74">
        <f>SIM_BASE!G67</f>
        <v>46.510934620056595</v>
      </c>
      <c r="AQ92" s="95">
        <f t="shared" si="126"/>
        <v>435.14964739297034</v>
      </c>
      <c r="AR92" s="75">
        <f>SIM_BASE!H67</f>
        <v>771.91466687736556</v>
      </c>
      <c r="AS92" s="74">
        <f>SIM_BASE!K67</f>
        <v>28.615677581711008</v>
      </c>
      <c r="AT92" s="74">
        <f>SIM_BASE!L67</f>
        <v>274.1662106962869</v>
      </c>
      <c r="AU92" s="74">
        <f>SIM_BASE!M67</f>
        <v>40.175387203713555</v>
      </c>
      <c r="AV92" s="95">
        <f t="shared" si="127"/>
        <v>342.95727548171146</v>
      </c>
      <c r="AW92" s="74">
        <f>SIM_BASE!N67</f>
        <v>42.750691553793793</v>
      </c>
      <c r="AX92" s="74">
        <f>SIM_BASE!O67</f>
        <v>3312.1098094650347</v>
      </c>
      <c r="AY92" s="98">
        <f t="shared" si="128"/>
        <v>3354.8605010188285</v>
      </c>
      <c r="AZ92" s="72">
        <f>SIM_BASE!V67</f>
        <v>-22.381037346876294</v>
      </c>
      <c r="BA92" s="72">
        <f>SIM_BASE!W67</f>
        <v>108.23986184179225</v>
      </c>
      <c r="BB92" s="72">
        <f>SIM_BASE!X67</f>
        <v>6.3365474163430475</v>
      </c>
      <c r="BC92" s="88">
        <f t="shared" si="129"/>
        <v>92.195371911259002</v>
      </c>
      <c r="BD92" s="73">
        <f>SIM_BASE!Y67</f>
        <v>-247.36944558974884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-2335.574388551714</v>
      </c>
      <c r="BJ92" s="72">
        <f t="shared" si="111"/>
        <v>-1.999999999990564E-3</v>
      </c>
      <c r="BK92" s="72">
        <f t="shared" si="112"/>
        <v>-2.0000000001184617E-3</v>
      </c>
      <c r="BL92" s="72">
        <f t="shared" si="113"/>
        <v>-2.0000000000074394E-3</v>
      </c>
      <c r="BM92" s="88">
        <f t="shared" si="131"/>
        <v>-6.0000000001164651E-3</v>
      </c>
      <c r="BN92" s="73">
        <f t="shared" si="114"/>
        <v>-1.9999999999527063E-3</v>
      </c>
      <c r="BO92" s="74">
        <f>SIM_BASE!AB67</f>
        <v>199874.6397255034</v>
      </c>
      <c r="BP92" s="74">
        <f>SIM_BASE!AC67</f>
        <v>115623.13241250459</v>
      </c>
      <c r="BQ92" s="74">
        <f>SIM_BASE!AD67</f>
        <v>93549.785830051507</v>
      </c>
      <c r="BR92" s="95">
        <f t="shared" si="132"/>
        <v>120067.15163055265</v>
      </c>
      <c r="BS92" s="75">
        <f>SIM_BASE!AE67</f>
        <v>14662.758465846584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5.9231247180820068</v>
      </c>
      <c r="AO93" s="74">
        <f>SIM_BASE!F74</f>
        <v>413.61705630488404</v>
      </c>
      <c r="AP93" s="74">
        <f>SIM_BASE!G74</f>
        <v>51.067253605314818</v>
      </c>
      <c r="AQ93" s="95">
        <f t="shared" si="126"/>
        <v>470.60743462828088</v>
      </c>
      <c r="AR93" s="75">
        <f>SIM_BASE!H74</f>
        <v>857.09064130553156</v>
      </c>
      <c r="AS93" s="74">
        <f>SIM_BASE!K74</f>
        <v>26.256338607504283</v>
      </c>
      <c r="AT93" s="74">
        <f>SIM_BASE!L74</f>
        <v>292.53919098252209</v>
      </c>
      <c r="AU93" s="74">
        <f>SIM_BASE!M74</f>
        <v>45.016945680635551</v>
      </c>
      <c r="AV93" s="95">
        <f t="shared" si="127"/>
        <v>363.81247527066193</v>
      </c>
      <c r="AW93" s="74">
        <f>SIM_BASE!N74</f>
        <v>45.137736522578862</v>
      </c>
      <c r="AX93" s="74">
        <f>SIM_BASE!O74</f>
        <v>3547.0379297882109</v>
      </c>
      <c r="AY93" s="98">
        <f t="shared" si="128"/>
        <v>3592.1756663107899</v>
      </c>
      <c r="AZ93" s="72">
        <f>SIM_BASE!V74</f>
        <v>-20.332213889422338</v>
      </c>
      <c r="BA93" s="72">
        <f>SIM_BASE!W74</f>
        <v>121.07886532236188</v>
      </c>
      <c r="BB93" s="72">
        <f>SIM_BASE!X74</f>
        <v>6.0513079246793149</v>
      </c>
      <c r="BC93" s="88">
        <f t="shared" si="129"/>
        <v>106.79795935761886</v>
      </c>
      <c r="BD93" s="73">
        <f>SIM_BASE!Y74</f>
        <v>-424.25735014662683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-2310.8256748586309</v>
      </c>
      <c r="BJ93" s="72">
        <f t="shared" si="111"/>
        <v>-1.9999999999372733E-3</v>
      </c>
      <c r="BK93" s="72">
        <f t="shared" si="112"/>
        <v>-1.9999999999195097E-3</v>
      </c>
      <c r="BL93" s="72">
        <f t="shared" si="113"/>
        <v>-2.0000000000482956E-3</v>
      </c>
      <c r="BM93" s="88">
        <f t="shared" si="131"/>
        <v>-5.9999999999050787E-3</v>
      </c>
      <c r="BN93" s="73">
        <f t="shared" si="114"/>
        <v>-2.0000000004074536E-3</v>
      </c>
      <c r="BO93" s="74">
        <f>SIM_BASE!AB74</f>
        <v>230247.64498253982</v>
      </c>
      <c r="BP93" s="74">
        <f>SIM_BASE!AC74</f>
        <v>115423.94517659591</v>
      </c>
      <c r="BQ93" s="74">
        <f>SIM_BASE!AD74</f>
        <v>90278.307173767855</v>
      </c>
      <c r="BR93" s="95">
        <f t="shared" si="132"/>
        <v>120599.33153681422</v>
      </c>
      <c r="BS93" s="75">
        <f>SIM_BASE!AE74</f>
        <v>16091.60673122813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5.5853867586899915</v>
      </c>
      <c r="AO94" s="74">
        <f>SIM_BASE!F81</f>
        <v>449.87148454912472</v>
      </c>
      <c r="AP94" s="74">
        <f>SIM_BASE!G81</f>
        <v>57.197643250719779</v>
      </c>
      <c r="AQ94" s="95">
        <f t="shared" si="126"/>
        <v>512.65451455853452</v>
      </c>
      <c r="AR94" s="75">
        <f>SIM_BASE!H81</f>
        <v>956.88125687951833</v>
      </c>
      <c r="AS94" s="74">
        <f>SIM_BASE!K81</f>
        <v>23.841494748427564</v>
      </c>
      <c r="AT94" s="74">
        <f>SIM_BASE!L81</f>
        <v>313.94395685307347</v>
      </c>
      <c r="AU94" s="74">
        <f>SIM_BASE!M81</f>
        <v>50.203631131724208</v>
      </c>
      <c r="AV94" s="95">
        <f t="shared" si="127"/>
        <v>387.98908273322525</v>
      </c>
      <c r="AW94" s="74">
        <f>SIM_BASE!N81</f>
        <v>48.060317169493921</v>
      </c>
      <c r="AX94" s="74">
        <f>SIM_BASE!O81</f>
        <v>3832.2938885996768</v>
      </c>
      <c r="AY94" s="98">
        <f t="shared" si="128"/>
        <v>3880.3542057691707</v>
      </c>
      <c r="AZ94" s="72">
        <f>SIM_BASE!V81</f>
        <v>-18.255107989737571</v>
      </c>
      <c r="BA94" s="72">
        <f>SIM_BASE!W81</f>
        <v>135.92852769605113</v>
      </c>
      <c r="BB94" s="72">
        <f>SIM_BASE!X81</f>
        <v>6.9950121189955947</v>
      </c>
      <c r="BC94" s="88">
        <f t="shared" si="129"/>
        <v>124.66843182530916</v>
      </c>
      <c r="BD94" s="73">
        <f>SIM_BASE!Y81</f>
        <v>-623.6955634975385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-2299.7753853921135</v>
      </c>
      <c r="BJ94" s="72">
        <f t="shared" si="111"/>
        <v>-2.0000000000012222E-3</v>
      </c>
      <c r="BK94" s="72">
        <f t="shared" si="112"/>
        <v>-1.999999999891088E-3</v>
      </c>
      <c r="BL94" s="72">
        <f t="shared" si="113"/>
        <v>-2.0000000000243148E-3</v>
      </c>
      <c r="BM94" s="88">
        <f t="shared" si="131"/>
        <v>-5.999999999916625E-3</v>
      </c>
      <c r="BN94" s="73">
        <f t="shared" si="114"/>
        <v>-2.0000000004074536E-3</v>
      </c>
      <c r="BO94" s="74">
        <f>SIM_BASE!AB81</f>
        <v>268512.39150874165</v>
      </c>
      <c r="BP94" s="74">
        <f>SIM_BASE!AC81</f>
        <v>114607.71611461781</v>
      </c>
      <c r="BQ94" s="74">
        <f>SIM_BASE!AD81</f>
        <v>87714.799147534664</v>
      </c>
      <c r="BR94" s="95">
        <f t="shared" si="132"/>
        <v>120585.19210532904</v>
      </c>
      <c r="BS94" s="75">
        <f>SIM_BASE!AE81</f>
        <v>17677.651299893681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5.2210558398445297</v>
      </c>
      <c r="AO95" s="74">
        <f>SIM_BASE!F88</f>
        <v>492.06832210237019</v>
      </c>
      <c r="AP95" s="74">
        <f>SIM_BASE!G88</f>
        <v>64.602081624653351</v>
      </c>
      <c r="AQ95" s="95">
        <f t="shared" si="126"/>
        <v>561.89145956686809</v>
      </c>
      <c r="AR95" s="75">
        <f>SIM_BASE!H88</f>
        <v>1072.162356266741</v>
      </c>
      <c r="AS95" s="74">
        <f>SIM_BASE!K88</f>
        <v>21.46273444223883</v>
      </c>
      <c r="AT95" s="74">
        <f>SIM_BASE!L88</f>
        <v>338.78702491098022</v>
      </c>
      <c r="AU95" s="74">
        <f>SIM_BASE!M88</f>
        <v>56.443736882915999</v>
      </c>
      <c r="AV95" s="95">
        <f t="shared" si="127"/>
        <v>416.69349623613505</v>
      </c>
      <c r="AW95" s="74">
        <f>SIM_BASE!N88</f>
        <v>51.076608553296808</v>
      </c>
      <c r="AX95" s="74">
        <f>SIM_BASE!O88</f>
        <v>4164.402647605265</v>
      </c>
      <c r="AY95" s="98">
        <f t="shared" si="128"/>
        <v>4215.4792561585618</v>
      </c>
      <c r="AZ95" s="72">
        <f>SIM_BASE!V88</f>
        <v>-16.240678602394304</v>
      </c>
      <c r="BA95" s="72">
        <f>SIM_BASE!W88</f>
        <v>153.28229719139</v>
      </c>
      <c r="BB95" s="72">
        <f>SIM_BASE!X88</f>
        <v>8.159344741737268</v>
      </c>
      <c r="BC95" s="88">
        <f t="shared" si="129"/>
        <v>145.20096333073298</v>
      </c>
      <c r="BD95" s="73">
        <f>SIM_BASE!Y88</f>
        <v>-662.4222199364267</v>
      </c>
      <c r="BE95" s="72">
        <f>SIM_BASE!R88</f>
        <v>1E-3</v>
      </c>
      <c r="BF95" s="72">
        <f>SIM_BASE!S88</f>
        <v>1E-3</v>
      </c>
      <c r="BG95" s="72">
        <f>SIM_BASE!T88</f>
        <v>1E-3</v>
      </c>
      <c r="BH95" s="88">
        <f t="shared" si="130"/>
        <v>3.0000000000000001E-3</v>
      </c>
      <c r="BI95" s="75">
        <f>SIM_BASE!U88</f>
        <v>-2480.8926799553938</v>
      </c>
      <c r="BJ95" s="72">
        <f t="shared" si="111"/>
        <v>-1.9999999999976694E-3</v>
      </c>
      <c r="BK95" s="72">
        <f t="shared" si="112"/>
        <v>-2.0000000000331966E-3</v>
      </c>
      <c r="BL95" s="72">
        <f t="shared" si="113"/>
        <v>-1.999999999915957E-3</v>
      </c>
      <c r="BM95" s="88">
        <f t="shared" si="131"/>
        <v>-5.999999999946823E-3</v>
      </c>
      <c r="BN95" s="73">
        <f t="shared" si="114"/>
        <v>-2.0000000004074536E-3</v>
      </c>
      <c r="BO95" s="74">
        <f>SIM_BASE!AB88</f>
        <v>316359.03620229464</v>
      </c>
      <c r="BP95" s="74">
        <f>SIM_BASE!AC88</f>
        <v>113078.27462634468</v>
      </c>
      <c r="BQ95" s="74">
        <f>SIM_BASE!AD88</f>
        <v>84534.401341766948</v>
      </c>
      <c r="BR95" s="95">
        <f t="shared" si="132"/>
        <v>119682.2609003883</v>
      </c>
      <c r="BS95" s="75">
        <f>SIM_BASE!AE88</f>
        <v>19434.464331809868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4.8430873063213165</v>
      </c>
      <c r="AO96" s="74">
        <f>SIM_BASE!F95</f>
        <v>540.9986115055525</v>
      </c>
      <c r="AP96" s="74">
        <f>SIM_BASE!G95</f>
        <v>74.098337330477079</v>
      </c>
      <c r="AQ96" s="95">
        <f t="shared" ref="AQ96" si="133">SUM(AN96:AP96)</f>
        <v>619.94003614235089</v>
      </c>
      <c r="AR96" s="75">
        <f>SIM_BASE!H95</f>
        <v>1210.0115163727523</v>
      </c>
      <c r="AS96" s="74">
        <f>SIM_BASE!K95</f>
        <v>19.112772289417123</v>
      </c>
      <c r="AT96" s="74">
        <f>SIM_BASE!L95</f>
        <v>367.83083623589175</v>
      </c>
      <c r="AU96" s="74">
        <f>SIM_BASE!M95</f>
        <v>63.486120957051767</v>
      </c>
      <c r="AV96" s="95">
        <f t="shared" ref="AV96" si="134">SUM(AS96:AU96)</f>
        <v>450.42972948236064</v>
      </c>
      <c r="AW96" s="74">
        <f>SIM_BASE!N95</f>
        <v>54.760104289707648</v>
      </c>
      <c r="AX96" s="74">
        <f>SIM_BASE!O95</f>
        <v>4559.963751987807</v>
      </c>
      <c r="AY96" s="98">
        <f t="shared" ref="AY96" si="135">SUM(AW96:AX96)</f>
        <v>4614.7238562775146</v>
      </c>
      <c r="AZ96" s="72">
        <f>SIM_BASE!V95</f>
        <v>-14.268684983095804</v>
      </c>
      <c r="BA96" s="72">
        <f>SIM_BASE!W95</f>
        <v>173.16877526966084</v>
      </c>
      <c r="BB96" s="72">
        <f>SIM_BASE!X95</f>
        <v>10.613216373425288</v>
      </c>
      <c r="BC96" s="88">
        <f t="shared" ref="BC96" si="136">SUM(AZ96:BB96)</f>
        <v>169.51330665999035</v>
      </c>
      <c r="BD96" s="73">
        <f>SIM_BASE!Y95</f>
        <v>-716.47880646705573</v>
      </c>
      <c r="BE96" s="72">
        <f>SIM_BASE!R95</f>
        <v>1E-3</v>
      </c>
      <c r="BF96" s="72">
        <f>SIM_BASE!S95</f>
        <v>1E-3</v>
      </c>
      <c r="BG96" s="72">
        <f>SIM_BASE!T95</f>
        <v>1E-3</v>
      </c>
      <c r="BH96" s="88">
        <f t="shared" ref="BH96" si="137">SUM(BE96:BG96)</f>
        <v>3.0000000000000001E-3</v>
      </c>
      <c r="BI96" s="75">
        <f>SIM_BASE!U95</f>
        <v>-2688.2315334377058</v>
      </c>
      <c r="BJ96" s="72">
        <f t="shared" ref="BJ96" si="138">AN96-AS96-AZ96-BE96</f>
        <v>-2.0000000000029985E-3</v>
      </c>
      <c r="BK96" s="72">
        <f t="shared" ref="BK96" si="139">AO96-AT96-BA96-BF96</f>
        <v>-2.00000000009004E-3</v>
      </c>
      <c r="BL96" s="72">
        <f t="shared" ref="BL96" si="140">AP96-AU96-BB96-BG96</f>
        <v>-1.9999999999763532E-3</v>
      </c>
      <c r="BM96" s="88">
        <f t="shared" ref="BM96" si="141">SUM(BJ96:BL96)</f>
        <v>-6.0000000000693917E-3</v>
      </c>
      <c r="BN96" s="73">
        <f t="shared" ref="BN96" si="142">AR96-AW96-AX96-BD96-BI96</f>
        <v>-2.000000000862201E-3</v>
      </c>
      <c r="BO96" s="74">
        <f>SIM_BASE!AB95</f>
        <v>377504.46886474313</v>
      </c>
      <c r="BP96" s="74">
        <f>SIM_BASE!AC95</f>
        <v>110926.01871347736</v>
      </c>
      <c r="BQ96" s="74">
        <f>SIM_BASE!AD95</f>
        <v>81591.660242052749</v>
      </c>
      <c r="BR96" s="95">
        <f t="shared" ref="BR96" si="143">SUMPRODUCT(BO96:BQ96,AS96:AU96)/AV96</f>
        <v>118103.00631730977</v>
      </c>
      <c r="BS96" s="75">
        <f>SIM_BASE!AE95</f>
        <v>21393.71747931507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138.54493121500957</v>
      </c>
      <c r="AO98" s="74">
        <f>SIM_BASE!F19</f>
        <v>91.361995886045349</v>
      </c>
      <c r="AP98" s="74">
        <f>SIM_BASE!G19</f>
        <v>10.236660340349946</v>
      </c>
      <c r="AQ98" s="95">
        <f t="shared" si="126"/>
        <v>240.14358744140486</v>
      </c>
      <c r="AR98" s="75">
        <f>SIM_BASE!H19</f>
        <v>176.55685163798611</v>
      </c>
      <c r="AS98" s="74">
        <f>SIM_BASE!K19</f>
        <v>127.66683506536891</v>
      </c>
      <c r="AT98" s="74">
        <f>SIM_BASE!L19</f>
        <v>95.802728183571901</v>
      </c>
      <c r="AU98" s="74">
        <f>SIM_BASE!M19</f>
        <v>11.789556749282248</v>
      </c>
      <c r="AV98" s="95">
        <f t="shared" si="127"/>
        <v>235.25911999822304</v>
      </c>
      <c r="AW98" s="74">
        <f>SIM_BASE!N19</f>
        <v>28.062262063174131</v>
      </c>
      <c r="AX98" s="74">
        <f>SIM_BASE!O19</f>
        <v>1553.0401959756323</v>
      </c>
      <c r="AY98" s="98">
        <f t="shared" si="128"/>
        <v>1581.1024580388064</v>
      </c>
      <c r="AZ98" s="72">
        <f>SIM_BASE!V19</f>
        <v>10.879096149640613</v>
      </c>
      <c r="BA98" s="72">
        <f>SIM_BASE!W19</f>
        <v>-4.4397322975265423</v>
      </c>
      <c r="BB98" s="72">
        <f>SIM_BASE!X19</f>
        <v>-1.5518964089323037</v>
      </c>
      <c r="BC98" s="88">
        <f t="shared" si="129"/>
        <v>4.8874674431817677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-1404.5446064008202</v>
      </c>
      <c r="BJ98" s="72">
        <f t="shared" si="111"/>
        <v>-1.9999999999585896E-3</v>
      </c>
      <c r="BK98" s="72">
        <f t="shared" si="112"/>
        <v>-2.0000000000092158E-3</v>
      </c>
      <c r="BL98" s="72">
        <f t="shared" si="113"/>
        <v>-1.9999999999981135E-3</v>
      </c>
      <c r="BM98" s="88">
        <f t="shared" si="131"/>
        <v>-5.9999999999659189E-3</v>
      </c>
      <c r="BN98" s="73">
        <f t="shared" si="114"/>
        <v>-2.00000000018008E-3</v>
      </c>
      <c r="BO98" s="74">
        <f>SIM_BASE!AB19</f>
        <v>114846.3241701575</v>
      </c>
      <c r="BP98" s="74">
        <f>SIM_BASE!AC19</f>
        <v>83815.404878930742</v>
      </c>
      <c r="BQ98" s="74">
        <f>SIM_BASE!AD19</f>
        <v>92506.906372316618</v>
      </c>
      <c r="BR98" s="95">
        <f t="shared" si="132"/>
        <v>101090.34922626684</v>
      </c>
      <c r="BS98" s="75">
        <f>SIM_BASE!AE19</f>
        <v>7548.780345366783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149.85653701729638</v>
      </c>
      <c r="AO99" s="74">
        <f>SIM_BASE!F26</f>
        <v>105.76936849530942</v>
      </c>
      <c r="AP99" s="74">
        <f>SIM_BASE!G26</f>
        <v>10.302280204181805</v>
      </c>
      <c r="AQ99" s="95">
        <f t="shared" si="126"/>
        <v>265.9281857167876</v>
      </c>
      <c r="AR99" s="75">
        <f>SIM_BASE!H26</f>
        <v>190.54073381833979</v>
      </c>
      <c r="AS99" s="74">
        <f>SIM_BASE!K26</f>
        <v>154.30150053601312</v>
      </c>
      <c r="AT99" s="74">
        <f>SIM_BASE!L26</f>
        <v>109.58343895089482</v>
      </c>
      <c r="AU99" s="74">
        <f>SIM_BASE!M26</f>
        <v>11.770410199389763</v>
      </c>
      <c r="AV99" s="95">
        <f t="shared" si="127"/>
        <v>275.65534968629765</v>
      </c>
      <c r="AW99" s="74">
        <f>SIM_BASE!N26</f>
        <v>28.064680875910163</v>
      </c>
      <c r="AX99" s="74">
        <f>SIM_BASE!O26</f>
        <v>1780.5331710231753</v>
      </c>
      <c r="AY99" s="98">
        <f t="shared" si="128"/>
        <v>1808.5978518990855</v>
      </c>
      <c r="AZ99" s="72">
        <f>SIM_BASE!V26</f>
        <v>-4.4439635187167488</v>
      </c>
      <c r="BA99" s="72">
        <f>SIM_BASE!W26</f>
        <v>-3.8130704555853643</v>
      </c>
      <c r="BB99" s="72">
        <f>SIM_BASE!X26</f>
        <v>-1.4671299952079604</v>
      </c>
      <c r="BC99" s="88">
        <f t="shared" si="129"/>
        <v>-9.724163969510073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-1618.0561180807454</v>
      </c>
      <c r="BJ99" s="72">
        <f t="shared" si="111"/>
        <v>-1.9999999999985576E-3</v>
      </c>
      <c r="BK99" s="72">
        <f t="shared" si="112"/>
        <v>-2.000000000030088E-3</v>
      </c>
      <c r="BL99" s="72">
        <f t="shared" si="113"/>
        <v>-1.9999999999976694E-3</v>
      </c>
      <c r="BM99" s="88">
        <f t="shared" si="131"/>
        <v>-6.000000000026315E-3</v>
      </c>
      <c r="BN99" s="73">
        <f t="shared" si="114"/>
        <v>-2.0000000004074536E-3</v>
      </c>
      <c r="BO99" s="74">
        <f>SIM_BASE!AB26</f>
        <v>133067.74724145944</v>
      </c>
      <c r="BP99" s="74">
        <f>SIM_BASE!AC26</f>
        <v>102826.41891022137</v>
      </c>
      <c r="BQ99" s="74">
        <f>SIM_BASE!AD26</f>
        <v>92640.162940257738</v>
      </c>
      <c r="BR99" s="95">
        <f t="shared" si="132"/>
        <v>119319.42705870722</v>
      </c>
      <c r="BS99" s="75">
        <f>SIM_BASE!AE26</f>
        <v>8181.4840389993124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154.12040406098038</v>
      </c>
      <c r="AO100" s="74">
        <f>SIM_BASE!F33</f>
        <v>110.68887979758523</v>
      </c>
      <c r="AP100" s="74">
        <f>SIM_BASE!G33</f>
        <v>10.924771152938305</v>
      </c>
      <c r="AQ100" s="95">
        <f t="shared" si="126"/>
        <v>275.73405501150393</v>
      </c>
      <c r="AR100" s="75">
        <f>SIM_BASE!H33</f>
        <v>207.67193916100757</v>
      </c>
      <c r="AS100" s="74">
        <f>SIM_BASE!K33</f>
        <v>160.05302702152599</v>
      </c>
      <c r="AT100" s="74">
        <f>SIM_BASE!L33</f>
        <v>114.85104604722696</v>
      </c>
      <c r="AU100" s="74">
        <f>SIM_BASE!M33</f>
        <v>12.348507556871221</v>
      </c>
      <c r="AV100" s="95">
        <f t="shared" si="127"/>
        <v>287.25258062562415</v>
      </c>
      <c r="AW100" s="74">
        <f>SIM_BASE!N33</f>
        <v>27.648840969094557</v>
      </c>
      <c r="AX100" s="74">
        <f>SIM_BASE!O33</f>
        <v>1828.0337859589831</v>
      </c>
      <c r="AY100" s="98">
        <f t="shared" si="128"/>
        <v>1855.6826269280778</v>
      </c>
      <c r="AZ100" s="72">
        <f>SIM_BASE!V33</f>
        <v>-5.9316229605456403</v>
      </c>
      <c r="BA100" s="72">
        <f>SIM_BASE!W33</f>
        <v>-4.161166249641723</v>
      </c>
      <c r="BB100" s="72">
        <f>SIM_BASE!X33</f>
        <v>-1.4227364039329173</v>
      </c>
      <c r="BC100" s="88">
        <f t="shared" si="129"/>
        <v>-11.51552561412028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-1648.0096877670701</v>
      </c>
      <c r="BJ100" s="72">
        <f t="shared" si="111"/>
        <v>-1.9999999999745768E-3</v>
      </c>
      <c r="BK100" s="72">
        <f t="shared" si="112"/>
        <v>-2.000000000005663E-3</v>
      </c>
      <c r="BL100" s="72">
        <f t="shared" si="113"/>
        <v>-1.9999999999981135E-3</v>
      </c>
      <c r="BM100" s="88">
        <f t="shared" si="131"/>
        <v>-5.9999999999783534E-3</v>
      </c>
      <c r="BN100" s="73">
        <f t="shared" si="114"/>
        <v>-1.9999999999527063E-3</v>
      </c>
      <c r="BO100" s="74">
        <f>SIM_BASE!AB33</f>
        <v>140713.38838710016</v>
      </c>
      <c r="BP100" s="74">
        <f>SIM_BASE!AC33</f>
        <v>106547.58333141007</v>
      </c>
      <c r="BQ100" s="74">
        <f>SIM_BASE!AD33</f>
        <v>95537.944579989824</v>
      </c>
      <c r="BR100" s="95">
        <f t="shared" si="132"/>
        <v>125110.99501897962</v>
      </c>
      <c r="BS100" s="75">
        <f>SIM_BASE!AE33</f>
        <v>9054.3085090469285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158.51766181786874</v>
      </c>
      <c r="AO101" s="74">
        <f>SIM_BASE!F40</f>
        <v>116.52490864897496</v>
      </c>
      <c r="AP101" s="74">
        <f>SIM_BASE!G40</f>
        <v>11.673961592730677</v>
      </c>
      <c r="AQ101" s="95">
        <f t="shared" si="126"/>
        <v>286.71653205957438</v>
      </c>
      <c r="AR101" s="75">
        <f>SIM_BASE!H40</f>
        <v>227.25405291449624</v>
      </c>
      <c r="AS101" s="74">
        <f>SIM_BASE!K40</f>
        <v>165.96509253813082</v>
      </c>
      <c r="AT101" s="74">
        <f>SIM_BASE!L40</f>
        <v>120.97432410182522</v>
      </c>
      <c r="AU101" s="74">
        <f>SIM_BASE!M40</f>
        <v>13.069483275194214</v>
      </c>
      <c r="AV101" s="95">
        <f t="shared" si="127"/>
        <v>300.00889991515027</v>
      </c>
      <c r="AW101" s="74">
        <f>SIM_BASE!N40</f>
        <v>27.256375944036339</v>
      </c>
      <c r="AX101" s="74">
        <f>SIM_BASE!O40</f>
        <v>1878.1092751980354</v>
      </c>
      <c r="AY101" s="98">
        <f t="shared" si="128"/>
        <v>1905.3656511420718</v>
      </c>
      <c r="AZ101" s="72">
        <f>SIM_BASE!V40</f>
        <v>-7.4464307202620841</v>
      </c>
      <c r="BA101" s="72">
        <f>SIM_BASE!W40</f>
        <v>-4.4484154528502469</v>
      </c>
      <c r="BB101" s="72">
        <f>SIM_BASE!X40</f>
        <v>-1.3945216824635387</v>
      </c>
      <c r="BC101" s="88">
        <f t="shared" si="129"/>
        <v>-13.28936785557587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-1678.1105982275756</v>
      </c>
      <c r="BJ101" s="72">
        <f t="shared" si="111"/>
        <v>-1.9999999999923404E-3</v>
      </c>
      <c r="BK101" s="72">
        <f t="shared" si="112"/>
        <v>-2.0000000000136567E-3</v>
      </c>
      <c r="BL101" s="72">
        <f t="shared" si="113"/>
        <v>-1.9999999999981135E-3</v>
      </c>
      <c r="BM101" s="88">
        <f t="shared" si="131"/>
        <v>-6.0000000000041106E-3</v>
      </c>
      <c r="BN101" s="73">
        <f t="shared" si="114"/>
        <v>-1.9999999999527063E-3</v>
      </c>
      <c r="BO101" s="74">
        <f>SIM_BASE!AB40</f>
        <v>148655.09077191484</v>
      </c>
      <c r="BP101" s="74">
        <f>SIM_BASE!AC40</f>
        <v>109684.75652225318</v>
      </c>
      <c r="BQ101" s="74">
        <f>SIM_BASE!AD40</f>
        <v>97603.84478017746</v>
      </c>
      <c r="BR101" s="95">
        <f t="shared" si="132"/>
        <v>130716.87876199141</v>
      </c>
      <c r="BS101" s="75">
        <f>SIM_BASE!AE40</f>
        <v>10026.7249388088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162.99884048017066</v>
      </c>
      <c r="AO102" s="74">
        <f>SIM_BASE!F47</f>
        <v>123.36586154825804</v>
      </c>
      <c r="AP102" s="74">
        <f>SIM_BASE!G47</f>
        <v>12.576856707032684</v>
      </c>
      <c r="AQ102" s="95">
        <f t="shared" si="126"/>
        <v>298.9415587354614</v>
      </c>
      <c r="AR102" s="75">
        <f>SIM_BASE!H47</f>
        <v>248.32503704792279</v>
      </c>
      <c r="AS102" s="74">
        <f>SIM_BASE!K47</f>
        <v>172.17996000275846</v>
      </c>
      <c r="AT102" s="74">
        <f>SIM_BASE!L47</f>
        <v>128.15725647542422</v>
      </c>
      <c r="AU102" s="74">
        <f>SIM_BASE!M47</f>
        <v>13.952250549364571</v>
      </c>
      <c r="AV102" s="95">
        <f t="shared" si="127"/>
        <v>314.28946702754723</v>
      </c>
      <c r="AW102" s="74">
        <f>SIM_BASE!N47</f>
        <v>27.015662102262546</v>
      </c>
      <c r="AX102" s="74">
        <f>SIM_BASE!O47</f>
        <v>1933.9456033945246</v>
      </c>
      <c r="AY102" s="98">
        <f t="shared" si="128"/>
        <v>1960.9612654967871</v>
      </c>
      <c r="AZ102" s="72">
        <f>SIM_BASE!V47</f>
        <v>-9.1801195225877876</v>
      </c>
      <c r="BA102" s="72">
        <f>SIM_BASE!W47</f>
        <v>-4.7903949271661741</v>
      </c>
      <c r="BB102" s="72">
        <f>SIM_BASE!X47</f>
        <v>-1.3743938423318902</v>
      </c>
      <c r="BC102" s="88">
        <f t="shared" si="129"/>
        <v>-15.344908292085853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-1712.6352284488642</v>
      </c>
      <c r="BJ102" s="72">
        <f t="shared" si="111"/>
        <v>-2.0000000000189857E-3</v>
      </c>
      <c r="BK102" s="72">
        <f t="shared" si="112"/>
        <v>-2.0000000000065512E-3</v>
      </c>
      <c r="BL102" s="72">
        <f t="shared" si="113"/>
        <v>-1.9999999999965592E-3</v>
      </c>
      <c r="BM102" s="88">
        <f t="shared" si="131"/>
        <v>-6.0000000000220962E-3</v>
      </c>
      <c r="BN102" s="73">
        <f t="shared" si="114"/>
        <v>-2.00000000018008E-3</v>
      </c>
      <c r="BO102" s="74">
        <f>SIM_BASE!AB47</f>
        <v>156719.1457891484</v>
      </c>
      <c r="BP102" s="74">
        <f>SIM_BASE!AC47</f>
        <v>112035.23352505371</v>
      </c>
      <c r="BQ102" s="74">
        <f>SIM_BASE!AD47</f>
        <v>98735.635154354168</v>
      </c>
      <c r="BR102" s="95">
        <f t="shared" si="132"/>
        <v>135924.40476815679</v>
      </c>
      <c r="BS102" s="75">
        <f>SIM_BASE!AE47</f>
        <v>11018.291697342731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167.81646935999296</v>
      </c>
      <c r="AO103" s="74">
        <f>SIM_BASE!F54</f>
        <v>131.0885675697478</v>
      </c>
      <c r="AP103" s="74">
        <f>SIM_BASE!G54</f>
        <v>13.659166368810254</v>
      </c>
      <c r="AQ103" s="95">
        <f t="shared" si="126"/>
        <v>312.56420329855098</v>
      </c>
      <c r="AR103" s="75">
        <f>SIM_BASE!H54</f>
        <v>272.61445703911392</v>
      </c>
      <c r="AS103" s="74">
        <f>SIM_BASE!K54</f>
        <v>178.22510843090834</v>
      </c>
      <c r="AT103" s="74">
        <f>SIM_BASE!L54</f>
        <v>136.80487928054964</v>
      </c>
      <c r="AU103" s="74">
        <f>SIM_BASE!M54</f>
        <v>15.016915360932062</v>
      </c>
      <c r="AV103" s="95">
        <f t="shared" si="127"/>
        <v>330.04690307239002</v>
      </c>
      <c r="AW103" s="74">
        <f>SIM_BASE!N54</f>
        <v>26.739598626735138</v>
      </c>
      <c r="AX103" s="74">
        <f>SIM_BASE!O54</f>
        <v>1990.0818337799174</v>
      </c>
      <c r="AY103" s="98">
        <f t="shared" si="128"/>
        <v>2016.8214324066525</v>
      </c>
      <c r="AZ103" s="72">
        <f>SIM_BASE!V54</f>
        <v>-10.407639070915417</v>
      </c>
      <c r="BA103" s="72">
        <f>SIM_BASE!W54</f>
        <v>-5.7153117108018598</v>
      </c>
      <c r="BB103" s="72">
        <f>SIM_BASE!X54</f>
        <v>-1.3567489921218021</v>
      </c>
      <c r="BC103" s="88">
        <f t="shared" si="129"/>
        <v>-17.47969977383908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-1744.2059753675383</v>
      </c>
      <c r="BJ103" s="72">
        <f t="shared" si="111"/>
        <v>-1.9999999999532605E-3</v>
      </c>
      <c r="BK103" s="72">
        <f t="shared" si="112"/>
        <v>-1.9999999999870113E-3</v>
      </c>
      <c r="BL103" s="72">
        <f t="shared" si="113"/>
        <v>-2.000000000005663E-3</v>
      </c>
      <c r="BM103" s="88">
        <f t="shared" si="131"/>
        <v>-5.9999999999459349E-3</v>
      </c>
      <c r="BN103" s="73">
        <f t="shared" si="114"/>
        <v>-2.0000000004074536E-3</v>
      </c>
      <c r="BO103" s="74">
        <f>SIM_BASE!AB54</f>
        <v>165351.7909030251</v>
      </c>
      <c r="BP103" s="74">
        <f>SIM_BASE!AC54</f>
        <v>113291.33040181834</v>
      </c>
      <c r="BQ103" s="74">
        <f>SIM_BASE!AD54</f>
        <v>98924.491529667372</v>
      </c>
      <c r="BR103" s="95">
        <f t="shared" si="132"/>
        <v>140750.26284468875</v>
      </c>
      <c r="BS103" s="75">
        <f>SIM_BASE!AE54</f>
        <v>12127.796626737925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172.8296708311025</v>
      </c>
      <c r="AO104" s="74">
        <f>SIM_BASE!F61</f>
        <v>140.23245876658643</v>
      </c>
      <c r="AP104" s="74">
        <f>SIM_BASE!G61</f>
        <v>14.847826606488603</v>
      </c>
      <c r="AQ104" s="95">
        <f t="shared" si="126"/>
        <v>327.90995620417749</v>
      </c>
      <c r="AR104" s="75">
        <f>SIM_BASE!H61</f>
        <v>300.64964768532718</v>
      </c>
      <c r="AS104" s="74">
        <f>SIM_BASE!K61</f>
        <v>184.34026370591667</v>
      </c>
      <c r="AT104" s="74">
        <f>SIM_BASE!L61</f>
        <v>146.64893394880883</v>
      </c>
      <c r="AU104" s="74">
        <f>SIM_BASE!M61</f>
        <v>16.422934636780226</v>
      </c>
      <c r="AV104" s="95">
        <f t="shared" si="127"/>
        <v>347.41213229150571</v>
      </c>
      <c r="AW104" s="74">
        <f>SIM_BASE!N61</f>
        <v>26.427190143889565</v>
      </c>
      <c r="AX104" s="74">
        <f>SIM_BASE!O61</f>
        <v>2048.0564325637311</v>
      </c>
      <c r="AY104" s="98">
        <f t="shared" si="128"/>
        <v>2074.4836227076207</v>
      </c>
      <c r="AZ104" s="72">
        <f>SIM_BASE!V61</f>
        <v>-11.509592874814269</v>
      </c>
      <c r="BA104" s="72">
        <f>SIM_BASE!W61</f>
        <v>-6.4154751822224068</v>
      </c>
      <c r="BB104" s="72">
        <f>SIM_BASE!X61</f>
        <v>-1.5741080302916222</v>
      </c>
      <c r="BC104" s="88">
        <f t="shared" si="129"/>
        <v>-19.499176087328298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-1773.832975022294</v>
      </c>
      <c r="BJ104" s="72">
        <f t="shared" si="111"/>
        <v>-1.9999999998964171E-3</v>
      </c>
      <c r="BK104" s="72">
        <f t="shared" si="112"/>
        <v>-1.9999999999923404E-3</v>
      </c>
      <c r="BL104" s="72">
        <f t="shared" si="113"/>
        <v>-2.0000000000014442E-3</v>
      </c>
      <c r="BM104" s="88">
        <f t="shared" si="131"/>
        <v>-5.9999999998902017E-3</v>
      </c>
      <c r="BN104" s="73">
        <f t="shared" si="114"/>
        <v>-1.9999999994979589E-3</v>
      </c>
      <c r="BO104" s="74">
        <f>SIM_BASE!AB61</f>
        <v>174348.06653969758</v>
      </c>
      <c r="BP104" s="74">
        <f>SIM_BASE!AC61</f>
        <v>113881.95790448054</v>
      </c>
      <c r="BQ104" s="74">
        <f>SIM_BASE!AD61</f>
        <v>97335.505169493539</v>
      </c>
      <c r="BR104" s="95">
        <f t="shared" si="132"/>
        <v>145183.67735688188</v>
      </c>
      <c r="BS104" s="75">
        <f>SIM_BASE!AE61</f>
        <v>13369.517522381662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165.84761853244609</v>
      </c>
      <c r="AO105" s="74">
        <f>SIM_BASE!F68</f>
        <v>150.91351232391611</v>
      </c>
      <c r="AP105" s="74">
        <f>SIM_BASE!G68</f>
        <v>16.068629211664135</v>
      </c>
      <c r="AQ105" s="95">
        <f t="shared" si="126"/>
        <v>332.82976006802636</v>
      </c>
      <c r="AR105" s="75">
        <f>SIM_BASE!H68</f>
        <v>332.2903103502257</v>
      </c>
      <c r="AS105" s="74">
        <f>SIM_BASE!K68</f>
        <v>177.06500653087954</v>
      </c>
      <c r="AT105" s="74">
        <f>SIM_BASE!L68</f>
        <v>158.19469805344494</v>
      </c>
      <c r="AU105" s="74">
        <f>SIM_BASE!M68</f>
        <v>18.393317666559064</v>
      </c>
      <c r="AV105" s="95">
        <f t="shared" si="127"/>
        <v>353.65302225088357</v>
      </c>
      <c r="AW105" s="74">
        <f>SIM_BASE!N68</f>
        <v>26.280705696499084</v>
      </c>
      <c r="AX105" s="74">
        <f>SIM_BASE!O68</f>
        <v>2074.1592230911947</v>
      </c>
      <c r="AY105" s="98">
        <f t="shared" si="128"/>
        <v>2100.4399287876936</v>
      </c>
      <c r="AZ105" s="72">
        <f>SIM_BASE!V68</f>
        <v>-11.216387998433495</v>
      </c>
      <c r="BA105" s="72">
        <f>SIM_BASE!W68</f>
        <v>-7.2801857295288483</v>
      </c>
      <c r="BB105" s="72">
        <f>SIM_BASE!X68</f>
        <v>-2.3236884548949268</v>
      </c>
      <c r="BC105" s="88">
        <f t="shared" si="129"/>
        <v>-20.82026218285727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-1768.1486184374683</v>
      </c>
      <c r="BJ105" s="72">
        <f t="shared" si="111"/>
        <v>-1.9999999999568132E-3</v>
      </c>
      <c r="BK105" s="72">
        <f t="shared" si="112"/>
        <v>-1.9999999999807941E-3</v>
      </c>
      <c r="BL105" s="72">
        <f t="shared" si="113"/>
        <v>-2.0000000000021103E-3</v>
      </c>
      <c r="BM105" s="88">
        <f t="shared" si="131"/>
        <v>-5.9999999999397176E-3</v>
      </c>
      <c r="BN105" s="73">
        <f t="shared" si="114"/>
        <v>-1.9999999997253326E-3</v>
      </c>
      <c r="BO105" s="74">
        <f>SIM_BASE!AB68</f>
        <v>199304.03289246673</v>
      </c>
      <c r="BP105" s="74">
        <f>SIM_BASE!AC68</f>
        <v>114376.12148237048</v>
      </c>
      <c r="BQ105" s="74">
        <f>SIM_BASE!AD68</f>
        <v>93966.850641301877</v>
      </c>
      <c r="BR105" s="95">
        <f t="shared" si="132"/>
        <v>155835.87458511212</v>
      </c>
      <c r="BS105" s="75">
        <f>SIM_BASE!AE68</f>
        <v>14656.436664595552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157.58576402330249</v>
      </c>
      <c r="AO106" s="74">
        <f>SIM_BASE!F75</f>
        <v>163.2418805459175</v>
      </c>
      <c r="AP106" s="74">
        <f>SIM_BASE!G75</f>
        <v>17.644738849010153</v>
      </c>
      <c r="AQ106" s="95">
        <f t="shared" si="126"/>
        <v>338.47238341823009</v>
      </c>
      <c r="AR106" s="75">
        <f>SIM_BASE!H75</f>
        <v>368.94272021933836</v>
      </c>
      <c r="AS106" s="74">
        <f>SIM_BASE!K75</f>
        <v>168.63859720790745</v>
      </c>
      <c r="AT106" s="74">
        <f>SIM_BASE!L75</f>
        <v>171.71468670810023</v>
      </c>
      <c r="AU106" s="74">
        <f>SIM_BASE!M75</f>
        <v>20.637875455723272</v>
      </c>
      <c r="AV106" s="95">
        <f t="shared" si="127"/>
        <v>360.99115937173093</v>
      </c>
      <c r="AW106" s="74">
        <f>SIM_BASE!N75</f>
        <v>26.179798127728173</v>
      </c>
      <c r="AX106" s="74">
        <f>SIM_BASE!O75</f>
        <v>2102.7484094917677</v>
      </c>
      <c r="AY106" s="98">
        <f t="shared" si="128"/>
        <v>2128.9282076194959</v>
      </c>
      <c r="AZ106" s="72">
        <f>SIM_BASE!V75</f>
        <v>-11.051833184604952</v>
      </c>
      <c r="BA106" s="72">
        <f>SIM_BASE!W75</f>
        <v>-8.4718061621827125</v>
      </c>
      <c r="BB106" s="72">
        <f>SIM_BASE!X75</f>
        <v>-2.992136606713117</v>
      </c>
      <c r="BC106" s="88">
        <f t="shared" si="129"/>
        <v>-22.515775953500782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-1759.9844874001574</v>
      </c>
      <c r="BJ106" s="72">
        <f t="shared" si="111"/>
        <v>-2.0000000000118803E-3</v>
      </c>
      <c r="BK106" s="72">
        <f t="shared" si="112"/>
        <v>-2.0000000000225384E-3</v>
      </c>
      <c r="BL106" s="72">
        <f t="shared" si="113"/>
        <v>-2.0000000000016662E-3</v>
      </c>
      <c r="BM106" s="88">
        <f t="shared" si="131"/>
        <v>-6.000000000036085E-3</v>
      </c>
      <c r="BN106" s="73">
        <f t="shared" si="114"/>
        <v>-2.00000000018008E-3</v>
      </c>
      <c r="BO106" s="74">
        <f>SIM_BASE!AB75</f>
        <v>229425.14873859962</v>
      </c>
      <c r="BP106" s="74">
        <f>SIM_BASE!AC75</f>
        <v>114082.26491726629</v>
      </c>
      <c r="BQ106" s="74">
        <f>SIM_BASE!AD75</f>
        <v>90696.601022763745</v>
      </c>
      <c r="BR106" s="95">
        <f t="shared" si="132"/>
        <v>166628.23789802613</v>
      </c>
      <c r="BS106" s="75">
        <f>SIM_BASE!AE75</f>
        <v>16085.450563780236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148.595368645333</v>
      </c>
      <c r="AO107" s="74">
        <f>SIM_BASE!F82</f>
        <v>177.56236916897356</v>
      </c>
      <c r="AP107" s="74">
        <f>SIM_BASE!G82</f>
        <v>19.76475338618236</v>
      </c>
      <c r="AQ107" s="95">
        <f t="shared" si="126"/>
        <v>345.92249120048888</v>
      </c>
      <c r="AR107" s="75">
        <f>SIM_BASE!H82</f>
        <v>411.91784888718871</v>
      </c>
      <c r="AS107" s="74">
        <f>SIM_BASE!K82</f>
        <v>158.76801771530569</v>
      </c>
      <c r="AT107" s="74">
        <f>SIM_BASE!L82</f>
        <v>187.52162795824611</v>
      </c>
      <c r="AU107" s="74">
        <f>SIM_BASE!M82</f>
        <v>23.065294544211135</v>
      </c>
      <c r="AV107" s="95">
        <f t="shared" si="127"/>
        <v>369.35494021776299</v>
      </c>
      <c r="AW107" s="74">
        <f>SIM_BASE!N82</f>
        <v>26.105761234072659</v>
      </c>
      <c r="AX107" s="74">
        <f>SIM_BASE!O82</f>
        <v>2146.7202656193504</v>
      </c>
      <c r="AY107" s="98">
        <f t="shared" si="128"/>
        <v>2172.8260268534232</v>
      </c>
      <c r="AZ107" s="72">
        <f>SIM_BASE!V82</f>
        <v>-10.171649069972688</v>
      </c>
      <c r="BA107" s="72">
        <f>SIM_BASE!W82</f>
        <v>-9.9582587892725289</v>
      </c>
      <c r="BB107" s="72">
        <f>SIM_BASE!X82</f>
        <v>-3.2995411580287786</v>
      </c>
      <c r="BC107" s="88">
        <f t="shared" si="129"/>
        <v>-23.429449017273992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-1760.9071779662343</v>
      </c>
      <c r="BJ107" s="72">
        <f t="shared" si="111"/>
        <v>-2.0000000000047749E-3</v>
      </c>
      <c r="BK107" s="72">
        <f t="shared" si="112"/>
        <v>-2.0000000000243148E-3</v>
      </c>
      <c r="BL107" s="72">
        <f t="shared" si="113"/>
        <v>-1.9999999999963372E-3</v>
      </c>
      <c r="BM107" s="88">
        <f t="shared" si="131"/>
        <v>-6.0000000000254268E-3</v>
      </c>
      <c r="BN107" s="73">
        <f t="shared" si="114"/>
        <v>-1.9999999999527063E-3</v>
      </c>
      <c r="BO107" s="74">
        <f>SIM_BASE!AB82</f>
        <v>267351.17642221076</v>
      </c>
      <c r="BP107" s="74">
        <f>SIM_BASE!AC82</f>
        <v>113181.25958233024</v>
      </c>
      <c r="BQ107" s="74">
        <f>SIM_BASE!AD82</f>
        <v>88125.70864654929</v>
      </c>
      <c r="BR107" s="95">
        <f t="shared" si="132"/>
        <v>177886.87421851078</v>
      </c>
      <c r="BS107" s="75">
        <f>SIM_BASE!AE82</f>
        <v>17672.469297738306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138.97279401759144</v>
      </c>
      <c r="AO108" s="74">
        <f>SIM_BASE!F89</f>
        <v>194.21189695775601</v>
      </c>
      <c r="AP108" s="74">
        <f>SIM_BASE!G89</f>
        <v>22.326074118403916</v>
      </c>
      <c r="AQ108" s="95">
        <f t="shared" si="126"/>
        <v>355.51076509375139</v>
      </c>
      <c r="AR108" s="75">
        <f>SIM_BASE!H89</f>
        <v>462.30067462264969</v>
      </c>
      <c r="AS108" s="74">
        <f>SIM_BASE!K89</f>
        <v>147.88327150315138</v>
      </c>
      <c r="AT108" s="74">
        <f>SIM_BASE!L89</f>
        <v>206.01508715376809</v>
      </c>
      <c r="AU108" s="74">
        <f>SIM_BASE!M89</f>
        <v>25.988111062619218</v>
      </c>
      <c r="AV108" s="95">
        <f t="shared" si="127"/>
        <v>379.8864697195387</v>
      </c>
      <c r="AW108" s="74">
        <f>SIM_BASE!N89</f>
        <v>26.019294398277957</v>
      </c>
      <c r="AX108" s="74">
        <f>SIM_BASE!O89</f>
        <v>2204.7747106889956</v>
      </c>
      <c r="AY108" s="98">
        <f t="shared" si="128"/>
        <v>2230.7940050872735</v>
      </c>
      <c r="AZ108" s="72">
        <f>SIM_BASE!V89</f>
        <v>-8.9094774855600267</v>
      </c>
      <c r="BA108" s="72">
        <f>SIM_BASE!W89</f>
        <v>-11.802190196012106</v>
      </c>
      <c r="BB108" s="72">
        <f>SIM_BASE!X89</f>
        <v>-3.6610369442153012</v>
      </c>
      <c r="BC108" s="88">
        <f t="shared" si="129"/>
        <v>-24.372704625787431</v>
      </c>
      <c r="BD108" s="73">
        <f>SIM_BASE!Y89</f>
        <v>-177.03200505358976</v>
      </c>
      <c r="BE108" s="72">
        <f>SIM_BASE!R89</f>
        <v>1E-3</v>
      </c>
      <c r="BF108" s="72">
        <f>SIM_BASE!S89</f>
        <v>1E-3</v>
      </c>
      <c r="BG108" s="72">
        <f>SIM_BASE!T89</f>
        <v>1E-3</v>
      </c>
      <c r="BH108" s="88">
        <f t="shared" si="130"/>
        <v>3.0000000000000001E-3</v>
      </c>
      <c r="BI108" s="75">
        <f>SIM_BASE!U89</f>
        <v>-1591.4593254110343</v>
      </c>
      <c r="BJ108" s="72">
        <f t="shared" si="111"/>
        <v>-1.999999999910628E-3</v>
      </c>
      <c r="BK108" s="72">
        <f t="shared" si="112"/>
        <v>-1.9999999999763532E-3</v>
      </c>
      <c r="BL108" s="72">
        <f t="shared" si="113"/>
        <v>-2.0000000000007781E-3</v>
      </c>
      <c r="BM108" s="88">
        <f t="shared" si="131"/>
        <v>-5.9999999998877592E-3</v>
      </c>
      <c r="BN108" s="73">
        <f t="shared" si="114"/>
        <v>-1.9999999997253326E-3</v>
      </c>
      <c r="BO108" s="74">
        <f>SIM_BASE!AB89</f>
        <v>315117.26110858063</v>
      </c>
      <c r="BP108" s="74">
        <f>SIM_BASE!AC89</f>
        <v>111601.52402815406</v>
      </c>
      <c r="BQ108" s="74">
        <f>SIM_BASE!AD89</f>
        <v>84950.70185831991</v>
      </c>
      <c r="BR108" s="95">
        <f t="shared" si="132"/>
        <v>189003.51335690587</v>
      </c>
      <c r="BS108" s="75">
        <f>SIM_BASE!AE89</f>
        <v>19435.188409650349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128.89877532443421</v>
      </c>
      <c r="AO109" s="78">
        <f>SIM_BASE!F96</f>
        <v>213.55438476933745</v>
      </c>
      <c r="AP109" s="78">
        <f>SIM_BASE!G96</f>
        <v>25.611301053488724</v>
      </c>
      <c r="AQ109" s="96">
        <f>SUM(AN109:AP109)</f>
        <v>368.06446114726037</v>
      </c>
      <c r="AR109" s="79">
        <f>SIM_BASE!H96</f>
        <v>521.64203643160408</v>
      </c>
      <c r="AS109" s="78">
        <f>SIM_BASE!K96</f>
        <v>136.30993953090436</v>
      </c>
      <c r="AT109" s="78">
        <f>SIM_BASE!L96</f>
        <v>227.76098674347458</v>
      </c>
      <c r="AU109" s="78">
        <f>SIM_BASE!M96</f>
        <v>29.309149752284402</v>
      </c>
      <c r="AV109" s="96">
        <f t="shared" ref="AV109" si="144">SUM(AS109:AU109)</f>
        <v>393.38007602666335</v>
      </c>
      <c r="AW109" s="78">
        <f>SIM_BASE!N96</f>
        <v>25.976131995317303</v>
      </c>
      <c r="AX109" s="78">
        <f>SIM_BASE!O96</f>
        <v>2285.016756152781</v>
      </c>
      <c r="AY109" s="99">
        <f t="shared" ref="AY109" si="145">SUM(AW109:AX109)</f>
        <v>2310.9928881480982</v>
      </c>
      <c r="AZ109" s="76">
        <f>SIM_BASE!V96</f>
        <v>-7.4101642064702382</v>
      </c>
      <c r="BA109" s="76">
        <f>SIM_BASE!W96</f>
        <v>-14.205601974137071</v>
      </c>
      <c r="BB109" s="76">
        <f>SIM_BASE!X96</f>
        <v>-3.6968486987956815</v>
      </c>
      <c r="BC109" s="89">
        <f t="shared" ref="BC109" si="146">SUM(AZ109:BB109)</f>
        <v>-25.312614879402989</v>
      </c>
      <c r="BD109" s="77">
        <f>SIM_BASE!Y96</f>
        <v>-399.66863011426437</v>
      </c>
      <c r="BE109" s="76">
        <f>SIM_BASE!R96</f>
        <v>1E-3</v>
      </c>
      <c r="BF109" s="76">
        <f>SIM_BASE!S96</f>
        <v>1E-3</v>
      </c>
      <c r="BG109" s="76">
        <f>SIM_BASE!T96</f>
        <v>1E-3</v>
      </c>
      <c r="BH109" s="89">
        <f t="shared" ref="BH109" si="147">SUM(BE109:BG109)</f>
        <v>3.0000000000000001E-3</v>
      </c>
      <c r="BI109" s="79">
        <f>SIM_BASE!U96</f>
        <v>-1389.6802216022299</v>
      </c>
      <c r="BJ109" s="76">
        <f t="shared" ref="BJ109" si="148">AN109-AS109-AZ109-BE109</f>
        <v>-1.9999999999088516E-3</v>
      </c>
      <c r="BK109" s="76">
        <f t="shared" ref="BK109" si="149">AO109-AT109-BA109-BF109</f>
        <v>-2.0000000000580656E-3</v>
      </c>
      <c r="BL109" s="76">
        <f t="shared" ref="BL109" si="150">AP109-AU109-BB109-BG109</f>
        <v>-1.9999999999963372E-3</v>
      </c>
      <c r="BM109" s="89">
        <f t="shared" ref="BM109" si="151">SUM(BJ109:BL109)</f>
        <v>-5.9999999999632543E-3</v>
      </c>
      <c r="BN109" s="77">
        <f t="shared" ref="BN109" si="152">AR109-AW109-AX109-BD109-BI109</f>
        <v>-1.9999999997253326E-3</v>
      </c>
      <c r="BO109" s="78">
        <f>SIM_BASE!AB96</f>
        <v>375559.14920311992</v>
      </c>
      <c r="BP109" s="78">
        <f>SIM_BASE!AC96</f>
        <v>109428.65881921927</v>
      </c>
      <c r="BQ109" s="78">
        <f>SIM_BASE!AD96</f>
        <v>82010.777781759127</v>
      </c>
      <c r="BR109" s="96">
        <f t="shared" ref="BR109" si="153">SUMPRODUCT(BO109:BQ109,AS109:AU109)/AV109</f>
        <v>199602.61126905776</v>
      </c>
      <c r="BS109" s="79">
        <f>SIM_BASE!AE96</f>
        <v>21393.290263882314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-9702496.2491242662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2020-04-28T15:09:36Z</dcterms:modified>
</cp:coreProperties>
</file>