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 (KarlDemShk)\VPM2018 Simulation (V04_KarlDemShk)\"/>
    </mc:Choice>
  </mc:AlternateContent>
  <bookViews>
    <workbookView xWindow="384" yWindow="228" windowWidth="15720" windowHeight="7764" tabRatio="858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AC45" i="5" s="1"/>
  <c r="X116" i="6"/>
  <c r="E116" i="6"/>
  <c r="E46" i="2" s="1"/>
  <c r="I17" i="2"/>
  <c r="H17" i="2"/>
  <c r="K17" i="2"/>
  <c r="AA17" i="2"/>
  <c r="G17" i="2"/>
  <c r="L17" i="2"/>
  <c r="D17" i="2"/>
  <c r="F17" i="2"/>
  <c r="AW45" i="5"/>
  <c r="AU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M116" i="6"/>
  <c r="J116" i="6"/>
  <c r="J46" i="2" s="1"/>
  <c r="Y116" i="6"/>
  <c r="Q116" i="6"/>
  <c r="Z116" i="6"/>
  <c r="I58" i="5"/>
  <c r="M46" i="2" l="1"/>
  <c r="AQ45" i="5" s="1"/>
  <c r="AK45" i="5" s="1"/>
  <c r="Q17" i="2"/>
  <c r="X17" i="2"/>
  <c r="Z17" i="2"/>
  <c r="Y17" i="2"/>
  <c r="B17" i="2"/>
  <c r="E17" i="2"/>
  <c r="C17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M17" i="2" l="1"/>
  <c r="AG46" i="2"/>
  <c r="R17" i="2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l="1"/>
  <c r="CC9" i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H13" i="1" l="1"/>
  <c r="BH12" i="1"/>
  <c r="BC9" i="1"/>
  <c r="AY13" i="1"/>
  <c r="BC10" i="1"/>
  <c r="BH11" i="1"/>
  <c r="AY15" i="1"/>
  <c r="AY11" i="1"/>
  <c r="AY7" i="1"/>
  <c r="AY6" i="1"/>
  <c r="AY16" i="1"/>
  <c r="AV15" i="1"/>
  <c r="CF15" i="1" s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CB9" i="1" s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<sst xmlns="http://schemas.openxmlformats.org/spreadsheetml/2006/main" count="1624" uniqueCount="277">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</sst>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4316.8760868025665</c:v>
                </c:pt>
                <c:pt idx="28" formatCode="0">
                  <c:v>4503.2090818369161</c:v>
                </c:pt>
                <c:pt idx="29" formatCode="0">
                  <c:v>4685.390059660157</c:v>
                </c:pt>
                <c:pt idx="30" formatCode="0">
                  <c:v>4891.8019359395712</c:v>
                </c:pt>
                <c:pt idx="31" formatCode="0">
                  <c:v>5122.6583367306812</c:v>
                </c:pt>
                <c:pt idx="32" formatCode="0">
                  <c:v>5386.6446305001973</c:v>
                </c:pt>
                <c:pt idx="33" formatCode="0">
                  <c:v>5687.7562034390448</c:v>
                </c:pt>
                <c:pt idx="34" formatCode="0">
                  <c:v>6044.0359029798465</c:v>
                </c:pt>
                <c:pt idx="35" formatCode="0">
                  <c:v>6451.4679933756042</c:v>
                </c:pt>
                <c:pt idx="36" formatCode="0">
                  <c:v>6917.2596360332855</c:v>
                </c:pt>
                <c:pt idx="37" formatCode="0">
                  <c:v>7377.7513614314412</c:v>
                </c:pt>
                <c:pt idx="38" formatCode="0">
                  <c:v>8005.3977464934105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8600"/>
        <c:axId val="329450952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4848.049258675389</c:v>
                </c:pt>
                <c:pt idx="28">
                  <c:v>5539.3948070504075</c:v>
                </c:pt>
                <c:pt idx="29">
                  <c:v>5790.0666892689487</c:v>
                </c:pt>
                <c:pt idx="30">
                  <c:v>6078.2307023680105</c:v>
                </c:pt>
                <c:pt idx="31">
                  <c:v>6409.2287849961112</c:v>
                </c:pt>
                <c:pt idx="32">
                  <c:v>6788.64576818364</c:v>
                </c:pt>
                <c:pt idx="33">
                  <c:v>7223.8045301465872</c:v>
                </c:pt>
                <c:pt idx="34">
                  <c:v>7620.0133588700164</c:v>
                </c:pt>
                <c:pt idx="35">
                  <c:v>8081.040725655751</c:v>
                </c:pt>
                <c:pt idx="36">
                  <c:v>8621.4966157835443</c:v>
                </c:pt>
                <c:pt idx="37">
                  <c:v>9274.7600351132169</c:v>
                </c:pt>
                <c:pt idx="38">
                  <c:v>10072.197700793215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448600"/>
        <c:axId val="329450952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6915.9400781178756</c:v>
                </c:pt>
                <c:pt idx="28" formatCode="0">
                  <c:v>8984.434589268074</c:v>
                </c:pt>
                <c:pt idx="29" formatCode="0">
                  <c:v>9520.7868886121141</c:v>
                </c:pt>
                <c:pt idx="30" formatCode="0">
                  <c:v>10093.182966741779</c:v>
                </c:pt>
                <c:pt idx="31" formatCode="0">
                  <c:v>10711.528369364347</c:v>
                </c:pt>
                <c:pt idx="32" formatCode="0">
                  <c:v>11364.207944778931</c:v>
                </c:pt>
                <c:pt idx="33" formatCode="0">
                  <c:v>12058.843385069711</c:v>
                </c:pt>
                <c:pt idx="34" formatCode="0">
                  <c:v>12825.962856612778</c:v>
                </c:pt>
                <c:pt idx="35" formatCode="0">
                  <c:v>13697.59357598787</c:v>
                </c:pt>
                <c:pt idx="36" formatCode="0">
                  <c:v>14705.545016437827</c:v>
                </c:pt>
                <c:pt idx="37" formatCode="0">
                  <c:v>16121.354657439037</c:v>
                </c:pt>
                <c:pt idx="38" formatCode="0">
                  <c:v>17829.816824444111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48600"/>
        <c:axId val="329450952"/>
      </c:lineChart>
      <c:catAx>
        <c:axId val="32944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50952"/>
        <c:crosses val="autoZero"/>
        <c:auto val="1"/>
        <c:lblAlgn val="ctr"/>
        <c:lblOffset val="100"/>
        <c:noMultiLvlLbl val="0"/>
      </c:catAx>
      <c:valAx>
        <c:axId val="329450952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486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1527.7675579814629</c:v>
                </c:pt>
                <c:pt idx="28" formatCode="0">
                  <c:v>1748.3169140999867</c:v>
                </c:pt>
                <c:pt idx="29" formatCode="0">
                  <c:v>1824.0444064074488</c:v>
                </c:pt>
                <c:pt idx="30" formatCode="0">
                  <c:v>1910.2531411813241</c:v>
                </c:pt>
                <c:pt idx="31" formatCode="0">
                  <c:v>2008.41693497599</c:v>
                </c:pt>
                <c:pt idx="32" formatCode="0">
                  <c:v>2120.049482681552</c:v>
                </c:pt>
                <c:pt idx="33" formatCode="0">
                  <c:v>2247.1625585121956</c:v>
                </c:pt>
                <c:pt idx="34" formatCode="0">
                  <c:v>2346.1177611087342</c:v>
                </c:pt>
                <c:pt idx="35" formatCode="0">
                  <c:v>2461.0982053010734</c:v>
                </c:pt>
                <c:pt idx="36" formatCode="0">
                  <c:v>2596.3630425767033</c:v>
                </c:pt>
                <c:pt idx="37" formatCode="0">
                  <c:v>2761.2693844646633</c:v>
                </c:pt>
                <c:pt idx="38" formatCode="0">
                  <c:v>2964.1547651192391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51344"/>
        <c:axId val="329449384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519.62756574953835</c:v>
                </c:pt>
                <c:pt idx="28" formatCode="0">
                  <c:v>597.57316673246487</c:v>
                </c:pt>
                <c:pt idx="29" formatCode="0">
                  <c:v>615.80720452500736</c:v>
                </c:pt>
                <c:pt idx="30" formatCode="0">
                  <c:v>634.55465047247912</c:v>
                </c:pt>
                <c:pt idx="31" formatCode="0">
                  <c:v>653.84648730446577</c:v>
                </c:pt>
                <c:pt idx="32" formatCode="0">
                  <c:v>673.64820406833257</c:v>
                </c:pt>
                <c:pt idx="33" formatCode="0">
                  <c:v>693.98581658391379</c:v>
                </c:pt>
                <c:pt idx="34" formatCode="0">
                  <c:v>667.7287482342183</c:v>
                </c:pt>
                <c:pt idx="35" formatCode="0">
                  <c:v>636.87536632901652</c:v>
                </c:pt>
                <c:pt idx="36" formatCode="0">
                  <c:v>602.14859957157694</c:v>
                </c:pt>
                <c:pt idx="37" formatCode="0">
                  <c:v>564.80061342366002</c:v>
                </c:pt>
                <c:pt idx="38" formatCode="0">
                  <c:v>524.84821475456124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451344"/>
        <c:axId val="329449384"/>
      </c:barChart>
      <c:catAx>
        <c:axId val="3294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49384"/>
        <c:crosses val="autoZero"/>
        <c:auto val="1"/>
        <c:lblAlgn val="ctr"/>
        <c:lblOffset val="100"/>
        <c:noMultiLvlLbl val="0"/>
      </c:catAx>
      <c:valAx>
        <c:axId val="32944938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5134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15.955646975448406</c:v>
                </c:pt>
                <c:pt idx="28">
                  <c:v>18.052117735675147</c:v>
                </c:pt>
                <c:pt idx="29">
                  <c:v>18.620621288930586</c:v>
                </c:pt>
                <c:pt idx="30">
                  <c:v>19.279711964769472</c:v>
                </c:pt>
                <c:pt idx="31">
                  <c:v>20.040781058767671</c:v>
                </c:pt>
                <c:pt idx="32">
                  <c:v>20.91498437511088</c:v>
                </c:pt>
                <c:pt idx="33">
                  <c:v>21.91780645170039</c:v>
                </c:pt>
                <c:pt idx="34">
                  <c:v>22.623693717068885</c:v>
                </c:pt>
                <c:pt idx="35">
                  <c:v>23.463544343958141</c:v>
                </c:pt>
                <c:pt idx="36">
                  <c:v>24.472658197728617</c:v>
                </c:pt>
                <c:pt idx="37">
                  <c:v>25.67090107129523</c:v>
                </c:pt>
                <c:pt idx="38">
                  <c:v>27.075669352076158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30424"/>
        <c:axId val="332433560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2.4203882811712325</c:v>
                </c:pt>
                <c:pt idx="28" formatCode="0.0">
                  <c:v>2.6821452385150519</c:v>
                </c:pt>
                <c:pt idx="29" formatCode="0.0">
                  <c:v>2.7452058682282923</c:v>
                </c:pt>
                <c:pt idx="30" formatCode="0.0">
                  <c:v>2.8042628074054994</c:v>
                </c:pt>
                <c:pt idx="31" formatCode="0.0">
                  <c:v>2.8596553349843177</c:v>
                </c:pt>
                <c:pt idx="32" formatCode="0.0">
                  <c:v>2.9040983194832029</c:v>
                </c:pt>
                <c:pt idx="33" formatCode="0.0">
                  <c:v>2.9378138272807925</c:v>
                </c:pt>
                <c:pt idx="34" formatCode="0.0">
                  <c:v>3.0765514450284033</c:v>
                </c:pt>
                <c:pt idx="35" formatCode="0.0">
                  <c:v>3.2314610995910575</c:v>
                </c:pt>
                <c:pt idx="36" formatCode="0.0">
                  <c:v>3.4007694967759958</c:v>
                </c:pt>
                <c:pt idx="37" formatCode="0.0">
                  <c:v>3.6306054790093976</c:v>
                </c:pt>
                <c:pt idx="38" formatCode="0.0">
                  <c:v>3.9247446269708131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427680"/>
        <c:axId val="332431600"/>
      </c:lineChart>
      <c:catAx>
        <c:axId val="3324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2431600"/>
        <c:crosses val="autoZero"/>
        <c:auto val="1"/>
        <c:lblAlgn val="ctr"/>
        <c:lblOffset val="100"/>
        <c:noMultiLvlLbl val="0"/>
      </c:catAx>
      <c:valAx>
        <c:axId val="332431600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2427680"/>
        <c:crosses val="autoZero"/>
        <c:crossBetween val="between"/>
      </c:valAx>
      <c:valAx>
        <c:axId val="332433560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332430424"/>
        <c:crosses val="max"/>
        <c:crossBetween val="between"/>
      </c:valAx>
      <c:catAx>
        <c:axId val="33243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3356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1527.7675579814629</c:v>
                </c:pt>
                <c:pt idx="2">
                  <c:v>1748.3169140999867</c:v>
                </c:pt>
                <c:pt idx="3">
                  <c:v>1824.0444064074488</c:v>
                </c:pt>
                <c:pt idx="4">
                  <c:v>1910.2531411813241</c:v>
                </c:pt>
                <c:pt idx="5">
                  <c:v>2008.41693497599</c:v>
                </c:pt>
                <c:pt idx="6">
                  <c:v>2120.049482681552</c:v>
                </c:pt>
                <c:pt idx="7">
                  <c:v>2247.1625585121956</c:v>
                </c:pt>
                <c:pt idx="8">
                  <c:v>2346.1177611087342</c:v>
                </c:pt>
                <c:pt idx="9">
                  <c:v>2461.0982053010734</c:v>
                </c:pt>
                <c:pt idx="10">
                  <c:v>2596.3630425767033</c:v>
                </c:pt>
                <c:pt idx="11">
                  <c:v>2761.2693844646633</c:v>
                </c:pt>
                <c:pt idx="12">
                  <c:v>2964.1547651192391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2430032"/>
        <c:axId val="332433168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79574.558654334222</c:v>
                </c:pt>
                <c:pt idx="1">
                  <c:v>91775.195774465567</c:v>
                </c:pt>
                <c:pt idx="2">
                  <c:v>111461.02682509129</c:v>
                </c:pt>
                <c:pt idx="3">
                  <c:v>116171.19331465581</c:v>
                </c:pt>
                <c:pt idx="4">
                  <c:v>120403.26996054001</c:v>
                </c:pt>
                <c:pt idx="5">
                  <c:v>124065.13142011264</c:v>
                </c:pt>
                <c:pt idx="6">
                  <c:v>127080.61493791026</c:v>
                </c:pt>
                <c:pt idx="7">
                  <c:v>129389.18621513656</c:v>
                </c:pt>
                <c:pt idx="8">
                  <c:v>135239.36666817244</c:v>
                </c:pt>
                <c:pt idx="9">
                  <c:v>140662.82496002273</c:v>
                </c:pt>
                <c:pt idx="10">
                  <c:v>145457.0284309526</c:v>
                </c:pt>
                <c:pt idx="11">
                  <c:v>149839.01870059985</c:v>
                </c:pt>
                <c:pt idx="12">
                  <c:v>153872.31350521997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430816"/>
        <c:axId val="332434736"/>
      </c:lineChart>
      <c:catAx>
        <c:axId val="3324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33168"/>
        <c:crosses val="autoZero"/>
        <c:auto val="1"/>
        <c:lblAlgn val="ctr"/>
        <c:lblOffset val="100"/>
        <c:noMultiLvlLbl val="0"/>
      </c:catAx>
      <c:valAx>
        <c:axId val="33243316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30032"/>
        <c:crosses val="autoZero"/>
        <c:crossBetween val="between"/>
      </c:valAx>
      <c:valAx>
        <c:axId val="332434736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30816"/>
        <c:crosses val="max"/>
        <c:crossBetween val="between"/>
      </c:valAx>
      <c:catAx>
        <c:axId val="3324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3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tabSelected="1" zoomScale="80" zoomScaleNormal="80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I131" sqref="I131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220.27144153331335</v>
      </c>
      <c r="F6" s="8">
        <v>78.745003511188145</v>
      </c>
      <c r="G6" s="8">
        <v>8.566474183914492</v>
      </c>
      <c r="H6" s="9">
        <v>1561.993503385861</v>
      </c>
      <c r="I6" s="6" t="s">
        <v>275</v>
      </c>
      <c r="J6" s="27" t="s">
        <v>0</v>
      </c>
      <c r="K6" s="7">
        <v>206.54423966882203</v>
      </c>
      <c r="L6" s="8">
        <v>77.349103907877819</v>
      </c>
      <c r="M6" s="8">
        <v>8.4297745249086979</v>
      </c>
      <c r="N6" s="8">
        <v>46.752826129324227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1.0403319791417218E-2</v>
      </c>
      <c r="U6" s="15">
        <v>-245.98733272028917</v>
      </c>
      <c r="V6" s="7">
        <v>13.728201864491339</v>
      </c>
      <c r="W6" s="8">
        <v>1.3968996033103065</v>
      </c>
      <c r="X6" s="8">
        <v>0.12829633921437492</v>
      </c>
      <c r="Y6" s="9">
        <v>1E-3</v>
      </c>
      <c r="Z6" s="6" t="s">
        <v>275</v>
      </c>
      <c r="AA6" s="27" t="s">
        <v>0</v>
      </c>
      <c r="AB6" s="14">
        <v>76994.711518395969</v>
      </c>
      <c r="AC6" s="15">
        <v>79620.37074439456</v>
      </c>
      <c r="AD6" s="15">
        <v>82438.713899472627</v>
      </c>
      <c r="AE6" s="16">
        <v>7357.4300927930281</v>
      </c>
      <c r="AF6" s="143">
        <f>SUM(K6:M6)</f>
        <v>292.32311810160854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414.04894000327272</v>
      </c>
      <c r="G7" s="12">
        <v>33.830309604790386</v>
      </c>
      <c r="H7" s="13">
        <v>332.10403618883595</v>
      </c>
      <c r="I7" s="10" t="s">
        <v>275</v>
      </c>
      <c r="J7" s="28" t="s">
        <v>1</v>
      </c>
      <c r="K7" s="11">
        <v>95.065742750544629</v>
      </c>
      <c r="L7" s="12">
        <v>421.23042051868015</v>
      </c>
      <c r="M7" s="12">
        <v>33.888387268538111</v>
      </c>
      <c r="N7" s="12">
        <v>49.94774199522189</v>
      </c>
      <c r="O7" s="13">
        <v>4003.5527529301157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-3721.3954587365006</v>
      </c>
      <c r="V7" s="11">
        <v>0.42335827667816217</v>
      </c>
      <c r="W7" s="12">
        <v>-7.1804805154072264</v>
      </c>
      <c r="X7" s="12">
        <v>-5.7077663747723439E-2</v>
      </c>
      <c r="Y7" s="13">
        <v>1E-3</v>
      </c>
      <c r="Z7" s="10" t="s">
        <v>275</v>
      </c>
      <c r="AA7" s="28" t="s">
        <v>1</v>
      </c>
      <c r="AB7" s="17">
        <v>78269.678446868464</v>
      </c>
      <c r="AC7" s="18">
        <v>79642.820568727446</v>
      </c>
      <c r="AD7" s="18">
        <v>83710.933407883742</v>
      </c>
      <c r="AE7" s="19">
        <v>6993.2141258114571</v>
      </c>
      <c r="AF7" s="145">
        <f t="shared" ref="AF7:AF70" si="0">SUM(K7:M7)</f>
        <v>550.18455053776279</v>
      </c>
      <c r="AG7" s="146">
        <f t="shared" ref="AG7:AG70" si="1">SUM(N7:O7)</f>
        <v>4053.5004949253375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97.043212590161858</v>
      </c>
      <c r="F8" s="12">
        <v>82.8119700845659</v>
      </c>
      <c r="G8" s="12">
        <v>6.4309587999049436</v>
      </c>
      <c r="H8" s="13">
        <v>430.27491767376745</v>
      </c>
      <c r="I8" s="10" t="s">
        <v>275</v>
      </c>
      <c r="J8" s="28" t="s">
        <v>2</v>
      </c>
      <c r="K8" s="11">
        <v>101.39359082091111</v>
      </c>
      <c r="L8" s="12">
        <v>88.501306752352946</v>
      </c>
      <c r="M8" s="12">
        <v>6.7414787438819701</v>
      </c>
      <c r="N8" s="12">
        <v>30.359288697347203</v>
      </c>
      <c r="O8" s="13">
        <v>1182.1128043851913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-782.19617540877118</v>
      </c>
      <c r="V8" s="11">
        <v>-4.3493782307492594</v>
      </c>
      <c r="W8" s="12">
        <v>-5.6883366677870635</v>
      </c>
      <c r="X8" s="12">
        <v>-0.30951994397702792</v>
      </c>
      <c r="Y8" s="13">
        <v>1E-3</v>
      </c>
      <c r="Z8" s="10" t="s">
        <v>275</v>
      </c>
      <c r="AA8" s="28" t="s">
        <v>2</v>
      </c>
      <c r="AB8" s="17">
        <v>79612.218468440959</v>
      </c>
      <c r="AC8" s="18">
        <v>80542.744492645958</v>
      </c>
      <c r="AD8" s="18">
        <v>85054.8072214719</v>
      </c>
      <c r="AE8" s="19">
        <v>7388.6490268978041</v>
      </c>
      <c r="AF8" s="145">
        <f t="shared" si="0"/>
        <v>196.63637631714604</v>
      </c>
      <c r="AG8" s="146">
        <f t="shared" si="1"/>
        <v>1212.4720930825385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58.980659438163073</v>
      </c>
      <c r="F9" s="12">
        <v>58.138044069897646</v>
      </c>
      <c r="G9" s="12">
        <v>5.147024208227311</v>
      </c>
      <c r="H9" s="13">
        <v>312.95915404968321</v>
      </c>
      <c r="I9" s="10" t="s">
        <v>275</v>
      </c>
      <c r="J9" s="28" t="s">
        <v>3</v>
      </c>
      <c r="K9" s="11">
        <v>73.273547456555377</v>
      </c>
      <c r="L9" s="12">
        <v>76.396207453537386</v>
      </c>
      <c r="M9" s="12">
        <v>6.6961833275157927</v>
      </c>
      <c r="N9" s="12">
        <v>18.402649429558512</v>
      </c>
      <c r="O9" s="13">
        <v>787.98536010137286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-321.35190063861182</v>
      </c>
      <c r="V9" s="11">
        <v>-14.291888018392322</v>
      </c>
      <c r="W9" s="12">
        <v>-18.257163383639742</v>
      </c>
      <c r="X9" s="12">
        <v>-1.5481591192884818</v>
      </c>
      <c r="Y9" s="13">
        <v>-172.07495484263623</v>
      </c>
      <c r="Z9" s="10" t="s">
        <v>275</v>
      </c>
      <c r="AA9" s="28" t="s">
        <v>3</v>
      </c>
      <c r="AB9" s="17">
        <v>82538.734659109075</v>
      </c>
      <c r="AC9" s="18">
        <v>80704.781294578162</v>
      </c>
      <c r="AD9" s="18">
        <v>83859.823210750415</v>
      </c>
      <c r="AE9" s="19">
        <v>7730.6606277324245</v>
      </c>
      <c r="AF9" s="145">
        <f t="shared" si="0"/>
        <v>156.36593823760856</v>
      </c>
      <c r="AG9" s="146">
        <f t="shared" si="1"/>
        <v>806.38800953093141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45.125638719458493</v>
      </c>
      <c r="F10" s="12">
        <v>75.318898027449563</v>
      </c>
      <c r="G10" s="12">
        <v>7.0154824615355214</v>
      </c>
      <c r="H10" s="13">
        <v>1057.9985190946586</v>
      </c>
      <c r="I10" s="10" t="s">
        <v>275</v>
      </c>
      <c r="J10" s="28" t="s">
        <v>4</v>
      </c>
      <c r="K10" s="11">
        <v>33.471229836622044</v>
      </c>
      <c r="L10" s="12">
        <v>59.314386873693344</v>
      </c>
      <c r="M10" s="12">
        <v>5.4653074309244349</v>
      </c>
      <c r="N10" s="12">
        <v>15.41149788713402</v>
      </c>
      <c r="O10" s="13">
        <v>870.51106636488817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2.015911322605585E-3</v>
      </c>
      <c r="U10" s="18">
        <v>1E-3</v>
      </c>
      <c r="V10" s="11">
        <v>11.655408882836445</v>
      </c>
      <c r="W10" s="12">
        <v>16.00551115375622</v>
      </c>
      <c r="X10" s="12">
        <v>1.5501591192884816</v>
      </c>
      <c r="Y10" s="13">
        <v>172.07695484263624</v>
      </c>
      <c r="Z10" s="10" t="s">
        <v>275</v>
      </c>
      <c r="AA10" s="28" t="s">
        <v>4</v>
      </c>
      <c r="AB10" s="17">
        <v>80982.491821146294</v>
      </c>
      <c r="AC10" s="18">
        <v>76980.306961163718</v>
      </c>
      <c r="AD10" s="18">
        <v>82303.256365207955</v>
      </c>
      <c r="AE10" s="19">
        <v>7211.188073784655</v>
      </c>
      <c r="AF10" s="145">
        <f t="shared" si="0"/>
        <v>98.250924141239835</v>
      </c>
      <c r="AG10" s="146">
        <f t="shared" si="1"/>
        <v>885.9225642520222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53.864199453964076</v>
      </c>
      <c r="F11" s="12">
        <v>252.91926633769731</v>
      </c>
      <c r="G11" s="12">
        <v>27.319455338942877</v>
      </c>
      <c r="H11" s="13">
        <v>387.04263670514086</v>
      </c>
      <c r="I11" s="10" t="s">
        <v>275</v>
      </c>
      <c r="J11" s="28" t="s">
        <v>5</v>
      </c>
      <c r="K11" s="11">
        <v>44.797878595792248</v>
      </c>
      <c r="L11" s="12">
        <v>223.65049913701768</v>
      </c>
      <c r="M11" s="12">
        <v>23.768528879446812</v>
      </c>
      <c r="N11" s="12">
        <v>27.744910633943078</v>
      </c>
      <c r="O11" s="13">
        <v>2479.9422049503933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1.9860179629283221</v>
      </c>
      <c r="U11" s="18">
        <v>-2120.6434788791953</v>
      </c>
      <c r="V11" s="11">
        <v>9.0673208581718256</v>
      </c>
      <c r="W11" s="12">
        <v>29.269767200679798</v>
      </c>
      <c r="X11" s="12">
        <v>1.5669084965677504</v>
      </c>
      <c r="Y11" s="13">
        <v>1E-3</v>
      </c>
      <c r="Z11" s="10" t="s">
        <v>275</v>
      </c>
      <c r="AA11" s="28" t="s">
        <v>5</v>
      </c>
      <c r="AB11" s="17">
        <v>79943.816429671802</v>
      </c>
      <c r="AC11" s="18">
        <v>79057.510311513324</v>
      </c>
      <c r="AD11" s="18">
        <v>81688.959999999977</v>
      </c>
      <c r="AE11" s="19">
        <v>6873.2976194014682</v>
      </c>
      <c r="AF11" s="145">
        <f t="shared" si="0"/>
        <v>292.21690661225676</v>
      </c>
      <c r="AG11" s="146">
        <f t="shared" si="1"/>
        <v>2507.6871155843364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183.80673915978605</v>
      </c>
      <c r="F12" s="22">
        <v>97.454661093996563</v>
      </c>
      <c r="G12" s="22">
        <v>9.4373695369141881</v>
      </c>
      <c r="H12" s="23">
        <v>164.06058957423616</v>
      </c>
      <c r="I12" s="20" t="s">
        <v>275</v>
      </c>
      <c r="J12" s="29" t="s">
        <v>6</v>
      </c>
      <c r="K12" s="21">
        <v>200.03376279282222</v>
      </c>
      <c r="L12" s="22">
        <v>112.99485848490886</v>
      </c>
      <c r="M12" s="22">
        <v>10.761976764971559</v>
      </c>
      <c r="N12" s="22">
        <v>28.592643368601237</v>
      </c>
      <c r="O12" s="23">
        <v>1750.0622792807339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-1614.5933330750991</v>
      </c>
      <c r="V12" s="21">
        <v>-16.226023633036192</v>
      </c>
      <c r="W12" s="22">
        <v>-15.539197390912291</v>
      </c>
      <c r="X12" s="22">
        <v>-1.3236072280573743</v>
      </c>
      <c r="Y12" s="23">
        <v>1E-3</v>
      </c>
      <c r="Z12" s="20" t="s">
        <v>275</v>
      </c>
      <c r="AA12" s="29" t="s">
        <v>6</v>
      </c>
      <c r="AB12" s="24">
        <v>80365.712383166712</v>
      </c>
      <c r="AC12" s="25">
        <v>79191.634973012246</v>
      </c>
      <c r="AD12" s="25">
        <v>82110.303847000032</v>
      </c>
      <c r="AE12" s="26">
        <v>6862.6360620016176</v>
      </c>
      <c r="AF12" s="147">
        <f t="shared" si="0"/>
        <v>323.79059804270264</v>
      </c>
      <c r="AG12" s="148">
        <f t="shared" si="1"/>
        <v>1778.6549226493353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186.33400011616547</v>
      </c>
      <c r="F13" s="8">
        <v>76.321946504523268</v>
      </c>
      <c r="G13" s="8">
        <v>9.4161650088496085</v>
      </c>
      <c r="H13" s="9">
        <v>1575.7649413833642</v>
      </c>
      <c r="I13" s="6" t="s">
        <v>171</v>
      </c>
      <c r="J13" s="27" t="s">
        <v>0</v>
      </c>
      <c r="K13" s="7">
        <v>165.47749765330502</v>
      </c>
      <c r="L13" s="8">
        <v>64.581964460040396</v>
      </c>
      <c r="M13" s="8">
        <v>9.1628493827385498</v>
      </c>
      <c r="N13" s="8">
        <v>48.812905237149209</v>
      </c>
      <c r="O13" s="9">
        <v>1629.2170124773015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-102.26397633108635</v>
      </c>
      <c r="V13" s="7">
        <v>20.857502462860218</v>
      </c>
      <c r="W13" s="8">
        <v>11.740982044482866</v>
      </c>
      <c r="X13" s="8">
        <v>0.25431562611105746</v>
      </c>
      <c r="Y13" s="9">
        <v>1E-3</v>
      </c>
      <c r="Z13" s="6" t="s">
        <v>171</v>
      </c>
      <c r="AA13" s="27" t="s">
        <v>0</v>
      </c>
      <c r="AB13" s="14">
        <v>85417.93795449895</v>
      </c>
      <c r="AC13" s="15">
        <v>84104.851356254148</v>
      </c>
      <c r="AD13" s="15">
        <v>92682.996853744698</v>
      </c>
      <c r="AE13" s="16">
        <v>7658.4693905220711</v>
      </c>
      <c r="AF13" s="143">
        <f t="shared" si="0"/>
        <v>239.22231149608399</v>
      </c>
      <c r="AG13" s="144">
        <f t="shared" si="1"/>
        <v>1678.0299177144507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12.132843172032493</v>
      </c>
      <c r="F14" s="12">
        <v>291.57607408016185</v>
      </c>
      <c r="G14" s="12">
        <v>36.625808377650024</v>
      </c>
      <c r="H14" s="13">
        <v>332.82246295644222</v>
      </c>
      <c r="I14" s="10" t="s">
        <v>171</v>
      </c>
      <c r="J14" s="28" t="s">
        <v>1</v>
      </c>
      <c r="K14" s="11">
        <v>61.335391274896836</v>
      </c>
      <c r="L14" s="12">
        <v>358.93310842977144</v>
      </c>
      <c r="M14" s="12">
        <v>38.237631978028119</v>
      </c>
      <c r="N14" s="12">
        <v>42.354902726248142</v>
      </c>
      <c r="O14" s="13">
        <v>2751.7227367423375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-2461.2541765121432</v>
      </c>
      <c r="V14" s="11">
        <v>-49.201548102864315</v>
      </c>
      <c r="W14" s="12">
        <v>-67.356034349609516</v>
      </c>
      <c r="X14" s="12">
        <v>-1.6108236003780958</v>
      </c>
      <c r="Y14" s="13">
        <v>1E-3</v>
      </c>
      <c r="Z14" s="10" t="s">
        <v>171</v>
      </c>
      <c r="AA14" s="28" t="s">
        <v>1</v>
      </c>
      <c r="AB14" s="17">
        <v>116814.58468883477</v>
      </c>
      <c r="AC14" s="18">
        <v>84375.489801099437</v>
      </c>
      <c r="AD14" s="18">
        <v>93957.934910447453</v>
      </c>
      <c r="AE14" s="19">
        <v>7294.4805031470305</v>
      </c>
      <c r="AF14" s="145">
        <f t="shared" si="0"/>
        <v>458.50613168269638</v>
      </c>
      <c r="AG14" s="146">
        <f t="shared" si="1"/>
        <v>2794.0776394685854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83.138746843450406</v>
      </c>
      <c r="F15" s="12">
        <v>79.450285185623031</v>
      </c>
      <c r="G15" s="12">
        <v>6.9747877854562574</v>
      </c>
      <c r="H15" s="13">
        <v>428.32083878628407</v>
      </c>
      <c r="I15" s="10" t="s">
        <v>171</v>
      </c>
      <c r="J15" s="28" t="s">
        <v>2</v>
      </c>
      <c r="K15" s="11">
        <v>65.269346217088312</v>
      </c>
      <c r="L15" s="12">
        <v>78.905477951156769</v>
      </c>
      <c r="M15" s="12">
        <v>7.6382370922186658</v>
      </c>
      <c r="N15" s="12">
        <v>38.415429155175147</v>
      </c>
      <c r="O15" s="13">
        <v>1163.0842043762898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-773.1777947451809</v>
      </c>
      <c r="V15" s="11">
        <v>17.870400626362088</v>
      </c>
      <c r="W15" s="12">
        <v>0.54580723446627366</v>
      </c>
      <c r="X15" s="12">
        <v>-0.66244930676240898</v>
      </c>
      <c r="Y15" s="13">
        <v>1E-3</v>
      </c>
      <c r="Z15" s="10" t="s">
        <v>171</v>
      </c>
      <c r="AA15" s="28" t="s">
        <v>2</v>
      </c>
      <c r="AB15" s="17">
        <v>115468.33818346678</v>
      </c>
      <c r="AC15" s="18">
        <v>82644.759844931279</v>
      </c>
      <c r="AD15" s="18">
        <v>95301.385709961178</v>
      </c>
      <c r="AE15" s="19">
        <v>7689.6351232765528</v>
      </c>
      <c r="AF15" s="145">
        <f t="shared" si="0"/>
        <v>151.81306126046377</v>
      </c>
      <c r="AG15" s="146">
        <f t="shared" si="1"/>
        <v>1201.499633531465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52.447875297286522</v>
      </c>
      <c r="F16" s="12">
        <v>56.898819346592063</v>
      </c>
      <c r="G16" s="12">
        <v>5.6250543220431366</v>
      </c>
      <c r="H16" s="13">
        <v>320.97592000891143</v>
      </c>
      <c r="I16" s="10" t="s">
        <v>171</v>
      </c>
      <c r="J16" s="28" t="s">
        <v>3</v>
      </c>
      <c r="K16" s="11">
        <v>50.249678419034431</v>
      </c>
      <c r="L16" s="12">
        <v>65.855158030622448</v>
      </c>
      <c r="M16" s="12">
        <v>7.3389485345607151</v>
      </c>
      <c r="N16" s="12">
        <v>20.035313049481672</v>
      </c>
      <c r="O16" s="13">
        <v>797.45451246377479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-340.90722596169934</v>
      </c>
      <c r="V16" s="11">
        <v>2.1991968782520726</v>
      </c>
      <c r="W16" s="12">
        <v>-8.9553386840303979</v>
      </c>
      <c r="X16" s="12">
        <v>-1.7128942125175803</v>
      </c>
      <c r="Y16" s="13">
        <v>-155.6046795426457</v>
      </c>
      <c r="Z16" s="10" t="s">
        <v>171</v>
      </c>
      <c r="AA16" s="28" t="s">
        <v>3</v>
      </c>
      <c r="AB16" s="17">
        <v>112779.04228066414</v>
      </c>
      <c r="AC16" s="18">
        <v>83391.923006914294</v>
      </c>
      <c r="AD16" s="18">
        <v>94538.89913844179</v>
      </c>
      <c r="AE16" s="19">
        <v>8031.383887663862</v>
      </c>
      <c r="AF16" s="145">
        <f t="shared" si="0"/>
        <v>123.4437849842176</v>
      </c>
      <c r="AG16" s="146">
        <f t="shared" si="1"/>
        <v>817.48982551325651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41.629981373540417</v>
      </c>
      <c r="F17" s="12">
        <v>75.241909122648039</v>
      </c>
      <c r="G17" s="12">
        <v>7.6679815767658805</v>
      </c>
      <c r="H17" s="13">
        <v>1092.5759847959107</v>
      </c>
      <c r="I17" s="10" t="s">
        <v>171</v>
      </c>
      <c r="J17" s="28" t="s">
        <v>4</v>
      </c>
      <c r="K17" s="11">
        <v>21.812477440391771</v>
      </c>
      <c r="L17" s="12">
        <v>50.557987276052124</v>
      </c>
      <c r="M17" s="12">
        <v>6.0462216402043163</v>
      </c>
      <c r="N17" s="12">
        <v>20.403644237541474</v>
      </c>
      <c r="O17" s="13">
        <v>916.56666101572364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19.818503933148662</v>
      </c>
      <c r="W17" s="12">
        <v>24.684921846595937</v>
      </c>
      <c r="X17" s="12">
        <v>1.6227599365615655</v>
      </c>
      <c r="Y17" s="13">
        <v>155.60667954264571</v>
      </c>
      <c r="Z17" s="10" t="s">
        <v>171</v>
      </c>
      <c r="AA17" s="28" t="s">
        <v>4</v>
      </c>
      <c r="AB17" s="17">
        <v>113978.35848069622</v>
      </c>
      <c r="AC17" s="18">
        <v>80563.287497993719</v>
      </c>
      <c r="AD17" s="18">
        <v>92984.10783054067</v>
      </c>
      <c r="AE17" s="19">
        <v>7512.1464678240491</v>
      </c>
      <c r="AF17" s="145">
        <f t="shared" si="0"/>
        <v>78.416686356648214</v>
      </c>
      <c r="AG17" s="146">
        <f t="shared" si="1"/>
        <v>936.97030525326511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5.2356156894821648</v>
      </c>
      <c r="F18" s="12">
        <v>230.94391369543678</v>
      </c>
      <c r="G18" s="12">
        <v>29.671647752641146</v>
      </c>
      <c r="H18" s="13">
        <v>395.94292567485758</v>
      </c>
      <c r="I18" s="10" t="s">
        <v>171</v>
      </c>
      <c r="J18" s="28" t="s">
        <v>5</v>
      </c>
      <c r="K18" s="11">
        <v>27.701338476704223</v>
      </c>
      <c r="L18" s="12">
        <v>187.14912492844331</v>
      </c>
      <c r="M18" s="12">
        <v>26.002393228533982</v>
      </c>
      <c r="N18" s="12">
        <v>32.66395394056326</v>
      </c>
      <c r="O18" s="13">
        <v>2164.803409092347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-1801.5234373580527</v>
      </c>
      <c r="V18" s="11">
        <v>-22.464722787222037</v>
      </c>
      <c r="W18" s="12">
        <v>43.795788766993461</v>
      </c>
      <c r="X18" s="12">
        <v>3.6702545241071678</v>
      </c>
      <c r="Y18" s="13">
        <v>1E-3</v>
      </c>
      <c r="Z18" s="10" t="s">
        <v>171</v>
      </c>
      <c r="AA18" s="28" t="s">
        <v>5</v>
      </c>
      <c r="AB18" s="17">
        <v>115472.06119184488</v>
      </c>
      <c r="AC18" s="18">
        <v>83529.246421251024</v>
      </c>
      <c r="AD18" s="18">
        <v>91890.495859568735</v>
      </c>
      <c r="AE18" s="19">
        <v>7172.6063430966296</v>
      </c>
      <c r="AF18" s="145">
        <f t="shared" si="0"/>
        <v>240.85285663368151</v>
      </c>
      <c r="AG18" s="146">
        <f t="shared" si="1"/>
        <v>2197.4673630329103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138.70850325758116</v>
      </c>
      <c r="F19" s="22">
        <v>91.474429510957975</v>
      </c>
      <c r="G19" s="22">
        <v>10.251169962575128</v>
      </c>
      <c r="H19" s="23">
        <v>170.47301319679659</v>
      </c>
      <c r="I19" s="20" t="s">
        <v>171</v>
      </c>
      <c r="J19" s="29" t="s">
        <v>6</v>
      </c>
      <c r="K19" s="21">
        <v>127.78183626811783</v>
      </c>
      <c r="L19" s="22">
        <v>95.924556369856603</v>
      </c>
      <c r="M19" s="22">
        <v>11.806332929696834</v>
      </c>
      <c r="N19" s="22">
        <v>29.068207925439655</v>
      </c>
      <c r="O19" s="23">
        <v>1578.22027248107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-1436.8144672097133</v>
      </c>
      <c r="V19" s="21">
        <v>10.927666989463315</v>
      </c>
      <c r="W19" s="22">
        <v>-4.4491268588986195</v>
      </c>
      <c r="X19" s="22">
        <v>-1.5541629671217059</v>
      </c>
      <c r="Y19" s="23">
        <v>1E-3</v>
      </c>
      <c r="Z19" s="20" t="s">
        <v>171</v>
      </c>
      <c r="AA19" s="29" t="s">
        <v>6</v>
      </c>
      <c r="AB19" s="24">
        <v>114709.04915802441</v>
      </c>
      <c r="AC19" s="25">
        <v>83658.274626234532</v>
      </c>
      <c r="AD19" s="25">
        <v>92309.544706644432</v>
      </c>
      <c r="AE19" s="26">
        <v>7163.70692642427</v>
      </c>
      <c r="AF19" s="147">
        <f t="shared" si="0"/>
        <v>235.51272556767125</v>
      </c>
      <c r="AG19" s="148">
        <f t="shared" si="1"/>
        <v>1607.2884804065097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238.56421983086094</v>
      </c>
      <c r="F20" s="8">
        <v>87.320234430687051</v>
      </c>
      <c r="G20" s="8">
        <v>9.3780202482736748</v>
      </c>
      <c r="H20" s="9">
        <v>1647.4247272470204</v>
      </c>
      <c r="I20" s="6" t="s">
        <v>172</v>
      </c>
      <c r="J20" s="27" t="s">
        <v>0</v>
      </c>
      <c r="K20" s="7">
        <v>165.48338606607985</v>
      </c>
      <c r="L20" s="8">
        <v>76.046232295765293</v>
      </c>
      <c r="M20" s="8">
        <v>9.3623690953886705</v>
      </c>
      <c r="N20" s="8">
        <v>60.366087848058513</v>
      </c>
      <c r="O20" s="9">
        <v>2179.1709173776353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-592.11127797867312</v>
      </c>
      <c r="V20" s="7">
        <v>73.081833764781152</v>
      </c>
      <c r="W20" s="8">
        <v>11.275002134921762</v>
      </c>
      <c r="X20" s="8">
        <v>1.6651152885005793E-2</v>
      </c>
      <c r="Y20" s="9">
        <v>1E-3</v>
      </c>
      <c r="Z20" s="6" t="s">
        <v>172</v>
      </c>
      <c r="AA20" s="27" t="s">
        <v>0</v>
      </c>
      <c r="AB20" s="14">
        <v>129239.17169654198</v>
      </c>
      <c r="AC20" s="15">
        <v>102920.07246398568</v>
      </c>
      <c r="AD20" s="15">
        <v>92628.075513310832</v>
      </c>
      <c r="AE20" s="16">
        <v>7876.8676552294974</v>
      </c>
      <c r="AF20" s="143">
        <f t="shared" si="0"/>
        <v>250.8919874572338</v>
      </c>
      <c r="AG20" s="144">
        <f t="shared" si="1"/>
        <v>2239.537005225694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12.863697436558546</v>
      </c>
      <c r="F21" s="12">
        <v>336.95829291643406</v>
      </c>
      <c r="G21" s="12">
        <v>36.975875781196315</v>
      </c>
      <c r="H21" s="13">
        <v>345.8718036628386</v>
      </c>
      <c r="I21" s="10" t="s">
        <v>172</v>
      </c>
      <c r="J21" s="28" t="s">
        <v>1</v>
      </c>
      <c r="K21" s="11">
        <v>76.236540649857986</v>
      </c>
      <c r="L21" s="12">
        <v>421.29265855215738</v>
      </c>
      <c r="M21" s="12">
        <v>38.485444980557482</v>
      </c>
      <c r="N21" s="12">
        <v>39.854560446107143</v>
      </c>
      <c r="O21" s="13">
        <v>3258.381011897703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-2952.3627686809714</v>
      </c>
      <c r="V21" s="11">
        <v>-63.37184321329935</v>
      </c>
      <c r="W21" s="12">
        <v>-84.333365635723098</v>
      </c>
      <c r="X21" s="12">
        <v>-1.5085691993611969</v>
      </c>
      <c r="Y21" s="13">
        <v>1E-3</v>
      </c>
      <c r="Z21" s="10" t="s">
        <v>172</v>
      </c>
      <c r="AA21" s="28" t="s">
        <v>1</v>
      </c>
      <c r="AB21" s="17">
        <v>130581.96954579557</v>
      </c>
      <c r="AC21" s="18">
        <v>102641.58397790456</v>
      </c>
      <c r="AD21" s="18">
        <v>93903.401435542255</v>
      </c>
      <c r="AE21" s="19">
        <v>7513.0478391134775</v>
      </c>
      <c r="AF21" s="145">
        <f t="shared" si="0"/>
        <v>536.01464418257285</v>
      </c>
      <c r="AG21" s="146">
        <f t="shared" si="1"/>
        <v>3298.2355723438104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88.179506784200697</v>
      </c>
      <c r="F22" s="12">
        <v>92.121955029546342</v>
      </c>
      <c r="G22" s="12">
        <v>7.0415305404653523</v>
      </c>
      <c r="H22" s="13">
        <v>444.68366904111497</v>
      </c>
      <c r="I22" s="10" t="s">
        <v>172</v>
      </c>
      <c r="J22" s="28" t="s">
        <v>2</v>
      </c>
      <c r="K22" s="11">
        <v>82.193837031769249</v>
      </c>
      <c r="L22" s="12">
        <v>92.014921440089992</v>
      </c>
      <c r="M22" s="12">
        <v>7.8288579995276368</v>
      </c>
      <c r="N22" s="12">
        <v>44.358249740200108</v>
      </c>
      <c r="O22" s="13">
        <v>1340.1533510179343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-939.82693171701942</v>
      </c>
      <c r="V22" s="11">
        <v>5.9866697524314185</v>
      </c>
      <c r="W22" s="12">
        <v>0.10803358945633496</v>
      </c>
      <c r="X22" s="12">
        <v>-0.78632745906228541</v>
      </c>
      <c r="Y22" s="13">
        <v>1E-3</v>
      </c>
      <c r="Z22" s="10" t="s">
        <v>172</v>
      </c>
      <c r="AA22" s="28" t="s">
        <v>2</v>
      </c>
      <c r="AB22" s="17">
        <v>129221.99870277256</v>
      </c>
      <c r="AC22" s="18">
        <v>100927.87881973505</v>
      </c>
      <c r="AD22" s="18">
        <v>95245.840304043159</v>
      </c>
      <c r="AE22" s="19">
        <v>7908.0656036307937</v>
      </c>
      <c r="AF22" s="145">
        <f t="shared" si="0"/>
        <v>182.03761647138688</v>
      </c>
      <c r="AG22" s="146">
        <f t="shared" si="1"/>
        <v>1384.5116007581344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57.227611797022824</v>
      </c>
      <c r="F23" s="12">
        <v>65.982487481483275</v>
      </c>
      <c r="G23" s="12">
        <v>5.668873275945252</v>
      </c>
      <c r="H23" s="13">
        <v>334.44031739279029</v>
      </c>
      <c r="I23" s="10" t="s">
        <v>172</v>
      </c>
      <c r="J23" s="28" t="s">
        <v>3</v>
      </c>
      <c r="K23" s="11">
        <v>60.441482534028133</v>
      </c>
      <c r="L23" s="12">
        <v>75.955189953030782</v>
      </c>
      <c r="M23" s="12">
        <v>7.404993132242188</v>
      </c>
      <c r="N23" s="12">
        <v>21.719325730668739</v>
      </c>
      <c r="O23" s="13">
        <v>940.88816091263743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-591.86691549653483</v>
      </c>
      <c r="V23" s="11">
        <v>-3.2128707370053187</v>
      </c>
      <c r="W23" s="12">
        <v>-9.9717024715474984</v>
      </c>
      <c r="X23" s="12">
        <v>-1.7351198562969328</v>
      </c>
      <c r="Y23" s="13">
        <v>-36.298253753981307</v>
      </c>
      <c r="Z23" s="10" t="s">
        <v>172</v>
      </c>
      <c r="AA23" s="28" t="s">
        <v>3</v>
      </c>
      <c r="AB23" s="17">
        <v>132085.18483331808</v>
      </c>
      <c r="AC23" s="18">
        <v>102209.28793574737</v>
      </c>
      <c r="AD23" s="18">
        <v>94484.002381881699</v>
      </c>
      <c r="AE23" s="19">
        <v>8249.6304758726365</v>
      </c>
      <c r="AF23" s="145">
        <f t="shared" si="0"/>
        <v>143.8016656193011</v>
      </c>
      <c r="AG23" s="146">
        <f t="shared" si="1"/>
        <v>962.60748664330617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44.923461692459192</v>
      </c>
      <c r="F24" s="12">
        <v>87.229132485306764</v>
      </c>
      <c r="G24" s="12">
        <v>7.7279261310494327</v>
      </c>
      <c r="H24" s="13">
        <v>1139.4199061005654</v>
      </c>
      <c r="I24" s="10" t="s">
        <v>172</v>
      </c>
      <c r="J24" s="28" t="s">
        <v>4</v>
      </c>
      <c r="K24" s="11">
        <v>26.161685293422099</v>
      </c>
      <c r="L24" s="12">
        <v>57.628032536361928</v>
      </c>
      <c r="M24" s="12">
        <v>6.1490042514686962</v>
      </c>
      <c r="N24" s="12">
        <v>24.703602285316823</v>
      </c>
      <c r="O24" s="13">
        <v>1078.4170500612672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1E-3</v>
      </c>
      <c r="V24" s="11">
        <v>18.76277639903709</v>
      </c>
      <c r="W24" s="12">
        <v>29.602099948944836</v>
      </c>
      <c r="X24" s="12">
        <v>1.579921879580735</v>
      </c>
      <c r="Y24" s="13">
        <v>36.300253753981302</v>
      </c>
      <c r="Z24" s="10" t="s">
        <v>172</v>
      </c>
      <c r="AA24" s="28" t="s">
        <v>4</v>
      </c>
      <c r="AB24" s="17">
        <v>131225.34717077488</v>
      </c>
      <c r="AC24" s="18">
        <v>98664.075475588965</v>
      </c>
      <c r="AD24" s="18">
        <v>92930.407172830077</v>
      </c>
      <c r="AE24" s="19">
        <v>7730.5474560391012</v>
      </c>
      <c r="AF24" s="145">
        <f t="shared" si="0"/>
        <v>89.93872208125272</v>
      </c>
      <c r="AG24" s="146">
        <f t="shared" si="1"/>
        <v>1103.1206523465839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5.644231833168539</v>
      </c>
      <c r="F25" s="12">
        <v>268.07534516265798</v>
      </c>
      <c r="G25" s="12">
        <v>29.909849317503063</v>
      </c>
      <c r="H25" s="13">
        <v>413.43729708040581</v>
      </c>
      <c r="I25" s="10" t="s">
        <v>172</v>
      </c>
      <c r="J25" s="28" t="s">
        <v>5</v>
      </c>
      <c r="K25" s="11">
        <v>32.434357206993376</v>
      </c>
      <c r="L25" s="12">
        <v>210.9155997527788</v>
      </c>
      <c r="M25" s="12">
        <v>25.999007399398483</v>
      </c>
      <c r="N25" s="12">
        <v>38.710749435438906</v>
      </c>
      <c r="O25" s="13">
        <v>2593.5559910617735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-2218.8284434168063</v>
      </c>
      <c r="V25" s="11">
        <v>-26.789125373824856</v>
      </c>
      <c r="W25" s="12">
        <v>57.160745409879176</v>
      </c>
      <c r="X25" s="12">
        <v>3.911841918104531</v>
      </c>
      <c r="Y25" s="13">
        <v>1E-3</v>
      </c>
      <c r="Z25" s="10" t="s">
        <v>172</v>
      </c>
      <c r="AA25" s="28" t="s">
        <v>5</v>
      </c>
      <c r="AB25" s="17">
        <v>132737.59757009658</v>
      </c>
      <c r="AC25" s="18">
        <v>102556.83310317904</v>
      </c>
      <c r="AD25" s="18">
        <v>91837.278736103093</v>
      </c>
      <c r="AE25" s="19">
        <v>7390.0731751888561</v>
      </c>
      <c r="AF25" s="145">
        <f t="shared" si="0"/>
        <v>269.34896435917068</v>
      </c>
      <c r="AG25" s="146">
        <f t="shared" si="1"/>
        <v>2632.2667404972126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150.17043735819405</v>
      </c>
      <c r="F26" s="22">
        <v>106.02349868231808</v>
      </c>
      <c r="G26" s="22">
        <v>10.330725884655459</v>
      </c>
      <c r="H26" s="23">
        <v>177.93136131218017</v>
      </c>
      <c r="I26" s="20" t="s">
        <v>172</v>
      </c>
      <c r="J26" s="29" t="s">
        <v>6</v>
      </c>
      <c r="K26" s="21">
        <v>154.62187795031417</v>
      </c>
      <c r="L26" s="22">
        <v>109.85831165824959</v>
      </c>
      <c r="M26" s="22">
        <v>11.803124320505317</v>
      </c>
      <c r="N26" s="22">
        <v>30.048631217487049</v>
      </c>
      <c r="O26" s="23">
        <v>1837.3229820727629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-1689.4392519780697</v>
      </c>
      <c r="V26" s="21">
        <v>-4.4504405921201258</v>
      </c>
      <c r="W26" s="22">
        <v>-3.8338129759315138</v>
      </c>
      <c r="X26" s="22">
        <v>-1.4713984358498569</v>
      </c>
      <c r="Y26" s="23">
        <v>1E-3</v>
      </c>
      <c r="Z26" s="20" t="s">
        <v>172</v>
      </c>
      <c r="AA26" s="29" t="s">
        <v>6</v>
      </c>
      <c r="AB26" s="24">
        <v>132709.12862142001</v>
      </c>
      <c r="AC26" s="25">
        <v>102443.73787619329</v>
      </c>
      <c r="AD26" s="25">
        <v>92252.255373568478</v>
      </c>
      <c r="AE26" s="26">
        <v>7382.1630283707491</v>
      </c>
      <c r="AF26" s="147">
        <f t="shared" si="0"/>
        <v>276.2833139290691</v>
      </c>
      <c r="AG26" s="148">
        <f t="shared" si="1"/>
        <v>1867.37161329025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245.9837145440072</v>
      </c>
      <c r="F27" s="8">
        <v>91.494260652669581</v>
      </c>
      <c r="G27" s="8">
        <v>9.9577774093089051</v>
      </c>
      <c r="H27" s="9">
        <v>1709.8366753428691</v>
      </c>
      <c r="I27" s="6" t="s">
        <v>173</v>
      </c>
      <c r="J27" s="27" t="s">
        <v>0</v>
      </c>
      <c r="K27" s="7">
        <v>169.97277186945306</v>
      </c>
      <c r="L27" s="8">
        <v>79.730490553682131</v>
      </c>
      <c r="M27" s="8">
        <v>9.9054700490661745</v>
      </c>
      <c r="N27" s="8">
        <v>61.145209362201356</v>
      </c>
      <c r="O27" s="9">
        <v>2281.5608222365427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-632.86835625587514</v>
      </c>
      <c r="V27" s="7">
        <v>76.011942674554192</v>
      </c>
      <c r="W27" s="8">
        <v>11.764770098987448</v>
      </c>
      <c r="X27" s="8">
        <v>5.3307360242729328E-2</v>
      </c>
      <c r="Y27" s="9">
        <v>1E-3</v>
      </c>
      <c r="Z27" s="6" t="s">
        <v>173</v>
      </c>
      <c r="AA27" s="27" t="s">
        <v>0</v>
      </c>
      <c r="AB27" s="14">
        <v>136698.74209447543</v>
      </c>
      <c r="AC27" s="15">
        <v>106437.51910141605</v>
      </c>
      <c r="AD27" s="15">
        <v>95261.310478550629</v>
      </c>
      <c r="AE27" s="16">
        <v>8132.8808152698693</v>
      </c>
      <c r="AF27" s="143">
        <f t="shared" si="0"/>
        <v>259.60873247220138</v>
      </c>
      <c r="AG27" s="144">
        <f t="shared" si="1"/>
        <v>2342.7060315987442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13.255388210500007</v>
      </c>
      <c r="F28" s="12">
        <v>352.87773426931778</v>
      </c>
      <c r="G28" s="12">
        <v>39.265946749904884</v>
      </c>
      <c r="H28" s="13">
        <v>359.26282256843007</v>
      </c>
      <c r="I28" s="10" t="s">
        <v>173</v>
      </c>
      <c r="J28" s="28" t="s">
        <v>1</v>
      </c>
      <c r="K28" s="11">
        <v>78.183297312624106</v>
      </c>
      <c r="L28" s="12">
        <v>444.29394193606572</v>
      </c>
      <c r="M28" s="12">
        <v>41.152874840856079</v>
      </c>
      <c r="N28" s="12">
        <v>39.954002869369312</v>
      </c>
      <c r="O28" s="13">
        <v>3443.9191737918832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-3124.6093540928223</v>
      </c>
      <c r="V28" s="11">
        <v>-64.926909102124142</v>
      </c>
      <c r="W28" s="12">
        <v>-91.415207666747875</v>
      </c>
      <c r="X28" s="12">
        <v>-1.8859280909511746</v>
      </c>
      <c r="Y28" s="13">
        <v>1E-3</v>
      </c>
      <c r="Z28" s="10" t="s">
        <v>173</v>
      </c>
      <c r="AA28" s="28" t="s">
        <v>1</v>
      </c>
      <c r="AB28" s="17">
        <v>138066.47311714914</v>
      </c>
      <c r="AC28" s="18">
        <v>106057.36441779674</v>
      </c>
      <c r="AD28" s="18">
        <v>96537.157099249176</v>
      </c>
      <c r="AE28" s="19">
        <v>7769.1567032821113</v>
      </c>
      <c r="AF28" s="145">
        <f t="shared" si="0"/>
        <v>563.63011408954583</v>
      </c>
      <c r="AG28" s="146">
        <f t="shared" si="1"/>
        <v>3483.8731766612523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90.853983478027473</v>
      </c>
      <c r="F29" s="12">
        <v>97.476852820203803</v>
      </c>
      <c r="G29" s="12">
        <v>7.4668501987231046</v>
      </c>
      <c r="H29" s="13">
        <v>461.81701873000537</v>
      </c>
      <c r="I29" s="10" t="s">
        <v>173</v>
      </c>
      <c r="J29" s="28" t="s">
        <v>2</v>
      </c>
      <c r="K29" s="11">
        <v>86.013639422399294</v>
      </c>
      <c r="L29" s="12">
        <v>97.488897332399588</v>
      </c>
      <c r="M29" s="12">
        <v>8.493203479304686</v>
      </c>
      <c r="N29" s="12">
        <v>47.020446791147421</v>
      </c>
      <c r="O29" s="13">
        <v>1417.8508409799206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-1003.0532690410629</v>
      </c>
      <c r="V29" s="11">
        <v>4.8413440556281913</v>
      </c>
      <c r="W29" s="12">
        <v>-1.1044512195773248E-2</v>
      </c>
      <c r="X29" s="12">
        <v>-1.0253532805815826</v>
      </c>
      <c r="Y29" s="13">
        <v>1E-3</v>
      </c>
      <c r="Z29" s="10" t="s">
        <v>173</v>
      </c>
      <c r="AA29" s="28" t="s">
        <v>2</v>
      </c>
      <c r="AB29" s="17">
        <v>136689.13449185598</v>
      </c>
      <c r="AC29" s="18">
        <v>105876.50721173272</v>
      </c>
      <c r="AD29" s="18">
        <v>97878.471242831511</v>
      </c>
      <c r="AE29" s="19">
        <v>8164.1185621549521</v>
      </c>
      <c r="AF29" s="145">
        <f t="shared" si="0"/>
        <v>191.99574023410358</v>
      </c>
      <c r="AG29" s="146">
        <f t="shared" si="1"/>
        <v>1464.871287771068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58.969657611738349</v>
      </c>
      <c r="F30" s="12">
        <v>69.157794897664047</v>
      </c>
      <c r="G30" s="12">
        <v>6.0173277050712226</v>
      </c>
      <c r="H30" s="13">
        <v>348.01934799225467</v>
      </c>
      <c r="I30" s="10" t="s">
        <v>173</v>
      </c>
      <c r="J30" s="28" t="s">
        <v>3</v>
      </c>
      <c r="K30" s="11">
        <v>62.183227266600518</v>
      </c>
      <c r="L30" s="12">
        <v>79.696520129499461</v>
      </c>
      <c r="M30" s="12">
        <v>7.8557003768387466</v>
      </c>
      <c r="N30" s="12">
        <v>22.074307260969775</v>
      </c>
      <c r="O30" s="13">
        <v>989.97147564506099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-634.56485549780086</v>
      </c>
      <c r="V30" s="11">
        <v>-3.2125696548621687</v>
      </c>
      <c r="W30" s="12">
        <v>-10.537725231835413</v>
      </c>
      <c r="X30" s="12">
        <v>-1.8373726717675525</v>
      </c>
      <c r="Y30" s="13">
        <v>-29.459579415975334</v>
      </c>
      <c r="Z30" s="10" t="s">
        <v>173</v>
      </c>
      <c r="AA30" s="28" t="s">
        <v>3</v>
      </c>
      <c r="AB30" s="17">
        <v>139541.64283063059</v>
      </c>
      <c r="AC30" s="18">
        <v>105724.09359382128</v>
      </c>
      <c r="AD30" s="18">
        <v>97116.900768190724</v>
      </c>
      <c r="AE30" s="19">
        <v>8505.6259350381606</v>
      </c>
      <c r="AF30" s="145">
        <f t="shared" si="0"/>
        <v>149.73544777293873</v>
      </c>
      <c r="AG30" s="146">
        <f t="shared" si="1"/>
        <v>1012.0457829060308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46.282291996328425</v>
      </c>
      <c r="F31" s="12">
        <v>91.394454807956237</v>
      </c>
      <c r="G31" s="12">
        <v>8.2043540768906773</v>
      </c>
      <c r="H31" s="13">
        <v>1189.6584210634155</v>
      </c>
      <c r="I31" s="10" t="s">
        <v>173</v>
      </c>
      <c r="J31" s="28" t="s">
        <v>4</v>
      </c>
      <c r="K31" s="11">
        <v>26.617263636247372</v>
      </c>
      <c r="L31" s="12">
        <v>60.276143577276223</v>
      </c>
      <c r="M31" s="12">
        <v>6.5741213551900861</v>
      </c>
      <c r="N31" s="12">
        <v>26.366093256420339</v>
      </c>
      <c r="O31" s="13">
        <v>1133.8317483910198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1E-3</v>
      </c>
      <c r="V31" s="11">
        <v>19.66602836008105</v>
      </c>
      <c r="W31" s="12">
        <v>31.119311230680015</v>
      </c>
      <c r="X31" s="12">
        <v>1.6312327217005911</v>
      </c>
      <c r="Y31" s="13">
        <v>29.461579415975336</v>
      </c>
      <c r="Z31" s="10" t="s">
        <v>173</v>
      </c>
      <c r="AA31" s="28" t="s">
        <v>4</v>
      </c>
      <c r="AB31" s="17">
        <v>138642.36450105225</v>
      </c>
      <c r="AC31" s="18">
        <v>102053.82021048637</v>
      </c>
      <c r="AD31" s="18">
        <v>95565.127198396833</v>
      </c>
      <c r="AE31" s="19">
        <v>7997.9935872717033</v>
      </c>
      <c r="AF31" s="145">
        <f t="shared" si="0"/>
        <v>93.467528568713689</v>
      </c>
      <c r="AG31" s="146">
        <f t="shared" si="1"/>
        <v>1160.1978416474401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5.8125156880481397</v>
      </c>
      <c r="F32" s="12">
        <v>281.04351909210021</v>
      </c>
      <c r="G32" s="12">
        <v>31.776756460425297</v>
      </c>
      <c r="H32" s="13">
        <v>431.22484749563938</v>
      </c>
      <c r="I32" s="10" t="s">
        <v>173</v>
      </c>
      <c r="J32" s="28" t="s">
        <v>5</v>
      </c>
      <c r="K32" s="11">
        <v>32.233184348965139</v>
      </c>
      <c r="L32" s="12">
        <v>217.76520329726225</v>
      </c>
      <c r="M32" s="12">
        <v>27.277310926851406</v>
      </c>
      <c r="N32" s="12">
        <v>41.418501425537691</v>
      </c>
      <c r="O32" s="13">
        <v>2744.6202929604824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-2354.8129468903808</v>
      </c>
      <c r="V32" s="11">
        <v>-26.419668660916802</v>
      </c>
      <c r="W32" s="12">
        <v>63.279315794838041</v>
      </c>
      <c r="X32" s="12">
        <v>4.500445533573882</v>
      </c>
      <c r="Y32" s="13">
        <v>1E-3</v>
      </c>
      <c r="Z32" s="10" t="s">
        <v>173</v>
      </c>
      <c r="AA32" s="28" t="s">
        <v>5</v>
      </c>
      <c r="AB32" s="17">
        <v>140169.12654102239</v>
      </c>
      <c r="AC32" s="18">
        <v>106164.56482623317</v>
      </c>
      <c r="AD32" s="18">
        <v>94472.430038061284</v>
      </c>
      <c r="AE32" s="19">
        <v>7645.755248861964</v>
      </c>
      <c r="AF32" s="145">
        <f t="shared" si="0"/>
        <v>277.27569857307878</v>
      </c>
      <c r="AG32" s="146">
        <f t="shared" si="1"/>
        <v>2786.0387943860201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154.64965299635756</v>
      </c>
      <c r="F33" s="22">
        <v>111.12903479521087</v>
      </c>
      <c r="G33" s="22">
        <v>10.974537946995113</v>
      </c>
      <c r="H33" s="23">
        <v>185.57092646754305</v>
      </c>
      <c r="I33" s="20" t="s">
        <v>173</v>
      </c>
      <c r="J33" s="29" t="s">
        <v>6</v>
      </c>
      <c r="K33" s="21">
        <v>160.60382066871784</v>
      </c>
      <c r="L33" s="22">
        <v>115.32245450893731</v>
      </c>
      <c r="M33" s="22">
        <v>12.404869519212006</v>
      </c>
      <c r="N33" s="22">
        <v>30.937139036021623</v>
      </c>
      <c r="O33" s="23">
        <v>1925.5138942656947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-1770.8791068341732</v>
      </c>
      <c r="V33" s="21">
        <v>-5.9531676723603075</v>
      </c>
      <c r="W33" s="22">
        <v>-4.1924197137264425</v>
      </c>
      <c r="X33" s="22">
        <v>-1.4293315722168933</v>
      </c>
      <c r="Y33" s="23">
        <v>1E-3</v>
      </c>
      <c r="Z33" s="20" t="s">
        <v>173</v>
      </c>
      <c r="AA33" s="29" t="s">
        <v>6</v>
      </c>
      <c r="AB33" s="24">
        <v>140088.24919687957</v>
      </c>
      <c r="AC33" s="25">
        <v>105900.61320326835</v>
      </c>
      <c r="AD33" s="25">
        <v>94882.637189278394</v>
      </c>
      <c r="AE33" s="26">
        <v>7638.2012672831406</v>
      </c>
      <c r="AF33" s="147">
        <f t="shared" si="0"/>
        <v>288.33114469686717</v>
      </c>
      <c r="AG33" s="148">
        <f t="shared" si="1"/>
        <v>1956.4510333017163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253.56589063170628</v>
      </c>
      <c r="F34" s="8">
        <v>96.4602007625775</v>
      </c>
      <c r="G34" s="8">
        <v>10.659276005324928</v>
      </c>
      <c r="H34" s="9">
        <v>1781.7477501604617</v>
      </c>
      <c r="I34" s="6" t="s">
        <v>174</v>
      </c>
      <c r="J34" s="27" t="s">
        <v>0</v>
      </c>
      <c r="K34" s="7">
        <v>174.59566770358555</v>
      </c>
      <c r="L34" s="8">
        <v>83.937357326516647</v>
      </c>
      <c r="M34" s="8">
        <v>10.563691109925729</v>
      </c>
      <c r="N34" s="8">
        <v>61.893050768850671</v>
      </c>
      <c r="O34" s="9">
        <v>2386.9963476708335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-667.14064827922221</v>
      </c>
      <c r="V34" s="7">
        <v>78.97122292812081</v>
      </c>
      <c r="W34" s="8">
        <v>12.523843436060845</v>
      </c>
      <c r="X34" s="8">
        <v>9.6584895399197332E-2</v>
      </c>
      <c r="Y34" s="9">
        <v>1E-3</v>
      </c>
      <c r="Z34" s="6" t="s">
        <v>174</v>
      </c>
      <c r="AA34" s="27" t="s">
        <v>0</v>
      </c>
      <c r="AB34" s="14">
        <v>144365.81745418161</v>
      </c>
      <c r="AC34" s="15">
        <v>109353.6801803791</v>
      </c>
      <c r="AD34" s="15">
        <v>97051.517991848392</v>
      </c>
      <c r="AE34" s="16">
        <v>8396.6345563220584</v>
      </c>
      <c r="AF34" s="143">
        <f t="shared" si="0"/>
        <v>269.09671614002792</v>
      </c>
      <c r="AG34" s="144">
        <f t="shared" si="1"/>
        <v>2448.8893984396841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13.659237246318062</v>
      </c>
      <c r="F35" s="12">
        <v>371.82212826643013</v>
      </c>
      <c r="G35" s="12">
        <v>42.023308408100569</v>
      </c>
      <c r="H35" s="13">
        <v>374.68472894202523</v>
      </c>
      <c r="I35" s="10" t="s">
        <v>174</v>
      </c>
      <c r="J35" s="28" t="s">
        <v>1</v>
      </c>
      <c r="K35" s="11">
        <v>80.184457208825023</v>
      </c>
      <c r="L35" s="12">
        <v>470.30485603065665</v>
      </c>
      <c r="M35" s="12">
        <v>44.301979318089614</v>
      </c>
      <c r="N35" s="12">
        <v>40.302346286995316</v>
      </c>
      <c r="O35" s="13">
        <v>3654.1852023167257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-3319.8018196616963</v>
      </c>
      <c r="V35" s="11">
        <v>-66.524219962506947</v>
      </c>
      <c r="W35" s="12">
        <v>-98.481727764226662</v>
      </c>
      <c r="X35" s="12">
        <v>-2.2776709099890646</v>
      </c>
      <c r="Y35" s="13">
        <v>1E-3</v>
      </c>
      <c r="Z35" s="10" t="s">
        <v>174</v>
      </c>
      <c r="AA35" s="28" t="s">
        <v>1</v>
      </c>
      <c r="AB35" s="17">
        <v>145759.65715613298</v>
      </c>
      <c r="AC35" s="18">
        <v>108903.47852812693</v>
      </c>
      <c r="AD35" s="18">
        <v>98327.909072687704</v>
      </c>
      <c r="AE35" s="19">
        <v>8033.0037347721409</v>
      </c>
      <c r="AF35" s="145">
        <f t="shared" si="0"/>
        <v>594.7912925575713</v>
      </c>
      <c r="AG35" s="146">
        <f t="shared" si="1"/>
        <v>3694.4875486037208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93.636062118253946</v>
      </c>
      <c r="F36" s="12">
        <v>102.94874639318118</v>
      </c>
      <c r="G36" s="12">
        <v>7.989839703242505</v>
      </c>
      <c r="H36" s="13">
        <v>481.28592549707258</v>
      </c>
      <c r="I36" s="10" t="s">
        <v>174</v>
      </c>
      <c r="J36" s="28" t="s">
        <v>2</v>
      </c>
      <c r="K36" s="11">
        <v>89.934233103362743</v>
      </c>
      <c r="L36" s="12">
        <v>104.81795602312049</v>
      </c>
      <c r="M36" s="12">
        <v>9.2767904444487801</v>
      </c>
      <c r="N36" s="12">
        <v>49.232064126092702</v>
      </c>
      <c r="O36" s="13">
        <v>1492.7396716957644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-1060.6848103247848</v>
      </c>
      <c r="V36" s="11">
        <v>3.7028290148912957</v>
      </c>
      <c r="W36" s="12">
        <v>-1.8682096299392876</v>
      </c>
      <c r="X36" s="12">
        <v>-1.2859507412062776</v>
      </c>
      <c r="Y36" s="13">
        <v>1E-3</v>
      </c>
      <c r="Z36" s="10" t="s">
        <v>174</v>
      </c>
      <c r="AA36" s="28" t="s">
        <v>2</v>
      </c>
      <c r="AB36" s="17">
        <v>144363.11068916655</v>
      </c>
      <c r="AC36" s="18">
        <v>109041.14900235974</v>
      </c>
      <c r="AD36" s="18">
        <v>99667.969619323834</v>
      </c>
      <c r="AE36" s="19">
        <v>8427.9174372343496</v>
      </c>
      <c r="AF36" s="145">
        <f t="shared" si="0"/>
        <v>204.02897957093202</v>
      </c>
      <c r="AG36" s="146">
        <f t="shared" si="1"/>
        <v>1541.971735821857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60.748326487204459</v>
      </c>
      <c r="F37" s="12">
        <v>72.933706795250799</v>
      </c>
      <c r="G37" s="12">
        <v>6.440585049365426</v>
      </c>
      <c r="H37" s="13">
        <v>363.59778622684064</v>
      </c>
      <c r="I37" s="10" t="s">
        <v>174</v>
      </c>
      <c r="J37" s="28" t="s">
        <v>3</v>
      </c>
      <c r="K37" s="11">
        <v>63.979184444667517</v>
      </c>
      <c r="L37" s="12">
        <v>83.976988086498125</v>
      </c>
      <c r="M37" s="12">
        <v>8.401921615097141</v>
      </c>
      <c r="N37" s="12">
        <v>22.355092551715138</v>
      </c>
      <c r="O37" s="13">
        <v>1042.4297500721998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-673.3193314510961</v>
      </c>
      <c r="V37" s="11">
        <v>-3.2298579574630613</v>
      </c>
      <c r="W37" s="12">
        <v>-11.042281291247347</v>
      </c>
      <c r="X37" s="12">
        <v>-1.9603365657317169</v>
      </c>
      <c r="Y37" s="13">
        <v>-27.86572494597818</v>
      </c>
      <c r="Z37" s="10" t="s">
        <v>174</v>
      </c>
      <c r="AA37" s="28" t="s">
        <v>3</v>
      </c>
      <c r="AB37" s="17">
        <v>147193.91538733576</v>
      </c>
      <c r="AC37" s="18">
        <v>108637.07843317665</v>
      </c>
      <c r="AD37" s="18">
        <v>98906.880820427992</v>
      </c>
      <c r="AE37" s="19">
        <v>8769.3734657658333</v>
      </c>
      <c r="AF37" s="145">
        <f t="shared" si="0"/>
        <v>156.35809414626277</v>
      </c>
      <c r="AG37" s="146">
        <f t="shared" si="1"/>
        <v>1064.784842623915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47.685031514159114</v>
      </c>
      <c r="F38" s="12">
        <v>96.352678937910383</v>
      </c>
      <c r="G38" s="12">
        <v>8.7817903000155422</v>
      </c>
      <c r="H38" s="13">
        <v>1244.6018486400283</v>
      </c>
      <c r="I38" s="10" t="s">
        <v>174</v>
      </c>
      <c r="J38" s="28" t="s">
        <v>4</v>
      </c>
      <c r="K38" s="11">
        <v>27.073156099469156</v>
      </c>
      <c r="L38" s="12">
        <v>63.347109417180178</v>
      </c>
      <c r="M38" s="12">
        <v>7.0922616867340968</v>
      </c>
      <c r="N38" s="12">
        <v>27.927936542838019</v>
      </c>
      <c r="O38" s="13">
        <v>1195.8561853473561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-7.047998196143813</v>
      </c>
      <c r="V38" s="11">
        <v>20.612875414689963</v>
      </c>
      <c r="W38" s="12">
        <v>33.006569520730203</v>
      </c>
      <c r="X38" s="12">
        <v>1.6905286132814461</v>
      </c>
      <c r="Y38" s="13">
        <v>27.867724945978182</v>
      </c>
      <c r="Z38" s="10" t="s">
        <v>174</v>
      </c>
      <c r="AA38" s="28" t="s">
        <v>4</v>
      </c>
      <c r="AB38" s="17">
        <v>146328.07495103154</v>
      </c>
      <c r="AC38" s="18">
        <v>104885.18452448478</v>
      </c>
      <c r="AD38" s="18">
        <v>97356.921881847695</v>
      </c>
      <c r="AE38" s="19">
        <v>8262.3462290024563</v>
      </c>
      <c r="AF38" s="145">
        <f t="shared" si="0"/>
        <v>97.512527203383428</v>
      </c>
      <c r="AG38" s="146">
        <f t="shared" si="1"/>
        <v>1223.7841218901942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5.9862662525692123</v>
      </c>
      <c r="F39" s="12">
        <v>296.3540078860342</v>
      </c>
      <c r="G39" s="12">
        <v>34.01825802215776</v>
      </c>
      <c r="H39" s="13">
        <v>451.57146940415953</v>
      </c>
      <c r="I39" s="10" t="s">
        <v>174</v>
      </c>
      <c r="J39" s="28" t="s">
        <v>5</v>
      </c>
      <c r="K39" s="11">
        <v>32.023764251274152</v>
      </c>
      <c r="L39" s="12">
        <v>225.97852025858484</v>
      </c>
      <c r="M39" s="12">
        <v>28.871783897408662</v>
      </c>
      <c r="N39" s="12">
        <v>44.265040247210536</v>
      </c>
      <c r="O39" s="13">
        <v>2915.2619648391601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-2507.9545356822105</v>
      </c>
      <c r="V39" s="11">
        <v>-26.036497998704935</v>
      </c>
      <c r="W39" s="12">
        <v>70.376487627449336</v>
      </c>
      <c r="X39" s="12">
        <v>5.1474741247491069</v>
      </c>
      <c r="Y39" s="13">
        <v>1E-3</v>
      </c>
      <c r="Z39" s="10" t="s">
        <v>174</v>
      </c>
      <c r="AA39" s="28" t="s">
        <v>5</v>
      </c>
      <c r="AB39" s="17">
        <v>147872.84603975393</v>
      </c>
      <c r="AC39" s="18">
        <v>109169.28268628182</v>
      </c>
      <c r="AD39" s="18">
        <v>96264.764397677252</v>
      </c>
      <c r="AE39" s="19">
        <v>7909.2400347675066</v>
      </c>
      <c r="AF39" s="145">
        <f t="shared" si="0"/>
        <v>286.87406840726766</v>
      </c>
      <c r="AG39" s="146">
        <f t="shared" si="1"/>
        <v>2959.5270050863705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159.27383622226796</v>
      </c>
      <c r="F40" s="22">
        <v>117.16598185834809</v>
      </c>
      <c r="G40" s="22">
        <v>11.747982320905974</v>
      </c>
      <c r="H40" s="23">
        <v>194.31242706898286</v>
      </c>
      <c r="I40" s="20" t="s">
        <v>174</v>
      </c>
      <c r="J40" s="29" t="s">
        <v>6</v>
      </c>
      <c r="K40" s="21">
        <v>166.76418766129507</v>
      </c>
      <c r="L40" s="22">
        <v>121.67466375717515</v>
      </c>
      <c r="M40" s="22">
        <v>13.152611737408666</v>
      </c>
      <c r="N40" s="22">
        <v>31.873632696841863</v>
      </c>
      <c r="O40" s="23">
        <v>2019.6736175187662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-1857.2338231466254</v>
      </c>
      <c r="V40" s="21">
        <v>-7.4893514390271143</v>
      </c>
      <c r="W40" s="22">
        <v>-4.5076818988270668</v>
      </c>
      <c r="X40" s="22">
        <v>-1.403629416502691</v>
      </c>
      <c r="Y40" s="23">
        <v>1E-3</v>
      </c>
      <c r="Z40" s="20" t="s">
        <v>174</v>
      </c>
      <c r="AA40" s="29" t="s">
        <v>6</v>
      </c>
      <c r="AB40" s="24">
        <v>147730.65905052275</v>
      </c>
      <c r="AC40" s="25">
        <v>108750.68331191241</v>
      </c>
      <c r="AD40" s="25">
        <v>96669.90632511719</v>
      </c>
      <c r="AE40" s="26">
        <v>7901.9796474868062</v>
      </c>
      <c r="AF40" s="147">
        <f t="shared" si="0"/>
        <v>301.5914631558789</v>
      </c>
      <c r="AG40" s="148">
        <f t="shared" si="1"/>
        <v>2051.5472502156081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261.21649759546176</v>
      </c>
      <c r="F41" s="8">
        <v>102.26019276281269</v>
      </c>
      <c r="G41" s="8">
        <v>11.501463516350951</v>
      </c>
      <c r="H41" s="9">
        <v>1862.5430528806019</v>
      </c>
      <c r="I41" s="6" t="s">
        <v>175</v>
      </c>
      <c r="J41" s="27" t="s">
        <v>0</v>
      </c>
      <c r="K41" s="7">
        <v>179.44894160779623</v>
      </c>
      <c r="L41" s="8">
        <v>88.801466815142078</v>
      </c>
      <c r="M41" s="8">
        <v>11.358540456659167</v>
      </c>
      <c r="N41" s="8">
        <v>62.583136016971494</v>
      </c>
      <c r="O41" s="9">
        <v>2495.6181631260733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-695.65724626244275</v>
      </c>
      <c r="V41" s="7">
        <v>81.768555987665579</v>
      </c>
      <c r="W41" s="8">
        <v>13.45972594767059</v>
      </c>
      <c r="X41" s="8">
        <v>0.14392305969178476</v>
      </c>
      <c r="Y41" s="9">
        <v>1E-3</v>
      </c>
      <c r="Z41" s="6" t="s">
        <v>175</v>
      </c>
      <c r="AA41" s="27" t="s">
        <v>0</v>
      </c>
      <c r="AB41" s="14">
        <v>152114.77381753185</v>
      </c>
      <c r="AC41" s="15">
        <v>111510.34258917496</v>
      </c>
      <c r="AD41" s="15">
        <v>97933.510096068814</v>
      </c>
      <c r="AE41" s="16">
        <v>8655.264408930132</v>
      </c>
      <c r="AF41" s="143">
        <f t="shared" si="0"/>
        <v>279.60894887959751</v>
      </c>
      <c r="AG41" s="144">
        <f t="shared" si="1"/>
        <v>2558.2012991430447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14.067187030274285</v>
      </c>
      <c r="F42" s="12">
        <v>394.05532548455142</v>
      </c>
      <c r="G42" s="12">
        <v>45.337022684965156</v>
      </c>
      <c r="H42" s="13">
        <v>391.97343992653043</v>
      </c>
      <c r="I42" s="10" t="s">
        <v>175</v>
      </c>
      <c r="J42" s="28" t="s">
        <v>1</v>
      </c>
      <c r="K42" s="11">
        <v>82.283747168059406</v>
      </c>
      <c r="L42" s="12">
        <v>500.02405836273044</v>
      </c>
      <c r="M42" s="12">
        <v>48.025511874469125</v>
      </c>
      <c r="N42" s="12">
        <v>40.947110130512556</v>
      </c>
      <c r="O42" s="13">
        <v>3890.7929409459803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-3539.7656111499623</v>
      </c>
      <c r="V42" s="11">
        <v>-68.215560137785218</v>
      </c>
      <c r="W42" s="12">
        <v>-105.96773287817886</v>
      </c>
      <c r="X42" s="12">
        <v>-2.6874891895039741</v>
      </c>
      <c r="Y42" s="13">
        <v>1E-3</v>
      </c>
      <c r="Z42" s="10" t="s">
        <v>175</v>
      </c>
      <c r="AA42" s="28" t="s">
        <v>1</v>
      </c>
      <c r="AB42" s="17">
        <v>153538.73825238989</v>
      </c>
      <c r="AC42" s="18">
        <v>111033.13243452627</v>
      </c>
      <c r="AD42" s="18">
        <v>99210.37592613278</v>
      </c>
      <c r="AE42" s="19">
        <v>8291.7225082121404</v>
      </c>
      <c r="AF42" s="145">
        <f t="shared" si="0"/>
        <v>630.33331740525898</v>
      </c>
      <c r="AG42" s="146">
        <f t="shared" si="1"/>
        <v>3931.7400510764928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96.678430785671623</v>
      </c>
      <c r="F43" s="12">
        <v>109.08061993147636</v>
      </c>
      <c r="G43" s="12">
        <v>8.6196115398619586</v>
      </c>
      <c r="H43" s="13">
        <v>503.10101037192908</v>
      </c>
      <c r="I43" s="10" t="s">
        <v>175</v>
      </c>
      <c r="J43" s="28" t="s">
        <v>2</v>
      </c>
      <c r="K43" s="11">
        <v>93.765429762744915</v>
      </c>
      <c r="L43" s="12">
        <v>113.69229059965137</v>
      </c>
      <c r="M43" s="12">
        <v>10.215382706661995</v>
      </c>
      <c r="N43" s="12">
        <v>51.159644819107932</v>
      </c>
      <c r="O43" s="13">
        <v>1572.4235529702501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-1120.4811874174291</v>
      </c>
      <c r="V43" s="11">
        <v>2.9140010229267204</v>
      </c>
      <c r="W43" s="12">
        <v>-4.6106706681750067</v>
      </c>
      <c r="X43" s="12">
        <v>-1.5947711668000346</v>
      </c>
      <c r="Y43" s="13">
        <v>1E-3</v>
      </c>
      <c r="Z43" s="10" t="s">
        <v>175</v>
      </c>
      <c r="AA43" s="28" t="s">
        <v>2</v>
      </c>
      <c r="AB43" s="17">
        <v>152655.39827262852</v>
      </c>
      <c r="AC43" s="18">
        <v>111105.54981031141</v>
      </c>
      <c r="AD43" s="18">
        <v>100549.24323500034</v>
      </c>
      <c r="AE43" s="19">
        <v>8686.5965469800012</v>
      </c>
      <c r="AF43" s="145">
        <f t="shared" si="0"/>
        <v>217.67310306905827</v>
      </c>
      <c r="AG43" s="146">
        <f t="shared" si="1"/>
        <v>1623.5831977893579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62.674346680116628</v>
      </c>
      <c r="F44" s="12">
        <v>77.337389679933608</v>
      </c>
      <c r="G44" s="12">
        <v>6.9502904928661859</v>
      </c>
      <c r="H44" s="13">
        <v>381.03802942179141</v>
      </c>
      <c r="I44" s="10" t="s">
        <v>175</v>
      </c>
      <c r="J44" s="28" t="s">
        <v>3</v>
      </c>
      <c r="K44" s="11">
        <v>65.693758984693488</v>
      </c>
      <c r="L44" s="12">
        <v>88.945749236224088</v>
      </c>
      <c r="M44" s="12">
        <v>9.0623410956210044</v>
      </c>
      <c r="N44" s="12">
        <v>22.586333241702228</v>
      </c>
      <c r="O44" s="13">
        <v>1099.7679807023628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-713.32645272932996</v>
      </c>
      <c r="V44" s="11">
        <v>-3.0184123045769051</v>
      </c>
      <c r="W44" s="12">
        <v>-11.607359556290479</v>
      </c>
      <c r="X44" s="12">
        <v>-2.1110506027548248</v>
      </c>
      <c r="Y44" s="13">
        <v>-27.987831792943858</v>
      </c>
      <c r="Z44" s="10" t="s">
        <v>175</v>
      </c>
      <c r="AA44" s="28" t="s">
        <v>3</v>
      </c>
      <c r="AB44" s="17">
        <v>155450.55982246783</v>
      </c>
      <c r="AC44" s="18">
        <v>110789.79105762663</v>
      </c>
      <c r="AD44" s="18">
        <v>99788.769297526014</v>
      </c>
      <c r="AE44" s="19">
        <v>9028.0060226024689</v>
      </c>
      <c r="AF44" s="145">
        <f t="shared" si="0"/>
        <v>163.70184931653858</v>
      </c>
      <c r="AG44" s="146">
        <f t="shared" si="1"/>
        <v>1122.3543139440651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49.102999116297688</v>
      </c>
      <c r="F45" s="12">
        <v>102.15933750946338</v>
      </c>
      <c r="G45" s="12">
        <v>9.4753166103113688</v>
      </c>
      <c r="H45" s="13">
        <v>1305.7514052291715</v>
      </c>
      <c r="I45" s="10" t="s">
        <v>175</v>
      </c>
      <c r="J45" s="28" t="s">
        <v>4</v>
      </c>
      <c r="K45" s="11">
        <v>27.551142640362304</v>
      </c>
      <c r="L45" s="12">
        <v>66.926240505966661</v>
      </c>
      <c r="M45" s="12">
        <v>7.718679345343662</v>
      </c>
      <c r="N45" s="12">
        <v>29.336058028327272</v>
      </c>
      <c r="O45" s="13">
        <v>1263.5410934089264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-15.113578001025971</v>
      </c>
      <c r="V45" s="11">
        <v>21.552856475935339</v>
      </c>
      <c r="W45" s="12">
        <v>35.234097003496764</v>
      </c>
      <c r="X45" s="12">
        <v>1.7576372649677074</v>
      </c>
      <c r="Y45" s="13">
        <v>27.98983179294386</v>
      </c>
      <c r="Z45" s="10" t="s">
        <v>175</v>
      </c>
      <c r="AA45" s="28" t="s">
        <v>4</v>
      </c>
      <c r="AB45" s="17">
        <v>154106.21532700612</v>
      </c>
      <c r="AC45" s="18">
        <v>107013.80035858502</v>
      </c>
      <c r="AD45" s="18">
        <v>98240.350280875078</v>
      </c>
      <c r="AE45" s="19">
        <v>8520.9666164537484</v>
      </c>
      <c r="AF45" s="145">
        <f t="shared" si="0"/>
        <v>102.19606249167262</v>
      </c>
      <c r="AG45" s="146">
        <f t="shared" si="1"/>
        <v>1292.8771514372536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6.1620138260424788</v>
      </c>
      <c r="F46" s="12">
        <v>314.19976121884145</v>
      </c>
      <c r="G46" s="12">
        <v>36.705924563505782</v>
      </c>
      <c r="H46" s="13">
        <v>474.20728594881905</v>
      </c>
      <c r="I46" s="10" t="s">
        <v>175</v>
      </c>
      <c r="J46" s="28" t="s">
        <v>5</v>
      </c>
      <c r="K46" s="11">
        <v>31.83365932471532</v>
      </c>
      <c r="L46" s="12">
        <v>235.81662657022682</v>
      </c>
      <c r="M46" s="12">
        <v>30.821589068553727</v>
      </c>
      <c r="N46" s="12">
        <v>47.093748178250877</v>
      </c>
      <c r="O46" s="13">
        <v>3106.2650826652844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-2679.1505448947159</v>
      </c>
      <c r="V46" s="11">
        <v>-25.67064549867284</v>
      </c>
      <c r="W46" s="12">
        <v>78.384134648614733</v>
      </c>
      <c r="X46" s="12">
        <v>5.8853354949520247</v>
      </c>
      <c r="Y46" s="13">
        <v>1E-3</v>
      </c>
      <c r="Z46" s="10" t="s">
        <v>175</v>
      </c>
      <c r="AA46" s="28" t="s">
        <v>5</v>
      </c>
      <c r="AB46" s="17">
        <v>155672.41986898947</v>
      </c>
      <c r="AC46" s="18">
        <v>111403.51543723766</v>
      </c>
      <c r="AD46" s="18">
        <v>97148.751981494221</v>
      </c>
      <c r="AE46" s="19">
        <v>8167.659284571082</v>
      </c>
      <c r="AF46" s="145">
        <f t="shared" si="0"/>
        <v>298.47187496349591</v>
      </c>
      <c r="AG46" s="146">
        <f t="shared" si="1"/>
        <v>3153.3588308435351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163.94501227060144</v>
      </c>
      <c r="F47" s="22">
        <v>124.21162632056595</v>
      </c>
      <c r="G47" s="22">
        <v>12.676565356017907</v>
      </c>
      <c r="H47" s="23">
        <v>204.04411295183746</v>
      </c>
      <c r="I47" s="20" t="s">
        <v>175</v>
      </c>
      <c r="J47" s="29" t="s">
        <v>6</v>
      </c>
      <c r="K47" s="21">
        <v>173.26980781609407</v>
      </c>
      <c r="L47" s="22">
        <v>129.09782081770368</v>
      </c>
      <c r="M47" s="22">
        <v>14.064150216570591</v>
      </c>
      <c r="N47" s="22">
        <v>32.878618463583521</v>
      </c>
      <c r="O47" s="23">
        <v>2119.2002433976945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-1948.0337489094406</v>
      </c>
      <c r="V47" s="21">
        <v>-9.3237955454926524</v>
      </c>
      <c r="W47" s="22">
        <v>-4.885194497137717</v>
      </c>
      <c r="X47" s="22">
        <v>-1.3865848605526843</v>
      </c>
      <c r="Y47" s="23">
        <v>1E-3</v>
      </c>
      <c r="Z47" s="20" t="s">
        <v>175</v>
      </c>
      <c r="AA47" s="29" t="s">
        <v>6</v>
      </c>
      <c r="AB47" s="24">
        <v>155450.19965875233</v>
      </c>
      <c r="AC47" s="25">
        <v>110832.87594989737</v>
      </c>
      <c r="AD47" s="25">
        <v>97549.197917239901</v>
      </c>
      <c r="AE47" s="26">
        <v>8160.6330816506334</v>
      </c>
      <c r="AF47" s="147">
        <f t="shared" si="0"/>
        <v>316.43177885036829</v>
      </c>
      <c r="AG47" s="148">
        <f t="shared" si="1"/>
        <v>2152.0788618612783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268.85463624399756</v>
      </c>
      <c r="F48" s="8">
        <v>109.01159745343759</v>
      </c>
      <c r="G48" s="8">
        <v>12.509180041192863</v>
      </c>
      <c r="H48" s="9">
        <v>1955.0257895378868</v>
      </c>
      <c r="I48" s="6" t="s">
        <v>176</v>
      </c>
      <c r="J48" s="27" t="s">
        <v>0</v>
      </c>
      <c r="K48" s="7">
        <v>184.58602288997065</v>
      </c>
      <c r="L48" s="8">
        <v>94.40139135721445</v>
      </c>
      <c r="M48" s="8">
        <v>12.313020275101286</v>
      </c>
      <c r="N48" s="8">
        <v>62.968823218505975</v>
      </c>
      <c r="O48" s="9">
        <v>2605.4469765520357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-713.38901023265498</v>
      </c>
      <c r="V48" s="7">
        <v>84.269613354026902</v>
      </c>
      <c r="W48" s="8">
        <v>14.611206096223134</v>
      </c>
      <c r="X48" s="8">
        <v>0.19715976609157987</v>
      </c>
      <c r="Y48" s="9">
        <v>1E-3</v>
      </c>
      <c r="Z48" s="6" t="s">
        <v>176</v>
      </c>
      <c r="AA48" s="27" t="s">
        <v>0</v>
      </c>
      <c r="AB48" s="14">
        <v>159849.92734572175</v>
      </c>
      <c r="AC48" s="15">
        <v>112860.13234165564</v>
      </c>
      <c r="AD48" s="15">
        <v>97877.901700281509</v>
      </c>
      <c r="AE48" s="16">
        <v>8923.788258573024</v>
      </c>
      <c r="AF48" s="143">
        <f t="shared" si="0"/>
        <v>291.30043452228637</v>
      </c>
      <c r="AG48" s="144">
        <f t="shared" si="1"/>
        <v>2668.4157997705415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14.504640408594586</v>
      </c>
      <c r="F49" s="12">
        <v>419.94027331995329</v>
      </c>
      <c r="G49" s="12">
        <v>49.307001636614075</v>
      </c>
      <c r="H49" s="13">
        <v>411.75481568968218</v>
      </c>
      <c r="I49" s="10" t="s">
        <v>176</v>
      </c>
      <c r="J49" s="28" t="s">
        <v>1</v>
      </c>
      <c r="K49" s="11">
        <v>84.50599294742517</v>
      </c>
      <c r="L49" s="12">
        <v>534.00988214053598</v>
      </c>
      <c r="M49" s="12">
        <v>52.421754279518424</v>
      </c>
      <c r="N49" s="12">
        <v>41.872636683595658</v>
      </c>
      <c r="O49" s="13">
        <v>4154.2627038284409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-3784.3795248223551</v>
      </c>
      <c r="V49" s="11">
        <v>-70.000352538830569</v>
      </c>
      <c r="W49" s="12">
        <v>-114.06860882058272</v>
      </c>
      <c r="X49" s="12">
        <v>-3.1137526429043496</v>
      </c>
      <c r="Y49" s="13">
        <v>1E-3</v>
      </c>
      <c r="Z49" s="10" t="s">
        <v>176</v>
      </c>
      <c r="AA49" s="28" t="s">
        <v>1</v>
      </c>
      <c r="AB49" s="17">
        <v>161305.67112339658</v>
      </c>
      <c r="AC49" s="18">
        <v>112379.21616866086</v>
      </c>
      <c r="AD49" s="18">
        <v>99155.091926291629</v>
      </c>
      <c r="AE49" s="19">
        <v>8560.3299245296512</v>
      </c>
      <c r="AF49" s="145">
        <f t="shared" si="0"/>
        <v>670.93762936747953</v>
      </c>
      <c r="AG49" s="146">
        <f t="shared" si="1"/>
        <v>4196.1353405120362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99.753328905625722</v>
      </c>
      <c r="F50" s="12">
        <v>116.20715169097249</v>
      </c>
      <c r="G50" s="12">
        <v>9.3684297146305902</v>
      </c>
      <c r="H50" s="13">
        <v>528.13105374036002</v>
      </c>
      <c r="I50" s="10" t="s">
        <v>176</v>
      </c>
      <c r="J50" s="28" t="s">
        <v>2</v>
      </c>
      <c r="K50" s="11">
        <v>97.832272235976859</v>
      </c>
      <c r="L50" s="12">
        <v>124.00777866847261</v>
      </c>
      <c r="M50" s="12">
        <v>11.350754712944978</v>
      </c>
      <c r="N50" s="12">
        <v>52.733541057345946</v>
      </c>
      <c r="O50" s="13">
        <v>1657.6294006049473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-1182.2308879219329</v>
      </c>
      <c r="V50" s="11">
        <v>1.9220566696488668</v>
      </c>
      <c r="W50" s="12">
        <v>-7.7996269775001155</v>
      </c>
      <c r="X50" s="12">
        <v>-1.9813249983143844</v>
      </c>
      <c r="Y50" s="13">
        <v>1E-3</v>
      </c>
      <c r="Z50" s="10" t="s">
        <v>176</v>
      </c>
      <c r="AA50" s="28" t="s">
        <v>2</v>
      </c>
      <c r="AB50" s="17">
        <v>161070.05687974292</v>
      </c>
      <c r="AC50" s="18">
        <v>112397.5972043566</v>
      </c>
      <c r="AD50" s="18">
        <v>100493.09045286552</v>
      </c>
      <c r="AE50" s="19">
        <v>8955.1749382212656</v>
      </c>
      <c r="AF50" s="145">
        <f t="shared" si="0"/>
        <v>233.19080561739446</v>
      </c>
      <c r="AG50" s="146">
        <f t="shared" si="1"/>
        <v>1710.3629416622932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64.599501815588837</v>
      </c>
      <c r="F51" s="12">
        <v>82.453093917806584</v>
      </c>
      <c r="G51" s="12">
        <v>7.5604186754722331</v>
      </c>
      <c r="H51" s="13">
        <v>400.97718694990647</v>
      </c>
      <c r="I51" s="10" t="s">
        <v>176</v>
      </c>
      <c r="J51" s="28" t="s">
        <v>3</v>
      </c>
      <c r="K51" s="11">
        <v>67.515175793923007</v>
      </c>
      <c r="L51" s="12">
        <v>94.69302856162372</v>
      </c>
      <c r="M51" s="12">
        <v>9.8592550450510945</v>
      </c>
      <c r="N51" s="12">
        <v>22.681924623838661</v>
      </c>
      <c r="O51" s="13">
        <v>1160.6238547038358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-751.50554739492077</v>
      </c>
      <c r="V51" s="11">
        <v>-2.9146739783341555</v>
      </c>
      <c r="W51" s="12">
        <v>-12.238934643817123</v>
      </c>
      <c r="X51" s="12">
        <v>-2.2978363695788597</v>
      </c>
      <c r="Y51" s="13">
        <v>-30.821044982847315</v>
      </c>
      <c r="Z51" s="10" t="s">
        <v>176</v>
      </c>
      <c r="AA51" s="28" t="s">
        <v>3</v>
      </c>
      <c r="AB51" s="17">
        <v>163719.38467827431</v>
      </c>
      <c r="AC51" s="18">
        <v>112135.96007639635</v>
      </c>
      <c r="AD51" s="18">
        <v>99733.252168822772</v>
      </c>
      <c r="AE51" s="19">
        <v>9296.5406246325565</v>
      </c>
      <c r="AF51" s="145">
        <f t="shared" si="0"/>
        <v>172.06745940059784</v>
      </c>
      <c r="AG51" s="146">
        <f t="shared" si="1"/>
        <v>1183.3057793276746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50.624612214626204</v>
      </c>
      <c r="F52" s="12">
        <v>108.90045956847331</v>
      </c>
      <c r="G52" s="12">
        <v>10.305516702487843</v>
      </c>
      <c r="H52" s="13">
        <v>1375.6177862944642</v>
      </c>
      <c r="I52" s="10" t="s">
        <v>176</v>
      </c>
      <c r="J52" s="28" t="s">
        <v>4</v>
      </c>
      <c r="K52" s="11">
        <v>27.984850436201899</v>
      </c>
      <c r="L52" s="12">
        <v>71.104303625524693</v>
      </c>
      <c r="M52" s="12">
        <v>8.4733069212719787</v>
      </c>
      <c r="N52" s="12">
        <v>30.560378953970009</v>
      </c>
      <c r="O52" s="13">
        <v>1337.4028465529766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-23.166484195329819</v>
      </c>
      <c r="V52" s="11">
        <v>22.640761778424313</v>
      </c>
      <c r="W52" s="12">
        <v>37.797155942948613</v>
      </c>
      <c r="X52" s="12">
        <v>1.8332097812158692</v>
      </c>
      <c r="Y52" s="13">
        <v>30.823044982847318</v>
      </c>
      <c r="Z52" s="10" t="s">
        <v>176</v>
      </c>
      <c r="AA52" s="28" t="s">
        <v>4</v>
      </c>
      <c r="AB52" s="17">
        <v>162415.83107999715</v>
      </c>
      <c r="AC52" s="18">
        <v>108365.78496279425</v>
      </c>
      <c r="AD52" s="18">
        <v>98185.734576932155</v>
      </c>
      <c r="AE52" s="19">
        <v>8789.5272478645275</v>
      </c>
      <c r="AF52" s="145">
        <f t="shared" si="0"/>
        <v>107.56246098299857</v>
      </c>
      <c r="AG52" s="146">
        <f t="shared" si="1"/>
        <v>1367.9632255069466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6.3507233876935185</v>
      </c>
      <c r="F53" s="12">
        <v>334.93885040392684</v>
      </c>
      <c r="G53" s="12">
        <v>39.919596881565766</v>
      </c>
      <c r="H53" s="13">
        <v>500.00115177053135</v>
      </c>
      <c r="I53" s="10" t="s">
        <v>176</v>
      </c>
      <c r="J53" s="28" t="s">
        <v>5</v>
      </c>
      <c r="K53" s="11">
        <v>31.58474207453169</v>
      </c>
      <c r="L53" s="12">
        <v>247.43188666866277</v>
      </c>
      <c r="M53" s="12">
        <v>33.180327385272378</v>
      </c>
      <c r="N53" s="12">
        <v>49.668407196800175</v>
      </c>
      <c r="O53" s="13">
        <v>3317.8253634998796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-2867.4916189261485</v>
      </c>
      <c r="V53" s="11">
        <v>-25.23301868683825</v>
      </c>
      <c r="W53" s="12">
        <v>87.507963735264028</v>
      </c>
      <c r="X53" s="12">
        <v>6.7402694962933438</v>
      </c>
      <c r="Y53" s="13">
        <v>1E-3</v>
      </c>
      <c r="Z53" s="10" t="s">
        <v>176</v>
      </c>
      <c r="AA53" s="28" t="s">
        <v>5</v>
      </c>
      <c r="AB53" s="17">
        <v>164003.46212736203</v>
      </c>
      <c r="AC53" s="18">
        <v>112822.41955744073</v>
      </c>
      <c r="AD53" s="18">
        <v>97094.630908809937</v>
      </c>
      <c r="AE53" s="19">
        <v>8436.0198635164743</v>
      </c>
      <c r="AF53" s="145">
        <f t="shared" si="0"/>
        <v>312.19695612846687</v>
      </c>
      <c r="AG53" s="146">
        <f t="shared" si="1"/>
        <v>3367.4937706966798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168.96076109220627</v>
      </c>
      <c r="F54" s="22">
        <v>132.18966507035879</v>
      </c>
      <c r="G54" s="22">
        <v>13.790043536327074</v>
      </c>
      <c r="H54" s="23">
        <v>215.13684651736565</v>
      </c>
      <c r="I54" s="20" t="s">
        <v>176</v>
      </c>
      <c r="J54" s="29" t="s">
        <v>6</v>
      </c>
      <c r="K54" s="21">
        <v>179.63914769030336</v>
      </c>
      <c r="L54" s="22">
        <v>137.99282040289461</v>
      </c>
      <c r="M54" s="22">
        <v>15.161768569130272</v>
      </c>
      <c r="N54" s="22">
        <v>33.888504830190399</v>
      </c>
      <c r="O54" s="23">
        <v>2223.2942129727635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-2042.0448712855882</v>
      </c>
      <c r="V54" s="21">
        <v>-10.677386598097096</v>
      </c>
      <c r="W54" s="22">
        <v>-5.802155332535806</v>
      </c>
      <c r="X54" s="22">
        <v>-1.3707250328032001</v>
      </c>
      <c r="Y54" s="23">
        <v>1E-3</v>
      </c>
      <c r="Z54" s="20" t="s">
        <v>176</v>
      </c>
      <c r="AA54" s="29" t="s">
        <v>6</v>
      </c>
      <c r="AB54" s="24">
        <v>163698.9534402909</v>
      </c>
      <c r="AC54" s="25">
        <v>111847.69118115486</v>
      </c>
      <c r="AD54" s="25">
        <v>97491.601605633303</v>
      </c>
      <c r="AE54" s="26">
        <v>8429.1787540903406</v>
      </c>
      <c r="AF54" s="147">
        <f t="shared" si="0"/>
        <v>332.79373666232829</v>
      </c>
      <c r="AG54" s="148">
        <f t="shared" si="1"/>
        <v>2257.1827178029539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276.53990792409718</v>
      </c>
      <c r="F55" s="8">
        <v>116.80012540334198</v>
      </c>
      <c r="G55" s="8">
        <v>13.713004895194205</v>
      </c>
      <c r="H55" s="9">
        <v>2060.608807816292</v>
      </c>
      <c r="I55" s="6" t="s">
        <v>177</v>
      </c>
      <c r="J55" s="27" t="s">
        <v>0</v>
      </c>
      <c r="K55" s="7">
        <v>189.96776281661656</v>
      </c>
      <c r="L55" s="8">
        <v>100.89658594939326</v>
      </c>
      <c r="M55" s="8">
        <v>13.458556188310652</v>
      </c>
      <c r="N55" s="8">
        <v>63.047687660462593</v>
      </c>
      <c r="O55" s="9">
        <v>2717.3774290275296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-719.81530887170015</v>
      </c>
      <c r="V55" s="7">
        <v>86.573145107480627</v>
      </c>
      <c r="W55" s="8">
        <v>15.904539453948706</v>
      </c>
      <c r="X55" s="8">
        <v>0.25544870688355092</v>
      </c>
      <c r="Y55" s="9">
        <v>1E-3</v>
      </c>
      <c r="Z55" s="6" t="s">
        <v>177</v>
      </c>
      <c r="AA55" s="27" t="s">
        <v>0</v>
      </c>
      <c r="AB55" s="14">
        <v>167598.53683677592</v>
      </c>
      <c r="AC55" s="15">
        <v>113319.33871763831</v>
      </c>
      <c r="AD55" s="15">
        <v>96902.871598351659</v>
      </c>
      <c r="AE55" s="16">
        <v>9202.5940430052415</v>
      </c>
      <c r="AF55" s="143">
        <f t="shared" si="0"/>
        <v>304.32290495432045</v>
      </c>
      <c r="AG55" s="144">
        <f t="shared" si="1"/>
        <v>2780.4251166879922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14.961033006576345</v>
      </c>
      <c r="F56" s="12">
        <v>449.88802993488923</v>
      </c>
      <c r="G56" s="12">
        <v>54.054949726282487</v>
      </c>
      <c r="H56" s="13">
        <v>434.32733905603976</v>
      </c>
      <c r="I56" s="10" t="s">
        <v>177</v>
      </c>
      <c r="J56" s="28" t="s">
        <v>1</v>
      </c>
      <c r="K56" s="11">
        <v>86.833323503621727</v>
      </c>
      <c r="L56" s="12">
        <v>573.0731002610371</v>
      </c>
      <c r="M56" s="12">
        <v>57.622126897240776</v>
      </c>
      <c r="N56" s="12">
        <v>43.077341590721133</v>
      </c>
      <c r="O56" s="13">
        <v>4447.6551666273263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-4056.4041691620087</v>
      </c>
      <c r="V56" s="11">
        <v>-71.871290497045408</v>
      </c>
      <c r="W56" s="12">
        <v>-123.18407032614765</v>
      </c>
      <c r="X56" s="12">
        <v>-3.5661771709582859</v>
      </c>
      <c r="Y56" s="13">
        <v>1E-3</v>
      </c>
      <c r="Z56" s="10" t="s">
        <v>177</v>
      </c>
      <c r="AA56" s="28" t="s">
        <v>1</v>
      </c>
      <c r="AB56" s="17">
        <v>169093.63704094279</v>
      </c>
      <c r="AC56" s="18">
        <v>112871.99824132575</v>
      </c>
      <c r="AD56" s="18">
        <v>98180.193710200285</v>
      </c>
      <c r="AE56" s="19">
        <v>8839.2129327624298</v>
      </c>
      <c r="AF56" s="145">
        <f t="shared" si="0"/>
        <v>717.52855066189954</v>
      </c>
      <c r="AG56" s="146">
        <f t="shared" si="1"/>
        <v>4490.7325082180478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102.91343106410868</v>
      </c>
      <c r="F57" s="12">
        <v>124.49945460931752</v>
      </c>
      <c r="G57" s="12">
        <v>10.272377330728014</v>
      </c>
      <c r="H57" s="13">
        <v>556.68394917124976</v>
      </c>
      <c r="I57" s="10" t="s">
        <v>177</v>
      </c>
      <c r="J57" s="28" t="s">
        <v>2</v>
      </c>
      <c r="K57" s="11">
        <v>102.05004418989685</v>
      </c>
      <c r="L57" s="12">
        <v>135.98160286243998</v>
      </c>
      <c r="M57" s="12">
        <v>12.703777432739212</v>
      </c>
      <c r="N57" s="12">
        <v>53.94705434098816</v>
      </c>
      <c r="O57" s="13">
        <v>1747.9229161518156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-1245.1850213215539</v>
      </c>
      <c r="V57" s="11">
        <v>0.86438687421181215</v>
      </c>
      <c r="W57" s="12">
        <v>-11.481148253122454</v>
      </c>
      <c r="X57" s="12">
        <v>-2.4304001020111961</v>
      </c>
      <c r="Y57" s="13">
        <v>1E-3</v>
      </c>
      <c r="Z57" s="10" t="s">
        <v>177</v>
      </c>
      <c r="AA57" s="28" t="s">
        <v>2</v>
      </c>
      <c r="AB57" s="17">
        <v>169704.92768191887</v>
      </c>
      <c r="AC57" s="18">
        <v>112853.10405554515</v>
      </c>
      <c r="AD57" s="18">
        <v>99517.676550735981</v>
      </c>
      <c r="AE57" s="19">
        <v>9234.0375086823187</v>
      </c>
      <c r="AF57" s="145">
        <f t="shared" si="0"/>
        <v>250.73542448507604</v>
      </c>
      <c r="AG57" s="146">
        <f t="shared" si="1"/>
        <v>1801.8699704928038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66.604982749720648</v>
      </c>
      <c r="F58" s="12">
        <v>88.353886841477305</v>
      </c>
      <c r="G58" s="12">
        <v>8.2913721379262881</v>
      </c>
      <c r="H58" s="13">
        <v>423.72268454943298</v>
      </c>
      <c r="I58" s="10" t="s">
        <v>177</v>
      </c>
      <c r="J58" s="28" t="s">
        <v>3</v>
      </c>
      <c r="K58" s="11">
        <v>69.342433705324524</v>
      </c>
      <c r="L58" s="12">
        <v>101.37415286724492</v>
      </c>
      <c r="M58" s="12">
        <v>10.817117010630408</v>
      </c>
      <c r="N58" s="12">
        <v>22.658507904634078</v>
      </c>
      <c r="O58" s="13">
        <v>1225.899496660777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-787.55004830234566</v>
      </c>
      <c r="V58" s="11">
        <v>-2.7364509556038699</v>
      </c>
      <c r="W58" s="12">
        <v>-13.019266025767626</v>
      </c>
      <c r="X58" s="12">
        <v>-2.5247448727041162</v>
      </c>
      <c r="Y58" s="13">
        <v>-37.283271713632381</v>
      </c>
      <c r="Z58" s="10" t="s">
        <v>177</v>
      </c>
      <c r="AA58" s="28" t="s">
        <v>3</v>
      </c>
      <c r="AB58" s="17">
        <v>172308.83147574449</v>
      </c>
      <c r="AC58" s="18">
        <v>112591.22495055797</v>
      </c>
      <c r="AD58" s="18">
        <v>98758.471606704552</v>
      </c>
      <c r="AE58" s="19">
        <v>9575.3645706595744</v>
      </c>
      <c r="AF58" s="145">
        <f t="shared" si="0"/>
        <v>181.53370358319984</v>
      </c>
      <c r="AG58" s="146">
        <f t="shared" si="1"/>
        <v>1248.558004565411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52.213219087566301</v>
      </c>
      <c r="F59" s="12">
        <v>116.68605678544242</v>
      </c>
      <c r="G59" s="12">
        <v>11.297717780346527</v>
      </c>
      <c r="H59" s="13">
        <v>1455.2643544263669</v>
      </c>
      <c r="I59" s="10" t="s">
        <v>177</v>
      </c>
      <c r="J59" s="28" t="s">
        <v>4</v>
      </c>
      <c r="K59" s="11">
        <v>28.403881917211638</v>
      </c>
      <c r="L59" s="12">
        <v>75.989564138732348</v>
      </c>
      <c r="M59" s="12">
        <v>9.3836303642637358</v>
      </c>
      <c r="N59" s="12">
        <v>31.548080439296452</v>
      </c>
      <c r="O59" s="13">
        <v>1417.7217566147247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-31.288754341286939</v>
      </c>
      <c r="V59" s="11">
        <v>23.810337170354661</v>
      </c>
      <c r="W59" s="12">
        <v>40.697492646709883</v>
      </c>
      <c r="X59" s="12">
        <v>1.9150874160827931</v>
      </c>
      <c r="Y59" s="13">
        <v>37.285271713632376</v>
      </c>
      <c r="Z59" s="10" t="s">
        <v>177</v>
      </c>
      <c r="AA59" s="28" t="s">
        <v>4</v>
      </c>
      <c r="AB59" s="17">
        <v>171069.84742623498</v>
      </c>
      <c r="AC59" s="18">
        <v>108875.50960747767</v>
      </c>
      <c r="AD59" s="18">
        <v>97211.082473128365</v>
      </c>
      <c r="AE59" s="19">
        <v>9068.4359964008218</v>
      </c>
      <c r="AF59" s="145">
        <f t="shared" si="0"/>
        <v>113.77707642020772</v>
      </c>
      <c r="AG59" s="146">
        <f t="shared" si="1"/>
        <v>1449.2698370540211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6.5478413682503049</v>
      </c>
      <c r="F60" s="12">
        <v>358.8286535152705</v>
      </c>
      <c r="G60" s="12">
        <v>43.756530050023642</v>
      </c>
      <c r="H60" s="13">
        <v>529.35980941428966</v>
      </c>
      <c r="I60" s="10" t="s">
        <v>177</v>
      </c>
      <c r="J60" s="28" t="s">
        <v>5</v>
      </c>
      <c r="K60" s="11">
        <v>31.313602343860364</v>
      </c>
      <c r="L60" s="12">
        <v>261.20116104436795</v>
      </c>
      <c r="M60" s="12">
        <v>36.024864903199685</v>
      </c>
      <c r="N60" s="12">
        <v>51.990716516593629</v>
      </c>
      <c r="O60" s="13">
        <v>3552.3017930934166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-3074.9317001957202</v>
      </c>
      <c r="V60" s="11">
        <v>-24.764760975610031</v>
      </c>
      <c r="W60" s="12">
        <v>97.628492470902572</v>
      </c>
      <c r="X60" s="12">
        <v>7.7326651468239112</v>
      </c>
      <c r="Y60" s="13">
        <v>1E-3</v>
      </c>
      <c r="Z60" s="10" t="s">
        <v>177</v>
      </c>
      <c r="AA60" s="28" t="s">
        <v>5</v>
      </c>
      <c r="AB60" s="17">
        <v>172682.09515613466</v>
      </c>
      <c r="AC60" s="18">
        <v>113332.92859976657</v>
      </c>
      <c r="AD60" s="18">
        <v>96120.331743805844</v>
      </c>
      <c r="AE60" s="19">
        <v>8714.6988365883517</v>
      </c>
      <c r="AF60" s="145">
        <f t="shared" si="0"/>
        <v>328.53962829142796</v>
      </c>
      <c r="AG60" s="146">
        <f t="shared" si="1"/>
        <v>3604.2925096100103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174.20540138359436</v>
      </c>
      <c r="F61" s="22">
        <v>141.61866798401215</v>
      </c>
      <c r="G61" s="22">
        <v>15.115914934029657</v>
      </c>
      <c r="H61" s="23">
        <v>227.78925900537331</v>
      </c>
      <c r="I61" s="20" t="s">
        <v>177</v>
      </c>
      <c r="J61" s="29" t="s">
        <v>6</v>
      </c>
      <c r="K61" s="21">
        <v>186.07476810738211</v>
      </c>
      <c r="L61" s="22">
        <v>148.15870795053559</v>
      </c>
      <c r="M61" s="22">
        <v>16.491794058146318</v>
      </c>
      <c r="N61" s="22">
        <v>34.935262254156356</v>
      </c>
      <c r="O61" s="23">
        <v>2336.5233796263128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-2143.6683828750956</v>
      </c>
      <c r="V61" s="21">
        <v>-11.868366723787782</v>
      </c>
      <c r="W61" s="22">
        <v>-6.5390399665234389</v>
      </c>
      <c r="X61" s="22">
        <v>-1.3748791241166565</v>
      </c>
      <c r="Y61" s="23">
        <v>1E-3</v>
      </c>
      <c r="Z61" s="20" t="s">
        <v>177</v>
      </c>
      <c r="AA61" s="29" t="s">
        <v>6</v>
      </c>
      <c r="AB61" s="24">
        <v>172298.50346800647</v>
      </c>
      <c r="AC61" s="25">
        <v>112243.03233621526</v>
      </c>
      <c r="AD61" s="25">
        <v>96515.768492507981</v>
      </c>
      <c r="AE61" s="26">
        <v>8708.0048226064482</v>
      </c>
      <c r="AF61" s="147">
        <f t="shared" si="0"/>
        <v>350.725270116064</v>
      </c>
      <c r="AG61" s="148">
        <f t="shared" si="1"/>
        <v>2371.4586418804693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266.42622570131601</v>
      </c>
      <c r="F62" s="8">
        <v>125.82859597876381</v>
      </c>
      <c r="G62" s="8">
        <v>15.166452327515479</v>
      </c>
      <c r="H62" s="9">
        <v>2186.0196293600256</v>
      </c>
      <c r="I62" s="6" t="s">
        <v>185</v>
      </c>
      <c r="J62" s="27" t="s">
        <v>0</v>
      </c>
      <c r="K62" s="7">
        <v>183.10179760102508</v>
      </c>
      <c r="L62" s="8">
        <v>108.51363473448487</v>
      </c>
      <c r="M62" s="8">
        <v>14.84656076804959</v>
      </c>
      <c r="N62" s="8">
        <v>67.624247466386478</v>
      </c>
      <c r="O62" s="9">
        <v>2772.424770277803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-654.02838838416426</v>
      </c>
      <c r="V62" s="7">
        <v>83.325428100290921</v>
      </c>
      <c r="W62" s="8">
        <v>17.315961244278956</v>
      </c>
      <c r="X62" s="8">
        <v>0.32089155946588777</v>
      </c>
      <c r="Y62" s="9">
        <v>1E-3</v>
      </c>
      <c r="Z62" s="6" t="s">
        <v>185</v>
      </c>
      <c r="AA62" s="27" t="s">
        <v>0</v>
      </c>
      <c r="AB62" s="14">
        <v>192375.15563321643</v>
      </c>
      <c r="AC62" s="15">
        <v>113803.88200286565</v>
      </c>
      <c r="AD62" s="15">
        <v>95785.84040317504</v>
      </c>
      <c r="AE62" s="16">
        <v>9480.1478406005226</v>
      </c>
      <c r="AF62" s="143">
        <f t="shared" si="0"/>
        <v>306.46199310355951</v>
      </c>
      <c r="AG62" s="144">
        <f t="shared" si="1"/>
        <v>2840.0490177441893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14.38952485564643</v>
      </c>
      <c r="F63" s="12">
        <v>484.78616889549966</v>
      </c>
      <c r="G63" s="12">
        <v>59.791021386552316</v>
      </c>
      <c r="H63" s="13">
        <v>461.04609731534276</v>
      </c>
      <c r="I63" s="10" t="s">
        <v>185</v>
      </c>
      <c r="J63" s="28" t="s">
        <v>1</v>
      </c>
      <c r="K63" s="11">
        <v>83.612509704426614</v>
      </c>
      <c r="L63" s="12">
        <v>618.50429386500366</v>
      </c>
      <c r="M63" s="12">
        <v>63.834287554817926</v>
      </c>
      <c r="N63" s="12">
        <v>43.095995301448667</v>
      </c>
      <c r="O63" s="13">
        <v>4852.9024097716183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-4434.9513077577249</v>
      </c>
      <c r="V63" s="11">
        <v>-69.221984848780181</v>
      </c>
      <c r="W63" s="12">
        <v>-133.71712496950371</v>
      </c>
      <c r="X63" s="12">
        <v>-4.0422661682655985</v>
      </c>
      <c r="Y63" s="13">
        <v>1E-3</v>
      </c>
      <c r="Z63" s="10" t="s">
        <v>185</v>
      </c>
      <c r="AA63" s="28" t="s">
        <v>1</v>
      </c>
      <c r="AB63" s="17">
        <v>193967.74989858942</v>
      </c>
      <c r="AC63" s="18">
        <v>113403.73738965824</v>
      </c>
      <c r="AD63" s="18">
        <v>97063.119312388968</v>
      </c>
      <c r="AE63" s="19">
        <v>9116.8811944436966</v>
      </c>
      <c r="AF63" s="145">
        <f t="shared" si="0"/>
        <v>765.95109112424825</v>
      </c>
      <c r="AG63" s="146">
        <f t="shared" si="1"/>
        <v>4895.9984050730673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99.02007888299724</v>
      </c>
      <c r="F64" s="12">
        <v>134.28625858449232</v>
      </c>
      <c r="G64" s="12">
        <v>11.363289254442666</v>
      </c>
      <c r="H64" s="13">
        <v>590.54367606388928</v>
      </c>
      <c r="I64" s="10" t="s">
        <v>185</v>
      </c>
      <c r="J64" s="28" t="s">
        <v>2</v>
      </c>
      <c r="K64" s="11">
        <v>99.138179640639677</v>
      </c>
      <c r="L64" s="12">
        <v>149.92045664406223</v>
      </c>
      <c r="M64" s="12">
        <v>14.351477722298348</v>
      </c>
      <c r="N64" s="12">
        <v>57.464012264116384</v>
      </c>
      <c r="O64" s="13">
        <v>1828.2529078255288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1E-3</v>
      </c>
      <c r="U64" s="18">
        <v>-1295.1722440257558</v>
      </c>
      <c r="V64" s="11">
        <v>-0.1171007576424426</v>
      </c>
      <c r="W64" s="12">
        <v>-15.633198059569919</v>
      </c>
      <c r="X64" s="12">
        <v>-2.9871884678556841</v>
      </c>
      <c r="Y64" s="13">
        <v>1E-3</v>
      </c>
      <c r="Z64" s="10" t="s">
        <v>185</v>
      </c>
      <c r="AA64" s="28" t="s">
        <v>2</v>
      </c>
      <c r="AB64" s="17">
        <v>194404.44959392023</v>
      </c>
      <c r="AC64" s="18">
        <v>113498.23220126731</v>
      </c>
      <c r="AD64" s="18">
        <v>98400.546265127807</v>
      </c>
      <c r="AE64" s="19">
        <v>9511.6371914951305</v>
      </c>
      <c r="AF64" s="145">
        <f t="shared" si="0"/>
        <v>263.41011400700023</v>
      </c>
      <c r="AG64" s="146">
        <f t="shared" si="1"/>
        <v>1885.7169200896453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64.003946586899872</v>
      </c>
      <c r="F65" s="12">
        <v>95.345026757947764</v>
      </c>
      <c r="G65" s="12">
        <v>9.172217340013411</v>
      </c>
      <c r="H65" s="13">
        <v>450.62665589452934</v>
      </c>
      <c r="I65" s="10" t="s">
        <v>185</v>
      </c>
      <c r="J65" s="28" t="s">
        <v>3</v>
      </c>
      <c r="K65" s="11">
        <v>66.983857503924185</v>
      </c>
      <c r="L65" s="12">
        <v>109.0208294809029</v>
      </c>
      <c r="M65" s="12">
        <v>11.986885454018205</v>
      </c>
      <c r="N65" s="12">
        <v>23.284408749123283</v>
      </c>
      <c r="O65" s="13">
        <v>1289.5437230130674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-804.12477627462101</v>
      </c>
      <c r="V65" s="11">
        <v>-2.9789109170242418</v>
      </c>
      <c r="W65" s="12">
        <v>-13.674802722955119</v>
      </c>
      <c r="X65" s="12">
        <v>-2.8136681140048001</v>
      </c>
      <c r="Y65" s="13">
        <v>-58.074699593040236</v>
      </c>
      <c r="Z65" s="10" t="s">
        <v>185</v>
      </c>
      <c r="AA65" s="28" t="s">
        <v>3</v>
      </c>
      <c r="AB65" s="17">
        <v>196928.65787139055</v>
      </c>
      <c r="AC65" s="18">
        <v>113322.07223972112</v>
      </c>
      <c r="AD65" s="18">
        <v>97641.842191109012</v>
      </c>
      <c r="AE65" s="19">
        <v>9852.9034080599195</v>
      </c>
      <c r="AF65" s="145">
        <f t="shared" si="0"/>
        <v>187.99157243884528</v>
      </c>
      <c r="AG65" s="146">
        <f t="shared" si="1"/>
        <v>1312.8281317621907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50.206749399008302</v>
      </c>
      <c r="F66" s="12">
        <v>125.88189112827831</v>
      </c>
      <c r="G66" s="12">
        <v>12.494187611530412</v>
      </c>
      <c r="H66" s="13">
        <v>1549.2040567512768</v>
      </c>
      <c r="I66" s="10" t="s">
        <v>185</v>
      </c>
      <c r="J66" s="28" t="s">
        <v>4</v>
      </c>
      <c r="K66" s="11">
        <v>26.955276029288978</v>
      </c>
      <c r="L66" s="12">
        <v>81.62575415939645</v>
      </c>
      <c r="M66" s="12">
        <v>10.495237351460442</v>
      </c>
      <c r="N66" s="12">
        <v>34.141059322235179</v>
      </c>
      <c r="O66" s="13">
        <v>1505.8566999639772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-48.868402127975628</v>
      </c>
      <c r="V66" s="11">
        <v>23.252473369719326</v>
      </c>
      <c r="W66" s="12">
        <v>44.257136968881881</v>
      </c>
      <c r="X66" s="12">
        <v>1.999950260069971</v>
      </c>
      <c r="Y66" s="13">
        <v>58.076699593040232</v>
      </c>
      <c r="Z66" s="10" t="s">
        <v>185</v>
      </c>
      <c r="AA66" s="28" t="s">
        <v>4</v>
      </c>
      <c r="AB66" s="17">
        <v>195806.90954494485</v>
      </c>
      <c r="AC66" s="18">
        <v>109593.02352516406</v>
      </c>
      <c r="AD66" s="18">
        <v>96093.910543778882</v>
      </c>
      <c r="AE66" s="19">
        <v>9345.7665206299462</v>
      </c>
      <c r="AF66" s="145">
        <f t="shared" si="0"/>
        <v>119.07626754014588</v>
      </c>
      <c r="AG66" s="146">
        <f t="shared" si="1"/>
        <v>1539.9977592862124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6.291659038243389</v>
      </c>
      <c r="F67" s="12">
        <v>386.58310686793095</v>
      </c>
      <c r="G67" s="12">
        <v>48.392883575283797</v>
      </c>
      <c r="H67" s="13">
        <v>563.92461080215526</v>
      </c>
      <c r="I67" s="10" t="s">
        <v>185</v>
      </c>
      <c r="J67" s="28" t="s">
        <v>5</v>
      </c>
      <c r="K67" s="11">
        <v>28.999952797477054</v>
      </c>
      <c r="L67" s="12">
        <v>277.56090024979619</v>
      </c>
      <c r="M67" s="12">
        <v>39.476783301044371</v>
      </c>
      <c r="N67" s="12">
        <v>57.30996553884097</v>
      </c>
      <c r="O67" s="13">
        <v>3879.6965019184499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-3373.0808566551354</v>
      </c>
      <c r="V67" s="11">
        <v>-22.707293759233583</v>
      </c>
      <c r="W67" s="12">
        <v>109.02320661813482</v>
      </c>
      <c r="X67" s="12">
        <v>8.9171002742393899</v>
      </c>
      <c r="Y67" s="13">
        <v>1E-3</v>
      </c>
      <c r="Z67" s="10" t="s">
        <v>185</v>
      </c>
      <c r="AA67" s="28" t="s">
        <v>5</v>
      </c>
      <c r="AB67" s="17">
        <v>197475.53806116711</v>
      </c>
      <c r="AC67" s="18">
        <v>113859.52646172621</v>
      </c>
      <c r="AD67" s="18">
        <v>95003.334663981368</v>
      </c>
      <c r="AE67" s="19">
        <v>8992.0575140529781</v>
      </c>
      <c r="AF67" s="145">
        <f t="shared" si="0"/>
        <v>346.03763634831762</v>
      </c>
      <c r="AG67" s="146">
        <f t="shared" si="1"/>
        <v>3937.0064674572909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167.39056377010689</v>
      </c>
      <c r="F68" s="22">
        <v>152.57994419990791</v>
      </c>
      <c r="G68" s="22">
        <v>16.717968966357066</v>
      </c>
      <c r="H68" s="23">
        <v>242.67117679262822</v>
      </c>
      <c r="I68" s="20" t="s">
        <v>185</v>
      </c>
      <c r="J68" s="29" t="s">
        <v>6</v>
      </c>
      <c r="K68" s="21">
        <v>178.9371749574367</v>
      </c>
      <c r="L68" s="22">
        <v>160.14512327917478</v>
      </c>
      <c r="M68" s="22">
        <v>18.10678831000623</v>
      </c>
      <c r="N68" s="22">
        <v>36.124233999895544</v>
      </c>
      <c r="O68" s="23">
        <v>2422.2848241801325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-2215.7368813873995</v>
      </c>
      <c r="V68" s="21">
        <v>-11.545611187329781</v>
      </c>
      <c r="W68" s="22">
        <v>-7.5641790792668786</v>
      </c>
      <c r="X68" s="22">
        <v>-1.3878193436491675</v>
      </c>
      <c r="Y68" s="23">
        <v>1E-3</v>
      </c>
      <c r="Z68" s="20" t="s">
        <v>185</v>
      </c>
      <c r="AA68" s="29" t="s">
        <v>6</v>
      </c>
      <c r="AB68" s="24">
        <v>196927.36328869936</v>
      </c>
      <c r="AC68" s="25">
        <v>112666.78833323315</v>
      </c>
      <c r="AD68" s="25">
        <v>95399.038103591083</v>
      </c>
      <c r="AE68" s="26">
        <v>8985.5899967038786</v>
      </c>
      <c r="AF68" s="147">
        <f t="shared" si="0"/>
        <v>357.18908654661766</v>
      </c>
      <c r="AG68" s="148">
        <f t="shared" si="1"/>
        <v>2458.4090581800283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254.52910917905797</v>
      </c>
      <c r="F69" s="8">
        <v>136.32163144129026</v>
      </c>
      <c r="G69" s="8">
        <v>16.909054031402835</v>
      </c>
      <c r="H69" s="9">
        <v>2329.5567250648069</v>
      </c>
      <c r="I69" s="6" t="s">
        <v>186</v>
      </c>
      <c r="J69" s="27" t="s">
        <v>0</v>
      </c>
      <c r="K69" s="7">
        <v>175.00947772348934</v>
      </c>
      <c r="L69" s="8">
        <v>117.28161838931939</v>
      </c>
      <c r="M69" s="8">
        <v>16.515746473446516</v>
      </c>
      <c r="N69" s="8">
        <v>73.190653439410013</v>
      </c>
      <c r="O69" s="9">
        <v>2829.1003095826291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-572.73323795723218</v>
      </c>
      <c r="V69" s="7">
        <v>79.520631455568662</v>
      </c>
      <c r="W69" s="8">
        <v>19.041013051970882</v>
      </c>
      <c r="X69" s="8">
        <v>0.39430755795632</v>
      </c>
      <c r="Y69" s="9">
        <v>1E-3</v>
      </c>
      <c r="Z69" s="6" t="s">
        <v>186</v>
      </c>
      <c r="AA69" s="27" t="s">
        <v>0</v>
      </c>
      <c r="AB69" s="14">
        <v>223082.59434523419</v>
      </c>
      <c r="AC69" s="15">
        <v>113576.25803753262</v>
      </c>
      <c r="AD69" s="15">
        <v>93880.02373570684</v>
      </c>
      <c r="AE69" s="16">
        <v>9767.8667457524607</v>
      </c>
      <c r="AF69" s="143">
        <f t="shared" si="0"/>
        <v>308.8068425862553</v>
      </c>
      <c r="AG69" s="144">
        <f t="shared" si="1"/>
        <v>2902.2909630220393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13.70085594812743</v>
      </c>
      <c r="F70" s="12">
        <v>525.41458114428133</v>
      </c>
      <c r="G70" s="12">
        <v>66.674914592220503</v>
      </c>
      <c r="H70" s="13">
        <v>491.59297955918942</v>
      </c>
      <c r="I70" s="10" t="s">
        <v>186</v>
      </c>
      <c r="J70" s="28" t="s">
        <v>1</v>
      </c>
      <c r="K70" s="11">
        <v>79.840557406110278</v>
      </c>
      <c r="L70" s="12">
        <v>670.63110717457175</v>
      </c>
      <c r="M70" s="12">
        <v>71.220379602887562</v>
      </c>
      <c r="N70" s="12">
        <v>43.196607053919791</v>
      </c>
      <c r="O70" s="13">
        <v>5322.3709841706695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1E-3</v>
      </c>
      <c r="U70" s="18">
        <v>-4873.9736116653985</v>
      </c>
      <c r="V70" s="11">
        <v>-66.138701457982847</v>
      </c>
      <c r="W70" s="12">
        <v>-145.21552603029056</v>
      </c>
      <c r="X70" s="12">
        <v>-4.5444650106670652</v>
      </c>
      <c r="Y70" s="13">
        <v>1E-3</v>
      </c>
      <c r="Z70" s="10" t="s">
        <v>186</v>
      </c>
      <c r="AA70" s="28" t="s">
        <v>1</v>
      </c>
      <c r="AB70" s="17">
        <v>224813.05785946123</v>
      </c>
      <c r="AC70" s="18">
        <v>113234.37396013943</v>
      </c>
      <c r="AD70" s="18">
        <v>95157.092011275148</v>
      </c>
      <c r="AE70" s="19">
        <v>9404.7136979790557</v>
      </c>
      <c r="AF70" s="145">
        <f t="shared" si="0"/>
        <v>821.69204418356958</v>
      </c>
      <c r="AG70" s="146">
        <f t="shared" si="1"/>
        <v>5365.5675912245897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94.72684829555007</v>
      </c>
      <c r="F71" s="12">
        <v>145.53451739667997</v>
      </c>
      <c r="G71" s="12">
        <v>12.675504317166425</v>
      </c>
      <c r="H71" s="13">
        <v>629.33713363108711</v>
      </c>
      <c r="I71" s="10" t="s">
        <v>186</v>
      </c>
      <c r="J71" s="28" t="s">
        <v>2</v>
      </c>
      <c r="K71" s="11">
        <v>95.006623440961278</v>
      </c>
      <c r="L71" s="12">
        <v>166.38127512943137</v>
      </c>
      <c r="M71" s="12">
        <v>16.345234195974101</v>
      </c>
      <c r="N71" s="12">
        <v>61.246349442834692</v>
      </c>
      <c r="O71" s="13">
        <v>1920.1494348413617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1E-3</v>
      </c>
      <c r="U71" s="18">
        <v>-1352.0576506531095</v>
      </c>
      <c r="V71" s="11">
        <v>-0.27877514541122544</v>
      </c>
      <c r="W71" s="12">
        <v>-20.845757732751331</v>
      </c>
      <c r="X71" s="12">
        <v>-3.6687298788076657</v>
      </c>
      <c r="Y71" s="13">
        <v>1E-3</v>
      </c>
      <c r="Z71" s="10" t="s">
        <v>186</v>
      </c>
      <c r="AA71" s="28" t="s">
        <v>2</v>
      </c>
      <c r="AB71" s="17">
        <v>225976.14609255199</v>
      </c>
      <c r="AC71" s="18">
        <v>113314.34509795031</v>
      </c>
      <c r="AD71" s="18">
        <v>96495.155016503733</v>
      </c>
      <c r="AE71" s="19">
        <v>9799.399801022113</v>
      </c>
      <c r="AF71" s="145">
        <f t="shared" ref="AF71:AF89" si="2">SUM(K71:M71)</f>
        <v>277.73313276636674</v>
      </c>
      <c r="AG71" s="146">
        <f t="shared" ref="AG71:AG89" si="3">SUM(N71:O71)</f>
        <v>1981.3957842841965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60.89669084928439</v>
      </c>
      <c r="F72" s="12">
        <v>103.31896388612225</v>
      </c>
      <c r="G72" s="12">
        <v>10.230209967526225</v>
      </c>
      <c r="H72" s="13">
        <v>481.38253902131635</v>
      </c>
      <c r="I72" s="10" t="s">
        <v>186</v>
      </c>
      <c r="J72" s="28" t="s">
        <v>3</v>
      </c>
      <c r="K72" s="11">
        <v>64.270732988578871</v>
      </c>
      <c r="L72" s="12">
        <v>118.04272597929557</v>
      </c>
      <c r="M72" s="12">
        <v>13.398658362746984</v>
      </c>
      <c r="N72" s="12">
        <v>23.899730726366055</v>
      </c>
      <c r="O72" s="13">
        <v>1359.4978406380822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-818.13723902937841</v>
      </c>
      <c r="V72" s="11">
        <v>-3.3730421392944834</v>
      </c>
      <c r="W72" s="12">
        <v>-14.722762093173325</v>
      </c>
      <c r="X72" s="12">
        <v>-3.1674483952207599</v>
      </c>
      <c r="Y72" s="13">
        <v>-83.875793313753448</v>
      </c>
      <c r="Z72" s="10" t="s">
        <v>186</v>
      </c>
      <c r="AA72" s="28" t="s">
        <v>3</v>
      </c>
      <c r="AB72" s="17">
        <v>226809.65880387218</v>
      </c>
      <c r="AC72" s="18">
        <v>113103.61588959681</v>
      </c>
      <c r="AD72" s="18">
        <v>95736.581762201764</v>
      </c>
      <c r="AE72" s="19">
        <v>10140.611801069384</v>
      </c>
      <c r="AF72" s="145">
        <f t="shared" si="2"/>
        <v>195.71211733062142</v>
      </c>
      <c r="AG72" s="146">
        <f t="shared" si="3"/>
        <v>1383.3975713644481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47.794658659477619</v>
      </c>
      <c r="F73" s="12">
        <v>136.45553776649658</v>
      </c>
      <c r="G73" s="12">
        <v>13.931443455745484</v>
      </c>
      <c r="H73" s="13">
        <v>1656.5057418635649</v>
      </c>
      <c r="I73" s="10" t="s">
        <v>186</v>
      </c>
      <c r="J73" s="28" t="s">
        <v>4</v>
      </c>
      <c r="K73" s="11">
        <v>25.397424141982551</v>
      </c>
      <c r="L73" s="12">
        <v>88.251214602983822</v>
      </c>
      <c r="M73" s="12">
        <v>11.840623297586745</v>
      </c>
      <c r="N73" s="12">
        <v>36.819851262064965</v>
      </c>
      <c r="O73" s="13">
        <v>1604.3661379721157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-68.556040684368909</v>
      </c>
      <c r="V73" s="11">
        <v>22.398234517495073</v>
      </c>
      <c r="W73" s="12">
        <v>48.205323163512759</v>
      </c>
      <c r="X73" s="12">
        <v>2.0918201581587392</v>
      </c>
      <c r="Y73" s="13">
        <v>83.877793313753457</v>
      </c>
      <c r="Z73" s="10" t="s">
        <v>186</v>
      </c>
      <c r="AA73" s="28" t="s">
        <v>4</v>
      </c>
      <c r="AB73" s="17">
        <v>225829.0919238753</v>
      </c>
      <c r="AC73" s="18">
        <v>109459.0086668577</v>
      </c>
      <c r="AD73" s="18">
        <v>94187.080126897112</v>
      </c>
      <c r="AE73" s="19">
        <v>9633.2877208170194</v>
      </c>
      <c r="AF73" s="145">
        <f t="shared" si="2"/>
        <v>125.48926204255312</v>
      </c>
      <c r="AG73" s="146">
        <f t="shared" si="3"/>
        <v>1641.1859892341806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5.9853649358429353</v>
      </c>
      <c r="F74" s="12">
        <v>418.84563004877361</v>
      </c>
      <c r="G74" s="12">
        <v>53.948831656926451</v>
      </c>
      <c r="H74" s="13">
        <v>603.41579408094026</v>
      </c>
      <c r="I74" s="10" t="s">
        <v>186</v>
      </c>
      <c r="J74" s="28" t="s">
        <v>5</v>
      </c>
      <c r="K74" s="11">
        <v>26.659793251650139</v>
      </c>
      <c r="L74" s="12">
        <v>296.53958922749865</v>
      </c>
      <c r="M74" s="12">
        <v>43.634238584347543</v>
      </c>
      <c r="N74" s="12">
        <v>63.22007242916392</v>
      </c>
      <c r="O74" s="13">
        <v>4258.7552952258939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-3718.5585735741174</v>
      </c>
      <c r="V74" s="11">
        <v>-20.673428315807236</v>
      </c>
      <c r="W74" s="12">
        <v>122.30704082127501</v>
      </c>
      <c r="X74" s="12">
        <v>10.315593072578826</v>
      </c>
      <c r="Y74" s="13">
        <v>1E-3</v>
      </c>
      <c r="Z74" s="10" t="s">
        <v>186</v>
      </c>
      <c r="AA74" s="28" t="s">
        <v>5</v>
      </c>
      <c r="AB74" s="17">
        <v>227581.14375151039</v>
      </c>
      <c r="AC74" s="18">
        <v>113664.12020444825</v>
      </c>
      <c r="AD74" s="18">
        <v>93096.468956583558</v>
      </c>
      <c r="AE74" s="19">
        <v>9279.6195035121691</v>
      </c>
      <c r="AF74" s="145">
        <f t="shared" si="2"/>
        <v>366.83362106349631</v>
      </c>
      <c r="AG74" s="146">
        <f t="shared" si="3"/>
        <v>4321.9753676550581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159.24183846167622</v>
      </c>
      <c r="F75" s="22">
        <v>165.32363314406476</v>
      </c>
      <c r="G75" s="22">
        <v>18.638386123359915</v>
      </c>
      <c r="H75" s="23">
        <v>259.67708015469901</v>
      </c>
      <c r="I75" s="20" t="s">
        <v>186</v>
      </c>
      <c r="J75" s="29" t="s">
        <v>6</v>
      </c>
      <c r="K75" s="21">
        <v>170.69075737624416</v>
      </c>
      <c r="L75" s="22">
        <v>174.08696432460812</v>
      </c>
      <c r="M75" s="22">
        <v>20.053463627358312</v>
      </c>
      <c r="N75" s="22">
        <v>37.375659820676418</v>
      </c>
      <c r="O75" s="23">
        <v>2515.8796427582865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-2293.5772224242637</v>
      </c>
      <c r="V75" s="21">
        <v>-11.447918914567932</v>
      </c>
      <c r="W75" s="22">
        <v>-8.7623311805434003</v>
      </c>
      <c r="X75" s="22">
        <v>-1.4140775039983953</v>
      </c>
      <c r="Y75" s="23">
        <v>1E-3</v>
      </c>
      <c r="Z75" s="20" t="s">
        <v>186</v>
      </c>
      <c r="AA75" s="29" t="s">
        <v>6</v>
      </c>
      <c r="AB75" s="24">
        <v>226794.20501699595</v>
      </c>
      <c r="AC75" s="25">
        <v>112382.34460070339</v>
      </c>
      <c r="AD75" s="25">
        <v>93495.561426902277</v>
      </c>
      <c r="AE75" s="26">
        <v>9273.3393737002589</v>
      </c>
      <c r="AF75" s="147">
        <f t="shared" si="2"/>
        <v>364.83118532821061</v>
      </c>
      <c r="AG75" s="148">
        <f t="shared" si="3"/>
        <v>2553.255302578963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240.96551740942445</v>
      </c>
      <c r="F76" s="8">
        <v>148.47896345509798</v>
      </c>
      <c r="G76" s="8">
        <v>19.002755276439206</v>
      </c>
      <c r="H76" s="9">
        <v>2493.7679427808021</v>
      </c>
      <c r="I76" s="6" t="s">
        <v>187</v>
      </c>
      <c r="J76" s="27" t="s">
        <v>0</v>
      </c>
      <c r="K76" s="7">
        <v>166.00733567037992</v>
      </c>
      <c r="L76" s="8">
        <v>127.4294174663284</v>
      </c>
      <c r="M76" s="8">
        <v>18.528693150854021</v>
      </c>
      <c r="N76" s="8">
        <v>79.914925783393727</v>
      </c>
      <c r="O76" s="9">
        <v>2890.2616877205414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1E-3</v>
      </c>
      <c r="U76" s="15">
        <v>-476.40767072313298</v>
      </c>
      <c r="V76" s="7">
        <v>74.959181739044539</v>
      </c>
      <c r="W76" s="8">
        <v>21.050545988769588</v>
      </c>
      <c r="X76" s="8">
        <v>0.47506212558518429</v>
      </c>
      <c r="Y76" s="9">
        <v>1E-3</v>
      </c>
      <c r="Z76" s="6" t="s">
        <v>187</v>
      </c>
      <c r="AA76" s="27" t="s">
        <v>0</v>
      </c>
      <c r="AB76" s="14">
        <v>261084.74240266441</v>
      </c>
      <c r="AC76" s="15">
        <v>112596.11376353123</v>
      </c>
      <c r="AD76" s="15">
        <v>91235.302727836228</v>
      </c>
      <c r="AE76" s="16">
        <v>10066.131889799177</v>
      </c>
      <c r="AF76" s="143">
        <f t="shared" si="2"/>
        <v>311.96544628756232</v>
      </c>
      <c r="AG76" s="144">
        <f t="shared" si="3"/>
        <v>2970.1766135039352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12.946828738902068</v>
      </c>
      <c r="F77" s="12">
        <v>572.54510248744941</v>
      </c>
      <c r="G77" s="12">
        <v>74.953701430266406</v>
      </c>
      <c r="H77" s="13">
        <v>526.54511744206479</v>
      </c>
      <c r="I77" s="10" t="s">
        <v>187</v>
      </c>
      <c r="J77" s="28" t="s">
        <v>1</v>
      </c>
      <c r="K77" s="11">
        <v>75.662165206963905</v>
      </c>
      <c r="L77" s="12">
        <v>730.66288412526319</v>
      </c>
      <c r="M77" s="12">
        <v>80.031787967701888</v>
      </c>
      <c r="N77" s="12">
        <v>43.380204920031261</v>
      </c>
      <c r="O77" s="13">
        <v>5869.2156166765926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1E-3</v>
      </c>
      <c r="U77" s="18">
        <v>-5386.0497041545586</v>
      </c>
      <c r="V77" s="11">
        <v>-62.714336468061781</v>
      </c>
      <c r="W77" s="12">
        <v>-158.11678163781352</v>
      </c>
      <c r="X77" s="12">
        <v>-5.0770865374354788</v>
      </c>
      <c r="Y77" s="13">
        <v>1E-3</v>
      </c>
      <c r="Z77" s="10" t="s">
        <v>187</v>
      </c>
      <c r="AA77" s="28" t="s">
        <v>1</v>
      </c>
      <c r="AB77" s="17">
        <v>263021.093605128</v>
      </c>
      <c r="AC77" s="18">
        <v>112336.00922444457</v>
      </c>
      <c r="AD77" s="18">
        <v>92512.02440485901</v>
      </c>
      <c r="AE77" s="19">
        <v>9703.0903379153606</v>
      </c>
      <c r="AF77" s="145">
        <f t="shared" si="2"/>
        <v>886.356837299929</v>
      </c>
      <c r="AG77" s="146">
        <f t="shared" si="3"/>
        <v>5912.5958215966239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89.573349282084607</v>
      </c>
      <c r="F78" s="12">
        <v>158.62249019615064</v>
      </c>
      <c r="G78" s="12">
        <v>14.255266040108349</v>
      </c>
      <c r="H78" s="13">
        <v>673.68295051153189</v>
      </c>
      <c r="I78" s="10" t="s">
        <v>187</v>
      </c>
      <c r="J78" s="28" t="s">
        <v>2</v>
      </c>
      <c r="K78" s="11">
        <v>90.561729691940599</v>
      </c>
      <c r="L78" s="12">
        <v>185.65553081991084</v>
      </c>
      <c r="M78" s="12">
        <v>18.772719955725989</v>
      </c>
      <c r="N78" s="12">
        <v>65.045987714350105</v>
      </c>
      <c r="O78" s="13">
        <v>2022.4585345141413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1E-3</v>
      </c>
      <c r="U78" s="18">
        <v>-1413.8205717169596</v>
      </c>
      <c r="V78" s="11">
        <v>-0.98738040985599462</v>
      </c>
      <c r="W78" s="12">
        <v>-27.032040623760189</v>
      </c>
      <c r="X78" s="12">
        <v>-4.5164539156176371</v>
      </c>
      <c r="Y78" s="13">
        <v>1E-3</v>
      </c>
      <c r="Z78" s="10" t="s">
        <v>187</v>
      </c>
      <c r="AA78" s="28" t="s">
        <v>2</v>
      </c>
      <c r="AB78" s="17">
        <v>264036.02818113379</v>
      </c>
      <c r="AC78" s="18">
        <v>112414.90381946258</v>
      </c>
      <c r="AD78" s="18">
        <v>93851.775239114766</v>
      </c>
      <c r="AE78" s="19">
        <v>10097.710379166661</v>
      </c>
      <c r="AF78" s="145">
        <f t="shared" si="2"/>
        <v>294.98998046757742</v>
      </c>
      <c r="AG78" s="146">
        <f t="shared" si="3"/>
        <v>2087.5045222284916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57.509372938838439</v>
      </c>
      <c r="F79" s="12">
        <v>112.5605467886581</v>
      </c>
      <c r="G79" s="12">
        <v>11.504605848868486</v>
      </c>
      <c r="H79" s="13">
        <v>516.52730212133758</v>
      </c>
      <c r="I79" s="10" t="s">
        <v>187</v>
      </c>
      <c r="J79" s="28" t="s">
        <v>3</v>
      </c>
      <c r="K79" s="11">
        <v>61.064502831735197</v>
      </c>
      <c r="L79" s="12">
        <v>128.5022457622569</v>
      </c>
      <c r="M79" s="12">
        <v>15.10618887826802</v>
      </c>
      <c r="N79" s="12">
        <v>24.520410331094826</v>
      </c>
      <c r="O79" s="13">
        <v>1440.1008778706482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-835.04094678334866</v>
      </c>
      <c r="V79" s="11">
        <v>-3.554129892896758</v>
      </c>
      <c r="W79" s="12">
        <v>-15.940698973598804</v>
      </c>
      <c r="X79" s="12">
        <v>-3.6005830293995458</v>
      </c>
      <c r="Y79" s="13">
        <v>-113.05103929705695</v>
      </c>
      <c r="Z79" s="10" t="s">
        <v>187</v>
      </c>
      <c r="AA79" s="28" t="s">
        <v>3</v>
      </c>
      <c r="AB79" s="17">
        <v>264271.85808819003</v>
      </c>
      <c r="AC79" s="18">
        <v>112122.45793350865</v>
      </c>
      <c r="AD79" s="18">
        <v>93086.770949689453</v>
      </c>
      <c r="AE79" s="19">
        <v>10438.869807919838</v>
      </c>
      <c r="AF79" s="145">
        <f t="shared" si="2"/>
        <v>204.67293747226012</v>
      </c>
      <c r="AG79" s="146">
        <f t="shared" si="3"/>
        <v>1464.621288201743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45.158935494305503</v>
      </c>
      <c r="F80" s="12">
        <v>148.72498840104933</v>
      </c>
      <c r="G80" s="12">
        <v>15.660731208556466</v>
      </c>
      <c r="H80" s="13">
        <v>1779.0629630412031</v>
      </c>
      <c r="I80" s="10" t="s">
        <v>187</v>
      </c>
      <c r="J80" s="28" t="s">
        <v>4</v>
      </c>
      <c r="K80" s="11">
        <v>23.676616538492496</v>
      </c>
      <c r="L80" s="12">
        <v>95.95776917461535</v>
      </c>
      <c r="M80" s="12">
        <v>13.47646688998188</v>
      </c>
      <c r="N80" s="12">
        <v>39.612832682868159</v>
      </c>
      <c r="O80" s="13">
        <v>1718.1794451254357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-91.780354064157777</v>
      </c>
      <c r="V80" s="11">
        <v>21.483318955813036</v>
      </c>
      <c r="W80" s="12">
        <v>52.768219226433978</v>
      </c>
      <c r="X80" s="12">
        <v>2.1852643185745864</v>
      </c>
      <c r="Y80" s="13">
        <v>113.05303929705696</v>
      </c>
      <c r="Z80" s="10" t="s">
        <v>187</v>
      </c>
      <c r="AA80" s="28" t="s">
        <v>4</v>
      </c>
      <c r="AB80" s="17">
        <v>263484.51297827304</v>
      </c>
      <c r="AC80" s="18">
        <v>108595.06465842819</v>
      </c>
      <c r="AD80" s="18">
        <v>91535.687246658301</v>
      </c>
      <c r="AE80" s="19">
        <v>9931.3691079611053</v>
      </c>
      <c r="AF80" s="145">
        <f t="shared" si="2"/>
        <v>133.11085260308974</v>
      </c>
      <c r="AG80" s="146">
        <f t="shared" si="3"/>
        <v>1757.7922778083039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5.6509222646898589</v>
      </c>
      <c r="F81" s="12">
        <v>456.23190388936064</v>
      </c>
      <c r="G81" s="12">
        <v>60.630085303640037</v>
      </c>
      <c r="H81" s="13">
        <v>648.54315898961033</v>
      </c>
      <c r="I81" s="10" t="s">
        <v>187</v>
      </c>
      <c r="J81" s="28" t="s">
        <v>5</v>
      </c>
      <c r="K81" s="11">
        <v>24.249712772620377</v>
      </c>
      <c r="L81" s="12">
        <v>318.65027192307593</v>
      </c>
      <c r="M81" s="12">
        <v>48.639658471565582</v>
      </c>
      <c r="N81" s="12">
        <v>69.648325719101635</v>
      </c>
      <c r="O81" s="13">
        <v>4697.4762601933144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1E-3</v>
      </c>
      <c r="U81" s="18">
        <v>-4118.5804269228047</v>
      </c>
      <c r="V81" s="11">
        <v>-18.597790507930529</v>
      </c>
      <c r="W81" s="12">
        <v>137.58263196628471</v>
      </c>
      <c r="X81" s="12">
        <v>11.991426832074444</v>
      </c>
      <c r="Y81" s="13">
        <v>1E-3</v>
      </c>
      <c r="Z81" s="10" t="s">
        <v>187</v>
      </c>
      <c r="AA81" s="28" t="s">
        <v>5</v>
      </c>
      <c r="AB81" s="17">
        <v>265348.5167076069</v>
      </c>
      <c r="AC81" s="18">
        <v>112696.36042793197</v>
      </c>
      <c r="AD81" s="18">
        <v>90449.26919632114</v>
      </c>
      <c r="AE81" s="19">
        <v>9577.7586794459767</v>
      </c>
      <c r="AF81" s="145">
        <f t="shared" si="2"/>
        <v>391.53964316726194</v>
      </c>
      <c r="AG81" s="146">
        <f t="shared" si="3"/>
        <v>4767.1245859124156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150.34367344333185</v>
      </c>
      <c r="F82" s="22">
        <v>180.0947792189362</v>
      </c>
      <c r="G82" s="22">
        <v>20.948523460544653</v>
      </c>
      <c r="H82" s="23">
        <v>279.13020114673503</v>
      </c>
      <c r="I82" s="20" t="s">
        <v>187</v>
      </c>
      <c r="J82" s="29" t="s">
        <v>6</v>
      </c>
      <c r="K82" s="21">
        <v>160.92653685944438</v>
      </c>
      <c r="L82" s="22">
        <v>190.40065516525198</v>
      </c>
      <c r="M82" s="22">
        <v>22.400153254326206</v>
      </c>
      <c r="N82" s="22">
        <v>38.673110608917938</v>
      </c>
      <c r="O82" s="23">
        <v>2624.3234326106822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-2383.8653420728647</v>
      </c>
      <c r="V82" s="21">
        <v>-10.58186341611251</v>
      </c>
      <c r="W82" s="22">
        <v>-10.304875946315766</v>
      </c>
      <c r="X82" s="22">
        <v>-1.4506297937815529</v>
      </c>
      <c r="Y82" s="23">
        <v>1E-3</v>
      </c>
      <c r="Z82" s="20" t="s">
        <v>187</v>
      </c>
      <c r="AA82" s="29" t="s">
        <v>6</v>
      </c>
      <c r="AB82" s="24">
        <v>264245.43607749324</v>
      </c>
      <c r="AC82" s="25">
        <v>111355.02429701845</v>
      </c>
      <c r="AD82" s="25">
        <v>90856.166575578085</v>
      </c>
      <c r="AE82" s="26">
        <v>9571.6336393954298</v>
      </c>
      <c r="AF82" s="147">
        <f t="shared" si="2"/>
        <v>373.72734527902259</v>
      </c>
      <c r="AG82" s="148">
        <f t="shared" si="3"/>
        <v>2662.9965432196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226.49541456459613</v>
      </c>
      <c r="F83" s="8">
        <v>162.79517286078695</v>
      </c>
      <c r="G83" s="8">
        <v>21.819566164576635</v>
      </c>
      <c r="H83" s="9">
        <v>2605.1882644485131</v>
      </c>
      <c r="I83" s="6" t="s">
        <v>188</v>
      </c>
      <c r="J83" s="27" t="s">
        <v>0</v>
      </c>
      <c r="K83" s="7">
        <v>156.58087752335177</v>
      </c>
      <c r="L83" s="8">
        <v>139.27332236763573</v>
      </c>
      <c r="M83" s="8">
        <v>20.670387468741495</v>
      </c>
      <c r="N83" s="8">
        <v>91.315311342814326</v>
      </c>
      <c r="O83" s="9">
        <v>3020.1675467010809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1E-3</v>
      </c>
      <c r="U83" s="15">
        <v>-513.21443255244174</v>
      </c>
      <c r="V83" s="7">
        <v>69.91553704124432</v>
      </c>
      <c r="W83" s="8">
        <v>23.522850493151243</v>
      </c>
      <c r="X83" s="8">
        <v>1.1501786958351354</v>
      </c>
      <c r="Y83" s="9">
        <v>6.9218389570598928</v>
      </c>
      <c r="Z83" s="6" t="s">
        <v>188</v>
      </c>
      <c r="AA83" s="27" t="s">
        <v>0</v>
      </c>
      <c r="AB83" s="14">
        <v>308635.91216823721</v>
      </c>
      <c r="AC83" s="15">
        <v>111054.87141041821</v>
      </c>
      <c r="AD83" s="15">
        <v>89447.726066200965</v>
      </c>
      <c r="AE83" s="16">
        <v>10116.233563662747</v>
      </c>
      <c r="AF83" s="143">
        <f>SUM(K83:M83)</f>
        <v>316.52458735972903</v>
      </c>
      <c r="AG83" s="144">
        <f t="shared" si="3"/>
        <v>3111.4828580438952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12.133712813952219</v>
      </c>
      <c r="F84" s="12">
        <v>627.330797045091</v>
      </c>
      <c r="G84" s="12">
        <v>86.074054470583931</v>
      </c>
      <c r="H84" s="13">
        <v>567.22049584404908</v>
      </c>
      <c r="I84" s="10" t="s">
        <v>188</v>
      </c>
      <c r="J84" s="28" t="s">
        <v>1</v>
      </c>
      <c r="K84" s="11">
        <v>71.222781848977064</v>
      </c>
      <c r="L84" s="12">
        <v>800.10571280723173</v>
      </c>
      <c r="M84" s="12">
        <v>89.506582191054818</v>
      </c>
      <c r="N84" s="12">
        <v>43.376148992447312</v>
      </c>
      <c r="O84" s="13">
        <v>6541.9879765001315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1E-3</v>
      </c>
      <c r="U84" s="18">
        <v>-6011.2217906914702</v>
      </c>
      <c r="V84" s="11">
        <v>-59.088069035024887</v>
      </c>
      <c r="W84" s="12">
        <v>-172.77391576214129</v>
      </c>
      <c r="X84" s="12">
        <v>-3.4315277204708843</v>
      </c>
      <c r="Y84" s="13">
        <v>-6.9198389570598922</v>
      </c>
      <c r="Z84" s="10" t="s">
        <v>188</v>
      </c>
      <c r="AA84" s="28" t="s">
        <v>1</v>
      </c>
      <c r="AB84" s="17">
        <v>310887.92969523603</v>
      </c>
      <c r="AC84" s="18">
        <v>110893.65435250285</v>
      </c>
      <c r="AD84" s="18">
        <v>90724.016066200944</v>
      </c>
      <c r="AE84" s="19">
        <v>10012.412564569855</v>
      </c>
      <c r="AF84" s="145">
        <f t="shared" si="2"/>
        <v>960.83507684726362</v>
      </c>
      <c r="AG84" s="146">
        <f t="shared" si="3"/>
        <v>6585.3641254925788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83.911636041335228</v>
      </c>
      <c r="F85" s="12">
        <v>173.8580910894118</v>
      </c>
      <c r="G85" s="12">
        <v>16.375416946716697</v>
      </c>
      <c r="H85" s="13">
        <v>725.30355755851701</v>
      </c>
      <c r="I85" s="10" t="s">
        <v>188</v>
      </c>
      <c r="J85" s="28" t="s">
        <v>2</v>
      </c>
      <c r="K85" s="11">
        <v>85.617519027286917</v>
      </c>
      <c r="L85" s="12">
        <v>208.40517793655158</v>
      </c>
      <c r="M85" s="12">
        <v>21.455101604964987</v>
      </c>
      <c r="N85" s="12">
        <v>69.62974221334153</v>
      </c>
      <c r="O85" s="13">
        <v>2151.3084391034581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1E-3</v>
      </c>
      <c r="U85" s="18">
        <v>-1495.6336237582821</v>
      </c>
      <c r="V85" s="11">
        <v>-1.7048829859517012</v>
      </c>
      <c r="W85" s="12">
        <v>-34.546086847139748</v>
      </c>
      <c r="X85" s="12">
        <v>-5.0786846582482816</v>
      </c>
      <c r="Y85" s="13">
        <v>1E-3</v>
      </c>
      <c r="Z85" s="10" t="s">
        <v>188</v>
      </c>
      <c r="AA85" s="28" t="s">
        <v>2</v>
      </c>
      <c r="AB85" s="17">
        <v>311764.1514995069</v>
      </c>
      <c r="AC85" s="18">
        <v>110986.50673754109</v>
      </c>
      <c r="AD85" s="18">
        <v>92066.996066200954</v>
      </c>
      <c r="AE85" s="19">
        <v>10406.956385430747</v>
      </c>
      <c r="AF85" s="145">
        <f t="shared" si="2"/>
        <v>315.47779856880345</v>
      </c>
      <c r="AG85" s="146">
        <f t="shared" si="3"/>
        <v>2220.9381813167997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53.88295133956467</v>
      </c>
      <c r="F86" s="12">
        <v>123.31626526782827</v>
      </c>
      <c r="G86" s="12">
        <v>13.209448492521213</v>
      </c>
      <c r="H86" s="13">
        <v>557.10595613145836</v>
      </c>
      <c r="I86" s="10" t="s">
        <v>188</v>
      </c>
      <c r="J86" s="28" t="s">
        <v>3</v>
      </c>
      <c r="K86" s="11">
        <v>57.486526045916463</v>
      </c>
      <c r="L86" s="12">
        <v>140.64078663890686</v>
      </c>
      <c r="M86" s="12">
        <v>16.948643515459835</v>
      </c>
      <c r="N86" s="12">
        <v>25.138815990529093</v>
      </c>
      <c r="O86" s="13">
        <v>1540.2195517872535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-863.95194220917881</v>
      </c>
      <c r="V86" s="11">
        <v>-3.6025747063517919</v>
      </c>
      <c r="W86" s="12">
        <v>-17.323521371078606</v>
      </c>
      <c r="X86" s="12">
        <v>-3.7381950229386232</v>
      </c>
      <c r="Y86" s="13">
        <v>-144.29846943714557</v>
      </c>
      <c r="Z86" s="10" t="s">
        <v>188</v>
      </c>
      <c r="AA86" s="28" t="s">
        <v>3</v>
      </c>
      <c r="AB86" s="17">
        <v>311427.71818011592</v>
      </c>
      <c r="AC86" s="18">
        <v>110586.24868750641</v>
      </c>
      <c r="AD86" s="18">
        <v>91258.927783838517</v>
      </c>
      <c r="AE86" s="19">
        <v>10748.066091862818</v>
      </c>
      <c r="AF86" s="145">
        <f t="shared" si="2"/>
        <v>215.07595620028314</v>
      </c>
      <c r="AG86" s="146">
        <f t="shared" si="3"/>
        <v>1565.3583677777826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42.321309520169919</v>
      </c>
      <c r="F87" s="12">
        <v>163.08708577231363</v>
      </c>
      <c r="G87" s="12">
        <v>17.982746019937927</v>
      </c>
      <c r="H87" s="13">
        <v>1920.1870649239409</v>
      </c>
      <c r="I87" s="10" t="s">
        <v>188</v>
      </c>
      <c r="J87" s="28" t="s">
        <v>4</v>
      </c>
      <c r="K87" s="11">
        <v>21.860358429850773</v>
      </c>
      <c r="L87" s="12">
        <v>104.86557701011915</v>
      </c>
      <c r="M87" s="12">
        <v>15.256822312169648</v>
      </c>
      <c r="N87" s="12">
        <v>42.61845759445184</v>
      </c>
      <c r="O87" s="13">
        <v>1856.9979756117912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1E-3</v>
      </c>
      <c r="U87" s="18">
        <v>-123.72783771944749</v>
      </c>
      <c r="V87" s="11">
        <v>20.461951090319168</v>
      </c>
      <c r="W87" s="12">
        <v>58.222508762194416</v>
      </c>
      <c r="X87" s="12">
        <v>2.7269237077682784</v>
      </c>
      <c r="Y87" s="13">
        <v>144.30046943714558</v>
      </c>
      <c r="Z87" s="10" t="s">
        <v>188</v>
      </c>
      <c r="AA87" s="28" t="s">
        <v>4</v>
      </c>
      <c r="AB87" s="17">
        <v>310796.82423788577</v>
      </c>
      <c r="AC87" s="18">
        <v>107193.47781005513</v>
      </c>
      <c r="AD87" s="18">
        <v>89713.212316904217</v>
      </c>
      <c r="AE87" s="19">
        <v>10240.424881862105</v>
      </c>
      <c r="AF87" s="145">
        <f t="shared" si="2"/>
        <v>141.98275775213958</v>
      </c>
      <c r="AG87" s="146">
        <f t="shared" si="3"/>
        <v>1899.6164332062431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5.2871372302489226</v>
      </c>
      <c r="F88" s="12">
        <v>499.67579085565694</v>
      </c>
      <c r="G88" s="12">
        <v>69.627229633914411</v>
      </c>
      <c r="H88" s="13">
        <v>700.98308485610721</v>
      </c>
      <c r="I88" s="10" t="s">
        <v>188</v>
      </c>
      <c r="J88" s="28" t="s">
        <v>5</v>
      </c>
      <c r="K88" s="11">
        <v>21.874296895833215</v>
      </c>
      <c r="L88" s="12">
        <v>344.44978438351319</v>
      </c>
      <c r="M88" s="12">
        <v>53.865891937380809</v>
      </c>
      <c r="N88" s="12">
        <v>77.476886003628991</v>
      </c>
      <c r="O88" s="13">
        <v>5234.2274649745123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6.569631035792006</v>
      </c>
      <c r="U88" s="18">
        <v>-4610.7202661220344</v>
      </c>
      <c r="V88" s="11">
        <v>-16.586159665584294</v>
      </c>
      <c r="W88" s="12">
        <v>155.2270064721437</v>
      </c>
      <c r="X88" s="12">
        <v>9.1937066607415989</v>
      </c>
      <c r="Y88" s="13">
        <v>1E-3</v>
      </c>
      <c r="Z88" s="10" t="s">
        <v>188</v>
      </c>
      <c r="AA88" s="28" t="s">
        <v>5</v>
      </c>
      <c r="AB88" s="17">
        <v>312809.90873076644</v>
      </c>
      <c r="AC88" s="18">
        <v>111152.66989767549</v>
      </c>
      <c r="AD88" s="18">
        <v>88657.255283200968</v>
      </c>
      <c r="AE88" s="19">
        <v>9886.8529849294937</v>
      </c>
      <c r="AF88" s="145">
        <f t="shared" si="2"/>
        <v>420.1899732167272</v>
      </c>
      <c r="AG88" s="146">
        <f t="shared" si="3"/>
        <v>5311.7043509781415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140.76845191379323</v>
      </c>
      <c r="F89" s="22">
        <v>197.25850327596953</v>
      </c>
      <c r="G89" s="22">
        <v>24.05860314569372</v>
      </c>
      <c r="H89" s="23">
        <v>301.7629376688559</v>
      </c>
      <c r="I89" s="20" t="s">
        <v>188</v>
      </c>
      <c r="J89" s="29" t="s">
        <v>6</v>
      </c>
      <c r="K89" s="21">
        <v>150.15825365244382</v>
      </c>
      <c r="L89" s="22">
        <v>209.58134502309935</v>
      </c>
      <c r="M89" s="22">
        <v>24.875004808380947</v>
      </c>
      <c r="N89" s="22">
        <v>40.038739785971082</v>
      </c>
      <c r="O89" s="23">
        <v>2764.6099622690681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1E-3</v>
      </c>
      <c r="U89" s="25">
        <v>-2502.8847643861827</v>
      </c>
      <c r="V89" s="21">
        <v>-9.3888017386508107</v>
      </c>
      <c r="W89" s="22">
        <v>-12.321841747129726</v>
      </c>
      <c r="X89" s="22">
        <v>-0.81540166268722458</v>
      </c>
      <c r="Y89" s="23">
        <v>1E-3</v>
      </c>
      <c r="Z89" s="20" t="s">
        <v>188</v>
      </c>
      <c r="AA89" s="29" t="s">
        <v>6</v>
      </c>
      <c r="AB89" s="24">
        <v>311655.22955750895</v>
      </c>
      <c r="AC89" s="25">
        <v>109778.92662308874</v>
      </c>
      <c r="AD89" s="25">
        <v>89078.59913020095</v>
      </c>
      <c r="AE89" s="26">
        <v>9880.868243031553</v>
      </c>
      <c r="AF89" s="147">
        <f t="shared" si="2"/>
        <v>384.6146034839241</v>
      </c>
      <c r="AG89" s="148">
        <f t="shared" si="3"/>
        <v>2804.6487020550394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210.59395180618608</v>
      </c>
      <c r="F90" s="8">
        <v>179.31758802700614</v>
      </c>
      <c r="G90" s="8">
        <v>25.701818461149323</v>
      </c>
      <c r="H90" s="9">
        <v>2823.7704666124123</v>
      </c>
      <c r="I90" s="6" t="s">
        <v>207</v>
      </c>
      <c r="J90" s="27" t="s">
        <v>0</v>
      </c>
      <c r="K90" s="7">
        <v>146.30874719285796</v>
      </c>
      <c r="L90" s="8">
        <v>152.91836696385619</v>
      </c>
      <c r="M90" s="8">
        <v>22.827633194389971</v>
      </c>
      <c r="N90" s="8">
        <v>104.57931845754591</v>
      </c>
      <c r="O90" s="9">
        <v>3135.7479768943003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1E-3</v>
      </c>
      <c r="U90" s="15">
        <v>-608.95038288134651</v>
      </c>
      <c r="V90" s="7">
        <v>64.286204613328067</v>
      </c>
      <c r="W90" s="8">
        <v>26.400221063149957</v>
      </c>
      <c r="X90" s="8">
        <v>2.8751852667594378</v>
      </c>
      <c r="Y90" s="9">
        <v>192.39555414191253</v>
      </c>
      <c r="Z90" s="6" t="s">
        <v>207</v>
      </c>
      <c r="AA90" s="27" t="s">
        <v>0</v>
      </c>
      <c r="AB90" s="14">
        <v>369214.3674177322</v>
      </c>
      <c r="AC90" s="15">
        <v>109063.84869093692</v>
      </c>
      <c r="AD90" s="15">
        <v>88930.462922570194</v>
      </c>
      <c r="AE90" s="16">
        <v>10477.953021340398</v>
      </c>
      <c r="AF90" s="143">
        <f>SUM(K90:M90)</f>
        <v>322.05474735110414</v>
      </c>
      <c r="AG90" s="144">
        <f t="shared" ref="AG90:AG96" si="4">SUM(N90:O90)</f>
        <v>3240.3272953518463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11.277825134813304</v>
      </c>
      <c r="F91" s="12">
        <v>691.51502456288085</v>
      </c>
      <c r="G91" s="12">
        <v>101.39204704194447</v>
      </c>
      <c r="H91" s="13">
        <v>614.54892864008298</v>
      </c>
      <c r="I91" s="10" t="s">
        <v>207</v>
      </c>
      <c r="J91" s="28" t="s">
        <v>1</v>
      </c>
      <c r="K91" s="11">
        <v>66.49150621837984</v>
      </c>
      <c r="L91" s="12">
        <v>880.11842157585033</v>
      </c>
      <c r="M91" s="12">
        <v>99.25804700647268</v>
      </c>
      <c r="N91" s="12">
        <v>43.191011233550398</v>
      </c>
      <c r="O91" s="13">
        <v>7380.3570193213291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1E-3</v>
      </c>
      <c r="U91" s="18">
        <v>-6616.6035477728856</v>
      </c>
      <c r="V91" s="11">
        <v>-55.212681083566537</v>
      </c>
      <c r="W91" s="12">
        <v>-188.60239701296936</v>
      </c>
      <c r="X91" s="12">
        <v>2.1350000354717871</v>
      </c>
      <c r="Y91" s="13">
        <v>-192.39355414191252</v>
      </c>
      <c r="Z91" s="10" t="s">
        <v>207</v>
      </c>
      <c r="AA91" s="28" t="s">
        <v>1</v>
      </c>
      <c r="AB91" s="17">
        <v>371911.59509584121</v>
      </c>
      <c r="AC91" s="18">
        <v>109008.9586164708</v>
      </c>
      <c r="AD91" s="18">
        <v>90206.565318194509</v>
      </c>
      <c r="AE91" s="19">
        <v>10333.088720009955</v>
      </c>
      <c r="AF91" s="145">
        <f t="shared" ref="AF91:AF96" si="5">SUM(K91:M91)</f>
        <v>1045.867974800703</v>
      </c>
      <c r="AG91" s="146">
        <f t="shared" si="4"/>
        <v>7423.548030554879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77.962971799281362</v>
      </c>
      <c r="F92" s="12">
        <v>191.72305554465473</v>
      </c>
      <c r="G92" s="12">
        <v>19.292540385157597</v>
      </c>
      <c r="H92" s="13">
        <v>785.33262983367842</v>
      </c>
      <c r="I92" s="10" t="s">
        <v>207</v>
      </c>
      <c r="J92" s="28" t="s">
        <v>2</v>
      </c>
      <c r="K92" s="11">
        <v>80.146231020872222</v>
      </c>
      <c r="L92" s="12">
        <v>235.18699219235049</v>
      </c>
      <c r="M92" s="12">
        <v>24.300725687388823</v>
      </c>
      <c r="N92" s="12">
        <v>75.080094310190347</v>
      </c>
      <c r="O92" s="13">
        <v>2316.6036124244906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1E-3</v>
      </c>
      <c r="U92" s="18">
        <v>-1606.3500769010027</v>
      </c>
      <c r="V92" s="11">
        <v>-2.1822592215908756</v>
      </c>
      <c r="W92" s="12">
        <v>-43.462936647695955</v>
      </c>
      <c r="X92" s="12">
        <v>-5.0071853022312247</v>
      </c>
      <c r="Y92" s="13">
        <v>1E-3</v>
      </c>
      <c r="Z92" s="10" t="s">
        <v>207</v>
      </c>
      <c r="AA92" s="28" t="s">
        <v>2</v>
      </c>
      <c r="AB92" s="17">
        <v>372598.51309497777</v>
      </c>
      <c r="AC92" s="18">
        <v>109128.90907721482</v>
      </c>
      <c r="AD92" s="18">
        <v>91551.158157807484</v>
      </c>
      <c r="AE92" s="19">
        <v>10727.548777377402</v>
      </c>
      <c r="AF92" s="145">
        <f t="shared" si="5"/>
        <v>339.63394890061153</v>
      </c>
      <c r="AG92" s="146">
        <f t="shared" si="4"/>
        <v>2391.683706734681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50.052954299512272</v>
      </c>
      <c r="F93" s="12">
        <v>135.88737350558461</v>
      </c>
      <c r="G93" s="12">
        <v>15.406661261864686</v>
      </c>
      <c r="H93" s="13">
        <v>604.67705538512962</v>
      </c>
      <c r="I93" s="10" t="s">
        <v>207</v>
      </c>
      <c r="J93" s="28" t="s">
        <v>3</v>
      </c>
      <c r="K93" s="11">
        <v>53.69355554377865</v>
      </c>
      <c r="L93" s="12">
        <v>154.73814505331472</v>
      </c>
      <c r="M93" s="12">
        <v>19.025806652112507</v>
      </c>
      <c r="N93" s="12">
        <v>26.291565408024208</v>
      </c>
      <c r="O93" s="13">
        <v>1667.6758831389513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-917.30769567028915</v>
      </c>
      <c r="V93" s="11">
        <v>-3.6396012442663639</v>
      </c>
      <c r="W93" s="12">
        <v>-18.849771547730089</v>
      </c>
      <c r="X93" s="12">
        <v>-3.6181453902478209</v>
      </c>
      <c r="Y93" s="13">
        <v>-171.98069749155647</v>
      </c>
      <c r="Z93" s="10" t="s">
        <v>207</v>
      </c>
      <c r="AA93" s="28" t="s">
        <v>3</v>
      </c>
      <c r="AB93" s="17">
        <v>371966.62791912898</v>
      </c>
      <c r="AC93" s="18">
        <v>108591.80041878918</v>
      </c>
      <c r="AD93" s="18">
        <v>89593.818708106119</v>
      </c>
      <c r="AE93" s="19">
        <v>11068.607259801423</v>
      </c>
      <c r="AF93" s="145">
        <f t="shared" si="5"/>
        <v>227.45750724920589</v>
      </c>
      <c r="AG93" s="146">
        <f t="shared" si="4"/>
        <v>1693.9674485469754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39.330280382632601</v>
      </c>
      <c r="F94" s="12">
        <v>179.76611038279515</v>
      </c>
      <c r="G94" s="12">
        <v>20.966842743262099</v>
      </c>
      <c r="H94" s="13">
        <v>2086.2274573116656</v>
      </c>
      <c r="I94" s="10" t="s">
        <v>207</v>
      </c>
      <c r="J94" s="28" t="s">
        <v>4</v>
      </c>
      <c r="K94" s="11">
        <v>20.007029426106307</v>
      </c>
      <c r="L94" s="12">
        <v>115.35570811650626</v>
      </c>
      <c r="M94" s="12">
        <v>17.296091475943445</v>
      </c>
      <c r="N94" s="12">
        <v>46.940270922024411</v>
      </c>
      <c r="O94" s="13">
        <v>2034.2159786687416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5.2605877070828228E-2</v>
      </c>
      <c r="U94" s="18">
        <v>-166.90948977065668</v>
      </c>
      <c r="V94" s="11">
        <v>19.324250956526335</v>
      </c>
      <c r="W94" s="12">
        <v>64.411402266288945</v>
      </c>
      <c r="X94" s="12">
        <v>3.6201453902478207</v>
      </c>
      <c r="Y94" s="13">
        <v>171.98269749155648</v>
      </c>
      <c r="Z94" s="10" t="s">
        <v>207</v>
      </c>
      <c r="AA94" s="28" t="s">
        <v>4</v>
      </c>
      <c r="AB94" s="17">
        <v>371753.57948737714</v>
      </c>
      <c r="AC94" s="18">
        <v>105344.77241130671</v>
      </c>
      <c r="AD94" s="18">
        <v>88037.734004611906</v>
      </c>
      <c r="AE94" s="19">
        <v>10560.598013579285</v>
      </c>
      <c r="AF94" s="145">
        <f t="shared" si="5"/>
        <v>152.65882901855602</v>
      </c>
      <c r="AG94" s="146">
        <f t="shared" si="4"/>
        <v>2081.156249590766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4.9102430078962298</v>
      </c>
      <c r="F95" s="12">
        <v>550.01891526299437</v>
      </c>
      <c r="G95" s="12">
        <v>82.658678793822844</v>
      </c>
      <c r="H95" s="13">
        <v>762.60377687563391</v>
      </c>
      <c r="I95" s="10" t="s">
        <v>207</v>
      </c>
      <c r="J95" s="28" t="s">
        <v>5</v>
      </c>
      <c r="K95" s="11">
        <v>19.524354247038506</v>
      </c>
      <c r="L95" s="12">
        <v>374.87421125688991</v>
      </c>
      <c r="M95" s="12">
        <v>58.517098183852468</v>
      </c>
      <c r="N95" s="12">
        <v>88.344745477141998</v>
      </c>
      <c r="O95" s="13">
        <v>5920.8762719397591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23.811919577612652</v>
      </c>
      <c r="U95" s="18">
        <v>-5246.6162405412661</v>
      </c>
      <c r="V95" s="11">
        <v>-14.613111239142274</v>
      </c>
      <c r="W95" s="12">
        <v>175.14570400610455</v>
      </c>
      <c r="X95" s="12">
        <v>0.33166103235772654</v>
      </c>
      <c r="Y95" s="13">
        <v>1E-3</v>
      </c>
      <c r="Z95" s="10" t="s">
        <v>207</v>
      </c>
      <c r="AA95" s="28" t="s">
        <v>5</v>
      </c>
      <c r="AB95" s="17">
        <v>374014.62604672438</v>
      </c>
      <c r="AC95" s="18">
        <v>109143.46716846313</v>
      </c>
      <c r="AD95" s="18">
        <v>89031.55337596203</v>
      </c>
      <c r="AE95" s="19">
        <v>10207.305491868572</v>
      </c>
      <c r="AF95" s="145">
        <f t="shared" si="5"/>
        <v>452.91566368778086</v>
      </c>
      <c r="AG95" s="146">
        <f t="shared" si="4"/>
        <v>6009.2210174169013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130.71998832423932</v>
      </c>
      <c r="F96" s="22">
        <v>217.20288982883397</v>
      </c>
      <c r="G96" s="22">
        <v>28.457004562726578</v>
      </c>
      <c r="H96" s="23">
        <v>328.23743183480792</v>
      </c>
      <c r="I96" s="20" t="s">
        <v>207</v>
      </c>
      <c r="J96" s="29" t="s">
        <v>6</v>
      </c>
      <c r="K96" s="21">
        <v>138.67679110552771</v>
      </c>
      <c r="L96" s="22">
        <v>232.23911195598203</v>
      </c>
      <c r="M96" s="22">
        <v>27.239841200040594</v>
      </c>
      <c r="N96" s="22">
        <v>41.557711462606193</v>
      </c>
      <c r="O96" s="23">
        <v>2953.7601112788652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1.5488243950437108</v>
      </c>
      <c r="U96" s="25">
        <v>-2667.0793909066624</v>
      </c>
      <c r="V96" s="21">
        <v>-7.9558027812883498</v>
      </c>
      <c r="W96" s="22">
        <v>-15.035222127148035</v>
      </c>
      <c r="X96" s="22">
        <v>-0.32966103235772654</v>
      </c>
      <c r="Y96" s="23">
        <v>1E-3</v>
      </c>
      <c r="Z96" s="20" t="s">
        <v>207</v>
      </c>
      <c r="AA96" s="29" t="s">
        <v>6</v>
      </c>
      <c r="AB96" s="24">
        <v>372199.2070329347</v>
      </c>
      <c r="AC96" s="25">
        <v>107763.67008227421</v>
      </c>
      <c r="AD96" s="25">
        <v>89045.561303972936</v>
      </c>
      <c r="AE96" s="26">
        <v>10201.453557820741</v>
      </c>
      <c r="AF96" s="147">
        <f t="shared" si="5"/>
        <v>398.15574426155035</v>
      </c>
      <c r="AG96" s="148">
        <f t="shared" si="4"/>
        <v>2995.3178227414714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754.57999192206978</v>
      </c>
      <c r="C104" s="127">
        <f t="shared" ref="C104:C116" si="7">SUMIFS(F$6:F$96,$B$6:$B$96,$A104)</f>
        <v>1059.4367831280679</v>
      </c>
      <c r="D104" s="127">
        <f t="shared" ref="D104:D115" si="8">SUMIFS(G$6:G$96,$B$6:$B$96,$A104)</f>
        <v>97.74707413422972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754.57999192206967</v>
      </c>
      <c r="H104" s="127">
        <f t="shared" ref="H104:H116" si="11">SUMIFS(L$6:L$96,$B$6:$B$96,$A104)</f>
        <v>1059.4367831280683</v>
      </c>
      <c r="I104" s="127">
        <f t="shared" ref="I104:I116" si="12">SUMIFS(M$6:M$96,$B$6:$B$96,$A104)</f>
        <v>95.751636940187382</v>
      </c>
      <c r="J104" s="128">
        <f>SUM(G104:I104)</f>
        <v>1909.7684119903254</v>
      </c>
      <c r="K104" s="127">
        <f t="shared" ref="K104:K116" si="13">SUMIFS(N$6:N$96,$B$6:$B$96,$A104)</f>
        <v>217.21155814113021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2.0024371940423449</v>
      </c>
      <c r="Q104" s="138">
        <f>SUM(N104:P104)</f>
        <v>2.0164371940423447</v>
      </c>
      <c r="R104" s="127">
        <f t="shared" ref="R104:R116" si="18">SUMIFS(U$6:U$96,$B$6:$B$96,$A104)</f>
        <v>-8806.1666794584671</v>
      </c>
      <c r="S104" s="126">
        <f>SUMPRODUCT(AB6:AB12,K6:K12)/SUM(K6:K12)</f>
        <v>79291.006026788469</v>
      </c>
      <c r="T104" s="127">
        <f>SUMPRODUCT(AC6:AC12,L6:L12)/SUM(L6:L12)</f>
        <v>79472.188203116209</v>
      </c>
      <c r="U104" s="127">
        <f>SUMPRODUCT(AD6:AD12,M6:M12)/SUM(M6:M12)</f>
        <v>82941.792586116513</v>
      </c>
      <c r="V104" s="128">
        <f t="shared" ref="V104:V115" si="19">SUMPRODUCT(S104:U104,G104:I104)/J104</f>
        <v>79574.558654334207</v>
      </c>
      <c r="W104" s="129">
        <f>SUMPRODUCT(AE6:AE12,AG6:AG12)/SUM(AG6:AG12)</f>
        <v>7099.9176596539946</v>
      </c>
      <c r="X104" s="150">
        <f>B104-G104-N104</f>
        <v>-6.9999999998863133E-3</v>
      </c>
      <c r="Y104" s="151">
        <f t="shared" ref="Y104:AA116" si="20">C104-H104-O104</f>
        <v>-7.0000000004547475E-3</v>
      </c>
      <c r="Z104" s="151">
        <f t="shared" si="20"/>
        <v>-7.0000000000063345E-3</v>
      </c>
      <c r="AA104" s="151">
        <f>E104-J104-Q104</f>
        <v>-2.1000000000247709E-2</v>
      </c>
      <c r="AB104" s="152">
        <f>F104-M104-R104</f>
        <v>-7.0000000014260877E-3</v>
      </c>
    </row>
    <row r="105" spans="1:28" customFormat="1" x14ac:dyDescent="0.3">
      <c r="A105" s="160">
        <v>2019</v>
      </c>
      <c r="B105" s="130">
        <f t="shared" si="6"/>
        <v>519.62756574953869</v>
      </c>
      <c r="C105" s="131">
        <f t="shared" si="7"/>
        <v>901.90737744594298</v>
      </c>
      <c r="D105" s="131">
        <f t="shared" si="8"/>
        <v>106.23261478598118</v>
      </c>
      <c r="E105" s="132">
        <f t="shared" ref="E105:E115" si="21">SUM(B105:D105)</f>
        <v>1527.7675579814629</v>
      </c>
      <c r="F105" s="131">
        <f t="shared" si="9"/>
        <v>4316.8760868025665</v>
      </c>
      <c r="G105" s="130">
        <f t="shared" si="10"/>
        <v>519.62756574953835</v>
      </c>
      <c r="H105" s="131">
        <f t="shared" si="11"/>
        <v>901.90737744594321</v>
      </c>
      <c r="I105" s="131">
        <f t="shared" si="12"/>
        <v>106.2326147859812</v>
      </c>
      <c r="J105" s="132">
        <f t="shared" ref="J105:J115" si="22">SUM(G105:I105)</f>
        <v>1527.7675579814627</v>
      </c>
      <c r="K105" s="131">
        <f t="shared" si="13"/>
        <v>231.75435627159857</v>
      </c>
      <c r="L105" s="131">
        <f t="shared" si="14"/>
        <v>11001.068808648844</v>
      </c>
      <c r="M105" s="163">
        <f t="shared" ref="M105:M115" si="23">SUM(K105:L105)</f>
        <v>11232.823164920443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-6915.9400781178756</v>
      </c>
      <c r="S105" s="130">
        <f>SUMPRODUCT(AB13:AB19,K13:K19)/SUM(K13:K19)</f>
        <v>105548.44664281661</v>
      </c>
      <c r="T105" s="131">
        <f>SUMPRODUCT(AC13:AC19,L13:L19)/SUM(L13:L19)</f>
        <v>83667.296331925492</v>
      </c>
      <c r="U105" s="131">
        <f>SUMPRODUCT(AD13:AD19,M13:M19)/SUM(M13:M19)</f>
        <v>93240.033121746106</v>
      </c>
      <c r="V105" s="132">
        <f t="shared" si="19"/>
        <v>91775.195774465567</v>
      </c>
      <c r="W105" s="133">
        <f>SUMPRODUCT(AE13:AE19,AG13:AG19)/SUM(AG13:AG19)</f>
        <v>7420.3539870722461</v>
      </c>
      <c r="X105" s="153">
        <f t="shared" ref="X105:X115" si="25">B105-G105-N105</f>
        <v>-6.9999999996589396E-3</v>
      </c>
      <c r="Y105" s="154">
        <f t="shared" si="20"/>
        <v>-7.0000000002273738E-3</v>
      </c>
      <c r="Z105" s="154">
        <f t="shared" si="20"/>
        <v>-7.000000000014211E-3</v>
      </c>
      <c r="AA105" s="154">
        <f t="shared" si="20"/>
        <v>-2.0999999999772628E-2</v>
      </c>
      <c r="AB105" s="155">
        <f t="shared" ref="AB105:AB116" si="26">F105-M105-R105</f>
        <v>-7.000000000516593E-3</v>
      </c>
    </row>
    <row r="106" spans="1:28" customFormat="1" x14ac:dyDescent="0.3">
      <c r="A106" s="160">
        <v>2020</v>
      </c>
      <c r="B106" s="130">
        <f t="shared" si="6"/>
        <v>597.57316673246476</v>
      </c>
      <c r="C106" s="131">
        <f t="shared" si="7"/>
        <v>1043.7109461884336</v>
      </c>
      <c r="D106" s="131">
        <f t="shared" si="8"/>
        <v>107.03280117908855</v>
      </c>
      <c r="E106" s="132">
        <f t="shared" si="21"/>
        <v>1748.3169140999867</v>
      </c>
      <c r="F106" s="131">
        <f t="shared" si="9"/>
        <v>4503.2090818369161</v>
      </c>
      <c r="G106" s="130">
        <f t="shared" si="10"/>
        <v>597.57316673246487</v>
      </c>
      <c r="H106" s="131">
        <f t="shared" si="11"/>
        <v>1043.7109461884338</v>
      </c>
      <c r="I106" s="131">
        <f t="shared" si="12"/>
        <v>107.03280117908847</v>
      </c>
      <c r="J106" s="132">
        <f t="shared" si="22"/>
        <v>1748.3169140999871</v>
      </c>
      <c r="K106" s="131">
        <f t="shared" si="13"/>
        <v>259.76120670327731</v>
      </c>
      <c r="L106" s="131">
        <f t="shared" si="14"/>
        <v>13227.889464401715</v>
      </c>
      <c r="M106" s="163">
        <f t="shared" si="23"/>
        <v>13487.650671104991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-8984.434589268074</v>
      </c>
      <c r="S106" s="130">
        <f>SUMPRODUCT(AB20:AB26,K20:K26)/SUM(K20:K26)</f>
        <v>130870.66756083547</v>
      </c>
      <c r="T106" s="131">
        <f>SUMPRODUCT(AC20:AC26,L20:L26)/SUM(L20:L26)</f>
        <v>102221.76478883314</v>
      </c>
      <c r="U106" s="131">
        <f>SUMPRODUCT(AD20:AD26,M20:M26)/SUM(M20:M26)</f>
        <v>93190.351517059447</v>
      </c>
      <c r="V106" s="132">
        <f t="shared" si="19"/>
        <v>111461.02682509128</v>
      </c>
      <c r="W106" s="133">
        <f>SUMPRODUCT(AE20:AE26,AG20:AG26)/SUM(AG20:AG26)</f>
        <v>7642.2438157455417</v>
      </c>
      <c r="X106" s="153">
        <f t="shared" si="25"/>
        <v>-7.000000000113687E-3</v>
      </c>
      <c r="Y106" s="154">
        <f t="shared" si="20"/>
        <v>-7.0000000002273738E-3</v>
      </c>
      <c r="Z106" s="154">
        <f t="shared" si="20"/>
        <v>-6.999999999914735E-3</v>
      </c>
      <c r="AA106" s="154">
        <f t="shared" si="20"/>
        <v>-2.1000000000454749E-2</v>
      </c>
      <c r="AB106" s="155">
        <f t="shared" si="26"/>
        <v>-7.0000000014260877E-3</v>
      </c>
    </row>
    <row r="107" spans="1:28" customFormat="1" x14ac:dyDescent="0.3">
      <c r="A107" s="160">
        <v>2021</v>
      </c>
      <c r="B107" s="130">
        <f t="shared" si="6"/>
        <v>615.80720452500714</v>
      </c>
      <c r="C107" s="131">
        <f t="shared" si="7"/>
        <v>1094.5736513351226</v>
      </c>
      <c r="D107" s="131">
        <f t="shared" si="8"/>
        <v>113.66355054731922</v>
      </c>
      <c r="E107" s="132">
        <f t="shared" si="21"/>
        <v>1824.0444064074488</v>
      </c>
      <c r="F107" s="131">
        <f t="shared" si="9"/>
        <v>4685.390059660157</v>
      </c>
      <c r="G107" s="130">
        <f t="shared" si="10"/>
        <v>615.80720452500736</v>
      </c>
      <c r="H107" s="131">
        <f t="shared" si="11"/>
        <v>1094.5736513351226</v>
      </c>
      <c r="I107" s="131">
        <f t="shared" si="12"/>
        <v>113.66355054731918</v>
      </c>
      <c r="J107" s="132">
        <f t="shared" si="22"/>
        <v>1824.0444064074491</v>
      </c>
      <c r="K107" s="131">
        <f t="shared" si="13"/>
        <v>268.91570000166752</v>
      </c>
      <c r="L107" s="131">
        <f t="shared" si="14"/>
        <v>13937.268248270604</v>
      </c>
      <c r="M107" s="163">
        <f t="shared" si="23"/>
        <v>14206.183948272272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-9520.7868886121141</v>
      </c>
      <c r="S107" s="130">
        <f>SUMPRODUCT(AB27:AB33,K27:K33)/SUM(K27:K33)</f>
        <v>138307.77056000195</v>
      </c>
      <c r="T107" s="131">
        <f>SUMPRODUCT(AC27:AC33,L27:L33)/SUM(L27:L33)</f>
        <v>105829.02638285776</v>
      </c>
      <c r="U107" s="131">
        <f>SUMPRODUCT(AD27:AD33,M27:M33)/SUM(M27:M33)</f>
        <v>95833.975984896446</v>
      </c>
      <c r="V107" s="132">
        <f t="shared" si="19"/>
        <v>116171.19331465583</v>
      </c>
      <c r="W107" s="133">
        <f>SUMPRODUCT(AE27:AE33,AG27:AG33)/SUM(AG27:AG33)</f>
        <v>7898.7829608529246</v>
      </c>
      <c r="X107" s="153">
        <f t="shared" si="25"/>
        <v>-7.0000000002273738E-3</v>
      </c>
      <c r="Y107" s="154">
        <f t="shared" si="20"/>
        <v>-7.0000000000000001E-3</v>
      </c>
      <c r="Z107" s="154">
        <f t="shared" si="20"/>
        <v>-6.9999999999573676E-3</v>
      </c>
      <c r="AA107" s="154">
        <f t="shared" si="20"/>
        <v>-2.1000000000227375E-2</v>
      </c>
      <c r="AB107" s="155">
        <f t="shared" si="26"/>
        <v>-7.0000000014260877E-3</v>
      </c>
    </row>
    <row r="108" spans="1:28" customFormat="1" x14ac:dyDescent="0.3">
      <c r="A108" s="160">
        <v>2022</v>
      </c>
      <c r="B108" s="130">
        <f t="shared" si="6"/>
        <v>634.55465047247912</v>
      </c>
      <c r="C108" s="131">
        <f t="shared" si="7"/>
        <v>1154.0374508997322</v>
      </c>
      <c r="D108" s="131">
        <f t="shared" si="8"/>
        <v>121.66103980911271</v>
      </c>
      <c r="E108" s="132">
        <f t="shared" si="21"/>
        <v>1910.2531411813241</v>
      </c>
      <c r="F108" s="131">
        <f t="shared" si="9"/>
        <v>4891.8019359395712</v>
      </c>
      <c r="G108" s="130">
        <f t="shared" si="10"/>
        <v>634.55465047247912</v>
      </c>
      <c r="H108" s="131">
        <f t="shared" si="11"/>
        <v>1154.037450899732</v>
      </c>
      <c r="I108" s="131">
        <f t="shared" si="12"/>
        <v>121.66103980911268</v>
      </c>
      <c r="J108" s="132">
        <f t="shared" si="22"/>
        <v>1910.2531411813238</v>
      </c>
      <c r="K108" s="131">
        <f t="shared" si="13"/>
        <v>277.84916322054426</v>
      </c>
      <c r="L108" s="131">
        <f t="shared" si="14"/>
        <v>14707.142739460807</v>
      </c>
      <c r="M108" s="163">
        <f t="shared" si="23"/>
        <v>14984.991902681351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-10093.182966741779</v>
      </c>
      <c r="S108" s="130">
        <f>SUMPRODUCT(AB34:AB40,K34:K40)/SUM(K34:K40)</f>
        <v>145971.71236524175</v>
      </c>
      <c r="T108" s="131">
        <f>SUMPRODUCT(AC34:AC40,L34:L40)/SUM(L34:L40)</f>
        <v>108744.70985998151</v>
      </c>
      <c r="U108" s="131">
        <f>SUMPRODUCT(AD34:AD40,M34:M40)/SUM(M34:M40)</f>
        <v>97633.786336384364</v>
      </c>
      <c r="V108" s="132">
        <f t="shared" si="19"/>
        <v>120403.26996054003</v>
      </c>
      <c r="W108" s="133">
        <f>SUMPRODUCT(AE34:AE40,AG34:AG40)/SUM(AG34:AG40)</f>
        <v>8161.7388289450864</v>
      </c>
      <c r="X108" s="153">
        <f t="shared" si="25"/>
        <v>-7.0000000000000001E-3</v>
      </c>
      <c r="Y108" s="154">
        <f t="shared" si="20"/>
        <v>-6.9999999997726265E-3</v>
      </c>
      <c r="Z108" s="154">
        <f t="shared" si="20"/>
        <v>-6.9999999999715784E-3</v>
      </c>
      <c r="AA108" s="154">
        <f t="shared" si="20"/>
        <v>-2.0999999999772628E-2</v>
      </c>
      <c r="AB108" s="155">
        <f t="shared" si="26"/>
        <v>-7.0000000014260877E-3</v>
      </c>
    </row>
    <row r="109" spans="1:28" customFormat="1" x14ac:dyDescent="0.3">
      <c r="A109" s="160">
        <v>2023</v>
      </c>
      <c r="B109" s="130">
        <f t="shared" si="6"/>
        <v>653.84648730446588</v>
      </c>
      <c r="C109" s="131">
        <f t="shared" si="7"/>
        <v>1223.3042529076449</v>
      </c>
      <c r="D109" s="131">
        <f t="shared" si="8"/>
        <v>131.2661947638793</v>
      </c>
      <c r="E109" s="132">
        <f t="shared" si="21"/>
        <v>2008.41693497599</v>
      </c>
      <c r="F109" s="131">
        <f t="shared" si="9"/>
        <v>5122.6583367306812</v>
      </c>
      <c r="G109" s="130">
        <f t="shared" si="10"/>
        <v>653.84648730446577</v>
      </c>
      <c r="H109" s="131">
        <f t="shared" si="11"/>
        <v>1223.3042529076452</v>
      </c>
      <c r="I109" s="131">
        <f t="shared" si="12"/>
        <v>131.26619476387927</v>
      </c>
      <c r="J109" s="132">
        <f t="shared" si="22"/>
        <v>2008.4169349759902</v>
      </c>
      <c r="K109" s="131">
        <f t="shared" si="13"/>
        <v>286.58464887845588</v>
      </c>
      <c r="L109" s="131">
        <f t="shared" si="14"/>
        <v>15547.609057216572</v>
      </c>
      <c r="M109" s="163">
        <f t="shared" si="23"/>
        <v>15834.193706095028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-10711.528369364347</v>
      </c>
      <c r="S109" s="130">
        <f>SUMPRODUCT(AB41:AB47,K41:K47)/SUM(K41:K47)</f>
        <v>153847.67188109874</v>
      </c>
      <c r="T109" s="131">
        <f>SUMPRODUCT(AC41:AC47,L41:L47)/SUM(L41:L47)</f>
        <v>110887.18107995551</v>
      </c>
      <c r="U109" s="131">
        <f>SUMPRODUCT(AD41:AD47,M41:M47)/SUM(M41:M47)</f>
        <v>98524.916944257042</v>
      </c>
      <c r="V109" s="132">
        <f t="shared" si="19"/>
        <v>124065.13142011264</v>
      </c>
      <c r="W109" s="133">
        <f>SUMPRODUCT(AE41:AE47,AG41:AG47)/SUM(AG41:AG47)</f>
        <v>8419.3291964554301</v>
      </c>
      <c r="X109" s="153">
        <f t="shared" si="25"/>
        <v>-6.9999999998863133E-3</v>
      </c>
      <c r="Y109" s="154">
        <f t="shared" si="20"/>
        <v>-7.0000000002273738E-3</v>
      </c>
      <c r="Z109" s="154">
        <f t="shared" si="20"/>
        <v>-6.9999999999715784E-3</v>
      </c>
      <c r="AA109" s="154">
        <f t="shared" si="20"/>
        <v>-2.1000000000227375E-2</v>
      </c>
      <c r="AB109" s="155">
        <f t="shared" si="26"/>
        <v>-6.9999999996070983E-3</v>
      </c>
    </row>
    <row r="110" spans="1:28" customFormat="1" x14ac:dyDescent="0.3">
      <c r="A110" s="160">
        <v>2024</v>
      </c>
      <c r="B110" s="130">
        <f t="shared" si="6"/>
        <v>673.64820406833269</v>
      </c>
      <c r="C110" s="131">
        <f t="shared" si="7"/>
        <v>1303.6410914249288</v>
      </c>
      <c r="D110" s="131">
        <f t="shared" si="8"/>
        <v>142.76018718829044</v>
      </c>
      <c r="E110" s="132">
        <f t="shared" si="21"/>
        <v>2120.049482681552</v>
      </c>
      <c r="F110" s="131">
        <f t="shared" si="9"/>
        <v>5386.6446305001973</v>
      </c>
      <c r="G110" s="130">
        <f t="shared" si="10"/>
        <v>673.64820406833257</v>
      </c>
      <c r="H110" s="131">
        <f t="shared" si="11"/>
        <v>1303.6410914249291</v>
      </c>
      <c r="I110" s="131">
        <f t="shared" si="12"/>
        <v>142.76018718829042</v>
      </c>
      <c r="J110" s="132">
        <f t="shared" si="22"/>
        <v>2120.049482681552</v>
      </c>
      <c r="K110" s="131">
        <f t="shared" si="13"/>
        <v>294.37421656424681</v>
      </c>
      <c r="L110" s="131">
        <f t="shared" si="14"/>
        <v>16456.485358714879</v>
      </c>
      <c r="M110" s="163">
        <f t="shared" si="23"/>
        <v>16750.859575279126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-11364.207944778931</v>
      </c>
      <c r="S110" s="130">
        <f>SUMPRODUCT(AB48:AB54,K48:K54)/SUM(K48:K54)</f>
        <v>161925.29060775571</v>
      </c>
      <c r="T110" s="131">
        <f>SUMPRODUCT(AC48:AC54,L48:L54)/SUM(L48:L54)</f>
        <v>112207.07345022055</v>
      </c>
      <c r="U110" s="131">
        <f>SUMPRODUCT(AD48:AD54,M48:M54)/SUM(M48:M54)</f>
        <v>98478.149443916816</v>
      </c>
      <c r="V110" s="132">
        <f t="shared" si="19"/>
        <v>127080.61493791026</v>
      </c>
      <c r="W110" s="133">
        <f>SUMPRODUCT(AE48:AE54,AG48:AG54)/SUM(AG48:AG54)</f>
        <v>8686.6062272615363</v>
      </c>
      <c r="X110" s="153">
        <f t="shared" si="25"/>
        <v>-6.9999999998863133E-3</v>
      </c>
      <c r="Y110" s="154">
        <f t="shared" si="20"/>
        <v>-7.0000000002273738E-3</v>
      </c>
      <c r="Z110" s="154">
        <f t="shared" si="20"/>
        <v>-6.9999999999715784E-3</v>
      </c>
      <c r="AA110" s="154">
        <f t="shared" si="20"/>
        <v>-2.1000000000000001E-2</v>
      </c>
      <c r="AB110" s="155">
        <f t="shared" si="26"/>
        <v>-6.9999999977881089E-3</v>
      </c>
    </row>
    <row r="111" spans="1:28" customFormat="1" x14ac:dyDescent="0.3">
      <c r="A111" s="160">
        <v>2025</v>
      </c>
      <c r="B111" s="130">
        <f t="shared" si="6"/>
        <v>693.98581658391379</v>
      </c>
      <c r="C111" s="131">
        <f t="shared" si="7"/>
        <v>1396.6748750737511</v>
      </c>
      <c r="D111" s="131">
        <f t="shared" si="8"/>
        <v>156.50186685453082</v>
      </c>
      <c r="E111" s="132">
        <f t="shared" si="21"/>
        <v>2247.1625585121956</v>
      </c>
      <c r="F111" s="131">
        <f t="shared" si="9"/>
        <v>5687.7562034390448</v>
      </c>
      <c r="G111" s="130">
        <f t="shared" si="10"/>
        <v>693.98581658391379</v>
      </c>
      <c r="H111" s="131">
        <f t="shared" si="11"/>
        <v>1396.6748750737511</v>
      </c>
      <c r="I111" s="131">
        <f t="shared" si="12"/>
        <v>156.50186685453079</v>
      </c>
      <c r="J111" s="132">
        <f t="shared" si="22"/>
        <v>2247.1625585121956</v>
      </c>
      <c r="K111" s="131">
        <f t="shared" si="13"/>
        <v>301.20465070685236</v>
      </c>
      <c r="L111" s="131">
        <f t="shared" si="14"/>
        <v>17445.4019378019</v>
      </c>
      <c r="M111" s="163">
        <f t="shared" si="23"/>
        <v>17746.606588508752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-12058.843385069711</v>
      </c>
      <c r="S111" s="130">
        <f>SUMPRODUCT(AB55:AB61,K55:K61)/SUM(K55:K61)</f>
        <v>170197.62959913895</v>
      </c>
      <c r="T111" s="131">
        <f>SUMPRODUCT(AC55:AC61,L55:L61)/SUM(L55:L61)</f>
        <v>112684.13780618471</v>
      </c>
      <c r="U111" s="131">
        <f>SUMPRODUCT(AD55:AD61,M55:M61)/SUM(M55:M61)</f>
        <v>97511.230980718712</v>
      </c>
      <c r="V111" s="132">
        <f t="shared" si="19"/>
        <v>129389.18621513653</v>
      </c>
      <c r="W111" s="133">
        <f>SUMPRODUCT(AE55:AE61,AG55:AG61)/SUM(AG55:AG61)</f>
        <v>8963.9224519055479</v>
      </c>
      <c r="X111" s="153">
        <f t="shared" si="25"/>
        <v>-7.0000000000000001E-3</v>
      </c>
      <c r="Y111" s="154">
        <f t="shared" si="20"/>
        <v>-7.0000000000000001E-3</v>
      </c>
      <c r="Z111" s="154">
        <f t="shared" si="20"/>
        <v>-6.9999999999715784E-3</v>
      </c>
      <c r="AA111" s="154">
        <f t="shared" si="20"/>
        <v>-2.1000000000000001E-2</v>
      </c>
      <c r="AB111" s="155">
        <f t="shared" si="26"/>
        <v>-6.9999999959691195E-3</v>
      </c>
    </row>
    <row r="112" spans="1:28" customFormat="1" x14ac:dyDescent="0.3">
      <c r="A112" s="160">
        <v>2026</v>
      </c>
      <c r="B112" s="130">
        <f t="shared" si="6"/>
        <v>667.72874823421807</v>
      </c>
      <c r="C112" s="131">
        <f t="shared" si="7"/>
        <v>1505.2909924128207</v>
      </c>
      <c r="D112" s="131">
        <f t="shared" si="8"/>
        <v>173.09802046169514</v>
      </c>
      <c r="E112" s="132">
        <f t="shared" si="21"/>
        <v>2346.1177611087342</v>
      </c>
      <c r="F112" s="131">
        <f t="shared" si="9"/>
        <v>6044.0359029798465</v>
      </c>
      <c r="G112" s="130">
        <f t="shared" si="10"/>
        <v>667.7287482342183</v>
      </c>
      <c r="H112" s="131">
        <f t="shared" si="11"/>
        <v>1505.290992412821</v>
      </c>
      <c r="I112" s="131">
        <f t="shared" si="12"/>
        <v>173.09802046169511</v>
      </c>
      <c r="J112" s="132">
        <f t="shared" si="22"/>
        <v>2346.1177611087342</v>
      </c>
      <c r="K112" s="131">
        <f t="shared" si="13"/>
        <v>319.04392264204648</v>
      </c>
      <c r="L112" s="131">
        <f t="shared" si="14"/>
        <v>18550.961836950577</v>
      </c>
      <c r="M112" s="163">
        <f t="shared" si="23"/>
        <v>18870.005759592623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7.0000000000000001E-3</v>
      </c>
      <c r="Q112" s="139">
        <f t="shared" si="24"/>
        <v>2.1000000000000001E-2</v>
      </c>
      <c r="R112" s="131">
        <f t="shared" si="18"/>
        <v>-12825.962856612778</v>
      </c>
      <c r="S112" s="130">
        <f>SUMPRODUCT(AB62:AB68,K62:K68)/SUM(K62:K68)</f>
        <v>194912.60270815738</v>
      </c>
      <c r="T112" s="131">
        <f>SUMPRODUCT(AC62:AC68,L62:L68)/SUM(L62:L68)</f>
        <v>113235.08075292858</v>
      </c>
      <c r="U112" s="131">
        <f>SUMPRODUCT(AD62:AD68,M62:M68)/SUM(M62:M68)</f>
        <v>96401.939160681257</v>
      </c>
      <c r="V112" s="132">
        <f t="shared" si="19"/>
        <v>135239.36666817244</v>
      </c>
      <c r="W112" s="133">
        <f>SUMPRODUCT(AE62:AE68,AG62:AG68)/SUM(AG62:AG68)</f>
        <v>9237.7421853688793</v>
      </c>
      <c r="X112" s="153">
        <f t="shared" si="25"/>
        <v>-7.0000000002273738E-3</v>
      </c>
      <c r="Y112" s="154">
        <f t="shared" si="20"/>
        <v>-7.0000000002273738E-3</v>
      </c>
      <c r="Z112" s="154">
        <f t="shared" si="20"/>
        <v>-6.9999999999715784E-3</v>
      </c>
      <c r="AA112" s="154">
        <f t="shared" si="20"/>
        <v>-2.1000000000000001E-2</v>
      </c>
      <c r="AB112" s="155">
        <f t="shared" si="26"/>
        <v>-6.9999999996070983E-3</v>
      </c>
    </row>
    <row r="113" spans="1:28" customFormat="1" x14ac:dyDescent="0.3">
      <c r="A113" s="160">
        <v>2027</v>
      </c>
      <c r="B113" s="130">
        <f t="shared" si="6"/>
        <v>636.87536632901652</v>
      </c>
      <c r="C113" s="131">
        <f t="shared" si="7"/>
        <v>1631.2144948277087</v>
      </c>
      <c r="D113" s="131">
        <f t="shared" si="8"/>
        <v>193.00834414434783</v>
      </c>
      <c r="E113" s="132">
        <f t="shared" si="21"/>
        <v>2461.0982053010734</v>
      </c>
      <c r="F113" s="131">
        <f t="shared" si="9"/>
        <v>6451.4679933756042</v>
      </c>
      <c r="G113" s="130">
        <f t="shared" si="10"/>
        <v>636.87536632901652</v>
      </c>
      <c r="H113" s="131">
        <f t="shared" si="11"/>
        <v>1631.2144948277087</v>
      </c>
      <c r="I113" s="131">
        <f t="shared" si="12"/>
        <v>193.00834414434775</v>
      </c>
      <c r="J113" s="132">
        <f t="shared" si="22"/>
        <v>2461.098205301073</v>
      </c>
      <c r="K113" s="131">
        <f t="shared" si="13"/>
        <v>338.94892417443589</v>
      </c>
      <c r="L113" s="131">
        <f t="shared" si="14"/>
        <v>19810.119645189036</v>
      </c>
      <c r="M113" s="163">
        <f t="shared" si="23"/>
        <v>20149.068569363473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7.0000000000000001E-3</v>
      </c>
      <c r="Q113" s="139">
        <f t="shared" si="24"/>
        <v>2.1000000000000001E-2</v>
      </c>
      <c r="R113" s="131">
        <f t="shared" si="18"/>
        <v>-13697.59357598787</v>
      </c>
      <c r="S113" s="130">
        <f>SUMPRODUCT(AB69:AB75,K69:K75)/SUM(K69:K75)</f>
        <v>225399.89376228093</v>
      </c>
      <c r="T113" s="131">
        <f>SUMPRODUCT(AC69:AC75,L69:L75)/SUM(L69:L75)</f>
        <v>113040.58974294753</v>
      </c>
      <c r="U113" s="131">
        <f>SUMPRODUCT(AD69:AD75,M69:M75)/SUM(M69:M75)</f>
        <v>94503.363259295482</v>
      </c>
      <c r="V113" s="132">
        <f t="shared" si="19"/>
        <v>140662.82496002273</v>
      </c>
      <c r="W113" s="133">
        <f>SUMPRODUCT(AE69:AE75,AG69:AG75)/SUM(AG69:AG75)</f>
        <v>9521.4978111747896</v>
      </c>
      <c r="X113" s="153">
        <f t="shared" si="25"/>
        <v>-7.0000000000000001E-3</v>
      </c>
      <c r="Y113" s="154">
        <f t="shared" si="20"/>
        <v>-7.0000000000000001E-3</v>
      </c>
      <c r="Z113" s="154">
        <f t="shared" si="20"/>
        <v>-6.999999999914735E-3</v>
      </c>
      <c r="AA113" s="154">
        <f t="shared" si="20"/>
        <v>-2.0999999999545254E-2</v>
      </c>
      <c r="AB113" s="155">
        <f t="shared" si="26"/>
        <v>-6.9999999977881089E-3</v>
      </c>
    </row>
    <row r="114" spans="1:28" customFormat="1" x14ac:dyDescent="0.3">
      <c r="A114" s="160">
        <v>2028</v>
      </c>
      <c r="B114" s="130">
        <f t="shared" si="6"/>
        <v>602.14859957157682</v>
      </c>
      <c r="C114" s="131">
        <f t="shared" si="7"/>
        <v>1777.2587744367024</v>
      </c>
      <c r="D114" s="131">
        <f t="shared" si="8"/>
        <v>216.95566856842362</v>
      </c>
      <c r="E114" s="132">
        <f t="shared" si="21"/>
        <v>2596.3630425767033</v>
      </c>
      <c r="F114" s="131">
        <f t="shared" si="9"/>
        <v>6917.2596360332855</v>
      </c>
      <c r="G114" s="130">
        <f t="shared" si="10"/>
        <v>602.14859957157694</v>
      </c>
      <c r="H114" s="131">
        <f t="shared" si="11"/>
        <v>1777.2587744367027</v>
      </c>
      <c r="I114" s="131">
        <f t="shared" si="12"/>
        <v>216.95566856842359</v>
      </c>
      <c r="J114" s="132">
        <f t="shared" si="22"/>
        <v>2596.3630425767033</v>
      </c>
      <c r="K114" s="131">
        <f t="shared" si="13"/>
        <v>360.79579775975765</v>
      </c>
      <c r="L114" s="131">
        <f t="shared" si="14"/>
        <v>21262.015854711357</v>
      </c>
      <c r="M114" s="163">
        <f t="shared" si="23"/>
        <v>21622.811652471115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7.0000000000000001E-3</v>
      </c>
      <c r="Q114" s="139">
        <f t="shared" si="24"/>
        <v>2.1000000000000001E-2</v>
      </c>
      <c r="R114" s="131">
        <f t="shared" si="18"/>
        <v>-14705.545016437827</v>
      </c>
      <c r="S114" s="130">
        <f>SUMPRODUCT(AB76:AB82,K76:K82)/SUM(K76:K82)</f>
        <v>263205.90475742274</v>
      </c>
      <c r="T114" s="131">
        <f>SUMPRODUCT(AC76:AC82,L76:L82)/SUM(L76:L82)</f>
        <v>112104.99250496953</v>
      </c>
      <c r="U114" s="131">
        <f>SUMPRODUCT(AD76:AD82,M76:M82)/SUM(M76:M82)</f>
        <v>91864.870350684156</v>
      </c>
      <c r="V114" s="132">
        <f t="shared" si="19"/>
        <v>145457.0284309526</v>
      </c>
      <c r="W114" s="133">
        <f>SUMPRODUCT(AE76:AE82,AG76:AG82)/SUM(AG76:AG82)</f>
        <v>9815.6304301596356</v>
      </c>
      <c r="X114" s="153">
        <f t="shared" si="25"/>
        <v>-7.000000000113687E-3</v>
      </c>
      <c r="Y114" s="154">
        <f t="shared" si="20"/>
        <v>-7.0000000002273738E-3</v>
      </c>
      <c r="Z114" s="154">
        <f t="shared" si="20"/>
        <v>-6.9999999999715784E-3</v>
      </c>
      <c r="AA114" s="154">
        <f t="shared" si="20"/>
        <v>-2.1000000000000001E-2</v>
      </c>
      <c r="AB114" s="155">
        <f t="shared" si="26"/>
        <v>-7.0000000014260877E-3</v>
      </c>
    </row>
    <row r="115" spans="1:28" s="288" customFormat="1" x14ac:dyDescent="0.3">
      <c r="A115" s="160">
        <v>2029</v>
      </c>
      <c r="B115" s="130">
        <f t="shared" si="6"/>
        <v>564.80061342366025</v>
      </c>
      <c r="C115" s="131">
        <f t="shared" si="7"/>
        <v>1947.3217061670582</v>
      </c>
      <c r="D115" s="131">
        <f t="shared" si="8"/>
        <v>249.14706487394454</v>
      </c>
      <c r="E115" s="132">
        <f t="shared" si="21"/>
        <v>2761.2693844646633</v>
      </c>
      <c r="F115" s="131">
        <f t="shared" si="9"/>
        <v>7377.7513614314412</v>
      </c>
      <c r="G115" s="130">
        <f t="shared" si="10"/>
        <v>564.80061342366002</v>
      </c>
      <c r="H115" s="131">
        <f t="shared" si="11"/>
        <v>1947.3217061670573</v>
      </c>
      <c r="I115" s="131">
        <f t="shared" si="12"/>
        <v>242.57843383815251</v>
      </c>
      <c r="J115" s="132">
        <f t="shared" si="22"/>
        <v>2754.70075342887</v>
      </c>
      <c r="K115" s="131">
        <f t="shared" si="13"/>
        <v>389.59410192318416</v>
      </c>
      <c r="L115" s="131">
        <f t="shared" si="14"/>
        <v>23109.518916947294</v>
      </c>
      <c r="M115" s="163">
        <f t="shared" si="23"/>
        <v>23499.113018870477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6.5756310357920063</v>
      </c>
      <c r="Q115" s="139">
        <f t="shared" si="24"/>
        <v>6.5896310357920065</v>
      </c>
      <c r="R115" s="131">
        <f t="shared" si="18"/>
        <v>-16121.354657439037</v>
      </c>
      <c r="S115" s="130">
        <f t="shared" ref="S115:U116" si="27">SUMPRODUCT(AB83:AB89,K83:K89)/SUM(K83:K89)</f>
        <v>310726.26976221555</v>
      </c>
      <c r="T115" s="131">
        <f t="shared" si="27"/>
        <v>110619.5039355023</v>
      </c>
      <c r="U115" s="131">
        <f t="shared" si="27"/>
        <v>90080.179240432088</v>
      </c>
      <c r="V115" s="132">
        <f t="shared" si="19"/>
        <v>149839.01870059985</v>
      </c>
      <c r="W115" s="133">
        <f>SUMPRODUCT(AE83:AE89,AG83:AG89)/SUM(AG83:AG89)</f>
        <v>10086.80350294351</v>
      </c>
      <c r="X115" s="153">
        <f t="shared" si="25"/>
        <v>-6.9999999997726265E-3</v>
      </c>
      <c r="Y115" s="154">
        <f t="shared" si="20"/>
        <v>-6.9999999990905054E-3</v>
      </c>
      <c r="Z115" s="154">
        <f t="shared" si="20"/>
        <v>-6.9999999999685869E-3</v>
      </c>
      <c r="AA115" s="154">
        <f t="shared" si="20"/>
        <v>-2.0999999998746688E-2</v>
      </c>
      <c r="AB115" s="155">
        <f t="shared" si="26"/>
        <v>-6.9999999996070983E-3</v>
      </c>
    </row>
    <row r="116" spans="1:28" s="288" customFormat="1" ht="16.2" thickBot="1" x14ac:dyDescent="0.35">
      <c r="A116" s="161">
        <v>2030</v>
      </c>
      <c r="B116" s="134">
        <f t="shared" si="6"/>
        <v>524.84821475456124</v>
      </c>
      <c r="C116" s="135">
        <f t="shared" si="7"/>
        <v>2145.4309571147501</v>
      </c>
      <c r="D116" s="135">
        <f>SUMIFS(G$6:G$96,$B$6:$B$96,$A116)</f>
        <v>293.87559324992759</v>
      </c>
      <c r="E116" s="136">
        <f>SUM(B116:D116)</f>
        <v>2964.1547651192391</v>
      </c>
      <c r="F116" s="135">
        <f t="shared" si="9"/>
        <v>8005.3977464934105</v>
      </c>
      <c r="G116" s="134">
        <f>SUMIFS(K$6:K$96,$B$6:$B$96,$A116)</f>
        <v>524.84821475456124</v>
      </c>
      <c r="H116" s="135">
        <f t="shared" si="11"/>
        <v>2145.4309571147501</v>
      </c>
      <c r="I116" s="135">
        <f t="shared" si="12"/>
        <v>268.46524340020051</v>
      </c>
      <c r="J116" s="136">
        <f t="shared" ref="J116" si="28">SUM(G116:I116)</f>
        <v>2938.744415269512</v>
      </c>
      <c r="K116" s="135">
        <f t="shared" si="13"/>
        <v>425.98471727108347</v>
      </c>
      <c r="L116" s="135">
        <f t="shared" si="14"/>
        <v>25409.236853666436</v>
      </c>
      <c r="M116" s="164">
        <f t="shared" ref="M116" si="29">SUM(K116:L116)</f>
        <v>25835.22157093752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25.417349849727191</v>
      </c>
      <c r="Q116" s="140">
        <f t="shared" ref="Q116" si="30">SUM(N116:P116)</f>
        <v>25.431349849727191</v>
      </c>
      <c r="R116" s="135">
        <f t="shared" si="18"/>
        <v>-17829.816824444111</v>
      </c>
      <c r="S116" s="134">
        <f t="shared" si="27"/>
        <v>326748.22461386962</v>
      </c>
      <c r="T116" s="135">
        <f t="shared" si="27"/>
        <v>110467.27119921349</v>
      </c>
      <c r="U116" s="135">
        <f t="shared" si="27"/>
        <v>90026.356887115879</v>
      </c>
      <c r="V116" s="136">
        <f t="shared" ref="V116" si="31">SUMPRODUCT(S116:U116,G116:I116)/J116</f>
        <v>147226.84671305402</v>
      </c>
      <c r="W116" s="137">
        <f>SUMPRODUCT(AE84:AE90,AG84:AG90)/SUM(AG84:AG90)</f>
        <v>10136.570027780324</v>
      </c>
      <c r="X116" s="156">
        <f>B116-G116-N116</f>
        <v>-7.0000000000000001E-3</v>
      </c>
      <c r="Y116" s="157">
        <f t="shared" si="20"/>
        <v>-7.0000000000000001E-3</v>
      </c>
      <c r="Z116" s="157">
        <f t="shared" si="20"/>
        <v>-7.0000000001080309E-3</v>
      </c>
      <c r="AA116" s="157">
        <f t="shared" si="20"/>
        <v>-2.1000000000164221E-2</v>
      </c>
      <c r="AB116" s="158">
        <f t="shared" si="26"/>
        <v>-6.9999999977881089E-3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F35" activePane="bottomRight" state="frozen"/>
      <selection pane="topRight" activeCell="B1" sqref="B1"/>
      <selection pane="bottomLeft" activeCell="A5" sqref="A5"/>
      <selection pane="bottomRight" activeCell="I18" sqref="I18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4.9404854224474235</v>
      </c>
      <c r="C12" s="648">
        <f t="shared" ref="C12:N12" si="4">(C41/C$35)^(1/6)*100-100</f>
        <v>7.5611813713968985</v>
      </c>
      <c r="D12" s="648">
        <f t="shared" si="4"/>
        <v>6.6703226047645217</v>
      </c>
      <c r="E12" s="661">
        <f>(E41/E$35)^(1/6)*100-100</f>
        <v>6.6423076887394075</v>
      </c>
      <c r="F12" s="651">
        <f t="shared" si="4"/>
        <v>4.7036685092372466</v>
      </c>
      <c r="G12" s="646">
        <f t="shared" si="4"/>
        <v>4.9404854224474519</v>
      </c>
      <c r="H12" s="648">
        <f t="shared" si="4"/>
        <v>7.5611813713968985</v>
      </c>
      <c r="I12" s="648">
        <f t="shared" si="4"/>
        <v>6.6703226047645217</v>
      </c>
      <c r="J12" s="648">
        <f t="shared" si="4"/>
        <v>6.6423076887394075</v>
      </c>
      <c r="K12" s="648">
        <f t="shared" si="4"/>
        <v>4.4653574158713809</v>
      </c>
      <c r="L12" s="648">
        <f t="shared" si="4"/>
        <v>7.9877145349790339</v>
      </c>
      <c r="M12" s="648">
        <f t="shared" si="4"/>
        <v>6.8726291897825575</v>
      </c>
      <c r="N12" s="651">
        <f t="shared" si="4"/>
        <v>7.9206121238096614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9.7090376474095166</v>
      </c>
      <c r="Y12" s="646">
        <f t="shared" si="5"/>
        <v>8.2888172194650451</v>
      </c>
      <c r="Z12" s="648">
        <f t="shared" si="5"/>
        <v>5.0875277592816701</v>
      </c>
      <c r="AA12" s="648">
        <f t="shared" si="5"/>
        <v>0.74929983166100556</v>
      </c>
      <c r="AB12" s="648">
        <f t="shared" si="5"/>
        <v>5.8917462570854582</v>
      </c>
      <c r="AC12" s="651">
        <f t="shared" si="5"/>
        <v>3.1998131959901883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-5.4336501851397401</v>
      </c>
      <c r="C13" s="649">
        <f t="shared" ref="C13:N13" si="6">(C46/C$41)^(1/5)*100-100</f>
        <v>8.9642024536377818</v>
      </c>
      <c r="D13" s="649">
        <f t="shared" si="6"/>
        <v>13.430226496503451</v>
      </c>
      <c r="E13" s="696">
        <f>(E46/E$41)^(1/5)*100-100</f>
        <v>5.6947162167413978</v>
      </c>
      <c r="F13" s="652">
        <f t="shared" si="6"/>
        <v>7.0750752712614116</v>
      </c>
      <c r="G13" s="647">
        <f t="shared" si="6"/>
        <v>-5.4336501851397401</v>
      </c>
      <c r="H13" s="649">
        <f t="shared" si="6"/>
        <v>8.9642024536377818</v>
      </c>
      <c r="I13" s="649">
        <f t="shared" si="6"/>
        <v>11.39705489147984</v>
      </c>
      <c r="J13" s="649">
        <f t="shared" si="6"/>
        <v>5.5128770730534171</v>
      </c>
      <c r="K13" s="649">
        <f t="shared" si="6"/>
        <v>7.1782024753267279</v>
      </c>
      <c r="L13" s="649">
        <f t="shared" si="6"/>
        <v>7.8107651539871341</v>
      </c>
      <c r="M13" s="649">
        <f t="shared" si="6"/>
        <v>6.8738983724854279</v>
      </c>
      <c r="N13" s="652">
        <f t="shared" si="6"/>
        <v>7.8001521301012957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8.1354882099757617</v>
      </c>
      <c r="Y13" s="647">
        <f t="shared" si="7"/>
        <v>13.933632978417165</v>
      </c>
      <c r="Z13" s="649">
        <f t="shared" si="7"/>
        <v>-0.39659896543172124</v>
      </c>
      <c r="AA13" s="649">
        <f t="shared" si="7"/>
        <v>-1.5846123729032513</v>
      </c>
      <c r="AB13" s="649">
        <f t="shared" si="7"/>
        <v>2.6166436560880442</v>
      </c>
      <c r="AC13" s="652">
        <f t="shared" si="7"/>
        <v>2.4893141445562179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-33.185337323338686</v>
      </c>
      <c r="C15" s="569">
        <f t="shared" si="8"/>
        <v>-17.933558250844328</v>
      </c>
      <c r="D15" s="569">
        <f t="shared" si="8"/>
        <v>5.0793328400527145</v>
      </c>
      <c r="E15" s="711">
        <f>E35/E5*100-100</f>
        <v>-22.754543970732257</v>
      </c>
      <c r="F15" s="571">
        <f t="shared" si="8"/>
        <v>1.0438906193308952</v>
      </c>
      <c r="G15" s="569">
        <f t="shared" si="8"/>
        <v>-33.185337323338729</v>
      </c>
      <c r="H15" s="569">
        <f t="shared" si="8"/>
        <v>-17.933558250844342</v>
      </c>
      <c r="I15" s="569">
        <f t="shared" si="8"/>
        <v>5.0793328400527145</v>
      </c>
      <c r="J15" s="711">
        <f t="shared" si="8"/>
        <v>-22.754543970732286</v>
      </c>
      <c r="K15" s="569">
        <f t="shared" si="8"/>
        <v>5.1772335476909461</v>
      </c>
      <c r="L15" s="569">
        <f t="shared" si="8"/>
        <v>-17.986211886609368</v>
      </c>
      <c r="M15" s="569">
        <f t="shared" si="8"/>
        <v>-20.859544147021822</v>
      </c>
      <c r="N15" s="569">
        <f t="shared" si="8"/>
        <v>-17.611855608286405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-26.125511364077497</v>
      </c>
      <c r="Y15" s="570">
        <f t="shared" si="9"/>
        <v>25.841964964919399</v>
      </c>
      <c r="Z15" s="569">
        <f t="shared" si="9"/>
        <v>0.25885335834045975</v>
      </c>
      <c r="AA15" s="569">
        <f t="shared" si="9"/>
        <v>8.6438124991604184</v>
      </c>
      <c r="AB15" s="711">
        <f>AB35/AB5*100-100</f>
        <v>9.5972475699434625</v>
      </c>
      <c r="AC15" s="571">
        <f t="shared" si="9"/>
        <v>0.26309603257610092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-25.581713906252119</v>
      </c>
      <c r="C16" s="569">
        <f t="shared" si="10"/>
        <v>-8.9764647692873751</v>
      </c>
      <c r="D16" s="569">
        <f t="shared" si="10"/>
        <v>0.50123245434380692</v>
      </c>
      <c r="E16" s="569">
        <f t="shared" si="10"/>
        <v>-14.318064003918991</v>
      </c>
      <c r="F16" s="571">
        <f t="shared" si="10"/>
        <v>2.0467115833822618</v>
      </c>
      <c r="G16" s="570">
        <f t="shared" si="10"/>
        <v>-25.581713906252133</v>
      </c>
      <c r="H16" s="569">
        <f t="shared" si="10"/>
        <v>-8.9764647692873467</v>
      </c>
      <c r="I16" s="569">
        <f t="shared" si="10"/>
        <v>0.50123245434376429</v>
      </c>
      <c r="J16" s="569">
        <f t="shared" si="10"/>
        <v>-14.318064003918991</v>
      </c>
      <c r="K16" s="569">
        <f t="shared" si="10"/>
        <v>19.770604984687807</v>
      </c>
      <c r="L16" s="569">
        <f t="shared" si="10"/>
        <v>-5.69879501984623</v>
      </c>
      <c r="M16" s="569">
        <f t="shared" si="10"/>
        <v>-12.550185022218912</v>
      </c>
      <c r="N16" s="569">
        <f t="shared" si="10"/>
        <v>-5.3572072053715516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-8.4888509672559849</v>
      </c>
      <c r="Y16" s="570">
        <f>Y41/Y6*100-100</f>
        <v>47.595678293560383</v>
      </c>
      <c r="Z16" s="569">
        <f t="shared" si="11"/>
        <v>17.452038759705488</v>
      </c>
      <c r="AA16" s="569">
        <f t="shared" si="11"/>
        <v>4.6002552302291519</v>
      </c>
      <c r="AB16" s="569">
        <f t="shared" si="11"/>
        <v>26.027275373285178</v>
      </c>
      <c r="AC16" s="571">
        <f t="shared" si="11"/>
        <v>0.25852766497047242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-25.713405549518171</v>
      </c>
      <c r="C17" s="569">
        <f t="shared" si="12"/>
        <v>-8.9755093746467054</v>
      </c>
      <c r="D17" s="569">
        <f t="shared" si="12"/>
        <v>-2.2972307469561315</v>
      </c>
      <c r="E17" s="569">
        <f t="shared" si="12"/>
        <v>-11.893483458994297</v>
      </c>
      <c r="F17" s="571">
        <f t="shared" si="12"/>
        <v>1.7450421980813644</v>
      </c>
      <c r="G17" s="569">
        <f t="shared" si="12"/>
        <v>-25.7134055495182</v>
      </c>
      <c r="H17" s="569">
        <f t="shared" si="12"/>
        <v>-8.9755093746467054</v>
      </c>
      <c r="I17" s="569">
        <f t="shared" si="12"/>
        <v>3.4340149613327782</v>
      </c>
      <c r="J17" s="569">
        <f t="shared" si="12"/>
        <v>-11.564907936398868</v>
      </c>
      <c r="K17" s="569">
        <f t="shared" si="12"/>
        <v>27.318855686990105</v>
      </c>
      <c r="L17" s="569">
        <f t="shared" si="12"/>
        <v>-3.6351647915064689</v>
      </c>
      <c r="M17" s="569">
        <f t="shared" si="12"/>
        <v>-10.668465964431959</v>
      </c>
      <c r="N17" s="569">
        <f t="shared" si="12"/>
        <v>-3.2473099512313865</v>
      </c>
      <c r="O17" s="575" t="s">
        <v>75</v>
      </c>
      <c r="P17" s="568" t="s">
        <v>75</v>
      </c>
      <c r="Q17" s="697">
        <f>Q46/Q7*100-100</f>
        <v>-38.367455560553957</v>
      </c>
      <c r="R17" s="697">
        <f>R46/R7*100-100</f>
        <v>-38.354435186584645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-5.3328923292912549</v>
      </c>
      <c r="Y17" s="570">
        <f t="shared" si="13"/>
        <v>47.600791623566408</v>
      </c>
      <c r="Z17" s="569">
        <f t="shared" si="13"/>
        <v>16.99618404248919</v>
      </c>
      <c r="AA17" s="569">
        <f t="shared" si="13"/>
        <v>0.76929132571585512</v>
      </c>
      <c r="AB17" s="569">
        <f t="shared" si="13"/>
        <v>21.660557312591138</v>
      </c>
      <c r="AC17" s="571">
        <f t="shared" si="13"/>
        <v>0.29867584647145407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-26.524983161679216</v>
      </c>
      <c r="C18" s="569">
        <f t="shared" si="14"/>
        <v>-10.065016592315104</v>
      </c>
      <c r="D18" s="569">
        <f>AVERAGE(D35:D41)/D8*100-100</f>
        <v>1.0275606092633893</v>
      </c>
      <c r="E18" s="569">
        <f>AVERAGE(E35:E41)/E8*100-100</f>
        <v>-15.65235944359496</v>
      </c>
      <c r="F18" s="571">
        <f t="shared" si="14"/>
        <v>1.9179754475465955</v>
      </c>
      <c r="G18" s="569">
        <f t="shared" si="14"/>
        <v>-26.524983161679216</v>
      </c>
      <c r="H18" s="569">
        <f t="shared" si="14"/>
        <v>-10.065016592315061</v>
      </c>
      <c r="I18" s="569">
        <f t="shared" si="14"/>
        <v>1.0275606092633467</v>
      </c>
      <c r="J18" s="569">
        <f t="shared" si="14"/>
        <v>-15.65235944359496</v>
      </c>
      <c r="K18" s="569">
        <f t="shared" si="14"/>
        <v>16.087516357513735</v>
      </c>
      <c r="L18" s="569">
        <f t="shared" si="14"/>
        <v>-7.5324484225661905</v>
      </c>
      <c r="M18" s="569">
        <f t="shared" si="14"/>
        <v>-13.827530118138682</v>
      </c>
      <c r="N18" s="569">
        <f t="shared" si="14"/>
        <v>-7.1845379510097445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-11.127034276845038</v>
      </c>
      <c r="Y18" s="570">
        <f t="shared" si="15"/>
        <v>44.94188169716179</v>
      </c>
      <c r="Z18" s="569">
        <f t="shared" si="15"/>
        <v>15.198422616256764</v>
      </c>
      <c r="AA18" s="569">
        <f t="shared" si="15"/>
        <v>5.140096552498207</v>
      </c>
      <c r="AB18" s="569">
        <f t="shared" si="15"/>
        <v>24.378590208331289</v>
      </c>
      <c r="AC18" s="571">
        <f t="shared" si="15"/>
        <v>0.28450781030393557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-25.656258878983977</v>
      </c>
      <c r="C19" s="569">
        <f t="shared" si="16"/>
        <v>-8.9766202643934605</v>
      </c>
      <c r="D19" s="569">
        <f t="shared" si="16"/>
        <v>-0.99597994534686052</v>
      </c>
      <c r="E19" s="569">
        <f t="shared" si="16"/>
        <v>-13.072939487812079</v>
      </c>
      <c r="F19" s="571">
        <f t="shared" si="16"/>
        <v>2.0651086752710768</v>
      </c>
      <c r="G19" s="569">
        <f t="shared" si="16"/>
        <v>-25.656258878983977</v>
      </c>
      <c r="H19" s="569">
        <f t="shared" si="16"/>
        <v>-8.9766202643934889</v>
      </c>
      <c r="I19" s="569">
        <f t="shared" si="16"/>
        <v>2.0012155253026549</v>
      </c>
      <c r="J19" s="569">
        <f t="shared" si="16"/>
        <v>-12.911954829377208</v>
      </c>
      <c r="K19" s="569">
        <f t="shared" si="16"/>
        <v>23.612271797992477</v>
      </c>
      <c r="L19" s="569">
        <f t="shared" si="16"/>
        <v>-4.6308156390158643</v>
      </c>
      <c r="M19" s="569">
        <f t="shared" si="16"/>
        <v>-11.553020366932927</v>
      </c>
      <c r="N19" s="569">
        <f t="shared" si="16"/>
        <v>-4.2650805095609172</v>
      </c>
      <c r="O19" s="575" t="s">
        <v>75</v>
      </c>
      <c r="P19" s="568" t="s">
        <v>75</v>
      </c>
      <c r="Q19" s="697">
        <f>AVERAGE(Q41:Q46)/Q9*100-100</f>
        <v>-53.900195810143131</v>
      </c>
      <c r="R19" s="697">
        <f>AVERAGE(R41:R46)/R9*100-100</f>
        <v>-53.835091582416105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-6.943358650020798</v>
      </c>
      <c r="Y19" s="570">
        <f t="shared" si="17"/>
        <v>47.574610512157335</v>
      </c>
      <c r="Z19" s="569">
        <f t="shared" si="17"/>
        <v>17.248985374784496</v>
      </c>
      <c r="AA19" s="569">
        <f t="shared" si="17"/>
        <v>2.9681726211593968</v>
      </c>
      <c r="AB19" s="569">
        <f t="shared" si="17"/>
        <v>23.849341862966895</v>
      </c>
      <c r="AC19" s="571">
        <f t="shared" si="17"/>
        <v>0.31419858274696821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1.8682358158922199</v>
      </c>
      <c r="C20" s="569">
        <f t="shared" ref="C20:N20" si="18">C12-C10</f>
        <v>1.8410856546621091</v>
      </c>
      <c r="D20" s="569">
        <f t="shared" si="18"/>
        <v>-0.79489647847034917</v>
      </c>
      <c r="E20" s="569">
        <f t="shared" si="18"/>
        <v>1.8264933402621892</v>
      </c>
      <c r="F20" s="571">
        <f t="shared" si="18"/>
        <v>0.17219494040486438</v>
      </c>
      <c r="G20" s="569">
        <f t="shared" si="18"/>
        <v>1.8682358158922483</v>
      </c>
      <c r="H20" s="569">
        <f t="shared" si="18"/>
        <v>1.8410856546621233</v>
      </c>
      <c r="I20" s="569">
        <f t="shared" si="18"/>
        <v>-0.79489647847034917</v>
      </c>
      <c r="J20" s="569">
        <f t="shared" si="18"/>
        <v>1.8264933402622034</v>
      </c>
      <c r="K20" s="569">
        <f t="shared" si="18"/>
        <v>2.2379034609917312</v>
      </c>
      <c r="L20" s="569">
        <f t="shared" si="18"/>
        <v>2.4836264410209594</v>
      </c>
      <c r="M20" s="569">
        <f t="shared" si="18"/>
        <v>1.7636619036629071</v>
      </c>
      <c r="N20" s="569">
        <f t="shared" si="18"/>
        <v>2.4655911648756472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3.8456423641202377</v>
      </c>
      <c r="Y20" s="570">
        <f t="shared" si="19"/>
        <v>2.8398691235086773</v>
      </c>
      <c r="Z20" s="569">
        <f t="shared" si="19"/>
        <v>2.7358724623782109</v>
      </c>
      <c r="AA20" s="569">
        <f t="shared" si="19"/>
        <v>-0.63890000699890948</v>
      </c>
      <c r="AB20" s="569">
        <f t="shared" si="19"/>
        <v>2.4367918463105553</v>
      </c>
      <c r="AC20" s="571">
        <f t="shared" si="19"/>
        <v>-7.8371676339372698E-4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-3.3504770615067514E-2</v>
      </c>
      <c r="C21" s="573">
        <f t="shared" ref="C21:N21" si="20">C13-C11</f>
        <v>2.2873899409603382E-4</v>
      </c>
      <c r="D21" s="573">
        <f t="shared" si="20"/>
        <v>-0.64246853431173179</v>
      </c>
      <c r="E21" s="573">
        <f t="shared" si="20"/>
        <v>0.58822819214715594</v>
      </c>
      <c r="F21" s="574">
        <f t="shared" si="20"/>
        <v>-6.3419368125991582E-2</v>
      </c>
      <c r="G21" s="569">
        <f t="shared" si="20"/>
        <v>-3.3504770615067514E-2</v>
      </c>
      <c r="H21" s="569">
        <f t="shared" si="20"/>
        <v>2.2873899409603382E-4</v>
      </c>
      <c r="I21" s="569">
        <f t="shared" si="20"/>
        <v>0.6390025696905326</v>
      </c>
      <c r="J21" s="569">
        <f t="shared" si="20"/>
        <v>0.66530138573530451</v>
      </c>
      <c r="K21" s="569">
        <f t="shared" si="20"/>
        <v>1.3020934746187578</v>
      </c>
      <c r="L21" s="569">
        <f t="shared" si="20"/>
        <v>0.46575531286006822</v>
      </c>
      <c r="M21" s="569">
        <f t="shared" si="20"/>
        <v>0.45409019403761874</v>
      </c>
      <c r="N21" s="569">
        <f t="shared" si="20"/>
        <v>0.47431775660261621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0.73080330841443697</v>
      </c>
      <c r="Y21" s="572">
        <f t="shared" si="21"/>
        <v>7.8941085732253669E-4</v>
      </c>
      <c r="Z21" s="573">
        <f t="shared" si="21"/>
        <v>-7.7496682611027268E-2</v>
      </c>
      <c r="AA21" s="573">
        <f t="shared" si="21"/>
        <v>-0.73716865080955074</v>
      </c>
      <c r="AB21" s="573">
        <f t="shared" si="21"/>
        <v>-0.72628262105354224</v>
      </c>
      <c r="AC21" s="574">
        <f t="shared" si="21"/>
        <v>8.2063268381489252E-3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34.012213640410579</v>
      </c>
      <c r="C27" s="12">
        <f>C35/$E35*100</f>
        <v>59.034332332437586</v>
      </c>
      <c r="D27" s="643">
        <f>D35/$E35*100</f>
        <v>6.9534540271518281</v>
      </c>
      <c r="E27" s="382">
        <f>SUM(B27:D27)</f>
        <v>100</v>
      </c>
      <c r="F27" s="411"/>
      <c r="G27" s="11">
        <f>G35/$E35*100</f>
        <v>34.012213640410558</v>
      </c>
      <c r="H27" s="12">
        <f>H35/$E35*100</f>
        <v>59.034332332437614</v>
      </c>
      <c r="I27" s="643">
        <f>I35/$E35*100</f>
        <v>6.9534540271518299</v>
      </c>
      <c r="J27" s="382">
        <f>SUM(G27:I27)</f>
        <v>100.00000000000001</v>
      </c>
      <c r="K27" s="72">
        <f>K35/$N35*100</f>
        <v>2.0631888606183715</v>
      </c>
      <c r="L27" s="72">
        <f>L35/$N35*100</f>
        <v>97.936811139381632</v>
      </c>
      <c r="M27" s="537">
        <f>M35/$N35*100</f>
        <v>43.159668655833642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30.882759858876824</v>
      </c>
      <c r="C28" s="12">
        <f>C41/$E41*100</f>
        <v>62.152818886340974</v>
      </c>
      <c r="D28" s="643">
        <f>D41/$E41*100</f>
        <v>6.9644212547821995</v>
      </c>
      <c r="E28" s="382">
        <f>SUM(B28:D28)</f>
        <v>100</v>
      </c>
      <c r="F28" s="411"/>
      <c r="G28" s="11">
        <f>G41/$J41*100</f>
        <v>30.882759858876824</v>
      </c>
      <c r="H28" s="12">
        <f>H41/$J41*100</f>
        <v>62.152818886340974</v>
      </c>
      <c r="I28" s="643">
        <f>I41/$J41*100</f>
        <v>6.9644212547821978</v>
      </c>
      <c r="J28" s="382">
        <f>SUM(G28:I28)</f>
        <v>100</v>
      </c>
      <c r="K28" s="72">
        <f>K41/$N41*100</f>
        <v>1.6972520870659737</v>
      </c>
      <c r="L28" s="72">
        <f>L41/$N41*100</f>
        <v>98.302747912934024</v>
      </c>
      <c r="M28" s="537">
        <f>M41/$N41*100</f>
        <v>40.705272267793049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17.706505103266704</v>
      </c>
      <c r="C29" s="22">
        <f>C46/$E46*100</f>
        <v>72.379181490830348</v>
      </c>
      <c r="D29" s="644">
        <f>D46/$E46*100</f>
        <v>9.9143134059029432</v>
      </c>
      <c r="E29" s="365">
        <f>SUM(B29:D29)</f>
        <v>100</v>
      </c>
      <c r="F29" s="50"/>
      <c r="G29" s="21">
        <f>G46/$J46*100</f>
        <v>17.859607389723529</v>
      </c>
      <c r="H29" s="22">
        <f>H46/$J46*100</f>
        <v>73.005020306197423</v>
      </c>
      <c r="I29" s="644">
        <f>I46/$J46*100</f>
        <v>9.1353723040790396</v>
      </c>
      <c r="J29" s="365">
        <f>SUM(G29:I29)</f>
        <v>99.999999999999986</v>
      </c>
      <c r="K29" s="76">
        <f>K46/$N46*100</f>
        <v>1.6488525794192566</v>
      </c>
      <c r="L29" s="76">
        <f>L46/$N46*100</f>
        <v>98.351147420580745</v>
      </c>
      <c r="M29" s="538">
        <f>M46/$N46*100</f>
        <v>38.986302761667048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754.57999192206978</v>
      </c>
      <c r="C34" s="127">
        <f>SIM_BASE!C104</f>
        <v>1059.4367831280679</v>
      </c>
      <c r="D34" s="127">
        <f>SIM_BASE!D104</f>
        <v>97.74707413422972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1059.4367831280683</v>
      </c>
      <c r="I34" s="127">
        <f>SIM_BASE!I104</f>
        <v>95.751636940187382</v>
      </c>
      <c r="J34" s="557">
        <f>SIM_BASE!J104</f>
        <v>1909.7684119903254</v>
      </c>
      <c r="K34" s="127">
        <f>SIM_BASE!K104</f>
        <v>217.21155814113021</v>
      </c>
      <c r="L34" s="127">
        <f>SIM_BASE!L104</f>
        <v>12835.395477989521</v>
      </c>
      <c r="M34" s="127">
        <f>2*(B34*$B$62*$C$62+C34*$B$63*$C$63+D34*$B$64*$C$64)</f>
        <v>5917.5833314495439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2.0024371940423449</v>
      </c>
      <c r="R34" s="664">
        <f>IF(SIM_BASE!Q104&gt;0,SIM_BASE!Q104,0)</f>
        <v>2.0164371940423447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8806.1666794584671</v>
      </c>
      <c r="Y34" s="127">
        <f>SIM_BASE!S104</f>
        <v>79291.006026788469</v>
      </c>
      <c r="Z34" s="127">
        <f>SIM_BASE!T104</f>
        <v>79472.188203116209</v>
      </c>
      <c r="AA34" s="127">
        <f>SIM_BASE!U104</f>
        <v>82941.792586116513</v>
      </c>
      <c r="AB34" s="128">
        <f>SIM_BASE!V104</f>
        <v>79574.558654334207</v>
      </c>
      <c r="AC34" s="129">
        <f>SIM_BASE!W104</f>
        <v>7099.9176596539946</v>
      </c>
      <c r="AD34" s="559">
        <v>94666</v>
      </c>
      <c r="AE34" s="560">
        <f t="shared" ref="AE34:AE46" si="25">(J34/AD34)*1000</f>
        <v>20.173752054489736</v>
      </c>
      <c r="AF34" s="561">
        <f t="shared" ref="AF34:AF46" si="26">(K34/AD34)*1000</f>
        <v>2.29450444870524</v>
      </c>
      <c r="AG34" s="586">
        <f>M34-(F34-K34)</f>
        <v>1888.3615329184909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519.62756574953869</v>
      </c>
      <c r="C35" s="74">
        <f>SIM_BASE!C105</f>
        <v>901.90737744594298</v>
      </c>
      <c r="D35" s="74">
        <f>SIM_BASE!D105</f>
        <v>106.23261478598118</v>
      </c>
      <c r="E35" s="173">
        <f>SIM_BASE!E105</f>
        <v>1527.7675579814629</v>
      </c>
      <c r="F35" s="75">
        <f>SIM_BASE!F105</f>
        <v>4316.8760868025665</v>
      </c>
      <c r="G35" s="167">
        <f>SIM_BASE!G105</f>
        <v>519.62756574953835</v>
      </c>
      <c r="H35" s="74">
        <f>SIM_BASE!H105</f>
        <v>901.90737744594321</v>
      </c>
      <c r="I35" s="74">
        <f>SIM_BASE!I105</f>
        <v>106.2326147859812</v>
      </c>
      <c r="J35" s="173">
        <f>SIM_BASE!J105</f>
        <v>1527.7675579814627</v>
      </c>
      <c r="K35" s="74">
        <f>SIM_BASE!K105</f>
        <v>231.75435627159857</v>
      </c>
      <c r="L35" s="74">
        <f>SIM_BASE!L105</f>
        <v>11001.068808648844</v>
      </c>
      <c r="M35" s="74">
        <f t="shared" ref="M35:M46" si="27">2*(B35*$B$62*$C$62+C35*$B$63*$C$63+D35*$B$64*$C$64)</f>
        <v>4848.049258675389</v>
      </c>
      <c r="N35" s="510">
        <f>SIM_BASE!M105</f>
        <v>11232.823164920443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6915.9400781178756</v>
      </c>
      <c r="Y35" s="74">
        <f>SIM_BASE!S105</f>
        <v>105548.44664281661</v>
      </c>
      <c r="Z35" s="74">
        <f>SIM_BASE!T105</f>
        <v>83667.296331925492</v>
      </c>
      <c r="AA35" s="74">
        <f>SIM_BASE!U105</f>
        <v>93240.033121746106</v>
      </c>
      <c r="AB35" s="95">
        <f>SIM_BASE!V105</f>
        <v>91775.195774465567</v>
      </c>
      <c r="AC35" s="75">
        <f>SIM_BASE!W105</f>
        <v>7420.3539870722461</v>
      </c>
      <c r="AD35" s="17">
        <v>95750.9</v>
      </c>
      <c r="AE35" s="11">
        <f t="shared" si="25"/>
        <v>15.955646975448406</v>
      </c>
      <c r="AF35" s="13">
        <f t="shared" si="26"/>
        <v>2.4203882811712325</v>
      </c>
      <c r="AG35" s="587">
        <f t="shared" ref="AG35:AG46" si="28">M35-(F35-K35)</f>
        <v>762.9275281444211</v>
      </c>
      <c r="AH35" s="375"/>
      <c r="AI35" s="700">
        <f t="shared" ref="AI35:AI46" si="29">B35/B34*100-100</f>
        <v>-31.136848139063318</v>
      </c>
      <c r="AJ35" s="701">
        <f t="shared" ref="AJ35:AJ46" si="30">C35/C34*100-100</f>
        <v>-14.869165219750755</v>
      </c>
      <c r="AK35" s="701">
        <f t="shared" ref="AK35:AK46" si="31">D35/D34*100-100</f>
        <v>8.6811198462051493</v>
      </c>
      <c r="AL35" s="704">
        <f t="shared" ref="AL35:AL46" si="32">E35/E34*100-100</f>
        <v>-20.085968848439734</v>
      </c>
      <c r="AM35" s="504"/>
      <c r="AN35" s="701"/>
    </row>
    <row r="36" spans="1:43" x14ac:dyDescent="0.3">
      <c r="A36" s="513">
        <v>2020</v>
      </c>
      <c r="B36" s="167">
        <f>SIM_BASE!B106</f>
        <v>597.57316673246476</v>
      </c>
      <c r="C36" s="74">
        <f>SIM_BASE!C106</f>
        <v>1043.7109461884336</v>
      </c>
      <c r="D36" s="74">
        <f>SIM_BASE!D106</f>
        <v>107.03280117908855</v>
      </c>
      <c r="E36" s="173">
        <f>SIM_BASE!E106</f>
        <v>1748.3169140999867</v>
      </c>
      <c r="F36" s="75">
        <f>SIM_BASE!F106</f>
        <v>4503.2090818369161</v>
      </c>
      <c r="G36" s="167">
        <f>SIM_BASE!G106</f>
        <v>597.57316673246487</v>
      </c>
      <c r="H36" s="74">
        <f>SIM_BASE!H106</f>
        <v>1043.7109461884338</v>
      </c>
      <c r="I36" s="74">
        <f>SIM_BASE!I106</f>
        <v>107.03280117908847</v>
      </c>
      <c r="J36" s="173">
        <f>SIM_BASE!J106</f>
        <v>1748.3169140999871</v>
      </c>
      <c r="K36" s="74">
        <f>SIM_BASE!K106</f>
        <v>259.76120670327731</v>
      </c>
      <c r="L36" s="74">
        <f>SIM_BASE!L106</f>
        <v>13227.889464401715</v>
      </c>
      <c r="M36" s="74">
        <f t="shared" si="27"/>
        <v>5539.3948070504075</v>
      </c>
      <c r="N36" s="510">
        <f>SIM_BASE!M106</f>
        <v>13487.650671104991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8984.434589268074</v>
      </c>
      <c r="Y36" s="74">
        <f>SIM_BASE!S106</f>
        <v>130870.66756083547</v>
      </c>
      <c r="Z36" s="74">
        <f>SIM_BASE!T106</f>
        <v>102221.76478883314</v>
      </c>
      <c r="AA36" s="74">
        <f>SIM_BASE!U106</f>
        <v>93190.351517059447</v>
      </c>
      <c r="AB36" s="95">
        <f>SIM_BASE!V106</f>
        <v>111461.02682509128</v>
      </c>
      <c r="AC36" s="75">
        <f>SIM_BASE!W106</f>
        <v>7642.2438157455417</v>
      </c>
      <c r="AD36" s="17">
        <v>96848.3</v>
      </c>
      <c r="AE36" s="11">
        <f t="shared" si="25"/>
        <v>18.052117735675147</v>
      </c>
      <c r="AF36" s="13">
        <f t="shared" si="26"/>
        <v>2.6821452385150519</v>
      </c>
      <c r="AG36" s="587">
        <f t="shared" si="28"/>
        <v>1295.9469319167683</v>
      </c>
      <c r="AH36" s="375"/>
      <c r="AI36" s="700">
        <f t="shared" si="29"/>
        <v>15.000282148329291</v>
      </c>
      <c r="AJ36" s="701">
        <f t="shared" si="30"/>
        <v>15.722630980584242</v>
      </c>
      <c r="AK36" s="701">
        <f t="shared" si="31"/>
        <v>0.75323985455825948</v>
      </c>
      <c r="AL36" s="704">
        <f t="shared" si="32"/>
        <v>14.436054422435902</v>
      </c>
      <c r="AM36" s="504"/>
    </row>
    <row r="37" spans="1:43" x14ac:dyDescent="0.3">
      <c r="A37" s="513">
        <v>2021</v>
      </c>
      <c r="B37" s="167">
        <f>SIM_BASE!B107</f>
        <v>615.80720452500714</v>
      </c>
      <c r="C37" s="74">
        <f>SIM_BASE!C107</f>
        <v>1094.5736513351226</v>
      </c>
      <c r="D37" s="74">
        <f>SIM_BASE!D107</f>
        <v>113.66355054731922</v>
      </c>
      <c r="E37" s="173">
        <f>SIM_BASE!E107</f>
        <v>1824.0444064074488</v>
      </c>
      <c r="F37" s="75">
        <f>SIM_BASE!F107</f>
        <v>4685.390059660157</v>
      </c>
      <c r="G37" s="167">
        <f>SIM_BASE!G107</f>
        <v>615.80720452500736</v>
      </c>
      <c r="H37" s="74">
        <f>SIM_BASE!H107</f>
        <v>1094.5736513351226</v>
      </c>
      <c r="I37" s="74">
        <f>SIM_BASE!I107</f>
        <v>113.66355054731918</v>
      </c>
      <c r="J37" s="173">
        <f>SIM_BASE!J107</f>
        <v>1824.0444064074491</v>
      </c>
      <c r="K37" s="74">
        <f>SIM_BASE!K107</f>
        <v>268.91570000166752</v>
      </c>
      <c r="L37" s="74">
        <f>SIM_BASE!L107</f>
        <v>13937.268248270604</v>
      </c>
      <c r="M37" s="74">
        <f t="shared" si="27"/>
        <v>5790.0666892689487</v>
      </c>
      <c r="N37" s="510">
        <f>SIM_BASE!M107</f>
        <v>14206.183948272272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9520.7868886121141</v>
      </c>
      <c r="Y37" s="74">
        <f>SIM_BASE!S107</f>
        <v>138307.77056000195</v>
      </c>
      <c r="Z37" s="74">
        <f>SIM_BASE!T107</f>
        <v>105829.02638285776</v>
      </c>
      <c r="AA37" s="74">
        <f>SIM_BASE!U107</f>
        <v>95833.975984896446</v>
      </c>
      <c r="AB37" s="95">
        <f>SIM_BASE!V107</f>
        <v>116171.19331465583</v>
      </c>
      <c r="AC37" s="75">
        <f>SIM_BASE!W107</f>
        <v>7898.7829608529246</v>
      </c>
      <c r="AD37" s="17">
        <v>97958.3</v>
      </c>
      <c r="AE37" s="11">
        <f t="shared" si="25"/>
        <v>18.620621288930586</v>
      </c>
      <c r="AF37" s="13">
        <f t="shared" si="26"/>
        <v>2.7452058682282923</v>
      </c>
      <c r="AG37" s="587">
        <f t="shared" si="28"/>
        <v>1373.5923296104593</v>
      </c>
      <c r="AH37" s="375"/>
      <c r="AI37" s="700">
        <f t="shared" si="29"/>
        <v>3.0513481541091068</v>
      </c>
      <c r="AJ37" s="701">
        <f t="shared" si="30"/>
        <v>4.8732558887531354</v>
      </c>
      <c r="AK37" s="701">
        <f t="shared" si="31"/>
        <v>6.1950629107949879</v>
      </c>
      <c r="AL37" s="704">
        <f t="shared" si="32"/>
        <v>4.3314511057307925</v>
      </c>
      <c r="AM37" s="504"/>
    </row>
    <row r="38" spans="1:43" x14ac:dyDescent="0.3">
      <c r="A38" s="513">
        <v>2022</v>
      </c>
      <c r="B38" s="167">
        <f>SIM_BASE!B108</f>
        <v>634.55465047247912</v>
      </c>
      <c r="C38" s="74">
        <f>SIM_BASE!C108</f>
        <v>1154.0374508997322</v>
      </c>
      <c r="D38" s="74">
        <f>SIM_BASE!D108</f>
        <v>121.66103980911271</v>
      </c>
      <c r="E38" s="173">
        <f>SIM_BASE!E108</f>
        <v>1910.2531411813241</v>
      </c>
      <c r="F38" s="75">
        <f>SIM_BASE!F108</f>
        <v>4891.8019359395712</v>
      </c>
      <c r="G38" s="167">
        <f>SIM_BASE!G108</f>
        <v>634.55465047247912</v>
      </c>
      <c r="H38" s="74">
        <f>SIM_BASE!H108</f>
        <v>1154.037450899732</v>
      </c>
      <c r="I38" s="74">
        <f>SIM_BASE!I108</f>
        <v>121.66103980911268</v>
      </c>
      <c r="J38" s="173">
        <f>SIM_BASE!J108</f>
        <v>1910.2531411813238</v>
      </c>
      <c r="K38" s="74">
        <f>SIM_BASE!K108</f>
        <v>277.84916322054426</v>
      </c>
      <c r="L38" s="74">
        <f>SIM_BASE!L108</f>
        <v>14707.142739460807</v>
      </c>
      <c r="M38" s="74">
        <f t="shared" si="27"/>
        <v>6078.2307023680105</v>
      </c>
      <c r="N38" s="510">
        <f>SIM_BASE!M108</f>
        <v>14984.991902681351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10093.182966741779</v>
      </c>
      <c r="Y38" s="74">
        <f>SIM_BASE!S108</f>
        <v>145971.71236524175</v>
      </c>
      <c r="Z38" s="74">
        <f>SIM_BASE!T108</f>
        <v>108744.70985998151</v>
      </c>
      <c r="AA38" s="74">
        <f>SIM_BASE!U108</f>
        <v>97633.786336384364</v>
      </c>
      <c r="AB38" s="95">
        <f>SIM_BASE!V108</f>
        <v>120403.26996054003</v>
      </c>
      <c r="AC38" s="75">
        <f>SIM_BASE!W108</f>
        <v>8161.7388289450864</v>
      </c>
      <c r="AD38" s="17">
        <v>99081</v>
      </c>
      <c r="AE38" s="11">
        <f t="shared" si="25"/>
        <v>19.279711964769472</v>
      </c>
      <c r="AF38" s="13">
        <f t="shared" si="26"/>
        <v>2.8042628074054994</v>
      </c>
      <c r="AG38" s="587">
        <f t="shared" si="28"/>
        <v>1464.2779296489834</v>
      </c>
      <c r="AH38" s="375"/>
      <c r="AI38" s="700">
        <f t="shared" si="29"/>
        <v>3.0443693756282926</v>
      </c>
      <c r="AJ38" s="701">
        <f t="shared" si="30"/>
        <v>5.4325992126777152</v>
      </c>
      <c r="AK38" s="701">
        <f t="shared" si="31"/>
        <v>7.0361071982033963</v>
      </c>
      <c r="AL38" s="704">
        <f t="shared" si="32"/>
        <v>4.726241009870364</v>
      </c>
      <c r="AM38" s="504"/>
    </row>
    <row r="39" spans="1:43" x14ac:dyDescent="0.3">
      <c r="A39" s="513">
        <v>2023</v>
      </c>
      <c r="B39" s="167">
        <f>SIM_BASE!B109</f>
        <v>653.84648730446588</v>
      </c>
      <c r="C39" s="74">
        <f>SIM_BASE!C109</f>
        <v>1223.3042529076449</v>
      </c>
      <c r="D39" s="74">
        <f>SIM_BASE!D109</f>
        <v>131.2661947638793</v>
      </c>
      <c r="E39" s="173">
        <f>SIM_BASE!E109</f>
        <v>2008.41693497599</v>
      </c>
      <c r="F39" s="75">
        <f>SIM_BASE!F109</f>
        <v>5122.6583367306812</v>
      </c>
      <c r="G39" s="167">
        <f>SIM_BASE!G109</f>
        <v>653.84648730446577</v>
      </c>
      <c r="H39" s="74">
        <f>SIM_BASE!H109</f>
        <v>1223.3042529076452</v>
      </c>
      <c r="I39" s="74">
        <f>SIM_BASE!I109</f>
        <v>131.26619476387927</v>
      </c>
      <c r="J39" s="173">
        <f>SIM_BASE!J109</f>
        <v>2008.4169349759902</v>
      </c>
      <c r="K39" s="74">
        <f>SIM_BASE!K109</f>
        <v>286.58464887845588</v>
      </c>
      <c r="L39" s="74">
        <f>SIM_BASE!L109</f>
        <v>15547.609057216572</v>
      </c>
      <c r="M39" s="74">
        <f t="shared" si="27"/>
        <v>6409.2287849961112</v>
      </c>
      <c r="N39" s="510">
        <f>SIM_BASE!M109</f>
        <v>15834.193706095028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10711.528369364347</v>
      </c>
      <c r="Y39" s="74">
        <f>SIM_BASE!S109</f>
        <v>153847.67188109874</v>
      </c>
      <c r="Z39" s="74">
        <f>SIM_BASE!T109</f>
        <v>110887.18107995551</v>
      </c>
      <c r="AA39" s="74">
        <f>SIM_BASE!U109</f>
        <v>98524.916944257042</v>
      </c>
      <c r="AB39" s="95">
        <f>SIM_BASE!V109</f>
        <v>124065.13142011264</v>
      </c>
      <c r="AC39" s="75">
        <f>SIM_BASE!W109</f>
        <v>8419.3291964554301</v>
      </c>
      <c r="AD39" s="17">
        <v>100216.5</v>
      </c>
      <c r="AE39" s="11">
        <f t="shared" si="25"/>
        <v>20.040781058767671</v>
      </c>
      <c r="AF39" s="13">
        <f t="shared" si="26"/>
        <v>2.8596553349843177</v>
      </c>
      <c r="AG39" s="587">
        <f t="shared" si="28"/>
        <v>1573.1550971438855</v>
      </c>
      <c r="AH39" s="375"/>
      <c r="AI39" s="700">
        <f t="shared" si="29"/>
        <v>3.0402167595213996</v>
      </c>
      <c r="AJ39" s="701">
        <f t="shared" si="30"/>
        <v>6.0021277432469589</v>
      </c>
      <c r="AK39" s="701">
        <f t="shared" si="31"/>
        <v>7.8950130377293988</v>
      </c>
      <c r="AL39" s="704">
        <f t="shared" si="32"/>
        <v>5.1387845766849694</v>
      </c>
      <c r="AM39" s="504"/>
    </row>
    <row r="40" spans="1:43" x14ac:dyDescent="0.3">
      <c r="A40" s="513">
        <v>2024</v>
      </c>
      <c r="B40" s="167">
        <f>SIM_BASE!B110</f>
        <v>673.64820406833269</v>
      </c>
      <c r="C40" s="74">
        <f>SIM_BASE!C110</f>
        <v>1303.6410914249288</v>
      </c>
      <c r="D40" s="74">
        <f>SIM_BASE!D110</f>
        <v>142.76018718829044</v>
      </c>
      <c r="E40" s="173">
        <f>SIM_BASE!E110</f>
        <v>2120.049482681552</v>
      </c>
      <c r="F40" s="75">
        <f>SIM_BASE!F110</f>
        <v>5386.6446305001973</v>
      </c>
      <c r="G40" s="167">
        <f>SIM_BASE!G110</f>
        <v>673.64820406833257</v>
      </c>
      <c r="H40" s="74">
        <f>SIM_BASE!H110</f>
        <v>1303.6410914249291</v>
      </c>
      <c r="I40" s="74">
        <f>SIM_BASE!I110</f>
        <v>142.76018718829042</v>
      </c>
      <c r="J40" s="173">
        <f>SIM_BASE!J110</f>
        <v>2120.049482681552</v>
      </c>
      <c r="K40" s="74">
        <f>SIM_BASE!K110</f>
        <v>294.37421656424681</v>
      </c>
      <c r="L40" s="74">
        <f>SIM_BASE!L110</f>
        <v>16456.485358714879</v>
      </c>
      <c r="M40" s="74">
        <f t="shared" si="27"/>
        <v>6788.64576818364</v>
      </c>
      <c r="N40" s="510">
        <f>SIM_BASE!M110</f>
        <v>16750.859575279126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11364.207944778931</v>
      </c>
      <c r="Y40" s="74">
        <f>SIM_BASE!S110</f>
        <v>161925.29060775571</v>
      </c>
      <c r="Z40" s="74">
        <f>SIM_BASE!T110</f>
        <v>112207.07345022055</v>
      </c>
      <c r="AA40" s="74">
        <f>SIM_BASE!U110</f>
        <v>98478.149443916816</v>
      </c>
      <c r="AB40" s="95">
        <f>SIM_BASE!V110</f>
        <v>127080.61493791026</v>
      </c>
      <c r="AC40" s="75">
        <f>SIM_BASE!W110</f>
        <v>8686.6062272615363</v>
      </c>
      <c r="AD40" s="17">
        <v>101365.1</v>
      </c>
      <c r="AE40" s="11">
        <f t="shared" si="25"/>
        <v>20.91498437511088</v>
      </c>
      <c r="AF40" s="13">
        <f t="shared" si="26"/>
        <v>2.9040983194832029</v>
      </c>
      <c r="AG40" s="587">
        <f t="shared" si="28"/>
        <v>1696.3753542476898</v>
      </c>
      <c r="AH40" s="375"/>
      <c r="AI40" s="700">
        <f t="shared" si="29"/>
        <v>3.0284963134849789</v>
      </c>
      <c r="AJ40" s="701">
        <f t="shared" si="30"/>
        <v>6.5672001324554401</v>
      </c>
      <c r="AK40" s="701">
        <f t="shared" si="31"/>
        <v>8.7562471397045272</v>
      </c>
      <c r="AL40" s="704">
        <f t="shared" si="32"/>
        <v>5.5582357309139354</v>
      </c>
      <c r="AM40" s="504"/>
    </row>
    <row r="41" spans="1:43" x14ac:dyDescent="0.3">
      <c r="A41" s="550">
        <v>2025</v>
      </c>
      <c r="B41" s="130">
        <f>SIM_BASE!B111</f>
        <v>693.98581658391379</v>
      </c>
      <c r="C41" s="131">
        <f>SIM_BASE!C111</f>
        <v>1396.6748750737511</v>
      </c>
      <c r="D41" s="131">
        <f>SIM_BASE!D111</f>
        <v>156.50186685453082</v>
      </c>
      <c r="E41" s="551">
        <f>SIM_BASE!E111</f>
        <v>2247.1625585121956</v>
      </c>
      <c r="F41" s="133">
        <f>SIM_BASE!F111</f>
        <v>5687.7562034390448</v>
      </c>
      <c r="G41" s="130">
        <f>SIM_BASE!G111</f>
        <v>693.98581658391379</v>
      </c>
      <c r="H41" s="131">
        <f>SIM_BASE!H111</f>
        <v>1396.6748750737511</v>
      </c>
      <c r="I41" s="131">
        <f>SIM_BASE!I111</f>
        <v>156.50186685453079</v>
      </c>
      <c r="J41" s="551">
        <f>SIM_BASE!J111</f>
        <v>2247.1625585121956</v>
      </c>
      <c r="K41" s="131">
        <f>SIM_BASE!K111</f>
        <v>301.20465070685236</v>
      </c>
      <c r="L41" s="131">
        <f>SIM_BASE!L111</f>
        <v>17445.4019378019</v>
      </c>
      <c r="M41" s="131">
        <f t="shared" si="27"/>
        <v>7223.8045301465872</v>
      </c>
      <c r="N41" s="552">
        <f>SIM_BASE!M111</f>
        <v>17746.606588508752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12058.843385069711</v>
      </c>
      <c r="Y41" s="131">
        <f>SIM_BASE!S111</f>
        <v>170197.62959913895</v>
      </c>
      <c r="Z41" s="131">
        <f>SIM_BASE!T111</f>
        <v>112684.13780618471</v>
      </c>
      <c r="AA41" s="131">
        <f>SIM_BASE!U111</f>
        <v>97511.230980718712</v>
      </c>
      <c r="AB41" s="132">
        <f>SIM_BASE!V111</f>
        <v>129389.18621513653</v>
      </c>
      <c r="AC41" s="133">
        <f>SIM_BASE!W111</f>
        <v>8963.9224519055479</v>
      </c>
      <c r="AD41" s="553">
        <v>102526.8</v>
      </c>
      <c r="AE41" s="554">
        <f t="shared" si="25"/>
        <v>21.91780645170039</v>
      </c>
      <c r="AF41" s="555">
        <f t="shared" si="26"/>
        <v>2.9378138272807925</v>
      </c>
      <c r="AG41" s="588">
        <f t="shared" si="28"/>
        <v>1837.252977414395</v>
      </c>
      <c r="AH41" s="375"/>
      <c r="AI41" s="700">
        <f t="shared" si="29"/>
        <v>3.0190257159088389</v>
      </c>
      <c r="AJ41" s="701">
        <f t="shared" si="30"/>
        <v>7.1364568254850553</v>
      </c>
      <c r="AK41" s="701">
        <f t="shared" si="31"/>
        <v>9.6257086355007857</v>
      </c>
      <c r="AL41" s="704">
        <f t="shared" si="32"/>
        <v>5.995759856975809</v>
      </c>
      <c r="AM41" s="504"/>
    </row>
    <row r="42" spans="1:43" x14ac:dyDescent="0.3">
      <c r="A42" s="513">
        <v>2026</v>
      </c>
      <c r="B42" s="167">
        <f>SIM_BASE!B112</f>
        <v>667.72874823421807</v>
      </c>
      <c r="C42" s="74">
        <f>SIM_BASE!C112</f>
        <v>1505.2909924128207</v>
      </c>
      <c r="D42" s="74">
        <f>SIM_BASE!D112</f>
        <v>173.09802046169514</v>
      </c>
      <c r="E42" s="173">
        <f>SIM_BASE!E112</f>
        <v>2346.1177611087342</v>
      </c>
      <c r="F42" s="75">
        <f>SIM_BASE!F112</f>
        <v>6044.0359029798465</v>
      </c>
      <c r="G42" s="167">
        <f>SIM_BASE!G112</f>
        <v>667.7287482342183</v>
      </c>
      <c r="H42" s="74">
        <f>SIM_BASE!H112</f>
        <v>1505.290992412821</v>
      </c>
      <c r="I42" s="74">
        <f>SIM_BASE!I112</f>
        <v>173.09802046169511</v>
      </c>
      <c r="J42" s="173">
        <f>SIM_BASE!J112</f>
        <v>2346.1177611087342</v>
      </c>
      <c r="K42" s="74">
        <f>SIM_BASE!K112</f>
        <v>319.04392264204648</v>
      </c>
      <c r="L42" s="74">
        <f>SIM_BASE!L112</f>
        <v>18550.961836950577</v>
      </c>
      <c r="M42" s="74">
        <f t="shared" si="27"/>
        <v>7620.0133588700164</v>
      </c>
      <c r="N42" s="510">
        <f>SIM_BASE!M112</f>
        <v>18870.005759592623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7.0000000000000001E-3</v>
      </c>
      <c r="R42" s="88">
        <f>IF(SIM_BASE!Q112&gt;0,SIM_BASE!Q112,0)</f>
        <v>2.1000000000000001E-2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</v>
      </c>
      <c r="W42" s="88">
        <f>IF(SIM_BASE!Q112&lt;0,-SIM_BASE!Q112,0)</f>
        <v>0</v>
      </c>
      <c r="X42" s="75">
        <f>IF(SIM_BASE!R112&lt;0,-SIM_BASE!R112,0)</f>
        <v>12825.962856612778</v>
      </c>
      <c r="Y42" s="74">
        <f>SIM_BASE!S112</f>
        <v>194912.60270815738</v>
      </c>
      <c r="Z42" s="74">
        <f>SIM_BASE!T112</f>
        <v>113235.08075292858</v>
      </c>
      <c r="AA42" s="74">
        <f>SIM_BASE!U112</f>
        <v>96401.939160681257</v>
      </c>
      <c r="AB42" s="95">
        <f>SIM_BASE!V112</f>
        <v>135239.36666817244</v>
      </c>
      <c r="AC42" s="75">
        <f>SIM_BASE!W112</f>
        <v>9237.7421853688793</v>
      </c>
      <c r="AD42" s="17">
        <v>103701.8</v>
      </c>
      <c r="AE42" s="11">
        <f t="shared" si="25"/>
        <v>22.623693717068885</v>
      </c>
      <c r="AF42" s="13">
        <f t="shared" si="26"/>
        <v>3.0765514450284033</v>
      </c>
      <c r="AG42" s="587">
        <f t="shared" si="28"/>
        <v>1895.0213785322167</v>
      </c>
      <c r="AH42" s="375"/>
      <c r="AI42" s="700">
        <f t="shared" si="29"/>
        <v>-3.7835165679529155</v>
      </c>
      <c r="AJ42" s="701">
        <f t="shared" si="30"/>
        <v>7.7767646055302748</v>
      </c>
      <c r="AK42" s="701">
        <f t="shared" si="31"/>
        <v>10.604444496876525</v>
      </c>
      <c r="AL42" s="704">
        <f t="shared" si="32"/>
        <v>4.4035622710826487</v>
      </c>
      <c r="AM42" s="504"/>
    </row>
    <row r="43" spans="1:43" x14ac:dyDescent="0.3">
      <c r="A43" s="513">
        <v>2027</v>
      </c>
      <c r="B43" s="167">
        <f>SIM_BASE!B113</f>
        <v>636.87536632901652</v>
      </c>
      <c r="C43" s="74">
        <f>SIM_BASE!C113</f>
        <v>1631.2144948277087</v>
      </c>
      <c r="D43" s="74">
        <f>SIM_BASE!D113</f>
        <v>193.00834414434783</v>
      </c>
      <c r="E43" s="173">
        <f>SIM_BASE!E113</f>
        <v>2461.0982053010734</v>
      </c>
      <c r="F43" s="75">
        <f>SIM_BASE!F113</f>
        <v>6451.4679933756042</v>
      </c>
      <c r="G43" s="167">
        <f>SIM_BASE!G113</f>
        <v>636.87536632901652</v>
      </c>
      <c r="H43" s="74">
        <f>SIM_BASE!H113</f>
        <v>1631.2144948277087</v>
      </c>
      <c r="I43" s="74">
        <f>SIM_BASE!I113</f>
        <v>193.00834414434775</v>
      </c>
      <c r="J43" s="173">
        <f>SIM_BASE!J113</f>
        <v>2461.098205301073</v>
      </c>
      <c r="K43" s="74">
        <f>SIM_BASE!K113</f>
        <v>338.94892417443589</v>
      </c>
      <c r="L43" s="74">
        <f>SIM_BASE!L113</f>
        <v>19810.119645189036</v>
      </c>
      <c r="M43" s="74">
        <f t="shared" si="27"/>
        <v>8081.040725655751</v>
      </c>
      <c r="N43" s="510">
        <f>SIM_BASE!M113</f>
        <v>20149.068569363473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7.0000000000000001E-3</v>
      </c>
      <c r="R43" s="88">
        <f>IF(SIM_BASE!Q113&gt;0,SIM_BASE!Q113,0)</f>
        <v>2.1000000000000001E-2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</v>
      </c>
      <c r="W43" s="88">
        <f>IF(SIM_BASE!Q113&lt;0,-SIM_BASE!Q113,0)</f>
        <v>0</v>
      </c>
      <c r="X43" s="75">
        <f>IF(SIM_BASE!R113&lt;0,-SIM_BASE!R113,0)</f>
        <v>13697.59357598787</v>
      </c>
      <c r="Y43" s="74">
        <f>SIM_BASE!S113</f>
        <v>225399.89376228093</v>
      </c>
      <c r="Z43" s="74">
        <f>SIM_BASE!T113</f>
        <v>113040.58974294753</v>
      </c>
      <c r="AA43" s="74">
        <f>SIM_BASE!U113</f>
        <v>94503.363259295482</v>
      </c>
      <c r="AB43" s="95">
        <f>SIM_BASE!V113</f>
        <v>140662.82496002273</v>
      </c>
      <c r="AC43" s="75">
        <f>SIM_BASE!W113</f>
        <v>9521.4978111747896</v>
      </c>
      <c r="AD43" s="17">
        <v>104890.3</v>
      </c>
      <c r="AE43" s="11">
        <f t="shared" si="25"/>
        <v>23.463544343958141</v>
      </c>
      <c r="AF43" s="13">
        <f t="shared" si="26"/>
        <v>3.2314610995910575</v>
      </c>
      <c r="AG43" s="587">
        <f t="shared" si="28"/>
        <v>1968.5216564545826</v>
      </c>
      <c r="AH43" s="375"/>
      <c r="AI43" s="700">
        <f t="shared" si="29"/>
        <v>-4.6206460313101871</v>
      </c>
      <c r="AJ43" s="701">
        <f t="shared" si="30"/>
        <v>8.365392674877171</v>
      </c>
      <c r="AK43" s="701">
        <f t="shared" si="31"/>
        <v>11.50234048289343</v>
      </c>
      <c r="AL43" s="704">
        <f t="shared" si="32"/>
        <v>4.9008811960914471</v>
      </c>
      <c r="AM43" s="504"/>
    </row>
    <row r="44" spans="1:43" x14ac:dyDescent="0.3">
      <c r="A44" s="513">
        <v>2028</v>
      </c>
      <c r="B44" s="167">
        <f>SIM_BASE!B114</f>
        <v>602.14859957157682</v>
      </c>
      <c r="C44" s="74">
        <f>SIM_BASE!C114</f>
        <v>1777.2587744367024</v>
      </c>
      <c r="D44" s="74">
        <f>SIM_BASE!D114</f>
        <v>216.95566856842362</v>
      </c>
      <c r="E44" s="173">
        <f>SIM_BASE!E114</f>
        <v>2596.3630425767033</v>
      </c>
      <c r="F44" s="75">
        <f>SIM_BASE!F114</f>
        <v>6917.2596360332855</v>
      </c>
      <c r="G44" s="167">
        <f>SIM_BASE!G114</f>
        <v>602.14859957157694</v>
      </c>
      <c r="H44" s="74">
        <f>SIM_BASE!H114</f>
        <v>1777.2587744367027</v>
      </c>
      <c r="I44" s="74">
        <f>SIM_BASE!I114</f>
        <v>216.95566856842359</v>
      </c>
      <c r="J44" s="173">
        <f>SIM_BASE!J114</f>
        <v>2596.3630425767033</v>
      </c>
      <c r="K44" s="74">
        <f>SIM_BASE!K114</f>
        <v>360.79579775975765</v>
      </c>
      <c r="L44" s="74">
        <f>SIM_BASE!L114</f>
        <v>21262.015854711357</v>
      </c>
      <c r="M44" s="74">
        <f t="shared" si="27"/>
        <v>8621.4966157835443</v>
      </c>
      <c r="N44" s="510">
        <f>SIM_BASE!M114</f>
        <v>21622.811652471115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7.0000000000000001E-3</v>
      </c>
      <c r="R44" s="88">
        <f>IF(SIM_BASE!Q114&gt;0,SIM_BASE!Q114,0)</f>
        <v>2.1000000000000001E-2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0</v>
      </c>
      <c r="W44" s="88">
        <f>IF(SIM_BASE!Q114&lt;0,-SIM_BASE!Q114,0)</f>
        <v>0</v>
      </c>
      <c r="X44" s="75">
        <f>IF(SIM_BASE!R114&lt;0,-SIM_BASE!R114,0)</f>
        <v>14705.545016437827</v>
      </c>
      <c r="Y44" s="74">
        <f>SIM_BASE!S114</f>
        <v>263205.90475742274</v>
      </c>
      <c r="Z44" s="74">
        <f>SIM_BASE!T114</f>
        <v>112104.99250496953</v>
      </c>
      <c r="AA44" s="74">
        <f>SIM_BASE!U114</f>
        <v>91864.870350684156</v>
      </c>
      <c r="AB44" s="95">
        <f>SIM_BASE!V114</f>
        <v>145457.0284309526</v>
      </c>
      <c r="AC44" s="75">
        <f>SIM_BASE!W114</f>
        <v>9815.6304301596356</v>
      </c>
      <c r="AD44" s="17">
        <v>106092.4</v>
      </c>
      <c r="AE44" s="11">
        <f t="shared" si="25"/>
        <v>24.472658197728617</v>
      </c>
      <c r="AF44" s="13">
        <f t="shared" si="26"/>
        <v>3.4007694967759958</v>
      </c>
      <c r="AG44" s="587">
        <f t="shared" si="28"/>
        <v>2065.0327775100168</v>
      </c>
      <c r="AH44" s="375"/>
      <c r="AI44" s="700">
        <f t="shared" si="29"/>
        <v>-5.4526785919836414</v>
      </c>
      <c r="AJ44" s="701">
        <f t="shared" si="30"/>
        <v>8.9531008994877368</v>
      </c>
      <c r="AK44" s="701">
        <f t="shared" si="31"/>
        <v>12.407403695544872</v>
      </c>
      <c r="AL44" s="704">
        <f t="shared" si="32"/>
        <v>5.4961170173655205</v>
      </c>
      <c r="AM44" s="504"/>
    </row>
    <row r="45" spans="1:43" x14ac:dyDescent="0.3">
      <c r="A45" s="513">
        <v>2029</v>
      </c>
      <c r="B45" s="167">
        <f>SIM_BASE!B115</f>
        <v>564.80061342366025</v>
      </c>
      <c r="C45" s="74">
        <f>SIM_BASE!C115</f>
        <v>1947.3217061670582</v>
      </c>
      <c r="D45" s="74">
        <f>SIM_BASE!D115</f>
        <v>249.14706487394454</v>
      </c>
      <c r="E45" s="173">
        <f>SIM_BASE!E115</f>
        <v>2761.2693844646633</v>
      </c>
      <c r="F45" s="75">
        <f>SIM_BASE!F115</f>
        <v>7377.7513614314412</v>
      </c>
      <c r="G45" s="167">
        <f>SIM_BASE!G115</f>
        <v>564.80061342366002</v>
      </c>
      <c r="H45" s="74">
        <f>SIM_BASE!H115</f>
        <v>1947.3217061670573</v>
      </c>
      <c r="I45" s="74">
        <f>SIM_BASE!I115</f>
        <v>242.57843383815251</v>
      </c>
      <c r="J45" s="173">
        <f>SIM_BASE!J115</f>
        <v>2754.70075342887</v>
      </c>
      <c r="K45" s="74">
        <f>SIM_BASE!K115</f>
        <v>389.59410192318416</v>
      </c>
      <c r="L45" s="74">
        <f>SIM_BASE!L115</f>
        <v>23109.518916947294</v>
      </c>
      <c r="M45" s="74">
        <f t="shared" si="27"/>
        <v>9274.7600351132169</v>
      </c>
      <c r="N45" s="510">
        <f>SIM_BASE!M115</f>
        <v>23499.113018870477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6.5756310357920063</v>
      </c>
      <c r="R45" s="88">
        <f>IF(SIM_BASE!Q115&gt;0,SIM_BASE!Q115,0)</f>
        <v>6.5896310357920065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0</v>
      </c>
      <c r="W45" s="88">
        <f>IF(SIM_BASE!Q115&lt;0,-SIM_BASE!Q115,0)</f>
        <v>0</v>
      </c>
      <c r="X45" s="75">
        <f>IF(SIM_BASE!R115&lt;0,-SIM_BASE!R115,0)</f>
        <v>16121.354657439037</v>
      </c>
      <c r="Y45" s="74">
        <f>SIM_BASE!S115</f>
        <v>310726.26976221555</v>
      </c>
      <c r="Z45" s="74">
        <f>SIM_BASE!T115</f>
        <v>110619.5039355023</v>
      </c>
      <c r="AA45" s="74">
        <f>SIM_BASE!U115</f>
        <v>90080.179240432088</v>
      </c>
      <c r="AB45" s="95">
        <f>SIM_BASE!V115</f>
        <v>149839.01870059985</v>
      </c>
      <c r="AC45" s="75">
        <f>SIM_BASE!W115</f>
        <v>10086.80350294351</v>
      </c>
      <c r="AD45" s="17">
        <v>107308.3</v>
      </c>
      <c r="AE45" s="11">
        <f t="shared" si="25"/>
        <v>25.67090107129523</v>
      </c>
      <c r="AF45" s="13">
        <f t="shared" si="26"/>
        <v>3.6306054790093976</v>
      </c>
      <c r="AG45" s="587">
        <f t="shared" si="28"/>
        <v>2286.6027756049598</v>
      </c>
      <c r="AH45" s="375"/>
      <c r="AI45" s="700">
        <f t="shared" si="29"/>
        <v>-6.2024533768723131</v>
      </c>
      <c r="AJ45" s="701">
        <f t="shared" si="30"/>
        <v>9.5688334291249504</v>
      </c>
      <c r="AK45" s="701">
        <f t="shared" si="31"/>
        <v>14.837776084826459</v>
      </c>
      <c r="AL45" s="704">
        <f t="shared" si="32"/>
        <v>6.3514361891510589</v>
      </c>
      <c r="AM45" s="504"/>
    </row>
    <row r="46" spans="1:43" ht="16.2" thickBot="1" x14ac:dyDescent="0.35">
      <c r="A46" s="562">
        <v>2030</v>
      </c>
      <c r="B46" s="134">
        <f>SIM_BASE!B116</f>
        <v>524.84821475456124</v>
      </c>
      <c r="C46" s="135">
        <f>SIM_BASE!C116</f>
        <v>2145.4309571147501</v>
      </c>
      <c r="D46" s="135">
        <f>SIM_BASE!D116</f>
        <v>293.87559324992759</v>
      </c>
      <c r="E46" s="563">
        <f>SIM_BASE!E116</f>
        <v>2964.1547651192391</v>
      </c>
      <c r="F46" s="137">
        <f>SIM_BASE!F116</f>
        <v>8005.3977464934105</v>
      </c>
      <c r="G46" s="134">
        <f>SIM_BASE!G116</f>
        <v>524.84821475456124</v>
      </c>
      <c r="H46" s="135">
        <f>SIM_BASE!H116</f>
        <v>2145.4309571147501</v>
      </c>
      <c r="I46" s="135">
        <f>SIM_BASE!I116</f>
        <v>268.46524340020051</v>
      </c>
      <c r="J46" s="563">
        <f>SIM_BASE!J116</f>
        <v>2938.744415269512</v>
      </c>
      <c r="K46" s="135">
        <f>SIM_BASE!K116</f>
        <v>425.98471727108347</v>
      </c>
      <c r="L46" s="135">
        <f>SIM_BASE!L116</f>
        <v>25409.236853666436</v>
      </c>
      <c r="M46" s="135">
        <f t="shared" si="27"/>
        <v>10072.197700793215</v>
      </c>
      <c r="N46" s="564">
        <f>SIM_BASE!M116</f>
        <v>25835.22157093752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25.417349849727191</v>
      </c>
      <c r="R46" s="666">
        <f>IF(SIM_BASE!Q116&gt;0,SIM_BASE!Q116,0)</f>
        <v>25.431349849727191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0</v>
      </c>
      <c r="W46" s="666">
        <f>IF(SIM_BASE!Q116&lt;0,-SIM_BASE!Q116,0)</f>
        <v>0</v>
      </c>
      <c r="X46" s="137">
        <f>IF(SIM_BASE!R116&lt;0,-SIM_BASE!R116,0)</f>
        <v>17829.816824444111</v>
      </c>
      <c r="Y46" s="135">
        <f>SIM_BASE!S116</f>
        <v>326748.22461386962</v>
      </c>
      <c r="Z46" s="135">
        <f>SIM_BASE!T116</f>
        <v>110467.27119921349</v>
      </c>
      <c r="AA46" s="135">
        <f>SIM_BASE!U116</f>
        <v>90026.356887115879</v>
      </c>
      <c r="AB46" s="136">
        <f>SIM_BASE!V116</f>
        <v>147226.84671305402</v>
      </c>
      <c r="AC46" s="137">
        <f>SIM_BASE!W116</f>
        <v>10136.570027780324</v>
      </c>
      <c r="AD46" s="565">
        <v>108538.2</v>
      </c>
      <c r="AE46" s="566">
        <f t="shared" si="25"/>
        <v>27.075669352076158</v>
      </c>
      <c r="AF46" s="567">
        <f t="shared" si="26"/>
        <v>3.9247446269708131</v>
      </c>
      <c r="AG46" s="589">
        <f t="shared" si="28"/>
        <v>2492.7846715708874</v>
      </c>
      <c r="AH46" s="375"/>
      <c r="AI46" s="702">
        <f t="shared" si="29"/>
        <v>-7.0737172941295086</v>
      </c>
      <c r="AJ46" s="703">
        <f t="shared" si="30"/>
        <v>10.173421798786038</v>
      </c>
      <c r="AK46" s="703">
        <f t="shared" si="31"/>
        <v>17.952661171671181</v>
      </c>
      <c r="AL46" s="705">
        <f t="shared" si="32"/>
        <v>7.3475402941864729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7" zoomScale="80" zoomScaleNormal="80" workbookViewId="0">
      <selection activeCell="O21" sqref="O21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72"/>
      <c r="B3" s="746" t="s">
        <v>101</v>
      </c>
      <c r="C3" s="746" t="s">
        <v>102</v>
      </c>
      <c r="D3" s="758" t="s">
        <v>178</v>
      </c>
      <c r="E3" s="759"/>
      <c r="F3" s="769" t="s">
        <v>103</v>
      </c>
      <c r="G3" s="771"/>
      <c r="H3" s="771"/>
      <c r="I3" s="770"/>
      <c r="J3" s="758" t="s">
        <v>179</v>
      </c>
      <c r="K3" s="759"/>
      <c r="L3" s="758" t="s">
        <v>104</v>
      </c>
      <c r="M3" s="759"/>
      <c r="N3" s="758" t="s">
        <v>105</v>
      </c>
      <c r="O3" s="759"/>
      <c r="P3" s="758" t="s">
        <v>106</v>
      </c>
      <c r="Q3" s="764"/>
      <c r="R3" s="764"/>
      <c r="S3" s="759"/>
      <c r="T3" s="758" t="s">
        <v>220</v>
      </c>
      <c r="U3" s="764"/>
      <c r="V3" s="764"/>
      <c r="W3" s="759"/>
      <c r="X3" s="766" t="s">
        <v>107</v>
      </c>
      <c r="Y3" s="767"/>
      <c r="Z3" s="767"/>
      <c r="AA3" s="767"/>
      <c r="AB3" s="767"/>
      <c r="AC3" s="768"/>
      <c r="AD3" s="766" t="s">
        <v>108</v>
      </c>
      <c r="AE3" s="767"/>
      <c r="AF3" s="767"/>
      <c r="AG3" s="768"/>
      <c r="AH3" s="766" t="s">
        <v>109</v>
      </c>
      <c r="AI3" s="767"/>
      <c r="AJ3" s="767"/>
      <c r="AK3" s="767"/>
      <c r="AL3" s="767"/>
      <c r="AM3" s="768"/>
      <c r="AN3" s="766" t="s">
        <v>64</v>
      </c>
      <c r="AO3" s="767"/>
      <c r="AP3" s="767"/>
      <c r="AQ3" s="767"/>
      <c r="AR3" s="767"/>
      <c r="AS3" s="767"/>
      <c r="AT3" s="767"/>
      <c r="AU3" s="767"/>
      <c r="AV3" s="767"/>
      <c r="AW3" s="768"/>
      <c r="AX3" s="785" t="s">
        <v>206</v>
      </c>
      <c r="AY3" s="786"/>
      <c r="AZ3" s="787"/>
      <c r="BA3" s="782" t="s">
        <v>197</v>
      </c>
      <c r="BB3" s="783"/>
      <c r="BC3" s="783"/>
      <c r="BD3" s="784"/>
      <c r="BE3" s="779" t="s">
        <v>203</v>
      </c>
      <c r="BF3" s="780"/>
      <c r="BG3" s="780"/>
      <c r="BH3" s="781"/>
    </row>
    <row r="4" spans="1:61" ht="16.2" customHeight="1" thickBot="1" x14ac:dyDescent="0.35">
      <c r="A4" s="773"/>
      <c r="B4" s="775"/>
      <c r="C4" s="775"/>
      <c r="D4" s="760"/>
      <c r="E4" s="761"/>
      <c r="F4" s="746" t="s">
        <v>110</v>
      </c>
      <c r="G4" s="746" t="s">
        <v>111</v>
      </c>
      <c r="H4" s="754" t="s">
        <v>112</v>
      </c>
      <c r="I4" s="755"/>
      <c r="J4" s="760"/>
      <c r="K4" s="761"/>
      <c r="L4" s="760"/>
      <c r="M4" s="761"/>
      <c r="N4" s="760"/>
      <c r="O4" s="761"/>
      <c r="P4" s="762"/>
      <c r="Q4" s="765"/>
      <c r="R4" s="765"/>
      <c r="S4" s="763"/>
      <c r="T4" s="762"/>
      <c r="U4" s="765"/>
      <c r="V4" s="765"/>
      <c r="W4" s="763"/>
      <c r="X4" s="754" t="s">
        <v>39</v>
      </c>
      <c r="Y4" s="755"/>
      <c r="Z4" s="754" t="s">
        <v>70</v>
      </c>
      <c r="AA4" s="755"/>
      <c r="AB4" s="758" t="s">
        <v>193</v>
      </c>
      <c r="AC4" s="759"/>
      <c r="AD4" s="754" t="s">
        <v>39</v>
      </c>
      <c r="AE4" s="755"/>
      <c r="AF4" s="754" t="s">
        <v>70</v>
      </c>
      <c r="AG4" s="755"/>
      <c r="AH4" s="754" t="s">
        <v>39</v>
      </c>
      <c r="AI4" s="755"/>
      <c r="AJ4" s="754" t="s">
        <v>214</v>
      </c>
      <c r="AK4" s="755"/>
      <c r="AL4" s="754" t="s">
        <v>70</v>
      </c>
      <c r="AM4" s="755"/>
      <c r="AN4" s="769" t="s">
        <v>39</v>
      </c>
      <c r="AO4" s="771"/>
      <c r="AP4" s="771"/>
      <c r="AQ4" s="771"/>
      <c r="AR4" s="769" t="s">
        <v>70</v>
      </c>
      <c r="AS4" s="771"/>
      <c r="AT4" s="771"/>
      <c r="AU4" s="771"/>
      <c r="AV4" s="771"/>
      <c r="AW4" s="770"/>
      <c r="AX4" s="788"/>
      <c r="AY4" s="789"/>
      <c r="AZ4" s="790"/>
      <c r="BA4" s="776" t="s">
        <v>204</v>
      </c>
      <c r="BB4" s="777" t="s">
        <v>202</v>
      </c>
      <c r="BC4" s="777" t="s">
        <v>201</v>
      </c>
      <c r="BD4" s="776" t="s">
        <v>200</v>
      </c>
      <c r="BE4" s="776" t="s">
        <v>204</v>
      </c>
      <c r="BF4" s="776" t="s">
        <v>202</v>
      </c>
      <c r="BG4" s="776" t="s">
        <v>201</v>
      </c>
      <c r="BH4" s="776" t="s">
        <v>200</v>
      </c>
    </row>
    <row r="5" spans="1:61" ht="16.2" thickBot="1" x14ac:dyDescent="0.35">
      <c r="A5" s="773"/>
      <c r="B5" s="775"/>
      <c r="C5" s="775"/>
      <c r="D5" s="762"/>
      <c r="E5" s="763"/>
      <c r="F5" s="747"/>
      <c r="G5" s="747"/>
      <c r="H5" s="756"/>
      <c r="I5" s="757"/>
      <c r="J5" s="762"/>
      <c r="K5" s="763"/>
      <c r="L5" s="762"/>
      <c r="M5" s="763"/>
      <c r="N5" s="762"/>
      <c r="O5" s="763"/>
      <c r="P5" s="769" t="s">
        <v>39</v>
      </c>
      <c r="Q5" s="770"/>
      <c r="R5" s="769" t="s">
        <v>113</v>
      </c>
      <c r="S5" s="771"/>
      <c r="T5" s="769" t="s">
        <v>39</v>
      </c>
      <c r="U5" s="770"/>
      <c r="V5" s="769" t="s">
        <v>113</v>
      </c>
      <c r="W5" s="770"/>
      <c r="X5" s="756"/>
      <c r="Y5" s="757"/>
      <c r="Z5" s="756"/>
      <c r="AA5" s="757"/>
      <c r="AB5" s="762"/>
      <c r="AC5" s="763"/>
      <c r="AD5" s="756"/>
      <c r="AE5" s="757"/>
      <c r="AF5" s="756"/>
      <c r="AG5" s="757"/>
      <c r="AH5" s="756"/>
      <c r="AI5" s="757"/>
      <c r="AJ5" s="756"/>
      <c r="AK5" s="757"/>
      <c r="AL5" s="756"/>
      <c r="AM5" s="757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94" t="s">
        <v>117</v>
      </c>
      <c r="AU5" s="755"/>
      <c r="AV5" s="795" t="s">
        <v>118</v>
      </c>
      <c r="AW5" s="796"/>
      <c r="AX5" s="791"/>
      <c r="AY5" s="792"/>
      <c r="AZ5" s="793"/>
      <c r="BA5" s="777"/>
      <c r="BB5" s="777"/>
      <c r="BC5" s="777"/>
      <c r="BD5" s="777"/>
      <c r="BE5" s="777"/>
      <c r="BF5" s="777"/>
      <c r="BG5" s="777"/>
      <c r="BH5" s="777"/>
    </row>
    <row r="6" spans="1:61" ht="16.5" customHeight="1" thickBot="1" x14ac:dyDescent="0.35">
      <c r="A6" s="774"/>
      <c r="B6" s="775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77"/>
      <c r="BB6" s="777"/>
      <c r="BC6" s="777"/>
      <c r="BD6" s="777"/>
      <c r="BE6" s="778"/>
      <c r="BF6" s="778"/>
      <c r="BG6" s="778"/>
      <c r="BH6" s="778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3055.5351159629258</v>
      </c>
      <c r="N34" s="451"/>
      <c r="O34" s="604">
        <f>'TABLE OUTPUTS'!F35/0.9</f>
        <v>4796.5289853361846</v>
      </c>
      <c r="P34" s="451"/>
      <c r="Q34" s="605"/>
      <c r="R34" s="605"/>
      <c r="S34" s="605"/>
      <c r="T34" s="451"/>
      <c r="U34" s="606">
        <f>'TABLE OUTPUTS'!AF35</f>
        <v>2.4203882811712325</v>
      </c>
      <c r="V34" s="451"/>
      <c r="W34" s="607">
        <f>'TABLE OUTPUTS'!AE35</f>
        <v>15.955646975448406</v>
      </c>
      <c r="X34" s="608"/>
      <c r="Y34" s="604">
        <f>'TABLE OUTPUTS'!F35</f>
        <v>4316.8760868025665</v>
      </c>
      <c r="Z34" s="609"/>
      <c r="AA34" s="604">
        <f>'TABLE OUTPUTS'!E35</f>
        <v>1527.7675579814629</v>
      </c>
      <c r="AB34" s="451"/>
      <c r="AC34" s="604">
        <f>'TABLE OUTPUTS'!B35</f>
        <v>519.62756574953869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6915.9400781178756</v>
      </c>
      <c r="AJ34" s="609"/>
      <c r="AK34" s="604">
        <f>AQ34-(Y34-AO34)</f>
        <v>762.9275281444211</v>
      </c>
      <c r="AL34" s="610"/>
      <c r="AM34" s="610"/>
      <c r="AN34" s="611"/>
      <c r="AO34" s="612">
        <f>'TABLE OUTPUTS'!K35</f>
        <v>231.75435627159857</v>
      </c>
      <c r="AP34" s="640"/>
      <c r="AQ34" s="600">
        <f>'TABLE OUTPUTS'!M35</f>
        <v>4848.049258675389</v>
      </c>
      <c r="AR34" s="597"/>
      <c r="AS34" s="600">
        <f>'TABLE OUTPUTS'!J35</f>
        <v>1527.7675579814627</v>
      </c>
      <c r="AT34" s="610"/>
      <c r="AU34" s="612">
        <f>'TABLE OUTPUTS'!G35</f>
        <v>519.62756574953835</v>
      </c>
      <c r="AV34" s="613"/>
      <c r="AW34" s="604">
        <f>'TABLE OUTPUTS'!I35</f>
        <v>106.2326147859812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3496.6338281999733</v>
      </c>
      <c r="N35" s="451"/>
      <c r="O35" s="604">
        <f>'TABLE OUTPUTS'!F36/0.9</f>
        <v>5003.5656464854619</v>
      </c>
      <c r="P35" s="451"/>
      <c r="Q35" s="605"/>
      <c r="R35" s="605"/>
      <c r="S35" s="605"/>
      <c r="T35" s="451"/>
      <c r="U35" s="606">
        <f>'TABLE OUTPUTS'!AF36</f>
        <v>2.6821452385150519</v>
      </c>
      <c r="V35" s="451"/>
      <c r="W35" s="607">
        <f>'TABLE OUTPUTS'!AE36</f>
        <v>18.052117735675147</v>
      </c>
      <c r="X35" s="608"/>
      <c r="Y35" s="604">
        <f>'TABLE OUTPUTS'!F36</f>
        <v>4503.2090818369161</v>
      </c>
      <c r="Z35" s="609"/>
      <c r="AA35" s="604">
        <f>'TABLE OUTPUTS'!E36</f>
        <v>1748.3169140999867</v>
      </c>
      <c r="AB35" s="451"/>
      <c r="AC35" s="604">
        <f>'TABLE OUTPUTS'!B36</f>
        <v>597.57316673246476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8984.434589268074</v>
      </c>
      <c r="AJ35" s="609"/>
      <c r="AK35" s="604">
        <f t="shared" ref="AK35:AK45" si="41">AQ35-(Y35-AO35)</f>
        <v>1295.9469319167683</v>
      </c>
      <c r="AL35" s="610"/>
      <c r="AM35" s="610"/>
      <c r="AN35" s="611"/>
      <c r="AO35" s="612">
        <f>'TABLE OUTPUTS'!K36</f>
        <v>259.76120670327731</v>
      </c>
      <c r="AP35" s="640"/>
      <c r="AQ35" s="600">
        <f>'TABLE OUTPUTS'!M36</f>
        <v>5539.3948070504075</v>
      </c>
      <c r="AR35" s="597"/>
      <c r="AS35" s="600">
        <f>'TABLE OUTPUTS'!J36</f>
        <v>1748.3169140999871</v>
      </c>
      <c r="AT35" s="610"/>
      <c r="AU35" s="612">
        <f>'TABLE OUTPUTS'!G36</f>
        <v>597.57316673246487</v>
      </c>
      <c r="AV35" s="613"/>
      <c r="AW35" s="604">
        <f>'TABLE OUTPUTS'!I36</f>
        <v>107.03280117908847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3648.0888128148977</v>
      </c>
      <c r="N36" s="253"/>
      <c r="O36" s="529">
        <f>'TABLE OUTPUTS'!F37/0.9</f>
        <v>5205.9889551779524</v>
      </c>
      <c r="P36" s="253"/>
      <c r="Q36" s="254"/>
      <c r="R36" s="254"/>
      <c r="S36" s="254"/>
      <c r="T36" s="253"/>
      <c r="U36" s="530">
        <f>'TABLE OUTPUTS'!AF37</f>
        <v>2.7452058682282923</v>
      </c>
      <c r="V36" s="253"/>
      <c r="W36" s="531">
        <f>'TABLE OUTPUTS'!AE37</f>
        <v>18.620621288930586</v>
      </c>
      <c r="X36" s="208"/>
      <c r="Y36" s="529">
        <f>'TABLE OUTPUTS'!F37</f>
        <v>4685.390059660157</v>
      </c>
      <c r="Z36" s="256"/>
      <c r="AA36" s="529">
        <f>'TABLE OUTPUTS'!E37</f>
        <v>1824.0444064074488</v>
      </c>
      <c r="AB36" s="253"/>
      <c r="AC36" s="529">
        <f>'TABLE OUTPUTS'!B37</f>
        <v>615.80720452500714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9520.7868886121141</v>
      </c>
      <c r="AJ36" s="256"/>
      <c r="AK36" s="529">
        <f t="shared" si="41"/>
        <v>1373.5923296104593</v>
      </c>
      <c r="AL36" s="255"/>
      <c r="AM36" s="255"/>
      <c r="AN36" s="250"/>
      <c r="AO36" s="532">
        <f>'TABLE OUTPUTS'!K37</f>
        <v>268.91570000166752</v>
      </c>
      <c r="AP36" s="17"/>
      <c r="AQ36" s="460">
        <f>'TABLE OUTPUTS'!M37</f>
        <v>5790.0666892689487</v>
      </c>
      <c r="AR36" s="391"/>
      <c r="AS36" s="460">
        <f>'TABLE OUTPUTS'!J37</f>
        <v>1824.0444064074491</v>
      </c>
      <c r="AT36" s="257"/>
      <c r="AU36" s="443">
        <f>'TABLE OUTPUTS'!G37</f>
        <v>615.80720452500736</v>
      </c>
      <c r="AV36" s="175"/>
      <c r="AW36" s="534">
        <f>'TABLE OUTPUTS'!I37</f>
        <v>113.66355054731918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3820.5062823626481</v>
      </c>
      <c r="N37" s="253"/>
      <c r="O37" s="529">
        <f>'TABLE OUTPUTS'!F38/0.9</f>
        <v>5435.3354843773013</v>
      </c>
      <c r="P37" s="253"/>
      <c r="Q37" s="254"/>
      <c r="R37" s="254"/>
      <c r="S37" s="254"/>
      <c r="T37" s="253"/>
      <c r="U37" s="530">
        <f>'TABLE OUTPUTS'!AF38</f>
        <v>2.8042628074054994</v>
      </c>
      <c r="V37" s="253"/>
      <c r="W37" s="531">
        <f>'TABLE OUTPUTS'!AE38</f>
        <v>19.279711964769472</v>
      </c>
      <c r="X37" s="208"/>
      <c r="Y37" s="529">
        <f>'TABLE OUTPUTS'!F38</f>
        <v>4891.8019359395712</v>
      </c>
      <c r="Z37" s="256"/>
      <c r="AA37" s="529">
        <f>'TABLE OUTPUTS'!E38</f>
        <v>1910.2531411813241</v>
      </c>
      <c r="AB37" s="253"/>
      <c r="AC37" s="529">
        <f>'TABLE OUTPUTS'!B38</f>
        <v>634.55465047247912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10093.182966741779</v>
      </c>
      <c r="AJ37" s="256"/>
      <c r="AK37" s="529">
        <f t="shared" si="41"/>
        <v>1464.2779296489834</v>
      </c>
      <c r="AL37" s="255"/>
      <c r="AM37" s="255"/>
      <c r="AN37" s="250"/>
      <c r="AO37" s="532">
        <f>'TABLE OUTPUTS'!K38</f>
        <v>277.84916322054426</v>
      </c>
      <c r="AP37" s="17"/>
      <c r="AQ37" s="460">
        <f>'TABLE OUTPUTS'!M38</f>
        <v>6078.2307023680105</v>
      </c>
      <c r="AR37" s="391"/>
      <c r="AS37" s="460">
        <f>'TABLE OUTPUTS'!J38</f>
        <v>1910.2531411813238</v>
      </c>
      <c r="AT37" s="257"/>
      <c r="AU37" s="443">
        <f>'TABLE OUTPUTS'!G38</f>
        <v>634.55465047247912</v>
      </c>
      <c r="AV37" s="175"/>
      <c r="AW37" s="534">
        <f>'TABLE OUTPUTS'!I38</f>
        <v>121.66103980911268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4016.83386995198</v>
      </c>
      <c r="N38" s="253"/>
      <c r="O38" s="529">
        <f>'TABLE OUTPUTS'!F39/0.9</f>
        <v>5691.8425963674235</v>
      </c>
      <c r="P38" s="253"/>
      <c r="Q38" s="254"/>
      <c r="R38" s="254"/>
      <c r="S38" s="254"/>
      <c r="T38" s="253"/>
      <c r="U38" s="530">
        <f>'TABLE OUTPUTS'!AF39</f>
        <v>2.8596553349843177</v>
      </c>
      <c r="V38" s="253"/>
      <c r="W38" s="531">
        <f>'TABLE OUTPUTS'!AE39</f>
        <v>20.040781058767671</v>
      </c>
      <c r="X38" s="208"/>
      <c r="Y38" s="529">
        <f>'TABLE OUTPUTS'!F39</f>
        <v>5122.6583367306812</v>
      </c>
      <c r="Z38" s="256"/>
      <c r="AA38" s="529">
        <f>'TABLE OUTPUTS'!E39</f>
        <v>2008.41693497599</v>
      </c>
      <c r="AB38" s="253"/>
      <c r="AC38" s="529">
        <f>'TABLE OUTPUTS'!B39</f>
        <v>653.84648730446588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10711.528369364347</v>
      </c>
      <c r="AJ38" s="256"/>
      <c r="AK38" s="529">
        <f t="shared" si="41"/>
        <v>1573.1550971438855</v>
      </c>
      <c r="AL38" s="255"/>
      <c r="AM38" s="255"/>
      <c r="AN38" s="250"/>
      <c r="AO38" s="532">
        <f>'TABLE OUTPUTS'!K39</f>
        <v>286.58464887845588</v>
      </c>
      <c r="AP38" s="17"/>
      <c r="AQ38" s="460">
        <f>'TABLE OUTPUTS'!M39</f>
        <v>6409.2287849961112</v>
      </c>
      <c r="AR38" s="391"/>
      <c r="AS38" s="460">
        <f>'TABLE OUTPUTS'!J39</f>
        <v>2008.4169349759902</v>
      </c>
      <c r="AT38" s="257"/>
      <c r="AU38" s="443">
        <f>'TABLE OUTPUTS'!G39</f>
        <v>653.84648730446577</v>
      </c>
      <c r="AV38" s="175"/>
      <c r="AW38" s="534">
        <f>'TABLE OUTPUTS'!I39</f>
        <v>131.26619476387927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4240.0989653631041</v>
      </c>
      <c r="N39" s="253"/>
      <c r="O39" s="529">
        <f>'TABLE OUTPUTS'!F40/0.9</f>
        <v>5985.1607005557744</v>
      </c>
      <c r="P39" s="253"/>
      <c r="Q39" s="254"/>
      <c r="R39" s="254"/>
      <c r="S39" s="254"/>
      <c r="T39" s="253"/>
      <c r="U39" s="530">
        <f>'TABLE OUTPUTS'!AF40</f>
        <v>2.9040983194832029</v>
      </c>
      <c r="V39" s="253"/>
      <c r="W39" s="531">
        <f>'TABLE OUTPUTS'!AE40</f>
        <v>20.91498437511088</v>
      </c>
      <c r="X39" s="208"/>
      <c r="Y39" s="529">
        <f>'TABLE OUTPUTS'!F40</f>
        <v>5386.6446305001973</v>
      </c>
      <c r="Z39" s="256"/>
      <c r="AA39" s="529">
        <f>'TABLE OUTPUTS'!E40</f>
        <v>2120.049482681552</v>
      </c>
      <c r="AB39" s="253"/>
      <c r="AC39" s="529">
        <f>'TABLE OUTPUTS'!B40</f>
        <v>673.64820406833269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11364.207944778931</v>
      </c>
      <c r="AJ39" s="256"/>
      <c r="AK39" s="529">
        <f t="shared" si="41"/>
        <v>1696.3753542476898</v>
      </c>
      <c r="AL39" s="255"/>
      <c r="AM39" s="255"/>
      <c r="AN39" s="250"/>
      <c r="AO39" s="532">
        <f>'TABLE OUTPUTS'!K40</f>
        <v>294.37421656424681</v>
      </c>
      <c r="AP39" s="17"/>
      <c r="AQ39" s="460">
        <f>'TABLE OUTPUTS'!M40</f>
        <v>6788.64576818364</v>
      </c>
      <c r="AR39" s="391"/>
      <c r="AS39" s="460">
        <f>'TABLE OUTPUTS'!J40</f>
        <v>2120.049482681552</v>
      </c>
      <c r="AT39" s="257"/>
      <c r="AU39" s="443">
        <f>'TABLE OUTPUTS'!G40</f>
        <v>673.64820406833257</v>
      </c>
      <c r="AV39" s="175"/>
      <c r="AW39" s="534">
        <f>'TABLE OUTPUTS'!I40</f>
        <v>142.76018718829042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4494.3251170243911</v>
      </c>
      <c r="N40" s="451"/>
      <c r="O40" s="604">
        <f>'TABLE OUTPUTS'!F41/0.9</f>
        <v>6319.7291149322718</v>
      </c>
      <c r="P40" s="451"/>
      <c r="Q40" s="605"/>
      <c r="R40" s="605"/>
      <c r="S40" s="605"/>
      <c r="T40" s="451"/>
      <c r="U40" s="606">
        <f>'TABLE OUTPUTS'!AF41</f>
        <v>2.9378138272807925</v>
      </c>
      <c r="V40" s="451"/>
      <c r="W40" s="607">
        <f>'TABLE OUTPUTS'!AE41</f>
        <v>21.91780645170039</v>
      </c>
      <c r="X40" s="608"/>
      <c r="Y40" s="604">
        <f>'TABLE OUTPUTS'!F41</f>
        <v>5687.7562034390448</v>
      </c>
      <c r="Z40" s="609"/>
      <c r="AA40" s="604">
        <f>'TABLE OUTPUTS'!E41</f>
        <v>2247.1625585121956</v>
      </c>
      <c r="AB40" s="451"/>
      <c r="AC40" s="604">
        <f>'TABLE OUTPUTS'!B41</f>
        <v>693.98581658391379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12058.843385069711</v>
      </c>
      <c r="AJ40" s="609"/>
      <c r="AK40" s="604">
        <f t="shared" si="41"/>
        <v>1837.252977414395</v>
      </c>
      <c r="AL40" s="610"/>
      <c r="AM40" s="610"/>
      <c r="AN40" s="611"/>
      <c r="AO40" s="612">
        <f>'TABLE OUTPUTS'!K41</f>
        <v>301.20465070685236</v>
      </c>
      <c r="AP40" s="603"/>
      <c r="AQ40" s="600">
        <f>'TABLE OUTPUTS'!M41</f>
        <v>7223.8045301465872</v>
      </c>
      <c r="AR40" s="597"/>
      <c r="AS40" s="600">
        <f>'TABLE OUTPUTS'!J41</f>
        <v>2247.1625585121956</v>
      </c>
      <c r="AT40" s="610"/>
      <c r="AU40" s="612">
        <f>'TABLE OUTPUTS'!G41</f>
        <v>693.98581658391379</v>
      </c>
      <c r="AV40" s="613"/>
      <c r="AW40" s="604">
        <f>'TABLE OUTPUTS'!I41</f>
        <v>156.50186685453079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4692.2355222174683</v>
      </c>
      <c r="N41" s="253"/>
      <c r="O41" s="529">
        <f>'TABLE OUTPUTS'!F42/0.9</f>
        <v>6715.5954477553851</v>
      </c>
      <c r="P41" s="253"/>
      <c r="Q41" s="254"/>
      <c r="R41" s="254"/>
      <c r="S41" s="254"/>
      <c r="T41" s="253"/>
      <c r="U41" s="530">
        <f>'TABLE OUTPUTS'!AF42</f>
        <v>3.0765514450284033</v>
      </c>
      <c r="V41" s="253"/>
      <c r="W41" s="531">
        <f>'TABLE OUTPUTS'!AE42</f>
        <v>22.623693717068885</v>
      </c>
      <c r="X41" s="208"/>
      <c r="Y41" s="529">
        <f>'TABLE OUTPUTS'!F42</f>
        <v>6044.0359029798465</v>
      </c>
      <c r="Z41" s="256"/>
      <c r="AA41" s="529">
        <f>'TABLE OUTPUTS'!E42</f>
        <v>2346.1177611087342</v>
      </c>
      <c r="AB41" s="253"/>
      <c r="AC41" s="529">
        <f>'TABLE OUTPUTS'!B42</f>
        <v>667.72874823421807</v>
      </c>
      <c r="AD41" s="256"/>
      <c r="AE41" s="529">
        <f>'TABLE OUTPUTS'!S42</f>
        <v>0</v>
      </c>
      <c r="AF41" s="256"/>
      <c r="AG41" s="530">
        <f>'TABLE OUTPUTS'!R42</f>
        <v>2.1000000000000001E-2</v>
      </c>
      <c r="AH41" s="256"/>
      <c r="AI41" s="529">
        <f>'TABLE OUTPUTS'!X42</f>
        <v>12825.962856612778</v>
      </c>
      <c r="AJ41" s="256"/>
      <c r="AK41" s="529">
        <f t="shared" si="41"/>
        <v>1895.0213785322167</v>
      </c>
      <c r="AL41" s="255"/>
      <c r="AM41" s="255"/>
      <c r="AN41" s="250"/>
      <c r="AO41" s="532">
        <f>'TABLE OUTPUTS'!K42</f>
        <v>319.04392264204648</v>
      </c>
      <c r="AP41" s="17"/>
      <c r="AQ41" s="460">
        <f>'TABLE OUTPUTS'!M42</f>
        <v>7620.0133588700164</v>
      </c>
      <c r="AR41" s="391"/>
      <c r="AS41" s="460">
        <f>'TABLE OUTPUTS'!J42</f>
        <v>2346.1177611087342</v>
      </c>
      <c r="AT41" s="257"/>
      <c r="AU41" s="443">
        <f>'TABLE OUTPUTS'!G42</f>
        <v>667.7287482342183</v>
      </c>
      <c r="AV41" s="175"/>
      <c r="AW41" s="534">
        <f>'TABLE OUTPUTS'!I42</f>
        <v>173.09802046169511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4922.1964106021469</v>
      </c>
      <c r="N42" s="253"/>
      <c r="O42" s="529">
        <f>'TABLE OUTPUTS'!F43/0.9</f>
        <v>7168.2977704173381</v>
      </c>
      <c r="P42" s="253"/>
      <c r="Q42" s="254"/>
      <c r="R42" s="254"/>
      <c r="S42" s="254"/>
      <c r="T42" s="253"/>
      <c r="U42" s="530">
        <f>'TABLE OUTPUTS'!AF43</f>
        <v>3.2314610995910575</v>
      </c>
      <c r="V42" s="253"/>
      <c r="W42" s="531">
        <f>'TABLE OUTPUTS'!AE43</f>
        <v>23.463544343958141</v>
      </c>
      <c r="X42" s="208"/>
      <c r="Y42" s="529">
        <f>'TABLE OUTPUTS'!F43</f>
        <v>6451.4679933756042</v>
      </c>
      <c r="Z42" s="256"/>
      <c r="AA42" s="529">
        <f>'TABLE OUTPUTS'!E43</f>
        <v>2461.0982053010734</v>
      </c>
      <c r="AB42" s="253"/>
      <c r="AC42" s="529">
        <f>'TABLE OUTPUTS'!B43</f>
        <v>636.87536632901652</v>
      </c>
      <c r="AD42" s="256"/>
      <c r="AE42" s="529">
        <f>'TABLE OUTPUTS'!S43</f>
        <v>0</v>
      </c>
      <c r="AF42" s="256"/>
      <c r="AG42" s="530">
        <f>'TABLE OUTPUTS'!R43</f>
        <v>2.1000000000000001E-2</v>
      </c>
      <c r="AH42" s="256"/>
      <c r="AI42" s="529">
        <f>'TABLE OUTPUTS'!X43</f>
        <v>13697.59357598787</v>
      </c>
      <c r="AJ42" s="256"/>
      <c r="AK42" s="529">
        <f t="shared" si="41"/>
        <v>1968.5216564545826</v>
      </c>
      <c r="AL42" s="255"/>
      <c r="AM42" s="255"/>
      <c r="AN42" s="250"/>
      <c r="AO42" s="532">
        <f>'TABLE OUTPUTS'!K43</f>
        <v>338.94892417443589</v>
      </c>
      <c r="AP42" s="17"/>
      <c r="AQ42" s="460">
        <f>'TABLE OUTPUTS'!M43</f>
        <v>8081.040725655751</v>
      </c>
      <c r="AR42" s="391"/>
      <c r="AS42" s="460">
        <f>'TABLE OUTPUTS'!J43</f>
        <v>2461.098205301073</v>
      </c>
      <c r="AT42" s="257"/>
      <c r="AU42" s="443">
        <f>'TABLE OUTPUTS'!G43</f>
        <v>636.87536632901652</v>
      </c>
      <c r="AV42" s="175"/>
      <c r="AW42" s="534">
        <f>'TABLE OUTPUTS'!I43</f>
        <v>193.00834414434775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5192.7260851534065</v>
      </c>
      <c r="N43" s="253"/>
      <c r="O43" s="529">
        <f>'TABLE OUTPUTS'!F44/0.9</f>
        <v>7685.8440400369836</v>
      </c>
      <c r="P43" s="253"/>
      <c r="Q43" s="254"/>
      <c r="R43" s="254"/>
      <c r="S43" s="254"/>
      <c r="T43" s="253"/>
      <c r="U43" s="530">
        <f>'TABLE OUTPUTS'!AF44</f>
        <v>3.4007694967759958</v>
      </c>
      <c r="V43" s="253"/>
      <c r="W43" s="531">
        <f>'TABLE OUTPUTS'!AE44</f>
        <v>24.472658197728617</v>
      </c>
      <c r="X43" s="208"/>
      <c r="Y43" s="529">
        <f>'TABLE OUTPUTS'!F44</f>
        <v>6917.2596360332855</v>
      </c>
      <c r="Z43" s="256"/>
      <c r="AA43" s="529">
        <f>'TABLE OUTPUTS'!E44</f>
        <v>2596.3630425767033</v>
      </c>
      <c r="AB43" s="253"/>
      <c r="AC43" s="529">
        <f>'TABLE OUTPUTS'!B44</f>
        <v>602.14859957157682</v>
      </c>
      <c r="AD43" s="256"/>
      <c r="AE43" s="529">
        <f>'TABLE OUTPUTS'!S44</f>
        <v>0</v>
      </c>
      <c r="AF43" s="256"/>
      <c r="AG43" s="530">
        <f>'TABLE OUTPUTS'!R44</f>
        <v>2.1000000000000001E-2</v>
      </c>
      <c r="AH43" s="256"/>
      <c r="AI43" s="529">
        <f>'TABLE OUTPUTS'!X44</f>
        <v>14705.545016437827</v>
      </c>
      <c r="AJ43" s="256"/>
      <c r="AK43" s="529">
        <f t="shared" si="41"/>
        <v>2065.0327775100168</v>
      </c>
      <c r="AL43" s="255"/>
      <c r="AM43" s="255"/>
      <c r="AN43" s="250"/>
      <c r="AO43" s="532">
        <f>'TABLE OUTPUTS'!K44</f>
        <v>360.79579775975765</v>
      </c>
      <c r="AP43" s="17"/>
      <c r="AQ43" s="460">
        <f>'TABLE OUTPUTS'!M44</f>
        <v>8621.4966157835443</v>
      </c>
      <c r="AR43" s="391"/>
      <c r="AS43" s="460">
        <f>'TABLE OUTPUTS'!J44</f>
        <v>2596.3630425767033</v>
      </c>
      <c r="AT43" s="257"/>
      <c r="AU43" s="443">
        <f>'TABLE OUTPUTS'!G44</f>
        <v>602.14859957157694</v>
      </c>
      <c r="AV43" s="175"/>
      <c r="AW43" s="534">
        <f>'TABLE OUTPUTS'!I44</f>
        <v>216.95566856842359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5522.5387689293266</v>
      </c>
      <c r="N44" s="253"/>
      <c r="O44" s="529">
        <f>'TABLE OUTPUTS'!F45/0.9</f>
        <v>8197.5015127016013</v>
      </c>
      <c r="P44" s="253"/>
      <c r="Q44" s="254"/>
      <c r="R44" s="254"/>
      <c r="S44" s="254"/>
      <c r="T44" s="253"/>
      <c r="U44" s="530">
        <f>'TABLE OUTPUTS'!AF45</f>
        <v>3.6306054790093976</v>
      </c>
      <c r="V44" s="253"/>
      <c r="W44" s="531">
        <f>'TABLE OUTPUTS'!AE45</f>
        <v>25.67090107129523</v>
      </c>
      <c r="X44" s="208"/>
      <c r="Y44" s="529">
        <f>'TABLE OUTPUTS'!F45</f>
        <v>7377.7513614314412</v>
      </c>
      <c r="Z44" s="256"/>
      <c r="AA44" s="529">
        <f>'TABLE OUTPUTS'!E45</f>
        <v>2761.2693844646633</v>
      </c>
      <c r="AB44" s="253"/>
      <c r="AC44" s="529">
        <f>'TABLE OUTPUTS'!B45</f>
        <v>564.80061342366025</v>
      </c>
      <c r="AD44" s="256"/>
      <c r="AE44" s="529">
        <f>'TABLE OUTPUTS'!S45</f>
        <v>0</v>
      </c>
      <c r="AF44" s="256"/>
      <c r="AG44" s="530">
        <f>'TABLE OUTPUTS'!R45</f>
        <v>6.5896310357920065</v>
      </c>
      <c r="AH44" s="256"/>
      <c r="AI44" s="529">
        <f>'TABLE OUTPUTS'!X45</f>
        <v>16121.354657439037</v>
      </c>
      <c r="AJ44" s="256"/>
      <c r="AK44" s="529">
        <f t="shared" si="41"/>
        <v>2286.6027756049598</v>
      </c>
      <c r="AL44" s="255"/>
      <c r="AM44" s="255"/>
      <c r="AN44" s="250"/>
      <c r="AO44" s="532">
        <f>'TABLE OUTPUTS'!K45</f>
        <v>389.59410192318416</v>
      </c>
      <c r="AP44" s="17"/>
      <c r="AQ44" s="460">
        <f>'TABLE OUTPUTS'!M45</f>
        <v>9274.7600351132169</v>
      </c>
      <c r="AR44" s="391"/>
      <c r="AS44" s="460">
        <f>'TABLE OUTPUTS'!J45</f>
        <v>2754.70075342887</v>
      </c>
      <c r="AT44" s="257"/>
      <c r="AU44" s="443">
        <f>'TABLE OUTPUTS'!G45</f>
        <v>564.80061342366002</v>
      </c>
      <c r="AV44" s="175"/>
      <c r="AW44" s="534">
        <f>'TABLE OUTPUTS'!I45</f>
        <v>242.57843383815251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5928.3095302384781</v>
      </c>
      <c r="N45" s="619"/>
      <c r="O45" s="624">
        <f>'TABLE OUTPUTS'!F46/0.9</f>
        <v>8894.8863849926784</v>
      </c>
      <c r="P45" s="619"/>
      <c r="Q45" s="618"/>
      <c r="R45" s="618"/>
      <c r="S45" s="618"/>
      <c r="T45" s="619"/>
      <c r="U45" s="625">
        <f>'TABLE OUTPUTS'!AF46</f>
        <v>3.9247446269708131</v>
      </c>
      <c r="V45" s="619"/>
      <c r="W45" s="626">
        <f>'TABLE OUTPUTS'!AE46</f>
        <v>27.075669352076158</v>
      </c>
      <c r="X45" s="617"/>
      <c r="Y45" s="624">
        <f>'TABLE OUTPUTS'!F46</f>
        <v>8005.3977464934105</v>
      </c>
      <c r="Z45" s="627"/>
      <c r="AA45" s="624">
        <f>'TABLE OUTPUTS'!E46</f>
        <v>2964.1547651192391</v>
      </c>
      <c r="AB45" s="619"/>
      <c r="AC45" s="624">
        <f>'TABLE OUTPUTS'!B46</f>
        <v>524.84821475456124</v>
      </c>
      <c r="AD45" s="627"/>
      <c r="AE45" s="624">
        <f>'TABLE OUTPUTS'!S46</f>
        <v>0</v>
      </c>
      <c r="AF45" s="627"/>
      <c r="AG45" s="625">
        <f>'TABLE OUTPUTS'!R46</f>
        <v>25.431349849727191</v>
      </c>
      <c r="AH45" s="627"/>
      <c r="AI45" s="624">
        <f>'TABLE OUTPUTS'!X46</f>
        <v>17829.816824444111</v>
      </c>
      <c r="AJ45" s="627"/>
      <c r="AK45" s="624">
        <f t="shared" si="41"/>
        <v>2492.7846715708874</v>
      </c>
      <c r="AL45" s="628"/>
      <c r="AM45" s="628"/>
      <c r="AN45" s="615"/>
      <c r="AO45" s="629">
        <f>'TABLE OUTPUTS'!K46</f>
        <v>425.98471727108347</v>
      </c>
      <c r="AP45" s="630"/>
      <c r="AQ45" s="631">
        <f>'TABLE OUTPUTS'!M46</f>
        <v>10072.197700793215</v>
      </c>
      <c r="AR45" s="632"/>
      <c r="AS45" s="631">
        <f>'TABLE OUTPUTS'!J46</f>
        <v>2938.744415269512</v>
      </c>
      <c r="AT45" s="628"/>
      <c r="AU45" s="629">
        <f>'TABLE OUTPUTS'!G46</f>
        <v>524.84821475456124</v>
      </c>
      <c r="AV45" s="633"/>
      <c r="AW45" s="624">
        <f>'TABLE OUTPUTS'!I46</f>
        <v>268.46524340020051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50" t="s">
        <v>127</v>
      </c>
      <c r="D52" s="751"/>
      <c r="E52" s="748" t="s">
        <v>128</v>
      </c>
      <c r="F52" s="749"/>
      <c r="G52" s="746" t="s">
        <v>112</v>
      </c>
      <c r="H52" s="752" t="s">
        <v>129</v>
      </c>
      <c r="I52" s="752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53"/>
      <c r="I53" s="753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  <mergeCell ref="BH4:BH6"/>
    <mergeCell ref="BE3:BH3"/>
    <mergeCell ref="BB4:BB6"/>
    <mergeCell ref="BC4:BC6"/>
    <mergeCell ref="BA4:BA6"/>
    <mergeCell ref="BD4:BD6"/>
    <mergeCell ref="BA3:BD3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C52:D52"/>
    <mergeCell ref="E52:F52"/>
    <mergeCell ref="G52:G53"/>
    <mergeCell ref="H52:H53"/>
    <mergeCell ref="I52:I5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72"/>
      <c r="B3" s="798" t="s">
        <v>88</v>
      </c>
      <c r="C3" s="795"/>
      <c r="D3" s="795"/>
      <c r="E3" s="796"/>
      <c r="F3" s="766" t="s">
        <v>89</v>
      </c>
      <c r="G3" s="767"/>
      <c r="H3" s="768"/>
      <c r="I3" s="766" t="s">
        <v>270</v>
      </c>
      <c r="J3" s="768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66" t="s">
        <v>221</v>
      </c>
      <c r="P4" s="767"/>
      <c r="Q4" s="768"/>
      <c r="R4" s="766" t="s">
        <v>192</v>
      </c>
      <c r="S4" s="767"/>
      <c r="T4" s="768"/>
      <c r="U4" s="766" t="s">
        <v>222</v>
      </c>
      <c r="V4" s="767"/>
      <c r="W4" s="768"/>
      <c r="X4" s="766" t="s">
        <v>223</v>
      </c>
      <c r="Y4" s="767"/>
      <c r="Z4" s="768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754.57999192206978</v>
      </c>
      <c r="AO6" s="70">
        <f t="shared" si="12"/>
        <v>1059.4367831280679</v>
      </c>
      <c r="AP6" s="70">
        <f t="shared" si="12"/>
        <v>97.74707413422972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1059.4367831280683</v>
      </c>
      <c r="AU6" s="70">
        <f t="shared" si="12"/>
        <v>95.751636940187382</v>
      </c>
      <c r="AV6" s="659">
        <f>SUM(AS6:AU6)</f>
        <v>1909.7684119903254</v>
      </c>
      <c r="AW6" s="70">
        <f t="shared" si="12"/>
        <v>217.21155814113021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6.9999999999994511E-3</v>
      </c>
      <c r="BC6" s="730">
        <f t="shared" ref="BC6:BC18" si="15">SUM(AZ6:BB6)</f>
        <v>2.1000000000000574E-2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2.0024371940423449</v>
      </c>
      <c r="BH6" s="730">
        <f t="shared" ref="BH6:BH18" si="16">SUM(BE6:BG6)</f>
        <v>2.0164371940423447</v>
      </c>
      <c r="BI6" s="71">
        <f t="shared" si="13"/>
        <v>-8806.1666794584671</v>
      </c>
      <c r="BJ6" s="166">
        <f t="shared" ref="BJ6:BJ39" si="17">AN6-AS6-AZ6-BE6</f>
        <v>-1.3999999999884209E-2</v>
      </c>
      <c r="BK6" s="68">
        <f t="shared" ref="BK6:BK39" si="18">AO6-AT6-BA6-BF6</f>
        <v>-1.4000000000457972E-2</v>
      </c>
      <c r="BL6" s="68">
        <f t="shared" ref="BL6:BL39" si="19">AP6-AU6-BB6-BG6</f>
        <v>-1.4000000000005786E-2</v>
      </c>
      <c r="BM6" s="730">
        <f t="shared" ref="BM6:BM18" si="20">SUM(BJ6:BL6)</f>
        <v>-4.2000000000347967E-2</v>
      </c>
      <c r="BN6" s="69">
        <f t="shared" ref="BN6:BN39" si="21">AR6-AW6-AX6-BD6-BI6</f>
        <v>-1.4000000001033186E-2</v>
      </c>
      <c r="BO6" s="165">
        <f t="shared" ref="BO6:BO18" si="22">(BO19*AS19+BO32*AS32+BO45*AS45+BO58*AS58+BO71*AS71+BO84*AS84+BO97*AS97)/(AS19+AS32+AS45+AS58+AS71+AS84+AS97)</f>
        <v>79291.006026788469</v>
      </c>
      <c r="BP6" s="70">
        <f t="shared" ref="BP6:BP18" si="23">(BP19*AT19+BP32*AT32+BP45*AT45+BP58*AT58+BP71*AT71+BP84*AT84+BP97*AT97)/(AT19+AT32+AT45+AT58+AT71+AT84+AT97)</f>
        <v>79472.188203116209</v>
      </c>
      <c r="BQ6" s="70">
        <f t="shared" ref="BQ6:BQ18" si="24">(BQ19*AU19+BQ32*AU32+BQ45*AU45+BQ58*AU58+BQ71*AU71+BQ84*AU84+BQ97*AU97)/(AU19+AU32+AU45+AU58+AU71+AU84+AU97)</f>
        <v>82941.792586116513</v>
      </c>
      <c r="BR6" s="659">
        <f t="shared" ref="BR6:BR18" si="25">(BR19*AV19+BR32*AV32+BR45*AV45+BR58*AV58+BR71*AV71+BR84*AV84+BR97*AV97)/(AV19+AV32+AV45+AV58+AV71+AV84+AV97)</f>
        <v>79574.558654334222</v>
      </c>
      <c r="BS6" s="71">
        <f t="shared" ref="BS6:BS18" si="26">(BS19*AY19+BS32*AY32+BS45*AY45+BS58*AY58+BS71*AY71+BS84*AY84+BS97*AY97)/(AY19+AY32+AY45+AY58+AY71+AY84+AY97)</f>
        <v>7099.9176596539946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754.57999192206978</v>
      </c>
      <c r="CD6" s="682">
        <f>AO6</f>
        <v>1059.4367831280679</v>
      </c>
      <c r="CE6" s="683">
        <f>AP6</f>
        <v>97.74707413422972</v>
      </c>
      <c r="CF6" s="672">
        <f>AV6</f>
        <v>1909.7684119903254</v>
      </c>
      <c r="CG6" s="673">
        <f>BR6</f>
        <v>79574.558654334222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519.62756574953869</v>
      </c>
      <c r="AO7" s="74">
        <f t="shared" si="12"/>
        <v>901.90737744594298</v>
      </c>
      <c r="AP7" s="74">
        <f t="shared" si="12"/>
        <v>106.23261478598118</v>
      </c>
      <c r="AQ7" s="173">
        <f t="shared" ref="AQ7:AQ17" si="27">SUM(AN7:AP7)</f>
        <v>1527.7675579814629</v>
      </c>
      <c r="AR7" s="75">
        <f t="shared" si="12"/>
        <v>4316.8760868025665</v>
      </c>
      <c r="AS7" s="167">
        <f t="shared" si="12"/>
        <v>519.62756574953835</v>
      </c>
      <c r="AT7" s="74">
        <f t="shared" si="12"/>
        <v>901.90737744594321</v>
      </c>
      <c r="AU7" s="74">
        <f t="shared" si="12"/>
        <v>106.2326147859812</v>
      </c>
      <c r="AV7" s="173">
        <f t="shared" ref="AV7:AV17" si="28">SUM(AS7:AU7)</f>
        <v>1527.7675579814627</v>
      </c>
      <c r="AW7" s="74">
        <f t="shared" si="12"/>
        <v>231.75435627159857</v>
      </c>
      <c r="AX7" s="74">
        <f t="shared" si="13"/>
        <v>11001.068808648844</v>
      </c>
      <c r="AY7" s="510">
        <f t="shared" si="14"/>
        <v>11232.823164920443</v>
      </c>
      <c r="AZ7" s="168">
        <f t="shared" si="13"/>
        <v>7.0000000000032259E-3</v>
      </c>
      <c r="BA7" s="72">
        <f t="shared" si="13"/>
        <v>7.0000000000014495E-3</v>
      </c>
      <c r="BB7" s="72">
        <f t="shared" si="13"/>
        <v>6.9999999999998952E-3</v>
      </c>
      <c r="BC7" s="731">
        <f t="shared" si="15"/>
        <v>2.1000000000004571E-2</v>
      </c>
      <c r="BD7" s="73">
        <f t="shared" si="13"/>
        <v>6.9999999999954526E-3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-6915.9400781178756</v>
      </c>
      <c r="BJ7" s="168">
        <f t="shared" si="17"/>
        <v>-1.3999999999662165E-2</v>
      </c>
      <c r="BK7" s="72">
        <f t="shared" si="18"/>
        <v>-1.4000000000228822E-2</v>
      </c>
      <c r="BL7" s="72">
        <f t="shared" si="19"/>
        <v>-1.4000000000014105E-2</v>
      </c>
      <c r="BM7" s="731">
        <f t="shared" si="20"/>
        <v>-4.1999999999905092E-2</v>
      </c>
      <c r="BN7" s="73">
        <f t="shared" si="21"/>
        <v>-1.4000000001033186E-2</v>
      </c>
      <c r="BO7" s="167">
        <f t="shared" si="22"/>
        <v>105548.44664281661</v>
      </c>
      <c r="BP7" s="74">
        <f t="shared" si="23"/>
        <v>83667.296331925492</v>
      </c>
      <c r="BQ7" s="74">
        <f t="shared" si="24"/>
        <v>93240.033121746106</v>
      </c>
      <c r="BR7" s="173">
        <f t="shared" si="25"/>
        <v>91775.195774465567</v>
      </c>
      <c r="BS7" s="75">
        <f t="shared" si="26"/>
        <v>7420.3539870722461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1527.7675579814629</v>
      </c>
      <c r="CC7" s="684">
        <f t="shared" ref="CC7:CC18" si="37">AN7</f>
        <v>519.62756574953869</v>
      </c>
      <c r="CD7" s="684">
        <f t="shared" ref="CD7:CD18" si="38">AO7</f>
        <v>901.90737744594298</v>
      </c>
      <c r="CE7" s="685">
        <f>AP7</f>
        <v>106.23261478598118</v>
      </c>
      <c r="CF7" s="674">
        <f t="shared" ref="CF7:CF18" si="39">AV7</f>
        <v>1527.7675579814627</v>
      </c>
      <c r="CG7" s="675">
        <f t="shared" ref="CG7:CG18" si="40">BR7</f>
        <v>91775.195774465567</v>
      </c>
      <c r="CH7" s="660">
        <f>CG7/CA7*100-100</f>
        <v>9.5972475699434483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597.57316673246476</v>
      </c>
      <c r="AO8" s="74">
        <f t="shared" si="12"/>
        <v>1043.7109461884336</v>
      </c>
      <c r="AP8" s="74">
        <f t="shared" si="12"/>
        <v>107.03280117908855</v>
      </c>
      <c r="AQ8" s="173">
        <f t="shared" si="27"/>
        <v>1748.3169140999867</v>
      </c>
      <c r="AR8" s="75">
        <f t="shared" si="12"/>
        <v>4503.2090818369161</v>
      </c>
      <c r="AS8" s="167">
        <f t="shared" si="12"/>
        <v>597.57316673246487</v>
      </c>
      <c r="AT8" s="74">
        <f t="shared" si="12"/>
        <v>1043.7109461884338</v>
      </c>
      <c r="AU8" s="74">
        <f t="shared" si="12"/>
        <v>107.03280117908847</v>
      </c>
      <c r="AV8" s="173">
        <f t="shared" si="28"/>
        <v>1748.3169140999871</v>
      </c>
      <c r="AW8" s="74">
        <f t="shared" si="12"/>
        <v>259.76120670327731</v>
      </c>
      <c r="AX8" s="74">
        <f t="shared" si="13"/>
        <v>13227.889464401715</v>
      </c>
      <c r="AY8" s="510">
        <f t="shared" si="14"/>
        <v>13487.650671104991</v>
      </c>
      <c r="AZ8" s="168">
        <f t="shared" si="13"/>
        <v>7.0000000000103313E-3</v>
      </c>
      <c r="BA8" s="72">
        <f t="shared" si="13"/>
        <v>7.0000000000063345E-3</v>
      </c>
      <c r="BB8" s="72">
        <f t="shared" si="13"/>
        <v>7.0000000000001172E-3</v>
      </c>
      <c r="BC8" s="731">
        <f t="shared" si="15"/>
        <v>2.1000000000016783E-2</v>
      </c>
      <c r="BD8" s="73">
        <f t="shared" si="13"/>
        <v>6.9999999999954526E-3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-8984.434589268074</v>
      </c>
      <c r="BJ8" s="168">
        <f t="shared" si="17"/>
        <v>-1.4000000000124017E-2</v>
      </c>
      <c r="BK8" s="72">
        <f t="shared" si="18"/>
        <v>-1.4000000000233707E-2</v>
      </c>
      <c r="BL8" s="72">
        <f t="shared" si="19"/>
        <v>-1.3999999999914851E-2</v>
      </c>
      <c r="BM8" s="731">
        <f t="shared" si="20"/>
        <v>-4.2000000000272576E-2</v>
      </c>
      <c r="BN8" s="73">
        <f t="shared" si="21"/>
        <v>-1.4000000001033186E-2</v>
      </c>
      <c r="BO8" s="167">
        <f t="shared" si="22"/>
        <v>130870.66756083547</v>
      </c>
      <c r="BP8" s="74">
        <f t="shared" si="23"/>
        <v>102221.76478883314</v>
      </c>
      <c r="BQ8" s="74">
        <f t="shared" si="24"/>
        <v>93190.351517059447</v>
      </c>
      <c r="BR8" s="173">
        <f t="shared" si="25"/>
        <v>111461.02682509129</v>
      </c>
      <c r="BS8" s="75">
        <f t="shared" si="26"/>
        <v>7642.2438157455417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1748.3169140999867</v>
      </c>
      <c r="CC8" s="686">
        <f t="shared" si="37"/>
        <v>597.57316673246476</v>
      </c>
      <c r="CD8" s="686">
        <f t="shared" si="38"/>
        <v>1043.7109461884336</v>
      </c>
      <c r="CE8" s="687">
        <f t="shared" ref="CE8:CE18" si="41">AP8</f>
        <v>107.03280117908855</v>
      </c>
      <c r="CF8" s="676">
        <f t="shared" si="39"/>
        <v>1748.3169140999871</v>
      </c>
      <c r="CG8" s="677">
        <f t="shared" si="40"/>
        <v>111461.02682509129</v>
      </c>
      <c r="CH8" s="660">
        <f t="shared" ref="CH8:CH17" si="42">CG8/CA8*100-100</f>
        <v>26.941028673627926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615.80720452500714</v>
      </c>
      <c r="AO9" s="74">
        <f t="shared" si="12"/>
        <v>1094.5736513351226</v>
      </c>
      <c r="AP9" s="74">
        <f t="shared" si="12"/>
        <v>113.66355054731922</v>
      </c>
      <c r="AQ9" s="173">
        <f t="shared" si="27"/>
        <v>1824.0444064074488</v>
      </c>
      <c r="AR9" s="75">
        <f t="shared" si="12"/>
        <v>4685.390059660157</v>
      </c>
      <c r="AS9" s="167">
        <f t="shared" si="12"/>
        <v>615.80720452500736</v>
      </c>
      <c r="AT9" s="74">
        <f t="shared" si="12"/>
        <v>1094.5736513351226</v>
      </c>
      <c r="AU9" s="74">
        <f t="shared" si="12"/>
        <v>113.66355054731918</v>
      </c>
      <c r="AV9" s="173">
        <f t="shared" si="28"/>
        <v>1824.0444064074491</v>
      </c>
      <c r="AW9" s="74">
        <f t="shared" si="12"/>
        <v>268.91570000166752</v>
      </c>
      <c r="AX9" s="74">
        <f t="shared" si="13"/>
        <v>13937.268248270604</v>
      </c>
      <c r="AY9" s="510">
        <f t="shared" si="14"/>
        <v>14206.183948272272</v>
      </c>
      <c r="AZ9" s="168">
        <f t="shared" si="13"/>
        <v>7.0000000000165485E-3</v>
      </c>
      <c r="BA9" s="72">
        <f t="shared" si="13"/>
        <v>6.9999999999996732E-3</v>
      </c>
      <c r="BB9" s="72">
        <f t="shared" si="13"/>
        <v>6.999999999998785E-3</v>
      </c>
      <c r="BC9" s="731">
        <f t="shared" si="15"/>
        <v>2.1000000000015007E-2</v>
      </c>
      <c r="BD9" s="73">
        <f t="shared" si="13"/>
        <v>7.000000000002558E-3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-9520.7868886121141</v>
      </c>
      <c r="BJ9" s="168">
        <f t="shared" si="17"/>
        <v>-1.4000000000243921E-2</v>
      </c>
      <c r="BK9" s="72">
        <f t="shared" si="18"/>
        <v>-1.3999999999999672E-2</v>
      </c>
      <c r="BL9" s="72">
        <f t="shared" si="19"/>
        <v>-1.3999999999956152E-2</v>
      </c>
      <c r="BM9" s="731">
        <f t="shared" si="20"/>
        <v>-4.2000000000199746E-2</v>
      </c>
      <c r="BN9" s="73">
        <f t="shared" si="21"/>
        <v>-1.4000000001033186E-2</v>
      </c>
      <c r="BO9" s="167">
        <f t="shared" si="22"/>
        <v>138307.77056000195</v>
      </c>
      <c r="BP9" s="74">
        <f t="shared" si="23"/>
        <v>105829.02638285776</v>
      </c>
      <c r="BQ9" s="74">
        <f t="shared" si="24"/>
        <v>95833.975984896446</v>
      </c>
      <c r="BR9" s="173">
        <f t="shared" si="25"/>
        <v>116171.19331465581</v>
      </c>
      <c r="BS9" s="75">
        <f t="shared" si="26"/>
        <v>7898.7829608529246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1824.0444064074488</v>
      </c>
      <c r="CC9" s="686">
        <f t="shared" si="37"/>
        <v>615.80720452500714</v>
      </c>
      <c r="CD9" s="686">
        <f t="shared" si="38"/>
        <v>1094.5736513351226</v>
      </c>
      <c r="CE9" s="687">
        <f t="shared" si="41"/>
        <v>113.66355054731922</v>
      </c>
      <c r="CF9" s="676">
        <f t="shared" si="39"/>
        <v>1824.0444064074491</v>
      </c>
      <c r="CG9" s="677">
        <f t="shared" si="40"/>
        <v>116171.19331465581</v>
      </c>
      <c r="CH9" s="660">
        <f t="shared" si="42"/>
        <v>26.827523840798534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634.55465047247912</v>
      </c>
      <c r="AO10" s="74">
        <f t="shared" si="12"/>
        <v>1154.0374508997322</v>
      </c>
      <c r="AP10" s="74">
        <f t="shared" si="12"/>
        <v>121.66103980911271</v>
      </c>
      <c r="AQ10" s="173">
        <f t="shared" si="27"/>
        <v>1910.2531411813241</v>
      </c>
      <c r="AR10" s="75">
        <f t="shared" si="12"/>
        <v>4891.8019359395712</v>
      </c>
      <c r="AS10" s="167">
        <f t="shared" si="12"/>
        <v>634.55465047247912</v>
      </c>
      <c r="AT10" s="74">
        <f t="shared" si="12"/>
        <v>1154.037450899732</v>
      </c>
      <c r="AU10" s="74">
        <f t="shared" si="12"/>
        <v>121.66103980911268</v>
      </c>
      <c r="AV10" s="173">
        <f t="shared" si="28"/>
        <v>1910.2531411813238</v>
      </c>
      <c r="AW10" s="74">
        <f t="shared" si="12"/>
        <v>277.84916322054426</v>
      </c>
      <c r="AX10" s="74">
        <f t="shared" si="13"/>
        <v>14707.142739460807</v>
      </c>
      <c r="AY10" s="510">
        <f t="shared" si="14"/>
        <v>14984.991902681351</v>
      </c>
      <c r="AZ10" s="168">
        <f t="shared" si="13"/>
        <v>7.0000000000121076E-3</v>
      </c>
      <c r="BA10" s="72">
        <f t="shared" si="13"/>
        <v>7.0000000000254303E-3</v>
      </c>
      <c r="BB10" s="72">
        <f t="shared" si="13"/>
        <v>7.0000000000005613E-3</v>
      </c>
      <c r="BC10" s="731">
        <f t="shared" si="15"/>
        <v>2.1000000000038099E-2</v>
      </c>
      <c r="BD10" s="73">
        <f t="shared" si="13"/>
        <v>7.000000000002558E-3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-10093.182966741779</v>
      </c>
      <c r="BJ10" s="168">
        <f t="shared" si="17"/>
        <v>-1.4000000000012107E-2</v>
      </c>
      <c r="BK10" s="72">
        <f t="shared" si="18"/>
        <v>-1.3999999999798056E-2</v>
      </c>
      <c r="BL10" s="72">
        <f t="shared" si="19"/>
        <v>-1.3999999999972139E-2</v>
      </c>
      <c r="BM10" s="731">
        <f t="shared" si="20"/>
        <v>-4.1999999999782302E-2</v>
      </c>
      <c r="BN10" s="73">
        <f t="shared" si="21"/>
        <v>-1.4000000001033186E-2</v>
      </c>
      <c r="BO10" s="167">
        <f t="shared" si="22"/>
        <v>145971.71236524175</v>
      </c>
      <c r="BP10" s="74">
        <f t="shared" si="23"/>
        <v>108744.70985998151</v>
      </c>
      <c r="BQ10" s="74">
        <f t="shared" si="24"/>
        <v>97633.786336384364</v>
      </c>
      <c r="BR10" s="173">
        <f t="shared" si="25"/>
        <v>120403.26996054001</v>
      </c>
      <c r="BS10" s="75">
        <f t="shared" si="26"/>
        <v>8161.7388289450864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1910.2531411813241</v>
      </c>
      <c r="CC10" s="686">
        <f t="shared" si="37"/>
        <v>634.55465047247912</v>
      </c>
      <c r="CD10" s="686">
        <f t="shared" si="38"/>
        <v>1154.0374508997322</v>
      </c>
      <c r="CE10" s="687">
        <f t="shared" si="41"/>
        <v>121.66103980911271</v>
      </c>
      <c r="CF10" s="676">
        <f t="shared" si="39"/>
        <v>1910.2531411813238</v>
      </c>
      <c r="CG10" s="677">
        <f t="shared" si="40"/>
        <v>120403.26996054001</v>
      </c>
      <c r="CH10" s="660">
        <f t="shared" si="42"/>
        <v>26.68388110953272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653.84648730446588</v>
      </c>
      <c r="AO11" s="74">
        <f t="shared" si="12"/>
        <v>1223.3042529076449</v>
      </c>
      <c r="AP11" s="74">
        <f t="shared" si="12"/>
        <v>131.2661947638793</v>
      </c>
      <c r="AQ11" s="173">
        <f t="shared" si="27"/>
        <v>2008.41693497599</v>
      </c>
      <c r="AR11" s="75">
        <f t="shared" si="12"/>
        <v>5122.6583367306812</v>
      </c>
      <c r="AS11" s="167">
        <f t="shared" si="12"/>
        <v>653.84648730446577</v>
      </c>
      <c r="AT11" s="74">
        <f t="shared" si="12"/>
        <v>1223.3042529076452</v>
      </c>
      <c r="AU11" s="74">
        <f t="shared" si="12"/>
        <v>131.26619476387927</v>
      </c>
      <c r="AV11" s="173">
        <f t="shared" si="28"/>
        <v>2008.4169349759902</v>
      </c>
      <c r="AW11" s="74">
        <f t="shared" si="12"/>
        <v>286.58464887845588</v>
      </c>
      <c r="AX11" s="74">
        <f t="shared" si="13"/>
        <v>15547.609057216572</v>
      </c>
      <c r="AY11" s="510">
        <f t="shared" si="14"/>
        <v>15834.193706095028</v>
      </c>
      <c r="AZ11" s="168">
        <f t="shared" si="13"/>
        <v>7.0000000000245421E-3</v>
      </c>
      <c r="BA11" s="72">
        <f t="shared" si="13"/>
        <v>7.0000000000201013E-3</v>
      </c>
      <c r="BB11" s="72">
        <f t="shared" si="13"/>
        <v>6.999999999998785E-3</v>
      </c>
      <c r="BC11" s="731">
        <f t="shared" si="15"/>
        <v>2.1000000000043428E-2</v>
      </c>
      <c r="BD11" s="73">
        <f t="shared" si="13"/>
        <v>7.000000000002558E-3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-10711.528369364347</v>
      </c>
      <c r="BJ11" s="168">
        <f t="shared" si="17"/>
        <v>-1.3999999999910855E-2</v>
      </c>
      <c r="BK11" s="72">
        <f t="shared" si="18"/>
        <v>-1.4000000000247474E-2</v>
      </c>
      <c r="BL11" s="72">
        <f t="shared" si="19"/>
        <v>-1.3999999999970363E-2</v>
      </c>
      <c r="BM11" s="731">
        <f t="shared" si="20"/>
        <v>-4.2000000000128691E-2</v>
      </c>
      <c r="BN11" s="73">
        <f t="shared" si="21"/>
        <v>-1.3999999999214197E-2</v>
      </c>
      <c r="BO11" s="167">
        <f t="shared" si="22"/>
        <v>153847.67188109874</v>
      </c>
      <c r="BP11" s="74">
        <f t="shared" si="23"/>
        <v>110887.18107995551</v>
      </c>
      <c r="BQ11" s="74">
        <f t="shared" si="24"/>
        <v>98524.916944257042</v>
      </c>
      <c r="BR11" s="173">
        <f t="shared" si="25"/>
        <v>124065.13142011264</v>
      </c>
      <c r="BS11" s="75">
        <f t="shared" si="26"/>
        <v>8419.3291964554301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2008.41693497599</v>
      </c>
      <c r="CC11" s="686">
        <f t="shared" si="37"/>
        <v>653.84648730446588</v>
      </c>
      <c r="CD11" s="686">
        <f t="shared" si="38"/>
        <v>1223.3042529076449</v>
      </c>
      <c r="CE11" s="687">
        <f t="shared" si="41"/>
        <v>131.2661947638793</v>
      </c>
      <c r="CF11" s="676">
        <f t="shared" si="39"/>
        <v>2008.4169349759902</v>
      </c>
      <c r="CG11" s="677">
        <f t="shared" si="40"/>
        <v>124065.13142011264</v>
      </c>
      <c r="CH11" s="660">
        <f t="shared" si="42"/>
        <v>26.504408810101737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673.64820406833269</v>
      </c>
      <c r="AO12" s="74">
        <f t="shared" si="12"/>
        <v>1303.6410914249288</v>
      </c>
      <c r="AP12" s="74">
        <f t="shared" si="12"/>
        <v>142.76018718829044</v>
      </c>
      <c r="AQ12" s="173">
        <f t="shared" si="27"/>
        <v>2120.049482681552</v>
      </c>
      <c r="AR12" s="75">
        <f t="shared" si="12"/>
        <v>5386.6446305001973</v>
      </c>
      <c r="AS12" s="167">
        <f t="shared" si="12"/>
        <v>673.64820406833257</v>
      </c>
      <c r="AT12" s="74">
        <f t="shared" si="12"/>
        <v>1303.6410914249291</v>
      </c>
      <c r="AU12" s="74">
        <f t="shared" si="12"/>
        <v>142.76018718829042</v>
      </c>
      <c r="AV12" s="173">
        <f t="shared" si="28"/>
        <v>2120.049482681552</v>
      </c>
      <c r="AW12" s="74">
        <f t="shared" si="12"/>
        <v>294.37421656424681</v>
      </c>
      <c r="AX12" s="74">
        <f t="shared" si="13"/>
        <v>16456.485358714879</v>
      </c>
      <c r="AY12" s="510">
        <f t="shared" si="14"/>
        <v>16750.859575279126</v>
      </c>
      <c r="AZ12" s="168">
        <f t="shared" si="13"/>
        <v>7.0000000000103313E-3</v>
      </c>
      <c r="BA12" s="72">
        <f t="shared" si="13"/>
        <v>7.0000000000032259E-3</v>
      </c>
      <c r="BB12" s="72">
        <f t="shared" si="13"/>
        <v>6.9999999999981188E-3</v>
      </c>
      <c r="BC12" s="731">
        <f t="shared" si="15"/>
        <v>2.1000000000011676E-2</v>
      </c>
      <c r="BD12" s="73">
        <f t="shared" si="13"/>
        <v>7.000000000002558E-3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-11364.207944778931</v>
      </c>
      <c r="BJ12" s="168">
        <f t="shared" si="17"/>
        <v>-1.3999999999896644E-2</v>
      </c>
      <c r="BK12" s="72">
        <f t="shared" si="18"/>
        <v>-1.4000000000230599E-2</v>
      </c>
      <c r="BL12" s="72">
        <f t="shared" si="19"/>
        <v>-1.3999999999969696E-2</v>
      </c>
      <c r="BM12" s="731">
        <f t="shared" si="20"/>
        <v>-4.2000000000096939E-2</v>
      </c>
      <c r="BN12" s="73">
        <f t="shared" si="21"/>
        <v>-1.3999999997395207E-2</v>
      </c>
      <c r="BO12" s="167">
        <f t="shared" si="22"/>
        <v>161925.29060775571</v>
      </c>
      <c r="BP12" s="74">
        <f t="shared" si="23"/>
        <v>112207.07345022055</v>
      </c>
      <c r="BQ12" s="74">
        <f t="shared" si="24"/>
        <v>98478.149443916816</v>
      </c>
      <c r="BR12" s="173">
        <f t="shared" si="25"/>
        <v>127080.61493791026</v>
      </c>
      <c r="BS12" s="75">
        <f t="shared" si="26"/>
        <v>8686.6062272615363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2120.049482681552</v>
      </c>
      <c r="CC12" s="686">
        <f t="shared" si="37"/>
        <v>673.64820406833269</v>
      </c>
      <c r="CD12" s="686">
        <f t="shared" si="38"/>
        <v>1303.6410914249288</v>
      </c>
      <c r="CE12" s="687">
        <f t="shared" si="41"/>
        <v>142.76018718829044</v>
      </c>
      <c r="CF12" s="676">
        <f t="shared" si="39"/>
        <v>2120.049482681552</v>
      </c>
      <c r="CG12" s="677">
        <f t="shared" si="40"/>
        <v>127080.61493791026</v>
      </c>
      <c r="CH12" s="660">
        <f t="shared" si="42"/>
        <v>26.282624837901693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693.98581658391379</v>
      </c>
      <c r="AO13" s="74">
        <f t="shared" si="12"/>
        <v>1396.6748750737511</v>
      </c>
      <c r="AP13" s="74">
        <f t="shared" si="12"/>
        <v>156.50186685453082</v>
      </c>
      <c r="AQ13" s="173">
        <f t="shared" si="27"/>
        <v>2247.1625585121956</v>
      </c>
      <c r="AR13" s="75">
        <f t="shared" si="12"/>
        <v>5687.7562034390448</v>
      </c>
      <c r="AS13" s="167">
        <f t="shared" si="12"/>
        <v>693.98581658391379</v>
      </c>
      <c r="AT13" s="74">
        <f t="shared" si="12"/>
        <v>1396.6748750737511</v>
      </c>
      <c r="AU13" s="74">
        <f t="shared" si="12"/>
        <v>156.50186685453079</v>
      </c>
      <c r="AV13" s="173">
        <f t="shared" si="28"/>
        <v>2247.1625585121956</v>
      </c>
      <c r="AW13" s="74">
        <f t="shared" si="12"/>
        <v>301.20465070685236</v>
      </c>
      <c r="AX13" s="74">
        <f t="shared" si="13"/>
        <v>17445.4019378019</v>
      </c>
      <c r="AY13" s="510">
        <f t="shared" si="14"/>
        <v>17746.606588508752</v>
      </c>
      <c r="AZ13" s="168">
        <f t="shared" si="13"/>
        <v>7.0000000000103313E-3</v>
      </c>
      <c r="BA13" s="72">
        <f t="shared" si="13"/>
        <v>6.9999999999845741E-3</v>
      </c>
      <c r="BB13" s="72">
        <f t="shared" si="13"/>
        <v>6.999999999998785E-3</v>
      </c>
      <c r="BC13" s="731">
        <f t="shared" si="15"/>
        <v>2.099999999999369E-2</v>
      </c>
      <c r="BD13" s="73">
        <f t="shared" si="13"/>
        <v>6.9999999999954526E-3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-12058.843385069711</v>
      </c>
      <c r="BJ13" s="168">
        <f t="shared" si="17"/>
        <v>-1.4000000000010331E-2</v>
      </c>
      <c r="BK13" s="72">
        <f t="shared" si="18"/>
        <v>-1.3999999999984573E-2</v>
      </c>
      <c r="BL13" s="72">
        <f t="shared" si="19"/>
        <v>-1.3999999999970363E-2</v>
      </c>
      <c r="BM13" s="731">
        <f t="shared" si="20"/>
        <v>-4.1999999999965267E-2</v>
      </c>
      <c r="BN13" s="73">
        <f t="shared" si="21"/>
        <v>-1.3999999997395207E-2</v>
      </c>
      <c r="BO13" s="167">
        <f t="shared" si="22"/>
        <v>170197.62959913895</v>
      </c>
      <c r="BP13" s="74">
        <f t="shared" si="23"/>
        <v>112684.13780618471</v>
      </c>
      <c r="BQ13" s="74">
        <f t="shared" si="24"/>
        <v>97511.230980718712</v>
      </c>
      <c r="BR13" s="173">
        <f t="shared" si="25"/>
        <v>129389.18621513656</v>
      </c>
      <c r="BS13" s="75">
        <f t="shared" si="26"/>
        <v>8963.9224519055479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2247.1625585121956</v>
      </c>
      <c r="CC13" s="686">
        <f t="shared" si="37"/>
        <v>693.98581658391379</v>
      </c>
      <c r="CD13" s="686">
        <f t="shared" si="38"/>
        <v>1396.6748750737511</v>
      </c>
      <c r="CE13" s="687">
        <f t="shared" si="41"/>
        <v>156.50186685453082</v>
      </c>
      <c r="CF13" s="676">
        <f t="shared" si="39"/>
        <v>2247.1625585121956</v>
      </c>
      <c r="CG13" s="677">
        <f t="shared" si="40"/>
        <v>129389.18621513656</v>
      </c>
      <c r="CH13" s="660">
        <f t="shared" si="42"/>
        <v>26.027275373285221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667.72874823421807</v>
      </c>
      <c r="AO14" s="74">
        <f t="shared" si="12"/>
        <v>1505.2909924128207</v>
      </c>
      <c r="AP14" s="74">
        <f t="shared" si="12"/>
        <v>173.09802046169514</v>
      </c>
      <c r="AQ14" s="173">
        <f t="shared" si="27"/>
        <v>2346.1177611087342</v>
      </c>
      <c r="AR14" s="75">
        <f t="shared" si="12"/>
        <v>6044.0359029798465</v>
      </c>
      <c r="AS14" s="167">
        <f t="shared" si="12"/>
        <v>667.7287482342183</v>
      </c>
      <c r="AT14" s="74">
        <f t="shared" si="12"/>
        <v>1505.290992412821</v>
      </c>
      <c r="AU14" s="74">
        <f t="shared" si="12"/>
        <v>173.09802046169511</v>
      </c>
      <c r="AV14" s="173">
        <f t="shared" si="28"/>
        <v>2346.1177611087342</v>
      </c>
      <c r="AW14" s="74">
        <f t="shared" si="12"/>
        <v>319.04392264204648</v>
      </c>
      <c r="AX14" s="74">
        <f t="shared" si="13"/>
        <v>18550.961836950577</v>
      </c>
      <c r="AY14" s="510">
        <f t="shared" si="14"/>
        <v>18870.005759592623</v>
      </c>
      <c r="AZ14" s="168">
        <f t="shared" si="13"/>
        <v>7.0000000000174367E-3</v>
      </c>
      <c r="BA14" s="72">
        <f t="shared" si="13"/>
        <v>7.0000000000334239E-3</v>
      </c>
      <c r="BB14" s="72">
        <f t="shared" si="13"/>
        <v>6.9999999999985629E-3</v>
      </c>
      <c r="BC14" s="731">
        <f t="shared" si="15"/>
        <v>2.1000000000049424E-2</v>
      </c>
      <c r="BD14" s="73">
        <f t="shared" si="13"/>
        <v>6.9999999999954526E-3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7.0000000000000001E-3</v>
      </c>
      <c r="BH14" s="731">
        <f t="shared" si="16"/>
        <v>2.1000000000000001E-2</v>
      </c>
      <c r="BI14" s="75">
        <f t="shared" si="13"/>
        <v>-12825.962856612778</v>
      </c>
      <c r="BJ14" s="168">
        <f t="shared" si="17"/>
        <v>-1.400000000024481E-2</v>
      </c>
      <c r="BK14" s="72">
        <f t="shared" si="18"/>
        <v>-1.4000000000260797E-2</v>
      </c>
      <c r="BL14" s="72">
        <f t="shared" si="19"/>
        <v>-1.399999999997014E-2</v>
      </c>
      <c r="BM14" s="731">
        <f t="shared" si="20"/>
        <v>-4.2000000000475747E-2</v>
      </c>
      <c r="BN14" s="73">
        <f t="shared" si="21"/>
        <v>-1.3999999999214197E-2</v>
      </c>
      <c r="BO14" s="167">
        <f t="shared" si="22"/>
        <v>194912.60270815738</v>
      </c>
      <c r="BP14" s="74">
        <f t="shared" si="23"/>
        <v>113235.08075292858</v>
      </c>
      <c r="BQ14" s="74">
        <f t="shared" si="24"/>
        <v>96401.939160681257</v>
      </c>
      <c r="BR14" s="173">
        <f t="shared" si="25"/>
        <v>135239.36666817244</v>
      </c>
      <c r="BS14" s="75">
        <f t="shared" si="26"/>
        <v>9237.7421853688793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2346.1177611087342</v>
      </c>
      <c r="CC14" s="686">
        <f t="shared" si="37"/>
        <v>667.72874823421807</v>
      </c>
      <c r="CD14" s="686">
        <f t="shared" si="38"/>
        <v>1505.2909924128207</v>
      </c>
      <c r="CE14" s="687">
        <f t="shared" si="41"/>
        <v>173.09802046169514</v>
      </c>
      <c r="CF14" s="676">
        <f t="shared" si="39"/>
        <v>2346.1177611087342</v>
      </c>
      <c r="CG14" s="677">
        <f t="shared" si="40"/>
        <v>135239.36666817244</v>
      </c>
      <c r="CH14" s="660">
        <f t="shared" si="42"/>
        <v>25.383130629924835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636.87536632901652</v>
      </c>
      <c r="AO15" s="74">
        <f t="shared" si="12"/>
        <v>1631.2144948277087</v>
      </c>
      <c r="AP15" s="74">
        <f t="shared" si="12"/>
        <v>193.00834414434783</v>
      </c>
      <c r="AQ15" s="173">
        <f t="shared" si="27"/>
        <v>2461.0982053010734</v>
      </c>
      <c r="AR15" s="75">
        <f t="shared" si="12"/>
        <v>6451.4679933756042</v>
      </c>
      <c r="AS15" s="167">
        <f t="shared" si="12"/>
        <v>636.87536632901652</v>
      </c>
      <c r="AT15" s="74">
        <f t="shared" si="12"/>
        <v>1631.2144948277087</v>
      </c>
      <c r="AU15" s="74">
        <f t="shared" si="12"/>
        <v>193.00834414434775</v>
      </c>
      <c r="AV15" s="173">
        <f t="shared" si="28"/>
        <v>2461.098205301073</v>
      </c>
      <c r="AW15" s="74">
        <f t="shared" si="12"/>
        <v>338.94892417443589</v>
      </c>
      <c r="AX15" s="74">
        <f t="shared" si="13"/>
        <v>19810.119645189036</v>
      </c>
      <c r="AY15" s="510">
        <f t="shared" si="14"/>
        <v>20149.068569363473</v>
      </c>
      <c r="AZ15" s="168">
        <f t="shared" si="13"/>
        <v>7.0000000000085549E-3</v>
      </c>
      <c r="BA15" s="72">
        <f t="shared" si="13"/>
        <v>7.0000000000316476E-3</v>
      </c>
      <c r="BB15" s="72">
        <f t="shared" si="13"/>
        <v>7.0000000000001172E-3</v>
      </c>
      <c r="BC15" s="731">
        <f t="shared" si="15"/>
        <v>2.100000000004032E-2</v>
      </c>
      <c r="BD15" s="73">
        <f t="shared" si="13"/>
        <v>7.0000000000096634E-3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7.0000000000000001E-3</v>
      </c>
      <c r="BH15" s="731">
        <f t="shared" si="16"/>
        <v>2.1000000000000001E-2</v>
      </c>
      <c r="BI15" s="75">
        <f t="shared" si="13"/>
        <v>-13697.59357598787</v>
      </c>
      <c r="BJ15" s="168">
        <f t="shared" si="17"/>
        <v>-1.4000000000008554E-2</v>
      </c>
      <c r="BK15" s="72">
        <f t="shared" si="18"/>
        <v>-1.4000000000031647E-2</v>
      </c>
      <c r="BL15" s="72">
        <f t="shared" si="19"/>
        <v>-1.3999999999914851E-2</v>
      </c>
      <c r="BM15" s="731">
        <f t="shared" si="20"/>
        <v>-4.1999999999955052E-2</v>
      </c>
      <c r="BN15" s="73">
        <f t="shared" si="21"/>
        <v>-1.3999999997395207E-2</v>
      </c>
      <c r="BO15" s="167">
        <f t="shared" si="22"/>
        <v>225399.89376228093</v>
      </c>
      <c r="BP15" s="74">
        <f t="shared" si="23"/>
        <v>113040.58974294753</v>
      </c>
      <c r="BQ15" s="74">
        <f t="shared" si="24"/>
        <v>94503.363259295482</v>
      </c>
      <c r="BR15" s="173">
        <f t="shared" si="25"/>
        <v>140662.82496002273</v>
      </c>
      <c r="BS15" s="75">
        <f t="shared" si="26"/>
        <v>9521.4978111747896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2461.0982053010734</v>
      </c>
      <c r="CC15" s="686">
        <f t="shared" si="37"/>
        <v>636.87536632901652</v>
      </c>
      <c r="CD15" s="686">
        <f t="shared" si="38"/>
        <v>1631.2144948277087</v>
      </c>
      <c r="CE15" s="687">
        <f t="shared" si="41"/>
        <v>193.00834414434783</v>
      </c>
      <c r="CF15" s="676">
        <f t="shared" si="39"/>
        <v>2461.098205301073</v>
      </c>
      <c r="CG15" s="677">
        <f t="shared" si="40"/>
        <v>140662.82496002273</v>
      </c>
      <c r="CH15" s="660">
        <f t="shared" si="42"/>
        <v>24.651657035359477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602.14859957157682</v>
      </c>
      <c r="AO16" s="74">
        <f t="shared" si="12"/>
        <v>1777.2587744367024</v>
      </c>
      <c r="AP16" s="74">
        <f t="shared" si="12"/>
        <v>216.95566856842362</v>
      </c>
      <c r="AQ16" s="173">
        <f t="shared" si="27"/>
        <v>2596.3630425767033</v>
      </c>
      <c r="AR16" s="75">
        <f t="shared" si="12"/>
        <v>6917.2596360332855</v>
      </c>
      <c r="AS16" s="167">
        <f t="shared" si="12"/>
        <v>602.14859957157694</v>
      </c>
      <c r="AT16" s="74">
        <f t="shared" si="12"/>
        <v>1777.2587744367027</v>
      </c>
      <c r="AU16" s="74">
        <f t="shared" si="12"/>
        <v>216.95566856842359</v>
      </c>
      <c r="AV16" s="173">
        <f t="shared" si="28"/>
        <v>2596.3630425767033</v>
      </c>
      <c r="AW16" s="74">
        <f t="shared" si="12"/>
        <v>360.79579775975765</v>
      </c>
      <c r="AX16" s="74">
        <f t="shared" si="13"/>
        <v>21262.015854711357</v>
      </c>
      <c r="AY16" s="510">
        <f t="shared" si="14"/>
        <v>21622.811652471115</v>
      </c>
      <c r="AZ16" s="168">
        <f t="shared" si="13"/>
        <v>7.0000000000032259E-3</v>
      </c>
      <c r="BA16" s="72">
        <f t="shared" si="13"/>
        <v>6.9999999999854623E-3</v>
      </c>
      <c r="BB16" s="72">
        <f t="shared" si="13"/>
        <v>6.9999999999985629E-3</v>
      </c>
      <c r="BC16" s="731">
        <f t="shared" si="15"/>
        <v>2.0999999999987251E-2</v>
      </c>
      <c r="BD16" s="73">
        <f t="shared" si="13"/>
        <v>7.0000000000096634E-3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7.0000000000000001E-3</v>
      </c>
      <c r="BH16" s="731">
        <f t="shared" si="16"/>
        <v>2.1000000000000001E-2</v>
      </c>
      <c r="BI16" s="75">
        <f t="shared" si="13"/>
        <v>-14705.545016437827</v>
      </c>
      <c r="BJ16" s="168">
        <f t="shared" si="17"/>
        <v>-1.4000000000116912E-2</v>
      </c>
      <c r="BK16" s="72">
        <f t="shared" si="18"/>
        <v>-1.4000000000212835E-2</v>
      </c>
      <c r="BL16" s="72">
        <f t="shared" si="19"/>
        <v>-1.399999999997014E-2</v>
      </c>
      <c r="BM16" s="731">
        <f t="shared" si="20"/>
        <v>-4.2000000000299888E-2</v>
      </c>
      <c r="BN16" s="73">
        <f t="shared" si="21"/>
        <v>-1.4000000001033186E-2</v>
      </c>
      <c r="BO16" s="167">
        <f t="shared" si="22"/>
        <v>263205.90475742274</v>
      </c>
      <c r="BP16" s="74">
        <f t="shared" si="23"/>
        <v>112104.99250496953</v>
      </c>
      <c r="BQ16" s="74">
        <f t="shared" si="24"/>
        <v>91864.870350684156</v>
      </c>
      <c r="BR16" s="173">
        <f t="shared" si="25"/>
        <v>145457.0284309526</v>
      </c>
      <c r="BS16" s="75">
        <f t="shared" si="26"/>
        <v>9815.6304301596356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2596.3630425767033</v>
      </c>
      <c r="CC16" s="686">
        <f t="shared" si="37"/>
        <v>602.14859957157682</v>
      </c>
      <c r="CD16" s="686">
        <f t="shared" si="38"/>
        <v>1777.2587744367024</v>
      </c>
      <c r="CE16" s="687">
        <f t="shared" si="41"/>
        <v>216.95566856842362</v>
      </c>
      <c r="CF16" s="676">
        <f t="shared" si="39"/>
        <v>2596.3630425767033</v>
      </c>
      <c r="CG16" s="677">
        <f t="shared" si="40"/>
        <v>145457.0284309526</v>
      </c>
      <c r="CH16" s="660">
        <f t="shared" si="42"/>
        <v>23.486839083332583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564.80061342366025</v>
      </c>
      <c r="AO17" s="74">
        <f t="shared" si="12"/>
        <v>1947.3217061670582</v>
      </c>
      <c r="AP17" s="74">
        <f t="shared" si="12"/>
        <v>249.14706487394454</v>
      </c>
      <c r="AQ17" s="173">
        <f t="shared" si="27"/>
        <v>2761.2693844646633</v>
      </c>
      <c r="AR17" s="75">
        <f t="shared" si="12"/>
        <v>7377.7513614314412</v>
      </c>
      <c r="AS17" s="167">
        <f t="shared" si="12"/>
        <v>564.80061342366002</v>
      </c>
      <c r="AT17" s="74">
        <f t="shared" si="12"/>
        <v>1947.3217061670573</v>
      </c>
      <c r="AU17" s="74">
        <f t="shared" si="12"/>
        <v>242.57843383815251</v>
      </c>
      <c r="AV17" s="173">
        <f t="shared" si="28"/>
        <v>2754.70075342887</v>
      </c>
      <c r="AW17" s="74">
        <f t="shared" si="12"/>
        <v>389.59410192318416</v>
      </c>
      <c r="AX17" s="74">
        <f t="shared" si="13"/>
        <v>23109.518916947294</v>
      </c>
      <c r="AY17" s="510">
        <f t="shared" si="14"/>
        <v>23499.113018870477</v>
      </c>
      <c r="AZ17" s="168">
        <f t="shared" si="13"/>
        <v>7.0000000000032259E-3</v>
      </c>
      <c r="BA17" s="72">
        <f t="shared" si="13"/>
        <v>7.0000000000032259E-3</v>
      </c>
      <c r="BB17" s="72">
        <f t="shared" si="13"/>
        <v>6.999999999998896E-3</v>
      </c>
      <c r="BC17" s="731">
        <f t="shared" si="15"/>
        <v>2.1000000000005348E-2</v>
      </c>
      <c r="BD17" s="73">
        <f t="shared" si="13"/>
        <v>7.0000000000238743E-3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6.5756310357920063</v>
      </c>
      <c r="BH17" s="731">
        <f t="shared" si="16"/>
        <v>6.5896310357920065</v>
      </c>
      <c r="BI17" s="75">
        <f t="shared" si="13"/>
        <v>-16121.354657439037</v>
      </c>
      <c r="BJ17" s="168">
        <f t="shared" si="17"/>
        <v>-1.3999999999775851E-2</v>
      </c>
      <c r="BK17" s="72">
        <f t="shared" si="18"/>
        <v>-1.399999999909373E-2</v>
      </c>
      <c r="BL17" s="72">
        <f t="shared" si="19"/>
        <v>-1.3999999999967372E-2</v>
      </c>
      <c r="BM17" s="731">
        <f t="shared" si="20"/>
        <v>-4.1999999998836954E-2</v>
      </c>
      <c r="BN17" s="73">
        <f t="shared" si="21"/>
        <v>-1.3999999999214197E-2</v>
      </c>
      <c r="BO17" s="167">
        <f t="shared" si="22"/>
        <v>310726.26976221555</v>
      </c>
      <c r="BP17" s="74">
        <f t="shared" si="23"/>
        <v>110619.5039355023</v>
      </c>
      <c r="BQ17" s="74">
        <f t="shared" si="24"/>
        <v>90080.179240432088</v>
      </c>
      <c r="BR17" s="173">
        <f t="shared" si="25"/>
        <v>149839.01870059985</v>
      </c>
      <c r="BS17" s="75">
        <f t="shared" si="26"/>
        <v>10086.80350294351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2761.2693844646633</v>
      </c>
      <c r="CC17" s="686">
        <f t="shared" si="37"/>
        <v>564.80061342366025</v>
      </c>
      <c r="CD17" s="686">
        <f t="shared" si="38"/>
        <v>1947.3217061670582</v>
      </c>
      <c r="CE17" s="687">
        <f t="shared" si="41"/>
        <v>249.14706487394454</v>
      </c>
      <c r="CF17" s="676">
        <f t="shared" si="39"/>
        <v>2754.70075342887</v>
      </c>
      <c r="CG17" s="677">
        <f t="shared" si="40"/>
        <v>149839.01870059985</v>
      </c>
      <c r="CH17" s="660">
        <f t="shared" si="42"/>
        <v>22.443796631619904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524.84821475456124</v>
      </c>
      <c r="AO18" s="74">
        <f t="shared" si="12"/>
        <v>2145.4309571147501</v>
      </c>
      <c r="AP18" s="74">
        <f t="shared" si="12"/>
        <v>293.87559324992759</v>
      </c>
      <c r="AQ18" s="173">
        <f>SUM(AN18:AP18)</f>
        <v>2964.1547651192391</v>
      </c>
      <c r="AR18" s="75">
        <f t="shared" si="12"/>
        <v>8005.3977464934105</v>
      </c>
      <c r="AS18" s="167">
        <f t="shared" si="12"/>
        <v>524.84821475456124</v>
      </c>
      <c r="AT18" s="74">
        <f t="shared" si="12"/>
        <v>2145.4309571147501</v>
      </c>
      <c r="AU18" s="74">
        <f t="shared" si="12"/>
        <v>268.46524340020051</v>
      </c>
      <c r="AV18" s="173">
        <f>SUM(AS18:AU18)</f>
        <v>2938.744415269512</v>
      </c>
      <c r="AW18" s="74">
        <f t="shared" si="12"/>
        <v>425.98471727108347</v>
      </c>
      <c r="AX18" s="74">
        <f t="shared" si="13"/>
        <v>25409.236853666436</v>
      </c>
      <c r="AY18" s="510">
        <f t="shared" si="14"/>
        <v>25835.22157093752</v>
      </c>
      <c r="AZ18" s="168">
        <f>SUMIFS(AZ$19:AZ$109,$AL$19:$AL$109,$AL18)</f>
        <v>7.0000000000032259E-3</v>
      </c>
      <c r="BA18" s="72">
        <f t="shared" si="13"/>
        <v>7.0000000000156604E-3</v>
      </c>
      <c r="BB18" s="72">
        <f t="shared" si="13"/>
        <v>6.9999999999998952E-3</v>
      </c>
      <c r="BC18" s="731">
        <f t="shared" si="15"/>
        <v>2.1000000000018781E-2</v>
      </c>
      <c r="BD18" s="73">
        <f t="shared" si="13"/>
        <v>7.0000000000238743E-3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25.417349849727191</v>
      </c>
      <c r="BH18" s="731">
        <f t="shared" si="16"/>
        <v>25.431349849727191</v>
      </c>
      <c r="BI18" s="75">
        <f t="shared" si="13"/>
        <v>-17829.816824444111</v>
      </c>
      <c r="BJ18" s="168">
        <f t="shared" ref="BJ18" si="48">AN18-AS18-AZ18-BE18</f>
        <v>-1.4000000000003225E-2</v>
      </c>
      <c r="BK18" s="72">
        <f t="shared" ref="BK18" si="49">AO18-AT18-BA18-BF18</f>
        <v>-1.400000000001566E-2</v>
      </c>
      <c r="BL18" s="72">
        <f t="shared" ref="BL18" si="50">AP18-AU18-BB18-BG18</f>
        <v>-1.400000000010948E-2</v>
      </c>
      <c r="BM18" s="731">
        <f t="shared" si="20"/>
        <v>-4.2000000000128365E-2</v>
      </c>
      <c r="BN18" s="73">
        <f t="shared" ref="BN18" si="51">AR18-AW18-AX18-BD18-BI18</f>
        <v>-1.3999999999214197E-2</v>
      </c>
      <c r="BO18" s="167">
        <f t="shared" si="22"/>
        <v>371418.43307351251</v>
      </c>
      <c r="BP18" s="74">
        <f t="shared" si="23"/>
        <v>108687.61921138054</v>
      </c>
      <c r="BQ18" s="74">
        <f t="shared" si="24"/>
        <v>89662.696133131351</v>
      </c>
      <c r="BR18" s="173">
        <f t="shared" si="25"/>
        <v>153872.31350521997</v>
      </c>
      <c r="BS18" s="75">
        <f t="shared" si="26"/>
        <v>10409.809948167989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2964.1547651192391</v>
      </c>
      <c r="CC18" s="688">
        <f t="shared" si="37"/>
        <v>524.84821475456124</v>
      </c>
      <c r="CD18" s="688">
        <f t="shared" si="38"/>
        <v>2145.4309571147501</v>
      </c>
      <c r="CE18" s="689">
        <f t="shared" si="41"/>
        <v>293.87559324992759</v>
      </c>
      <c r="CF18" s="678">
        <f t="shared" si="39"/>
        <v>2938.744415269512</v>
      </c>
      <c r="CG18" s="679">
        <f t="shared" si="40"/>
        <v>153872.31350521997</v>
      </c>
      <c r="CH18" s="660">
        <f>CG18/CA18*100-100</f>
        <v>21.785926371724699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220.27144153331335</v>
      </c>
      <c r="AO19" s="70">
        <f>SIM_BASE!F6</f>
        <v>78.745003511188145</v>
      </c>
      <c r="AP19" s="70">
        <f>SIM_BASE!G6</f>
        <v>8.566474183914492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206.54423966882203</v>
      </c>
      <c r="AT19" s="70">
        <f>SIM_BASE!L6</f>
        <v>77.349103907877819</v>
      </c>
      <c r="AU19" s="70">
        <f>SIM_BASE!M6</f>
        <v>8.4297745249086979</v>
      </c>
      <c r="AV19" s="94">
        <f t="shared" ref="AV19:AV52" si="52">SUM(AS19:AU19)</f>
        <v>292.32311810160854</v>
      </c>
      <c r="AW19" s="70">
        <f>SIM_BASE!N6</f>
        <v>46.752826129324227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13.728201864491339</v>
      </c>
      <c r="BA19" s="68">
        <f>SIM_BASE!W6</f>
        <v>1.3968996033103065</v>
      </c>
      <c r="BB19" s="68">
        <f>SIM_BASE!X6</f>
        <v>0.12829633921437492</v>
      </c>
      <c r="BC19" s="87">
        <f t="shared" ref="BC19:BC52" si="54">SUM(AZ19:BB19)</f>
        <v>15.25339780701602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1.0403319791417218E-2</v>
      </c>
      <c r="BH19" s="87">
        <f t="shared" ref="BH19:BH52" si="55">SUM(BE19:BG19)</f>
        <v>1.2403319791417218E-2</v>
      </c>
      <c r="BI19" s="71">
        <f>SIM_BASE!U6</f>
        <v>-245.98733272028917</v>
      </c>
      <c r="BJ19" s="68">
        <f t="shared" si="17"/>
        <v>-2.0000000000189857E-3</v>
      </c>
      <c r="BK19" s="68">
        <f t="shared" si="18"/>
        <v>-1.99999999998035E-3</v>
      </c>
      <c r="BL19" s="68">
        <f t="shared" si="19"/>
        <v>-1.9999999999980728E-3</v>
      </c>
      <c r="BM19" s="87">
        <f t="shared" ref="BM19:BM52" si="56">SUM(BJ19:BL19)</f>
        <v>-5.9999999999974084E-3</v>
      </c>
      <c r="BN19" s="69">
        <f t="shared" si="21"/>
        <v>-1.9999999998390194E-3</v>
      </c>
      <c r="BO19" s="70">
        <f>SIM_BASE!AB6</f>
        <v>76994.711518395969</v>
      </c>
      <c r="BP19" s="70">
        <f>SIM_BASE!AC6</f>
        <v>79620.37074439456</v>
      </c>
      <c r="BQ19" s="70">
        <f>SIM_BASE!AD6</f>
        <v>82438.713899472627</v>
      </c>
      <c r="BR19" s="94">
        <f>SUMPRODUCT(BO19:BQ19,AS19:AU19)/AV19</f>
        <v>77846.454283391518</v>
      </c>
      <c r="BS19" s="71">
        <f>SIM_BASE!AE6</f>
        <v>7357.4300927930281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186.33400011616547</v>
      </c>
      <c r="AO20" s="74">
        <f>SIM_BASE!F13</f>
        <v>76.321946504523268</v>
      </c>
      <c r="AP20" s="74">
        <f>SIM_BASE!G13</f>
        <v>9.4161650088496085</v>
      </c>
      <c r="AQ20" s="95">
        <f t="shared" ref="AQ20:AQ52" si="57">SUM(AN20:AP20)</f>
        <v>272.07211162953831</v>
      </c>
      <c r="AR20" s="75">
        <f>SIM_BASE!H13</f>
        <v>1575.7649413833642</v>
      </c>
      <c r="AS20" s="74">
        <f>SIM_BASE!K13</f>
        <v>165.47749765330502</v>
      </c>
      <c r="AT20" s="74">
        <f>SIM_BASE!L13</f>
        <v>64.581964460040396</v>
      </c>
      <c r="AU20" s="74">
        <f>SIM_BASE!M13</f>
        <v>9.1628493827385498</v>
      </c>
      <c r="AV20" s="95">
        <f t="shared" si="52"/>
        <v>239.22231149608399</v>
      </c>
      <c r="AW20" s="74">
        <f>SIM_BASE!N13</f>
        <v>48.812905237149209</v>
      </c>
      <c r="AX20" s="74">
        <f>SIM_BASE!O13</f>
        <v>1629.2170124773015</v>
      </c>
      <c r="AY20" s="98">
        <f t="shared" si="53"/>
        <v>1678.0299177144507</v>
      </c>
      <c r="AZ20" s="72">
        <f>SIM_BASE!V13</f>
        <v>20.857502462860218</v>
      </c>
      <c r="BA20" s="72">
        <f>SIM_BASE!W13</f>
        <v>11.740982044482866</v>
      </c>
      <c r="BB20" s="72">
        <f>SIM_BASE!X13</f>
        <v>0.25431562611105746</v>
      </c>
      <c r="BC20" s="88">
        <f t="shared" si="54"/>
        <v>32.852800133454146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-102.26397633108635</v>
      </c>
      <c r="BJ20" s="72">
        <f t="shared" si="17"/>
        <v>-1.9999999997702958E-3</v>
      </c>
      <c r="BK20" s="72">
        <f t="shared" si="18"/>
        <v>-1.9999999999941167E-3</v>
      </c>
      <c r="BL20" s="72">
        <f t="shared" si="19"/>
        <v>-1.9999999999987242E-3</v>
      </c>
      <c r="BM20" s="88">
        <f t="shared" si="56"/>
        <v>-5.9999999997631366E-3</v>
      </c>
      <c r="BN20" s="73">
        <f t="shared" si="21"/>
        <v>-2.0000000001232365E-3</v>
      </c>
      <c r="BO20" s="74">
        <f>SIM_BASE!AB13</f>
        <v>85417.93795449895</v>
      </c>
      <c r="BP20" s="74">
        <f>SIM_BASE!AC13</f>
        <v>84104.851356254148</v>
      </c>
      <c r="BQ20" s="74">
        <f>SIM_BASE!AD13</f>
        <v>92682.996853744698</v>
      </c>
      <c r="BR20" s="95">
        <f t="shared" ref="BR20:BR52" si="58">SUMPRODUCT(BO20:BQ20,AS20:AU20)/AV20</f>
        <v>85341.719848184963</v>
      </c>
      <c r="BS20" s="75">
        <f>SIM_BASE!AE13</f>
        <v>7658.4693905220711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238.56421983086094</v>
      </c>
      <c r="AO21" s="74">
        <f>SIM_BASE!F20</f>
        <v>87.320234430687051</v>
      </c>
      <c r="AP21" s="74">
        <f>SIM_BASE!G20</f>
        <v>9.3780202482736748</v>
      </c>
      <c r="AQ21" s="95">
        <f t="shared" si="57"/>
        <v>335.26247450982169</v>
      </c>
      <c r="AR21" s="75">
        <f>SIM_BASE!H20</f>
        <v>1647.4247272470204</v>
      </c>
      <c r="AS21" s="74">
        <f>SIM_BASE!K20</f>
        <v>165.48338606607985</v>
      </c>
      <c r="AT21" s="74">
        <f>SIM_BASE!L20</f>
        <v>76.046232295765293</v>
      </c>
      <c r="AU21" s="74">
        <f>SIM_BASE!M20</f>
        <v>9.3623690953886705</v>
      </c>
      <c r="AV21" s="95">
        <f t="shared" si="52"/>
        <v>250.8919874572338</v>
      </c>
      <c r="AW21" s="74">
        <f>SIM_BASE!N20</f>
        <v>60.366087848058513</v>
      </c>
      <c r="AX21" s="74">
        <f>SIM_BASE!O20</f>
        <v>2179.1709173776353</v>
      </c>
      <c r="AY21" s="98">
        <f t="shared" si="53"/>
        <v>2239.537005225694</v>
      </c>
      <c r="AZ21" s="72">
        <f>SIM_BASE!V20</f>
        <v>73.081833764781152</v>
      </c>
      <c r="BA21" s="72">
        <f>SIM_BASE!W20</f>
        <v>11.275002134921762</v>
      </c>
      <c r="BB21" s="72">
        <f>SIM_BASE!X20</f>
        <v>1.6651152885005793E-2</v>
      </c>
      <c r="BC21" s="88">
        <f t="shared" si="54"/>
        <v>84.373487052587919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-592.11127797867312</v>
      </c>
      <c r="BJ21" s="72">
        <f t="shared" si="17"/>
        <v>-2.0000000000616183E-3</v>
      </c>
      <c r="BK21" s="72">
        <f t="shared" si="18"/>
        <v>-2.0000000000029985E-3</v>
      </c>
      <c r="BL21" s="72">
        <f t="shared" si="19"/>
        <v>-2.0000000000014997E-3</v>
      </c>
      <c r="BM21" s="88">
        <f t="shared" si="56"/>
        <v>-6.0000000000661165E-3</v>
      </c>
      <c r="BN21" s="73">
        <f t="shared" si="21"/>
        <v>-2.00000000018008E-3</v>
      </c>
      <c r="BO21" s="74">
        <f>SIM_BASE!AB20</f>
        <v>129239.17169654198</v>
      </c>
      <c r="BP21" s="74">
        <f>SIM_BASE!AC20</f>
        <v>102920.07246398568</v>
      </c>
      <c r="BQ21" s="74">
        <f>SIM_BASE!AD20</f>
        <v>92628.075513310832</v>
      </c>
      <c r="BR21" s="95">
        <f t="shared" si="58"/>
        <v>119895.56948242961</v>
      </c>
      <c r="BS21" s="75">
        <f>SIM_BASE!AE20</f>
        <v>7876.8676552294974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245.9837145440072</v>
      </c>
      <c r="AO22" s="74">
        <f>SIM_BASE!F27</f>
        <v>91.494260652669581</v>
      </c>
      <c r="AP22" s="74">
        <f>SIM_BASE!G27</f>
        <v>9.9577774093089051</v>
      </c>
      <c r="AQ22" s="95">
        <f t="shared" si="57"/>
        <v>347.43575260598567</v>
      </c>
      <c r="AR22" s="75">
        <f>SIM_BASE!H27</f>
        <v>1709.8366753428691</v>
      </c>
      <c r="AS22" s="74">
        <f>SIM_BASE!K27</f>
        <v>169.97277186945306</v>
      </c>
      <c r="AT22" s="74">
        <f>SIM_BASE!L27</f>
        <v>79.730490553682131</v>
      </c>
      <c r="AU22" s="74">
        <f>SIM_BASE!M27</f>
        <v>9.9054700490661745</v>
      </c>
      <c r="AV22" s="95">
        <f t="shared" si="52"/>
        <v>259.60873247220138</v>
      </c>
      <c r="AW22" s="74">
        <f>SIM_BASE!N27</f>
        <v>61.145209362201356</v>
      </c>
      <c r="AX22" s="74">
        <f>SIM_BASE!O27</f>
        <v>2281.5608222365427</v>
      </c>
      <c r="AY22" s="98">
        <f t="shared" si="53"/>
        <v>2342.7060315987442</v>
      </c>
      <c r="AZ22" s="72">
        <f>SIM_BASE!V27</f>
        <v>76.011942674554192</v>
      </c>
      <c r="BA22" s="72">
        <f>SIM_BASE!W27</f>
        <v>11.764770098987448</v>
      </c>
      <c r="BB22" s="72">
        <f>SIM_BASE!X27</f>
        <v>5.3307360242729328E-2</v>
      </c>
      <c r="BC22" s="88">
        <f t="shared" si="54"/>
        <v>87.830020133784373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-632.86835625587514</v>
      </c>
      <c r="BJ22" s="72">
        <f t="shared" si="17"/>
        <v>-2.0000000000474074E-3</v>
      </c>
      <c r="BK22" s="72">
        <f t="shared" si="18"/>
        <v>-1.9999999999976694E-3</v>
      </c>
      <c r="BL22" s="72">
        <f t="shared" si="19"/>
        <v>-1.9999999999986895E-3</v>
      </c>
      <c r="BM22" s="88">
        <f t="shared" si="56"/>
        <v>-6.0000000000437663E-3</v>
      </c>
      <c r="BN22" s="73">
        <f t="shared" si="21"/>
        <v>-1.9999999997253326E-3</v>
      </c>
      <c r="BO22" s="74">
        <f>SIM_BASE!AB27</f>
        <v>136698.74209447543</v>
      </c>
      <c r="BP22" s="74">
        <f>SIM_BASE!AC27</f>
        <v>106437.51910141605</v>
      </c>
      <c r="BQ22" s="74">
        <f>SIM_BASE!AD27</f>
        <v>95261.310478550629</v>
      </c>
      <c r="BR22" s="95">
        <f t="shared" si="58"/>
        <v>125823.91764273991</v>
      </c>
      <c r="BS22" s="75">
        <f>SIM_BASE!AE27</f>
        <v>8132.8808152698693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253.56589063170628</v>
      </c>
      <c r="AO23" s="74">
        <f>SIM_BASE!F34</f>
        <v>96.4602007625775</v>
      </c>
      <c r="AP23" s="74">
        <f>SIM_BASE!G34</f>
        <v>10.659276005324928</v>
      </c>
      <c r="AQ23" s="95">
        <f t="shared" si="57"/>
        <v>360.68536739960871</v>
      </c>
      <c r="AR23" s="75">
        <f>SIM_BASE!H34</f>
        <v>1781.7477501604617</v>
      </c>
      <c r="AS23" s="74">
        <f>SIM_BASE!K34</f>
        <v>174.59566770358555</v>
      </c>
      <c r="AT23" s="74">
        <f>SIM_BASE!L34</f>
        <v>83.937357326516647</v>
      </c>
      <c r="AU23" s="74">
        <f>SIM_BASE!M34</f>
        <v>10.563691109925729</v>
      </c>
      <c r="AV23" s="95">
        <f t="shared" si="52"/>
        <v>269.09671614002792</v>
      </c>
      <c r="AW23" s="74">
        <f>SIM_BASE!N34</f>
        <v>61.893050768850671</v>
      </c>
      <c r="AX23" s="74">
        <f>SIM_BASE!O34</f>
        <v>2386.9963476708335</v>
      </c>
      <c r="AY23" s="98">
        <f t="shared" si="53"/>
        <v>2448.8893984396841</v>
      </c>
      <c r="AZ23" s="72">
        <f>SIM_BASE!V34</f>
        <v>78.97122292812081</v>
      </c>
      <c r="BA23" s="72">
        <f>SIM_BASE!W34</f>
        <v>12.523843436060845</v>
      </c>
      <c r="BB23" s="72">
        <f>SIM_BASE!X34</f>
        <v>9.6584895399197332E-2</v>
      </c>
      <c r="BC23" s="88">
        <f t="shared" si="54"/>
        <v>91.591651259580857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-667.14064827922221</v>
      </c>
      <c r="BJ23" s="72">
        <f t="shared" si="17"/>
        <v>-2.0000000000758291E-3</v>
      </c>
      <c r="BK23" s="72">
        <f t="shared" si="18"/>
        <v>-1.9999999999923404E-3</v>
      </c>
      <c r="BL23" s="72">
        <f t="shared" si="19"/>
        <v>-1.9999999999984327E-3</v>
      </c>
      <c r="BM23" s="88">
        <f t="shared" si="56"/>
        <v>-6.0000000000666022E-3</v>
      </c>
      <c r="BN23" s="73">
        <f t="shared" si="21"/>
        <v>-2.00000000018008E-3</v>
      </c>
      <c r="BO23" s="74">
        <f>SIM_BASE!AB34</f>
        <v>144365.81745418161</v>
      </c>
      <c r="BP23" s="74">
        <f>SIM_BASE!AC34</f>
        <v>109353.6801803791</v>
      </c>
      <c r="BQ23" s="74">
        <f>SIM_BASE!AD34</f>
        <v>97051.517991848392</v>
      </c>
      <c r="BR23" s="95">
        <f t="shared" si="58"/>
        <v>131587.36377758792</v>
      </c>
      <c r="BS23" s="75">
        <f>SIM_BASE!AE34</f>
        <v>8396.6345563220584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261.21649759546176</v>
      </c>
      <c r="AO24" s="74">
        <f>SIM_BASE!F41</f>
        <v>102.26019276281269</v>
      </c>
      <c r="AP24" s="74">
        <f>SIM_BASE!G41</f>
        <v>11.501463516350951</v>
      </c>
      <c r="AQ24" s="95">
        <f t="shared" si="57"/>
        <v>374.97815387462543</v>
      </c>
      <c r="AR24" s="75">
        <f>SIM_BASE!H41</f>
        <v>1862.5430528806019</v>
      </c>
      <c r="AS24" s="74">
        <f>SIM_BASE!K41</f>
        <v>179.44894160779623</v>
      </c>
      <c r="AT24" s="74">
        <f>SIM_BASE!L41</f>
        <v>88.801466815142078</v>
      </c>
      <c r="AU24" s="74">
        <f>SIM_BASE!M41</f>
        <v>11.358540456659167</v>
      </c>
      <c r="AV24" s="95">
        <f t="shared" si="52"/>
        <v>279.60894887959751</v>
      </c>
      <c r="AW24" s="74">
        <f>SIM_BASE!N41</f>
        <v>62.583136016971494</v>
      </c>
      <c r="AX24" s="74">
        <f>SIM_BASE!O41</f>
        <v>2495.6181631260733</v>
      </c>
      <c r="AY24" s="98">
        <f t="shared" si="53"/>
        <v>2558.2012991430447</v>
      </c>
      <c r="AZ24" s="72">
        <f>SIM_BASE!V41</f>
        <v>81.768555987665579</v>
      </c>
      <c r="BA24" s="72">
        <f>SIM_BASE!W41</f>
        <v>13.45972594767059</v>
      </c>
      <c r="BB24" s="72">
        <f>SIM_BASE!X41</f>
        <v>0.14392305969178476</v>
      </c>
      <c r="BC24" s="88">
        <f t="shared" si="54"/>
        <v>95.372204995027957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-695.65724626244275</v>
      </c>
      <c r="BJ24" s="72">
        <f t="shared" si="17"/>
        <v>-2.0000000000474074E-3</v>
      </c>
      <c r="BK24" s="72">
        <f t="shared" si="18"/>
        <v>-1.9999999999745768E-3</v>
      </c>
      <c r="BL24" s="72">
        <f t="shared" si="19"/>
        <v>-2.0000000000011111E-3</v>
      </c>
      <c r="BM24" s="88">
        <f t="shared" si="56"/>
        <v>-6.0000000000230954E-3</v>
      </c>
      <c r="BN24" s="73">
        <f t="shared" si="21"/>
        <v>-2.0000000002937668E-3</v>
      </c>
      <c r="BO24" s="74">
        <f>SIM_BASE!AB41</f>
        <v>152114.77381753185</v>
      </c>
      <c r="BP24" s="74">
        <f>SIM_BASE!AC41</f>
        <v>111510.34258917496</v>
      </c>
      <c r="BQ24" s="74">
        <f>SIM_BASE!AD41</f>
        <v>97933.510096068814</v>
      </c>
      <c r="BR24" s="95">
        <f t="shared" si="58"/>
        <v>137018.14280783021</v>
      </c>
      <c r="BS24" s="75">
        <f>SIM_BASE!AE41</f>
        <v>8655.264408930132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268.85463624399756</v>
      </c>
      <c r="AO25" s="74">
        <f>SIM_BASE!F48</f>
        <v>109.01159745343759</v>
      </c>
      <c r="AP25" s="74">
        <f>SIM_BASE!G48</f>
        <v>12.509180041192863</v>
      </c>
      <c r="AQ25" s="95">
        <f t="shared" si="57"/>
        <v>390.37541373862803</v>
      </c>
      <c r="AR25" s="75">
        <f>SIM_BASE!H48</f>
        <v>1955.0257895378868</v>
      </c>
      <c r="AS25" s="74">
        <f>SIM_BASE!K48</f>
        <v>184.58602288997065</v>
      </c>
      <c r="AT25" s="74">
        <f>SIM_BASE!L48</f>
        <v>94.40139135721445</v>
      </c>
      <c r="AU25" s="74">
        <f>SIM_BASE!M48</f>
        <v>12.313020275101286</v>
      </c>
      <c r="AV25" s="95">
        <f t="shared" si="52"/>
        <v>291.30043452228637</v>
      </c>
      <c r="AW25" s="74">
        <f>SIM_BASE!N48</f>
        <v>62.968823218505975</v>
      </c>
      <c r="AX25" s="74">
        <f>SIM_BASE!O48</f>
        <v>2605.4469765520357</v>
      </c>
      <c r="AY25" s="98">
        <f t="shared" si="53"/>
        <v>2668.4157997705415</v>
      </c>
      <c r="AZ25" s="72">
        <f>SIM_BASE!V48</f>
        <v>84.269613354026902</v>
      </c>
      <c r="BA25" s="72">
        <f>SIM_BASE!W48</f>
        <v>14.611206096223134</v>
      </c>
      <c r="BB25" s="72">
        <f>SIM_BASE!X48</f>
        <v>0.19715976609157987</v>
      </c>
      <c r="BC25" s="88">
        <f t="shared" si="54"/>
        <v>99.077979216341603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-713.38901023265498</v>
      </c>
      <c r="BJ25" s="72">
        <f t="shared" si="17"/>
        <v>-1.999999999990564E-3</v>
      </c>
      <c r="BK25" s="72">
        <f t="shared" si="18"/>
        <v>-1.9999999999958931E-3</v>
      </c>
      <c r="BL25" s="72">
        <f t="shared" si="19"/>
        <v>-2.0000000000023879E-3</v>
      </c>
      <c r="BM25" s="88">
        <f t="shared" si="56"/>
        <v>-5.999999999988845E-3</v>
      </c>
      <c r="BN25" s="73">
        <f t="shared" si="21"/>
        <v>-1.9999999999527063E-3</v>
      </c>
      <c r="BO25" s="74">
        <f>SIM_BASE!AB48</f>
        <v>159849.92734572175</v>
      </c>
      <c r="BP25" s="74">
        <f>SIM_BASE!AC48</f>
        <v>112860.13234165564</v>
      </c>
      <c r="BQ25" s="74">
        <f>SIM_BASE!AD48</f>
        <v>97877.901700281509</v>
      </c>
      <c r="BR25" s="95">
        <f t="shared" si="58"/>
        <v>142002.49486673667</v>
      </c>
      <c r="BS25" s="75">
        <f>SIM_BASE!AE48</f>
        <v>8923.788258573024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276.53990792409718</v>
      </c>
      <c r="AO26" s="74">
        <f>SIM_BASE!F55</f>
        <v>116.80012540334198</v>
      </c>
      <c r="AP26" s="74">
        <f>SIM_BASE!G55</f>
        <v>13.713004895194205</v>
      </c>
      <c r="AQ26" s="95">
        <f t="shared" si="57"/>
        <v>407.0530382226334</v>
      </c>
      <c r="AR26" s="75">
        <f>SIM_BASE!H55</f>
        <v>2060.608807816292</v>
      </c>
      <c r="AS26" s="74">
        <f>SIM_BASE!K55</f>
        <v>189.96776281661656</v>
      </c>
      <c r="AT26" s="74">
        <f>SIM_BASE!L55</f>
        <v>100.89658594939326</v>
      </c>
      <c r="AU26" s="74">
        <f>SIM_BASE!M55</f>
        <v>13.458556188310652</v>
      </c>
      <c r="AV26" s="95">
        <f t="shared" si="52"/>
        <v>304.32290495432045</v>
      </c>
      <c r="AW26" s="74">
        <f>SIM_BASE!N55</f>
        <v>63.047687660462593</v>
      </c>
      <c r="AX26" s="74">
        <f>SIM_BASE!O55</f>
        <v>2717.3774290275296</v>
      </c>
      <c r="AY26" s="98">
        <f t="shared" si="53"/>
        <v>2780.4251166879922</v>
      </c>
      <c r="AZ26" s="72">
        <f>SIM_BASE!V55</f>
        <v>86.573145107480627</v>
      </c>
      <c r="BA26" s="72">
        <f>SIM_BASE!W55</f>
        <v>15.904539453948706</v>
      </c>
      <c r="BB26" s="72">
        <f>SIM_BASE!X55</f>
        <v>0.25544870688355092</v>
      </c>
      <c r="BC26" s="88">
        <f t="shared" si="54"/>
        <v>102.73313326831288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-719.81530887170015</v>
      </c>
      <c r="BJ26" s="72">
        <f t="shared" si="17"/>
        <v>-2.0000000000047749E-3</v>
      </c>
      <c r="BK26" s="72">
        <f t="shared" si="18"/>
        <v>-1.9999999999816822E-3</v>
      </c>
      <c r="BL26" s="72">
        <f t="shared" si="19"/>
        <v>-1.9999999999983356E-3</v>
      </c>
      <c r="BM26" s="88">
        <f t="shared" si="56"/>
        <v>-5.9999999999847927E-3</v>
      </c>
      <c r="BN26" s="73">
        <f t="shared" si="21"/>
        <v>-1.9999999999527063E-3</v>
      </c>
      <c r="BO26" s="74">
        <f>SIM_BASE!AB55</f>
        <v>167598.53683677592</v>
      </c>
      <c r="BP26" s="74">
        <f>SIM_BASE!AC55</f>
        <v>113319.33871763831</v>
      </c>
      <c r="BQ26" s="74">
        <f>SIM_BASE!AD55</f>
        <v>96902.871598351659</v>
      </c>
      <c r="BR26" s="95">
        <f t="shared" si="58"/>
        <v>146476.08020756522</v>
      </c>
      <c r="BS26" s="75">
        <f>SIM_BASE!AE55</f>
        <v>9202.5940430052415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266.42622570131601</v>
      </c>
      <c r="AO27" s="74">
        <f>SIM_BASE!F62</f>
        <v>125.82859597876381</v>
      </c>
      <c r="AP27" s="74">
        <f>SIM_BASE!G62</f>
        <v>15.166452327515479</v>
      </c>
      <c r="AQ27" s="95">
        <f t="shared" si="57"/>
        <v>407.42127400759529</v>
      </c>
      <c r="AR27" s="75">
        <f>SIM_BASE!H62</f>
        <v>2186.0196293600256</v>
      </c>
      <c r="AS27" s="74">
        <f>SIM_BASE!K62</f>
        <v>183.10179760102508</v>
      </c>
      <c r="AT27" s="74">
        <f>SIM_BASE!L62</f>
        <v>108.51363473448487</v>
      </c>
      <c r="AU27" s="74">
        <f>SIM_BASE!M62</f>
        <v>14.84656076804959</v>
      </c>
      <c r="AV27" s="95">
        <f t="shared" si="52"/>
        <v>306.46199310355951</v>
      </c>
      <c r="AW27" s="74">
        <f>SIM_BASE!N62</f>
        <v>67.624247466386478</v>
      </c>
      <c r="AX27" s="74">
        <f>SIM_BASE!O62</f>
        <v>2772.424770277803</v>
      </c>
      <c r="AY27" s="98">
        <f t="shared" si="53"/>
        <v>2840.0490177441893</v>
      </c>
      <c r="AZ27" s="72">
        <f>SIM_BASE!V62</f>
        <v>83.325428100290921</v>
      </c>
      <c r="BA27" s="72">
        <f>SIM_BASE!W62</f>
        <v>17.315961244278956</v>
      </c>
      <c r="BB27" s="72">
        <f>SIM_BASE!X62</f>
        <v>0.32089155946588777</v>
      </c>
      <c r="BC27" s="88">
        <f t="shared" si="54"/>
        <v>100.96228090403577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-654.02838838416426</v>
      </c>
      <c r="BJ27" s="72">
        <f t="shared" si="17"/>
        <v>-1.999999999990564E-3</v>
      </c>
      <c r="BK27" s="72">
        <f t="shared" si="18"/>
        <v>-2.0000000000083276E-3</v>
      </c>
      <c r="BL27" s="72">
        <f t="shared" si="19"/>
        <v>-1.9999999999988907E-3</v>
      </c>
      <c r="BM27" s="88">
        <f t="shared" si="56"/>
        <v>-5.9999999999977823E-3</v>
      </c>
      <c r="BN27" s="73">
        <f t="shared" si="21"/>
        <v>-1.9999999993842721E-3</v>
      </c>
      <c r="BO27" s="74">
        <f>SIM_BASE!AB62</f>
        <v>192375.15563321643</v>
      </c>
      <c r="BP27" s="74">
        <f>SIM_BASE!AC62</f>
        <v>113803.88200286565</v>
      </c>
      <c r="BQ27" s="74">
        <f>SIM_BASE!AD62</f>
        <v>95785.84040317504</v>
      </c>
      <c r="BR27" s="95">
        <f t="shared" si="58"/>
        <v>159874.96360422135</v>
      </c>
      <c r="BS27" s="75">
        <f>SIM_BASE!AE62</f>
        <v>9480.1478406005226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254.52910917905797</v>
      </c>
      <c r="AO28" s="74">
        <f>SIM_BASE!F69</f>
        <v>136.32163144129026</v>
      </c>
      <c r="AP28" s="74">
        <f>SIM_BASE!G69</f>
        <v>16.909054031402835</v>
      </c>
      <c r="AQ28" s="95">
        <f t="shared" si="57"/>
        <v>407.75979465175106</v>
      </c>
      <c r="AR28" s="75">
        <f>SIM_BASE!H69</f>
        <v>2329.5567250648069</v>
      </c>
      <c r="AS28" s="74">
        <f>SIM_BASE!K69</f>
        <v>175.00947772348934</v>
      </c>
      <c r="AT28" s="74">
        <f>SIM_BASE!L69</f>
        <v>117.28161838931939</v>
      </c>
      <c r="AU28" s="74">
        <f>SIM_BASE!M69</f>
        <v>16.515746473446516</v>
      </c>
      <c r="AV28" s="95">
        <f t="shared" si="52"/>
        <v>308.8068425862553</v>
      </c>
      <c r="AW28" s="74">
        <f>SIM_BASE!N69</f>
        <v>73.190653439410013</v>
      </c>
      <c r="AX28" s="74">
        <f>SIM_BASE!O69</f>
        <v>2829.1003095826291</v>
      </c>
      <c r="AY28" s="98">
        <f t="shared" si="53"/>
        <v>2902.2909630220393</v>
      </c>
      <c r="AZ28" s="72">
        <f>SIM_BASE!V69</f>
        <v>79.520631455568662</v>
      </c>
      <c r="BA28" s="72">
        <f>SIM_BASE!W69</f>
        <v>19.041013051970882</v>
      </c>
      <c r="BB28" s="72">
        <f>SIM_BASE!X69</f>
        <v>0.39430755795632</v>
      </c>
      <c r="BC28" s="88">
        <f t="shared" si="54"/>
        <v>98.955952065495865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-572.73323795723218</v>
      </c>
      <c r="BJ28" s="72">
        <f t="shared" si="17"/>
        <v>-2.0000000000331966E-3</v>
      </c>
      <c r="BK28" s="72">
        <f t="shared" si="18"/>
        <v>-2.0000000000083276E-3</v>
      </c>
      <c r="BL28" s="72">
        <f t="shared" si="19"/>
        <v>-2.000000000000556E-3</v>
      </c>
      <c r="BM28" s="88">
        <f t="shared" si="56"/>
        <v>-6.0000000000420802E-3</v>
      </c>
      <c r="BN28" s="73">
        <f t="shared" si="21"/>
        <v>-2.00000000018008E-3</v>
      </c>
      <c r="BO28" s="74">
        <f>SIM_BASE!AB69</f>
        <v>223082.59434523419</v>
      </c>
      <c r="BP28" s="74">
        <f>SIM_BASE!AC69</f>
        <v>113576.25803753262</v>
      </c>
      <c r="BQ28" s="74">
        <f>SIM_BASE!AD69</f>
        <v>93880.02373570684</v>
      </c>
      <c r="BR28" s="95">
        <f t="shared" si="58"/>
        <v>174583.15981028369</v>
      </c>
      <c r="BS28" s="75">
        <f>SIM_BASE!AE69</f>
        <v>9767.8667457524607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240.96551740942445</v>
      </c>
      <c r="AO29" s="74">
        <f>SIM_BASE!F76</f>
        <v>148.47896345509798</v>
      </c>
      <c r="AP29" s="74">
        <f>SIM_BASE!G76</f>
        <v>19.002755276439206</v>
      </c>
      <c r="AQ29" s="95">
        <f t="shared" si="57"/>
        <v>408.44723614096165</v>
      </c>
      <c r="AR29" s="75">
        <f>SIM_BASE!H76</f>
        <v>2493.7679427808021</v>
      </c>
      <c r="AS29" s="74">
        <f>SIM_BASE!K76</f>
        <v>166.00733567037992</v>
      </c>
      <c r="AT29" s="74">
        <f>SIM_BASE!L76</f>
        <v>127.4294174663284</v>
      </c>
      <c r="AU29" s="74">
        <f>SIM_BASE!M76</f>
        <v>18.528693150854021</v>
      </c>
      <c r="AV29" s="95">
        <f t="shared" si="52"/>
        <v>311.96544628756232</v>
      </c>
      <c r="AW29" s="74">
        <f>SIM_BASE!N76</f>
        <v>79.914925783393727</v>
      </c>
      <c r="AX29" s="74">
        <f>SIM_BASE!O76</f>
        <v>2890.2616877205414</v>
      </c>
      <c r="AY29" s="98">
        <f t="shared" si="53"/>
        <v>2970.1766135039352</v>
      </c>
      <c r="AZ29" s="72">
        <f>SIM_BASE!V76</f>
        <v>74.959181739044539</v>
      </c>
      <c r="BA29" s="72">
        <f>SIM_BASE!W76</f>
        <v>21.050545988769588</v>
      </c>
      <c r="BB29" s="72">
        <f>SIM_BASE!X76</f>
        <v>0.47506212558518429</v>
      </c>
      <c r="BC29" s="88">
        <f t="shared" si="54"/>
        <v>96.484789853399306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1E-3</v>
      </c>
      <c r="BH29" s="88">
        <f t="shared" si="55"/>
        <v>3.0000000000000001E-3</v>
      </c>
      <c r="BI29" s="75">
        <f>SIM_BASE!U76</f>
        <v>-476.40767072313298</v>
      </c>
      <c r="BJ29" s="72">
        <f t="shared" si="17"/>
        <v>-2.0000000000047749E-3</v>
      </c>
      <c r="BK29" s="72">
        <f t="shared" si="18"/>
        <v>-2.0000000000083276E-3</v>
      </c>
      <c r="BL29" s="72">
        <f t="shared" si="19"/>
        <v>-1.9999999999993903E-3</v>
      </c>
      <c r="BM29" s="88">
        <f t="shared" si="56"/>
        <v>-6.0000000000124927E-3</v>
      </c>
      <c r="BN29" s="73">
        <f t="shared" si="21"/>
        <v>-2.0000000001232365E-3</v>
      </c>
      <c r="BO29" s="74">
        <f>SIM_BASE!AB76</f>
        <v>261084.74240266441</v>
      </c>
      <c r="BP29" s="74">
        <f>SIM_BASE!AC76</f>
        <v>112596.11376353123</v>
      </c>
      <c r="BQ29" s="74">
        <f>SIM_BASE!AD76</f>
        <v>91235.302727836228</v>
      </c>
      <c r="BR29" s="95">
        <f t="shared" si="58"/>
        <v>190343.22964841055</v>
      </c>
      <c r="BS29" s="75">
        <f>SIM_BASE!AE76</f>
        <v>10066.131889799177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226.49541456459613</v>
      </c>
      <c r="AO30" s="74">
        <f>SIM_BASE!F83</f>
        <v>162.79517286078695</v>
      </c>
      <c r="AP30" s="74">
        <f>SIM_BASE!G83</f>
        <v>21.819566164576635</v>
      </c>
      <c r="AQ30" s="95">
        <f t="shared" si="57"/>
        <v>411.11015358995974</v>
      </c>
      <c r="AR30" s="75">
        <f>SIM_BASE!H83</f>
        <v>2605.1882644485131</v>
      </c>
      <c r="AS30" s="74">
        <f>SIM_BASE!K83</f>
        <v>156.58087752335177</v>
      </c>
      <c r="AT30" s="74">
        <f>SIM_BASE!L83</f>
        <v>139.27332236763573</v>
      </c>
      <c r="AU30" s="74">
        <f>SIM_BASE!M83</f>
        <v>20.670387468741495</v>
      </c>
      <c r="AV30" s="95">
        <f t="shared" si="52"/>
        <v>316.52458735972903</v>
      </c>
      <c r="AW30" s="74">
        <f>SIM_BASE!N83</f>
        <v>91.315311342814326</v>
      </c>
      <c r="AX30" s="74">
        <f>SIM_BASE!O83</f>
        <v>3020.1675467010809</v>
      </c>
      <c r="AY30" s="98">
        <f t="shared" si="53"/>
        <v>3111.4828580438952</v>
      </c>
      <c r="AZ30" s="72">
        <f>SIM_BASE!V83</f>
        <v>69.91553704124432</v>
      </c>
      <c r="BA30" s="72">
        <f>SIM_BASE!W83</f>
        <v>23.522850493151243</v>
      </c>
      <c r="BB30" s="72">
        <f>SIM_BASE!X83</f>
        <v>1.1501786958351354</v>
      </c>
      <c r="BC30" s="88">
        <f t="shared" si="54"/>
        <v>94.588566230230697</v>
      </c>
      <c r="BD30" s="73">
        <f>SIM_BASE!Y83</f>
        <v>6.9218389570598928</v>
      </c>
      <c r="BE30" s="72">
        <f>SIM_BASE!R83</f>
        <v>1E-3</v>
      </c>
      <c r="BF30" s="72">
        <f>SIM_BASE!S83</f>
        <v>1E-3</v>
      </c>
      <c r="BG30" s="72">
        <f>SIM_BASE!T83</f>
        <v>1E-3</v>
      </c>
      <c r="BH30" s="88">
        <f t="shared" si="55"/>
        <v>3.0000000000000001E-3</v>
      </c>
      <c r="BI30" s="75">
        <f>SIM_BASE!U83</f>
        <v>-513.21443255244174</v>
      </c>
      <c r="BJ30" s="72">
        <f t="shared" si="17"/>
        <v>-1.9999999999621423E-3</v>
      </c>
      <c r="BK30" s="72">
        <f t="shared" si="18"/>
        <v>-2.0000000000225384E-3</v>
      </c>
      <c r="BL30" s="72">
        <f t="shared" si="19"/>
        <v>-1.999999999995671E-3</v>
      </c>
      <c r="BM30" s="88">
        <f t="shared" si="56"/>
        <v>-5.9999999999803518E-3</v>
      </c>
      <c r="BN30" s="73">
        <f t="shared" si="21"/>
        <v>-2.0000000002937668E-3</v>
      </c>
      <c r="BO30" s="74">
        <f>SIM_BASE!AB83</f>
        <v>308635.91216823721</v>
      </c>
      <c r="BP30" s="74">
        <f>SIM_BASE!AC83</f>
        <v>111054.87141041821</v>
      </c>
      <c r="BQ30" s="74">
        <f>SIM_BASE!AD83</f>
        <v>89447.726066200965</v>
      </c>
      <c r="BR30" s="95">
        <f t="shared" si="58"/>
        <v>207384.78034992621</v>
      </c>
      <c r="BS30" s="75">
        <f>SIM_BASE!AE83</f>
        <v>10116.233563662747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210.59395180618608</v>
      </c>
      <c r="AO31" s="78">
        <f>SIM_BASE!F90</f>
        <v>179.31758802700614</v>
      </c>
      <c r="AP31" s="78">
        <f>SIM_BASE!G90</f>
        <v>25.701818461149323</v>
      </c>
      <c r="AQ31" s="96">
        <f>SUM(AN31:AP31)</f>
        <v>415.61335829434159</v>
      </c>
      <c r="AR31" s="79">
        <f>SIM_BASE!H90</f>
        <v>2823.7704666124123</v>
      </c>
      <c r="AS31" s="74">
        <f>SIM_BASE!K90</f>
        <v>146.30874719285796</v>
      </c>
      <c r="AT31" s="74">
        <f>SIM_BASE!L90</f>
        <v>152.91836696385619</v>
      </c>
      <c r="AU31" s="74">
        <f>SIM_BASE!M90</f>
        <v>22.827633194389971</v>
      </c>
      <c r="AV31" s="95">
        <f t="shared" ref="AV31" si="59">SUM(AS31:AU31)</f>
        <v>322.05474735110414</v>
      </c>
      <c r="AW31" s="74">
        <f>SIM_BASE!N90</f>
        <v>104.57931845754591</v>
      </c>
      <c r="AX31" s="74">
        <f>SIM_BASE!O90</f>
        <v>3135.7479768943003</v>
      </c>
      <c r="AY31" s="98">
        <f t="shared" ref="AY31" si="60">SUM(AW31:AX31)</f>
        <v>3240.3272953518463</v>
      </c>
      <c r="AZ31" s="72">
        <f>SIM_BASE!V90</f>
        <v>64.286204613328067</v>
      </c>
      <c r="BA31" s="72">
        <f>SIM_BASE!W90</f>
        <v>26.400221063149957</v>
      </c>
      <c r="BB31" s="72">
        <f>SIM_BASE!X90</f>
        <v>2.8751852667594378</v>
      </c>
      <c r="BC31" s="88">
        <f t="shared" ref="BC31" si="61">SUM(AZ31:BB31)</f>
        <v>93.561610943237469</v>
      </c>
      <c r="BD31" s="73">
        <f>SIM_BASE!Y90</f>
        <v>192.39555414191253</v>
      </c>
      <c r="BE31" s="72">
        <f>SIM_BASE!R90</f>
        <v>1E-3</v>
      </c>
      <c r="BF31" s="72">
        <f>SIM_BASE!S90</f>
        <v>1E-3</v>
      </c>
      <c r="BG31" s="72">
        <f>SIM_BASE!T90</f>
        <v>1E-3</v>
      </c>
      <c r="BH31" s="88">
        <f t="shared" ref="BH31" si="62">SUM(BE31:BG31)</f>
        <v>3.0000000000000001E-3</v>
      </c>
      <c r="BI31" s="75">
        <f>SIM_BASE!U90</f>
        <v>-608.95038288134651</v>
      </c>
      <c r="BJ31" s="72">
        <f t="shared" ref="BJ31" si="63">AN31-AS31-AZ31-BE31</f>
        <v>-1.9999999999479314E-3</v>
      </c>
      <c r="BK31" s="72">
        <f t="shared" ref="BK31" si="64">AO31-AT31-BA31-BF31</f>
        <v>-2.0000000000047749E-3</v>
      </c>
      <c r="BL31" s="72">
        <f t="shared" ref="BL31" si="65">AP31-AU31-BB31-BG31</f>
        <v>-2.0000000000864873E-3</v>
      </c>
      <c r="BM31" s="88">
        <f t="shared" ref="BM31" si="66">SUM(BJ31:BL31)</f>
        <v>-6.0000000000391936E-3</v>
      </c>
      <c r="BN31" s="73">
        <f>AR31-AW31-AX31-BD31-BI31</f>
        <v>-1.9999999999527063E-3</v>
      </c>
      <c r="BO31" s="74">
        <f>SIM_BASE!AB90</f>
        <v>369214.3674177322</v>
      </c>
      <c r="BP31" s="74">
        <f>SIM_BASE!AC90</f>
        <v>109063.84869093692</v>
      </c>
      <c r="BQ31" s="74">
        <f>SIM_BASE!AD90</f>
        <v>88930.462922570194</v>
      </c>
      <c r="BR31" s="95">
        <f t="shared" ref="BR31" si="67">SUMPRODUCT(BO31:BQ31,AS31:AU31)/AV31</f>
        <v>225822.56515293542</v>
      </c>
      <c r="BS31" s="75">
        <f>SIM_BASE!AE90</f>
        <v>10477.953021340398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414.04894000327272</v>
      </c>
      <c r="AP32" s="70">
        <f>SIM_BASE!G7</f>
        <v>33.830309604790386</v>
      </c>
      <c r="AQ32" s="94">
        <f t="shared" si="57"/>
        <v>543.36735063528602</v>
      </c>
      <c r="AR32" s="71">
        <f>SIM_BASE!H7</f>
        <v>332.10403618883595</v>
      </c>
      <c r="AS32" s="70">
        <f>SIM_BASE!K7</f>
        <v>95.065742750544629</v>
      </c>
      <c r="AT32" s="70">
        <f>SIM_BASE!L7</f>
        <v>421.23042051868015</v>
      </c>
      <c r="AU32" s="70">
        <f>SIM_BASE!M7</f>
        <v>33.888387268538111</v>
      </c>
      <c r="AV32" s="94">
        <f t="shared" si="52"/>
        <v>550.18455053776279</v>
      </c>
      <c r="AW32" s="70">
        <f>SIM_BASE!N7</f>
        <v>49.94774199522189</v>
      </c>
      <c r="AX32" s="70">
        <f>SIM_BASE!O7</f>
        <v>4003.5527529301157</v>
      </c>
      <c r="AY32" s="97">
        <f t="shared" si="53"/>
        <v>4053.5004949253375</v>
      </c>
      <c r="AZ32" s="68">
        <f>SIM_BASE!V7</f>
        <v>0.42335827667816217</v>
      </c>
      <c r="BA32" s="68">
        <f>SIM_BASE!W7</f>
        <v>-7.1804805154072264</v>
      </c>
      <c r="BB32" s="68">
        <f>SIM_BASE!X7</f>
        <v>-5.7077663747723439E-2</v>
      </c>
      <c r="BC32" s="87">
        <f t="shared" si="54"/>
        <v>-6.814199902476787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-3721.3954587365006</v>
      </c>
      <c r="BJ32" s="68">
        <f t="shared" si="17"/>
        <v>-1.999999999880985E-3</v>
      </c>
      <c r="BK32" s="68">
        <f t="shared" si="18"/>
        <v>-2.0000000002028387E-3</v>
      </c>
      <c r="BL32" s="68">
        <f t="shared" si="19"/>
        <v>-2.0000000000008336E-3</v>
      </c>
      <c r="BM32" s="87">
        <f t="shared" si="56"/>
        <v>-6.0000000000846572E-3</v>
      </c>
      <c r="BN32" s="69">
        <f t="shared" si="21"/>
        <v>-2.0000000013169483E-3</v>
      </c>
      <c r="BO32" s="70">
        <f>SIM_BASE!AB7</f>
        <v>78269.678446868464</v>
      </c>
      <c r="BP32" s="70">
        <f>SIM_BASE!AC7</f>
        <v>79642.820568727446</v>
      </c>
      <c r="BQ32" s="70">
        <f>SIM_BASE!AD7</f>
        <v>83710.933407883742</v>
      </c>
      <c r="BR32" s="94">
        <f t="shared" si="58"/>
        <v>79656.13066189838</v>
      </c>
      <c r="BS32" s="71">
        <f>SIM_BASE!AE7</f>
        <v>6993.2141258114571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12.132843172032493</v>
      </c>
      <c r="AO33" s="74">
        <f>SIM_BASE!F14</f>
        <v>291.57607408016185</v>
      </c>
      <c r="AP33" s="74">
        <f>SIM_BASE!G14</f>
        <v>36.625808377650024</v>
      </c>
      <c r="AQ33" s="95">
        <f t="shared" si="57"/>
        <v>340.33472562984434</v>
      </c>
      <c r="AR33" s="75">
        <f>SIM_BASE!H14</f>
        <v>332.82246295644222</v>
      </c>
      <c r="AS33" s="74">
        <f>SIM_BASE!K14</f>
        <v>61.335391274896836</v>
      </c>
      <c r="AT33" s="74">
        <f>SIM_BASE!L14</f>
        <v>358.93310842977144</v>
      </c>
      <c r="AU33" s="74">
        <f>SIM_BASE!M14</f>
        <v>38.237631978028119</v>
      </c>
      <c r="AV33" s="95">
        <f t="shared" si="52"/>
        <v>458.50613168269638</v>
      </c>
      <c r="AW33" s="74">
        <f>SIM_BASE!N14</f>
        <v>42.354902726248142</v>
      </c>
      <c r="AX33" s="74">
        <f>SIM_BASE!O14</f>
        <v>2751.7227367423375</v>
      </c>
      <c r="AY33" s="98">
        <f t="shared" si="53"/>
        <v>2794.0776394685854</v>
      </c>
      <c r="AZ33" s="72">
        <f>SIM_BASE!V14</f>
        <v>-49.201548102864315</v>
      </c>
      <c r="BA33" s="72">
        <f>SIM_BASE!W14</f>
        <v>-67.356034349609516</v>
      </c>
      <c r="BB33" s="72">
        <f>SIM_BASE!X14</f>
        <v>-1.6108236003780958</v>
      </c>
      <c r="BC33" s="88">
        <f t="shared" si="54"/>
        <v>-118.16840605285194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-2461.2541765121432</v>
      </c>
      <c r="BJ33" s="72">
        <f t="shared" si="17"/>
        <v>-2.0000000000260912E-3</v>
      </c>
      <c r="BK33" s="72">
        <f t="shared" si="18"/>
        <v>-2.0000000000758291E-3</v>
      </c>
      <c r="BL33" s="72">
        <f t="shared" si="19"/>
        <v>-1.9999999999992238E-3</v>
      </c>
      <c r="BM33" s="88">
        <f t="shared" si="56"/>
        <v>-6.000000000101144E-3</v>
      </c>
      <c r="BN33" s="73">
        <f t="shared" si="21"/>
        <v>-2.0000000004074536E-3</v>
      </c>
      <c r="BO33" s="74">
        <f>SIM_BASE!AB14</f>
        <v>116814.58468883477</v>
      </c>
      <c r="BP33" s="74">
        <f>SIM_BASE!AC14</f>
        <v>84375.489801099437</v>
      </c>
      <c r="BQ33" s="74">
        <f>SIM_BASE!AD14</f>
        <v>93957.934910447453</v>
      </c>
      <c r="BR33" s="95">
        <f t="shared" si="58"/>
        <v>89514.078849924103</v>
      </c>
      <c r="BS33" s="75">
        <f>SIM_BASE!AE14</f>
        <v>7294.4805031470305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12.863697436558546</v>
      </c>
      <c r="AO34" s="74">
        <f>SIM_BASE!F21</f>
        <v>336.95829291643406</v>
      </c>
      <c r="AP34" s="74">
        <f>SIM_BASE!G21</f>
        <v>36.975875781196315</v>
      </c>
      <c r="AQ34" s="95">
        <f t="shared" si="57"/>
        <v>386.79786613418889</v>
      </c>
      <c r="AR34" s="75">
        <f>SIM_BASE!H21</f>
        <v>345.8718036628386</v>
      </c>
      <c r="AS34" s="74">
        <f>SIM_BASE!K21</f>
        <v>76.236540649857986</v>
      </c>
      <c r="AT34" s="74">
        <f>SIM_BASE!L21</f>
        <v>421.29265855215738</v>
      </c>
      <c r="AU34" s="74">
        <f>SIM_BASE!M21</f>
        <v>38.485444980557482</v>
      </c>
      <c r="AV34" s="95">
        <f t="shared" si="52"/>
        <v>536.01464418257285</v>
      </c>
      <c r="AW34" s="74">
        <f>SIM_BASE!N21</f>
        <v>39.854560446107143</v>
      </c>
      <c r="AX34" s="74">
        <f>SIM_BASE!O21</f>
        <v>3258.381011897703</v>
      </c>
      <c r="AY34" s="98">
        <f t="shared" si="53"/>
        <v>3298.2355723438104</v>
      </c>
      <c r="AZ34" s="72">
        <f>SIM_BASE!V21</f>
        <v>-63.37184321329935</v>
      </c>
      <c r="BA34" s="72">
        <f>SIM_BASE!W21</f>
        <v>-84.333365635723098</v>
      </c>
      <c r="BB34" s="72">
        <f>SIM_BASE!X21</f>
        <v>-1.5085691993611969</v>
      </c>
      <c r="BC34" s="88">
        <f t="shared" si="54"/>
        <v>-149.21377804838366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-2952.3627686809714</v>
      </c>
      <c r="BJ34" s="72">
        <f t="shared" si="17"/>
        <v>-2.00000000009004E-3</v>
      </c>
      <c r="BK34" s="72">
        <f t="shared" si="18"/>
        <v>-2.0000000002179377E-3</v>
      </c>
      <c r="BL34" s="72">
        <f t="shared" si="19"/>
        <v>-1.9999999999696918E-3</v>
      </c>
      <c r="BM34" s="88">
        <f t="shared" si="56"/>
        <v>-6.0000000002776695E-3</v>
      </c>
      <c r="BN34" s="73">
        <f t="shared" si="21"/>
        <v>-2.0000000004074536E-3</v>
      </c>
      <c r="BO34" s="74">
        <f>SIM_BASE!AB21</f>
        <v>130581.96954579557</v>
      </c>
      <c r="BP34" s="74">
        <f>SIM_BASE!AC21</f>
        <v>102641.58397790456</v>
      </c>
      <c r="BQ34" s="74">
        <f>SIM_BASE!AD21</f>
        <v>93903.401435542255</v>
      </c>
      <c r="BR34" s="95">
        <f t="shared" si="58"/>
        <v>105988.10727931664</v>
      </c>
      <c r="BS34" s="75">
        <f>SIM_BASE!AE21</f>
        <v>7513.0478391134775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13.255388210500007</v>
      </c>
      <c r="AO35" s="74">
        <f>SIM_BASE!F28</f>
        <v>352.87773426931778</v>
      </c>
      <c r="AP35" s="74">
        <f>SIM_BASE!G28</f>
        <v>39.265946749904884</v>
      </c>
      <c r="AQ35" s="95">
        <f t="shared" si="57"/>
        <v>405.39906922972273</v>
      </c>
      <c r="AR35" s="75">
        <f>SIM_BASE!H28</f>
        <v>359.26282256843007</v>
      </c>
      <c r="AS35" s="74">
        <f>SIM_BASE!K28</f>
        <v>78.183297312624106</v>
      </c>
      <c r="AT35" s="74">
        <f>SIM_BASE!L28</f>
        <v>444.29394193606572</v>
      </c>
      <c r="AU35" s="74">
        <f>SIM_BASE!M28</f>
        <v>41.152874840856079</v>
      </c>
      <c r="AV35" s="95">
        <f t="shared" si="52"/>
        <v>563.63011408954583</v>
      </c>
      <c r="AW35" s="74">
        <f>SIM_BASE!N28</f>
        <v>39.954002869369312</v>
      </c>
      <c r="AX35" s="74">
        <f>SIM_BASE!O28</f>
        <v>3443.9191737918832</v>
      </c>
      <c r="AY35" s="98">
        <f t="shared" si="53"/>
        <v>3483.8731766612523</v>
      </c>
      <c r="AZ35" s="72">
        <f>SIM_BASE!V28</f>
        <v>-64.926909102124142</v>
      </c>
      <c r="BA35" s="72">
        <f>SIM_BASE!W28</f>
        <v>-91.415207666747875</v>
      </c>
      <c r="BB35" s="72">
        <f>SIM_BASE!X28</f>
        <v>-1.8859280909511746</v>
      </c>
      <c r="BC35" s="88">
        <f t="shared" si="54"/>
        <v>-158.2280448598232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-3124.6093540928223</v>
      </c>
      <c r="BJ35" s="72">
        <f t="shared" si="17"/>
        <v>-1.9999999999621423E-3</v>
      </c>
      <c r="BK35" s="72">
        <f t="shared" si="18"/>
        <v>-2.0000000000616183E-3</v>
      </c>
      <c r="BL35" s="72">
        <f t="shared" si="19"/>
        <v>-2.0000000000196519E-3</v>
      </c>
      <c r="BM35" s="88">
        <f t="shared" si="56"/>
        <v>-6.0000000000434124E-3</v>
      </c>
      <c r="BN35" s="73">
        <f t="shared" si="21"/>
        <v>-2.0000000004074536E-3</v>
      </c>
      <c r="BO35" s="74">
        <f>SIM_BASE!AB28</f>
        <v>138066.47311714914</v>
      </c>
      <c r="BP35" s="74">
        <f>SIM_BASE!AC28</f>
        <v>106057.36441779674</v>
      </c>
      <c r="BQ35" s="74">
        <f>SIM_BASE!AD28</f>
        <v>96537.157099249176</v>
      </c>
      <c r="BR35" s="95">
        <f t="shared" si="58"/>
        <v>109802.36261634763</v>
      </c>
      <c r="BS35" s="75">
        <f>SIM_BASE!AE28</f>
        <v>7769.1567032821113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13.659237246318062</v>
      </c>
      <c r="AO36" s="74">
        <f>SIM_BASE!F35</f>
        <v>371.82212826643013</v>
      </c>
      <c r="AP36" s="74">
        <f>SIM_BASE!G35</f>
        <v>42.023308408100569</v>
      </c>
      <c r="AQ36" s="95">
        <f t="shared" si="57"/>
        <v>427.50467392084875</v>
      </c>
      <c r="AR36" s="75">
        <f>SIM_BASE!H35</f>
        <v>374.68472894202523</v>
      </c>
      <c r="AS36" s="74">
        <f>SIM_BASE!K35</f>
        <v>80.184457208825023</v>
      </c>
      <c r="AT36" s="74">
        <f>SIM_BASE!L35</f>
        <v>470.30485603065665</v>
      </c>
      <c r="AU36" s="74">
        <f>SIM_BASE!M35</f>
        <v>44.301979318089614</v>
      </c>
      <c r="AV36" s="95">
        <f t="shared" si="52"/>
        <v>594.7912925575713</v>
      </c>
      <c r="AW36" s="74">
        <f>SIM_BASE!N35</f>
        <v>40.302346286995316</v>
      </c>
      <c r="AX36" s="74">
        <f>SIM_BASE!O35</f>
        <v>3654.1852023167257</v>
      </c>
      <c r="AY36" s="98">
        <f t="shared" si="53"/>
        <v>3694.4875486037208</v>
      </c>
      <c r="AZ36" s="72">
        <f>SIM_BASE!V35</f>
        <v>-66.524219962506947</v>
      </c>
      <c r="BA36" s="72">
        <f>SIM_BASE!W35</f>
        <v>-98.481727764226662</v>
      </c>
      <c r="BB36" s="72">
        <f>SIM_BASE!X35</f>
        <v>-2.2776709099890646</v>
      </c>
      <c r="BC36" s="88">
        <f t="shared" si="54"/>
        <v>-167.28361863672268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-3319.8018196616963</v>
      </c>
      <c r="BJ36" s="72">
        <f t="shared" si="17"/>
        <v>-2.0000000000189857E-3</v>
      </c>
      <c r="BK36" s="72">
        <f t="shared" si="18"/>
        <v>-1.9999999998626663E-3</v>
      </c>
      <c r="BL36" s="72">
        <f t="shared" si="19"/>
        <v>-1.9999999999812381E-3</v>
      </c>
      <c r="BM36" s="88">
        <f t="shared" si="56"/>
        <v>-5.9999999998628902E-3</v>
      </c>
      <c r="BN36" s="73">
        <f t="shared" si="21"/>
        <v>-1.9999999999527063E-3</v>
      </c>
      <c r="BO36" s="74">
        <f>SIM_BASE!AB35</f>
        <v>145759.65715613298</v>
      </c>
      <c r="BP36" s="74">
        <f>SIM_BASE!AC35</f>
        <v>108903.47852812693</v>
      </c>
      <c r="BQ36" s="74">
        <f>SIM_BASE!AD35</f>
        <v>98327.909072687704</v>
      </c>
      <c r="BR36" s="95">
        <f t="shared" si="58"/>
        <v>113084.39719641017</v>
      </c>
      <c r="BS36" s="75">
        <f>SIM_BASE!AE35</f>
        <v>8033.0037347721409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14.067187030274285</v>
      </c>
      <c r="AO37" s="74">
        <f>SIM_BASE!F42</f>
        <v>394.05532548455142</v>
      </c>
      <c r="AP37" s="74">
        <f>SIM_BASE!G42</f>
        <v>45.337022684965156</v>
      </c>
      <c r="AQ37" s="95">
        <f t="shared" si="57"/>
        <v>453.45953519979088</v>
      </c>
      <c r="AR37" s="75">
        <f>SIM_BASE!H42</f>
        <v>391.97343992653043</v>
      </c>
      <c r="AS37" s="74">
        <f>SIM_BASE!K42</f>
        <v>82.283747168059406</v>
      </c>
      <c r="AT37" s="74">
        <f>SIM_BASE!L42</f>
        <v>500.02405836273044</v>
      </c>
      <c r="AU37" s="74">
        <f>SIM_BASE!M42</f>
        <v>48.025511874469125</v>
      </c>
      <c r="AV37" s="95">
        <f t="shared" si="52"/>
        <v>630.33331740525898</v>
      </c>
      <c r="AW37" s="74">
        <f>SIM_BASE!N42</f>
        <v>40.947110130512556</v>
      </c>
      <c r="AX37" s="74">
        <f>SIM_BASE!O42</f>
        <v>3890.7929409459803</v>
      </c>
      <c r="AY37" s="98">
        <f t="shared" si="53"/>
        <v>3931.7400510764928</v>
      </c>
      <c r="AZ37" s="72">
        <f>SIM_BASE!V42</f>
        <v>-68.215560137785218</v>
      </c>
      <c r="BA37" s="72">
        <f>SIM_BASE!W42</f>
        <v>-105.96773287817886</v>
      </c>
      <c r="BB37" s="72">
        <f>SIM_BASE!X42</f>
        <v>-2.6874891895039741</v>
      </c>
      <c r="BC37" s="88">
        <f t="shared" si="54"/>
        <v>-176.87078220546803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-3539.7656111499623</v>
      </c>
      <c r="BJ37" s="72">
        <f t="shared" si="17"/>
        <v>-1.9999999999052989E-3</v>
      </c>
      <c r="BK37" s="72">
        <f t="shared" si="18"/>
        <v>-2.0000000001610943E-3</v>
      </c>
      <c r="BL37" s="72">
        <f t="shared" si="19"/>
        <v>-1.9999999999945608E-3</v>
      </c>
      <c r="BM37" s="88">
        <f t="shared" si="56"/>
        <v>-6.000000000060954E-3</v>
      </c>
      <c r="BN37" s="73">
        <f t="shared" si="21"/>
        <v>-2.0000000004074536E-3</v>
      </c>
      <c r="BO37" s="74">
        <f>SIM_BASE!AB42</f>
        <v>153538.73825238989</v>
      </c>
      <c r="BP37" s="74">
        <f>SIM_BASE!AC42</f>
        <v>111033.13243452627</v>
      </c>
      <c r="BQ37" s="74">
        <f>SIM_BASE!AD42</f>
        <v>99210.37592613278</v>
      </c>
      <c r="BR37" s="95">
        <f t="shared" si="58"/>
        <v>115681.03301087463</v>
      </c>
      <c r="BS37" s="75">
        <f>SIM_BASE!AE42</f>
        <v>8291.7225082121404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14.504640408594586</v>
      </c>
      <c r="AO38" s="74">
        <f>SIM_BASE!F49</f>
        <v>419.94027331995329</v>
      </c>
      <c r="AP38" s="74">
        <f>SIM_BASE!G49</f>
        <v>49.307001636614075</v>
      </c>
      <c r="AQ38" s="95">
        <f t="shared" si="57"/>
        <v>483.75191536516195</v>
      </c>
      <c r="AR38" s="75">
        <f>SIM_BASE!H49</f>
        <v>411.75481568968218</v>
      </c>
      <c r="AS38" s="74">
        <f>SIM_BASE!K49</f>
        <v>84.50599294742517</v>
      </c>
      <c r="AT38" s="74">
        <f>SIM_BASE!L49</f>
        <v>534.00988214053598</v>
      </c>
      <c r="AU38" s="74">
        <f>SIM_BASE!M49</f>
        <v>52.421754279518424</v>
      </c>
      <c r="AV38" s="95">
        <f t="shared" si="52"/>
        <v>670.93762936747953</v>
      </c>
      <c r="AW38" s="74">
        <f>SIM_BASE!N49</f>
        <v>41.872636683595658</v>
      </c>
      <c r="AX38" s="74">
        <f>SIM_BASE!O49</f>
        <v>4154.2627038284409</v>
      </c>
      <c r="AY38" s="98">
        <f t="shared" si="53"/>
        <v>4196.1353405120362</v>
      </c>
      <c r="AZ38" s="72">
        <f>SIM_BASE!V49</f>
        <v>-70.000352538830569</v>
      </c>
      <c r="BA38" s="72">
        <f>SIM_BASE!W49</f>
        <v>-114.06860882058272</v>
      </c>
      <c r="BB38" s="72">
        <f>SIM_BASE!X49</f>
        <v>-3.1137526429043496</v>
      </c>
      <c r="BC38" s="88">
        <f t="shared" si="54"/>
        <v>-187.18271400231765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-3784.3795248223551</v>
      </c>
      <c r="BJ38" s="72">
        <f t="shared" si="17"/>
        <v>-2.0000000000189857E-3</v>
      </c>
      <c r="BK38" s="72">
        <f t="shared" si="18"/>
        <v>-1.9999999999621423E-3</v>
      </c>
      <c r="BL38" s="72">
        <f t="shared" si="19"/>
        <v>-1.9999999999998899E-3</v>
      </c>
      <c r="BM38" s="88">
        <f t="shared" si="56"/>
        <v>-5.9999999999810179E-3</v>
      </c>
      <c r="BN38" s="73">
        <f t="shared" si="21"/>
        <v>-1.9999999994979589E-3</v>
      </c>
      <c r="BO38" s="74">
        <f>SIM_BASE!AB49</f>
        <v>161305.67112339658</v>
      </c>
      <c r="BP38" s="74">
        <f>SIM_BASE!AC49</f>
        <v>112379.21616866086</v>
      </c>
      <c r="BQ38" s="74">
        <f>SIM_BASE!AD49</f>
        <v>99155.091926291629</v>
      </c>
      <c r="BR38" s="95">
        <f t="shared" si="58"/>
        <v>117508.37678675947</v>
      </c>
      <c r="BS38" s="75">
        <f>SIM_BASE!AE49</f>
        <v>8560.3299245296512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14.961033006576345</v>
      </c>
      <c r="AO39" s="74">
        <f>SIM_BASE!F56</f>
        <v>449.88802993488923</v>
      </c>
      <c r="AP39" s="74">
        <f>SIM_BASE!G56</f>
        <v>54.054949726282487</v>
      </c>
      <c r="AQ39" s="95">
        <f t="shared" si="57"/>
        <v>518.90401266774813</v>
      </c>
      <c r="AR39" s="75">
        <f>SIM_BASE!H56</f>
        <v>434.32733905603976</v>
      </c>
      <c r="AS39" s="74">
        <f>SIM_BASE!K56</f>
        <v>86.833323503621727</v>
      </c>
      <c r="AT39" s="74">
        <f>SIM_BASE!L56</f>
        <v>573.0731002610371</v>
      </c>
      <c r="AU39" s="74">
        <f>SIM_BASE!M56</f>
        <v>57.622126897240776</v>
      </c>
      <c r="AV39" s="95">
        <f t="shared" si="52"/>
        <v>717.52855066189954</v>
      </c>
      <c r="AW39" s="74">
        <f>SIM_BASE!N56</f>
        <v>43.077341590721133</v>
      </c>
      <c r="AX39" s="74">
        <f>SIM_BASE!O56</f>
        <v>4447.6551666273263</v>
      </c>
      <c r="AY39" s="98">
        <f t="shared" si="53"/>
        <v>4490.7325082180478</v>
      </c>
      <c r="AZ39" s="72">
        <f>SIM_BASE!V56</f>
        <v>-71.871290497045408</v>
      </c>
      <c r="BA39" s="72">
        <f>SIM_BASE!W56</f>
        <v>-123.18407032614765</v>
      </c>
      <c r="BB39" s="72">
        <f>SIM_BASE!X56</f>
        <v>-3.5661771709582859</v>
      </c>
      <c r="BC39" s="88">
        <f t="shared" si="54"/>
        <v>-198.62153799415134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-4056.4041691620087</v>
      </c>
      <c r="BJ39" s="72">
        <f t="shared" si="17"/>
        <v>-1.9999999999763532E-3</v>
      </c>
      <c r="BK39" s="72">
        <f t="shared" si="18"/>
        <v>-2.0000000002179377E-3</v>
      </c>
      <c r="BL39" s="72">
        <f t="shared" si="19"/>
        <v>-2.0000000000025544E-3</v>
      </c>
      <c r="BM39" s="88">
        <f t="shared" si="56"/>
        <v>-6.0000000001968453E-3</v>
      </c>
      <c r="BN39" s="73">
        <f t="shared" si="21"/>
        <v>-1.9999999990432116E-3</v>
      </c>
      <c r="BO39" s="74">
        <f>SIM_BASE!AB56</f>
        <v>169093.63704094279</v>
      </c>
      <c r="BP39" s="74">
        <f>SIM_BASE!AC56</f>
        <v>112871.99824132575</v>
      </c>
      <c r="BQ39" s="74">
        <f>SIM_BASE!AD56</f>
        <v>98180.193710200285</v>
      </c>
      <c r="BR39" s="95">
        <f t="shared" si="58"/>
        <v>118495.93992424062</v>
      </c>
      <c r="BS39" s="75">
        <f>SIM_BASE!AE56</f>
        <v>8839.2129327624298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14.38952485564643</v>
      </c>
      <c r="AO40" s="74">
        <f>SIM_BASE!F63</f>
        <v>484.78616889549966</v>
      </c>
      <c r="AP40" s="74">
        <f>SIM_BASE!G63</f>
        <v>59.791021386552316</v>
      </c>
      <c r="AQ40" s="95">
        <f t="shared" si="57"/>
        <v>558.96671513769843</v>
      </c>
      <c r="AR40" s="75">
        <f>SIM_BASE!H63</f>
        <v>461.04609731534276</v>
      </c>
      <c r="AS40" s="74">
        <f>SIM_BASE!K63</f>
        <v>83.612509704426614</v>
      </c>
      <c r="AT40" s="74">
        <f>SIM_BASE!L63</f>
        <v>618.50429386500366</v>
      </c>
      <c r="AU40" s="74">
        <f>SIM_BASE!M63</f>
        <v>63.834287554817926</v>
      </c>
      <c r="AV40" s="95">
        <f t="shared" si="52"/>
        <v>765.95109112424825</v>
      </c>
      <c r="AW40" s="74">
        <f>SIM_BASE!N63</f>
        <v>43.095995301448667</v>
      </c>
      <c r="AX40" s="74">
        <f>SIM_BASE!O63</f>
        <v>4852.9024097716183</v>
      </c>
      <c r="AY40" s="98">
        <f t="shared" si="53"/>
        <v>4895.9984050730673</v>
      </c>
      <c r="AZ40" s="72">
        <f>SIM_BASE!V63</f>
        <v>-69.221984848780181</v>
      </c>
      <c r="BA40" s="72">
        <f>SIM_BASE!W63</f>
        <v>-133.71712496950371</v>
      </c>
      <c r="BB40" s="72">
        <f>SIM_BASE!X63</f>
        <v>-4.0422661682655985</v>
      </c>
      <c r="BC40" s="88">
        <f t="shared" si="54"/>
        <v>-206.98137598654949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-4434.9513077577249</v>
      </c>
      <c r="BJ40" s="72">
        <f t="shared" ref="BJ40:BJ74" si="68">AN40-AS40-AZ40-BE40</f>
        <v>-2.0000000000047749E-3</v>
      </c>
      <c r="BK40" s="72">
        <f t="shared" ref="BK40:BK74" si="69">AO40-AT40-BA40-BF40</f>
        <v>-2.000000000288992E-3</v>
      </c>
      <c r="BL40" s="72">
        <f t="shared" ref="BL40:BL74" si="70">AP40-AU40-BB40-BG40</f>
        <v>-2.0000000000118803E-3</v>
      </c>
      <c r="BM40" s="88">
        <f t="shared" si="56"/>
        <v>-6.0000000003056471E-3</v>
      </c>
      <c r="BN40" s="73">
        <f t="shared" ref="BN40:BN74" si="71">AR40-AW40-AX40-BD40-BI40</f>
        <v>-1.9999999994979589E-3</v>
      </c>
      <c r="BO40" s="74">
        <f>SIM_BASE!AB63</f>
        <v>193967.74989858942</v>
      </c>
      <c r="BP40" s="74">
        <f>SIM_BASE!AC63</f>
        <v>113403.73738965824</v>
      </c>
      <c r="BQ40" s="74">
        <f>SIM_BASE!AD63</f>
        <v>97063.119312388968</v>
      </c>
      <c r="BR40" s="95">
        <f t="shared" si="58"/>
        <v>120836.41505084743</v>
      </c>
      <c r="BS40" s="75">
        <f>SIM_BASE!AE63</f>
        <v>9116.8811944436966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13.70085594812743</v>
      </c>
      <c r="AO41" s="74">
        <f>SIM_BASE!F70</f>
        <v>525.41458114428133</v>
      </c>
      <c r="AP41" s="74">
        <f>SIM_BASE!G70</f>
        <v>66.674914592220503</v>
      </c>
      <c r="AQ41" s="95">
        <f t="shared" si="57"/>
        <v>605.79035168462929</v>
      </c>
      <c r="AR41" s="75">
        <f>SIM_BASE!H70</f>
        <v>491.59297955918942</v>
      </c>
      <c r="AS41" s="74">
        <f>SIM_BASE!K70</f>
        <v>79.840557406110278</v>
      </c>
      <c r="AT41" s="74">
        <f>SIM_BASE!L70</f>
        <v>670.63110717457175</v>
      </c>
      <c r="AU41" s="74">
        <f>SIM_BASE!M70</f>
        <v>71.220379602887562</v>
      </c>
      <c r="AV41" s="95">
        <f t="shared" si="52"/>
        <v>821.69204418356958</v>
      </c>
      <c r="AW41" s="74">
        <f>SIM_BASE!N70</f>
        <v>43.196607053919791</v>
      </c>
      <c r="AX41" s="74">
        <f>SIM_BASE!O70</f>
        <v>5322.3709841706695</v>
      </c>
      <c r="AY41" s="98">
        <f t="shared" si="53"/>
        <v>5365.5675912245897</v>
      </c>
      <c r="AZ41" s="72">
        <f>SIM_BASE!V70</f>
        <v>-66.138701457982847</v>
      </c>
      <c r="BA41" s="72">
        <f>SIM_BASE!W70</f>
        <v>-145.21552603029056</v>
      </c>
      <c r="BB41" s="72">
        <f>SIM_BASE!X70</f>
        <v>-4.5444650106670652</v>
      </c>
      <c r="BC41" s="88">
        <f t="shared" si="54"/>
        <v>-215.89869249894048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1E-3</v>
      </c>
      <c r="BH41" s="88">
        <f t="shared" si="55"/>
        <v>3.0000000000000001E-3</v>
      </c>
      <c r="BI41" s="75">
        <f>SIM_BASE!U70</f>
        <v>-4873.9736116653985</v>
      </c>
      <c r="BJ41" s="72">
        <f t="shared" si="68"/>
        <v>-2.0000000000047749E-3</v>
      </c>
      <c r="BK41" s="72">
        <f t="shared" si="69"/>
        <v>-1.9999999998626663E-3</v>
      </c>
      <c r="BL41" s="72">
        <f t="shared" si="70"/>
        <v>-1.9999999999932285E-3</v>
      </c>
      <c r="BM41" s="88">
        <f t="shared" si="56"/>
        <v>-5.9999999998606697E-3</v>
      </c>
      <c r="BN41" s="73">
        <f t="shared" si="71"/>
        <v>-2.0000000013169483E-3</v>
      </c>
      <c r="BO41" s="74">
        <f>SIM_BASE!AB70</f>
        <v>224813.05785946123</v>
      </c>
      <c r="BP41" s="74">
        <f>SIM_BASE!AC70</f>
        <v>113234.37396013943</v>
      </c>
      <c r="BQ41" s="74">
        <f>SIM_BASE!AD70</f>
        <v>95157.092011275148</v>
      </c>
      <c r="BR41" s="95">
        <f t="shared" si="58"/>
        <v>122509.17890503546</v>
      </c>
      <c r="BS41" s="75">
        <f>SIM_BASE!AE70</f>
        <v>9404.7136979790557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12.946828738902068</v>
      </c>
      <c r="AO42" s="74">
        <f>SIM_BASE!F77</f>
        <v>572.54510248744941</v>
      </c>
      <c r="AP42" s="74">
        <f>SIM_BASE!G77</f>
        <v>74.953701430266406</v>
      </c>
      <c r="AQ42" s="95">
        <f t="shared" si="57"/>
        <v>660.44563265661782</v>
      </c>
      <c r="AR42" s="75">
        <f>SIM_BASE!H77</f>
        <v>526.54511744206479</v>
      </c>
      <c r="AS42" s="74">
        <f>SIM_BASE!K77</f>
        <v>75.662165206963905</v>
      </c>
      <c r="AT42" s="74">
        <f>SIM_BASE!L77</f>
        <v>730.66288412526319</v>
      </c>
      <c r="AU42" s="74">
        <f>SIM_BASE!M77</f>
        <v>80.031787967701888</v>
      </c>
      <c r="AV42" s="95">
        <f t="shared" si="52"/>
        <v>886.356837299929</v>
      </c>
      <c r="AW42" s="74">
        <f>SIM_BASE!N77</f>
        <v>43.380204920031261</v>
      </c>
      <c r="AX42" s="74">
        <f>SIM_BASE!O77</f>
        <v>5869.2156166765926</v>
      </c>
      <c r="AY42" s="98">
        <f t="shared" si="53"/>
        <v>5912.5958215966239</v>
      </c>
      <c r="AZ42" s="72">
        <f>SIM_BASE!V77</f>
        <v>-62.714336468061781</v>
      </c>
      <c r="BA42" s="72">
        <f>SIM_BASE!W77</f>
        <v>-158.11678163781352</v>
      </c>
      <c r="BB42" s="72">
        <f>SIM_BASE!X77</f>
        <v>-5.0770865374354788</v>
      </c>
      <c r="BC42" s="88">
        <f t="shared" si="54"/>
        <v>-225.9082046433108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1E-3</v>
      </c>
      <c r="BH42" s="88">
        <f t="shared" si="55"/>
        <v>3.0000000000000001E-3</v>
      </c>
      <c r="BI42" s="75">
        <f>SIM_BASE!U77</f>
        <v>-5386.0497041545586</v>
      </c>
      <c r="BJ42" s="72">
        <f t="shared" si="68"/>
        <v>-2.0000000000545129E-3</v>
      </c>
      <c r="BK42" s="72">
        <f t="shared" si="69"/>
        <v>-2.0000000002605703E-3</v>
      </c>
      <c r="BL42" s="72">
        <f t="shared" si="70"/>
        <v>-2.0000000000029985E-3</v>
      </c>
      <c r="BM42" s="88">
        <f t="shared" si="56"/>
        <v>-6.0000000003180816E-3</v>
      </c>
      <c r="BN42" s="73">
        <f t="shared" si="71"/>
        <v>-2.0000000004074536E-3</v>
      </c>
      <c r="BO42" s="74">
        <f>SIM_BASE!AB77</f>
        <v>263021.093605128</v>
      </c>
      <c r="BP42" s="74">
        <f>SIM_BASE!AC77</f>
        <v>112336.00922444457</v>
      </c>
      <c r="BQ42" s="74">
        <f>SIM_BASE!AD77</f>
        <v>92512.02440485901</v>
      </c>
      <c r="BR42" s="95">
        <f t="shared" si="58"/>
        <v>123408.98839700714</v>
      </c>
      <c r="BS42" s="75">
        <f>SIM_BASE!AE77</f>
        <v>9703.0903379153606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12.133712813952219</v>
      </c>
      <c r="AO43" s="74">
        <f>SIM_BASE!F84</f>
        <v>627.330797045091</v>
      </c>
      <c r="AP43" s="74">
        <f>SIM_BASE!G84</f>
        <v>86.074054470583931</v>
      </c>
      <c r="AQ43" s="95">
        <f t="shared" si="57"/>
        <v>725.53856432962721</v>
      </c>
      <c r="AR43" s="75">
        <f>SIM_BASE!H84</f>
        <v>567.22049584404908</v>
      </c>
      <c r="AS43" s="74">
        <f>SIM_BASE!K84</f>
        <v>71.222781848977064</v>
      </c>
      <c r="AT43" s="74">
        <f>SIM_BASE!L84</f>
        <v>800.10571280723173</v>
      </c>
      <c r="AU43" s="74">
        <f>SIM_BASE!M84</f>
        <v>89.506582191054818</v>
      </c>
      <c r="AV43" s="95">
        <f t="shared" si="52"/>
        <v>960.83507684726362</v>
      </c>
      <c r="AW43" s="74">
        <f>SIM_BASE!N84</f>
        <v>43.376148992447312</v>
      </c>
      <c r="AX43" s="74">
        <f>SIM_BASE!O84</f>
        <v>6541.9879765001315</v>
      </c>
      <c r="AY43" s="98">
        <f t="shared" si="53"/>
        <v>6585.3641254925788</v>
      </c>
      <c r="AZ43" s="72">
        <f>SIM_BASE!V84</f>
        <v>-59.088069035024887</v>
      </c>
      <c r="BA43" s="72">
        <f>SIM_BASE!W84</f>
        <v>-172.77391576214129</v>
      </c>
      <c r="BB43" s="72">
        <f>SIM_BASE!X84</f>
        <v>-3.4315277204708843</v>
      </c>
      <c r="BC43" s="88">
        <f t="shared" si="54"/>
        <v>-235.29351251763705</v>
      </c>
      <c r="BD43" s="73">
        <f>SIM_BASE!Y84</f>
        <v>-6.9198389570598922</v>
      </c>
      <c r="BE43" s="72">
        <f>SIM_BASE!R84</f>
        <v>1E-3</v>
      </c>
      <c r="BF43" s="72">
        <f>SIM_BASE!S84</f>
        <v>1E-3</v>
      </c>
      <c r="BG43" s="72">
        <f>SIM_BASE!T84</f>
        <v>1E-3</v>
      </c>
      <c r="BH43" s="88">
        <f t="shared" si="55"/>
        <v>3.0000000000000001E-3</v>
      </c>
      <c r="BI43" s="75">
        <f>SIM_BASE!U84</f>
        <v>-6011.2217906914702</v>
      </c>
      <c r="BJ43" s="72">
        <f t="shared" si="68"/>
        <v>-1.9999999999621423E-3</v>
      </c>
      <c r="BK43" s="72">
        <f t="shared" si="69"/>
        <v>-1.9999999994363407E-3</v>
      </c>
      <c r="BL43" s="72">
        <f t="shared" si="70"/>
        <v>-2.0000000000025544E-3</v>
      </c>
      <c r="BM43" s="88">
        <f t="shared" si="56"/>
        <v>-5.9999999994010374E-3</v>
      </c>
      <c r="BN43" s="73">
        <f t="shared" si="71"/>
        <v>-1.9999999994979589E-3</v>
      </c>
      <c r="BO43" s="74">
        <f>SIM_BASE!AB84</f>
        <v>310887.92969523603</v>
      </c>
      <c r="BP43" s="74">
        <f>SIM_BASE!AC84</f>
        <v>110893.65435250285</v>
      </c>
      <c r="BQ43" s="74">
        <f>SIM_BASE!AD84</f>
        <v>90724.016066200944</v>
      </c>
      <c r="BR43" s="95">
        <f t="shared" si="58"/>
        <v>123839.51109365962</v>
      </c>
      <c r="BS43" s="75">
        <f>SIM_BASE!AE84</f>
        <v>10012.412564569855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11.277825134813304</v>
      </c>
      <c r="AO44" s="74">
        <f>SIM_BASE!F91</f>
        <v>691.51502456288085</v>
      </c>
      <c r="AP44" s="74">
        <f>SIM_BASE!G91</f>
        <v>101.39204704194447</v>
      </c>
      <c r="AQ44" s="95">
        <f t="shared" ref="AQ44" si="72">SUM(AN44:AP44)</f>
        <v>804.18489673963859</v>
      </c>
      <c r="AR44" s="75">
        <f>SIM_BASE!H91</f>
        <v>614.54892864008298</v>
      </c>
      <c r="AS44" s="74">
        <f>SIM_BASE!K91</f>
        <v>66.49150621837984</v>
      </c>
      <c r="AT44" s="74">
        <f>SIM_BASE!L91</f>
        <v>880.11842157585033</v>
      </c>
      <c r="AU44" s="74">
        <f>SIM_BASE!M91</f>
        <v>99.25804700647268</v>
      </c>
      <c r="AV44" s="95">
        <f t="shared" ref="AV44" si="73">SUM(AS44:AU44)</f>
        <v>1045.867974800703</v>
      </c>
      <c r="AW44" s="74">
        <f>SIM_BASE!N91</f>
        <v>43.191011233550398</v>
      </c>
      <c r="AX44" s="74">
        <f>SIM_BASE!O91</f>
        <v>7380.3570193213291</v>
      </c>
      <c r="AY44" s="98">
        <f t="shared" ref="AY44" si="74">SUM(AW44:AX44)</f>
        <v>7423.548030554879</v>
      </c>
      <c r="AZ44" s="72">
        <f>SIM_BASE!V91</f>
        <v>-55.212681083566537</v>
      </c>
      <c r="BA44" s="72">
        <f>SIM_BASE!W91</f>
        <v>-188.60239701296936</v>
      </c>
      <c r="BB44" s="72">
        <f>SIM_BASE!X91</f>
        <v>2.1350000354717871</v>
      </c>
      <c r="BC44" s="88">
        <f t="shared" ref="BC44" si="75">SUM(AZ44:BB44)</f>
        <v>-241.68007806106411</v>
      </c>
      <c r="BD44" s="73">
        <f>SIM_BASE!Y91</f>
        <v>-192.39355414191252</v>
      </c>
      <c r="BE44" s="72">
        <f>SIM_BASE!R91</f>
        <v>1E-3</v>
      </c>
      <c r="BF44" s="72">
        <f>SIM_BASE!S91</f>
        <v>1E-3</v>
      </c>
      <c r="BG44" s="72">
        <f>SIM_BASE!T91</f>
        <v>1E-3</v>
      </c>
      <c r="BH44" s="88">
        <f t="shared" ref="BH44" si="76">SUM(BE44:BG44)</f>
        <v>3.0000000000000001E-3</v>
      </c>
      <c r="BI44" s="75">
        <f>SIM_BASE!U91</f>
        <v>-6616.6035477728856</v>
      </c>
      <c r="BJ44" s="72">
        <f t="shared" ref="BJ44" si="77">AN44-AS44-AZ44-BE44</f>
        <v>-1.9999999999976694E-3</v>
      </c>
      <c r="BK44" s="72">
        <f t="shared" ref="BK44" si="78">AO44-AT44-BA44-BF44</f>
        <v>-2.0000000001184617E-3</v>
      </c>
      <c r="BL44" s="72">
        <f t="shared" ref="BL44" si="79">AP44-AU44-BB44-BG44</f>
        <v>-2.0000000000012222E-3</v>
      </c>
      <c r="BM44" s="88">
        <f t="shared" ref="BM44" si="80">SUM(BJ44:BL44)</f>
        <v>-6.0000000001173533E-3</v>
      </c>
      <c r="BN44" s="73">
        <f t="shared" ref="BN44" si="81">AR44-AW44-AX44-BD44-BI44</f>
        <v>-1.9999999985884642E-3</v>
      </c>
      <c r="BO44" s="74">
        <f>SIM_BASE!AB91</f>
        <v>371911.59509584121</v>
      </c>
      <c r="BP44" s="74">
        <f>SIM_BASE!AC91</f>
        <v>109008.9586164708</v>
      </c>
      <c r="BQ44" s="74">
        <f>SIM_BASE!AD91</f>
        <v>90206.565318194509</v>
      </c>
      <c r="BR44" s="95">
        <f>SUMPRODUCT(BO44:BQ44,AS44:AU44)/AV44</f>
        <v>123938.66659747812</v>
      </c>
      <c r="BS44" s="75">
        <f>SIM_BASE!AE91</f>
        <v>10333.088720009955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97.043212590161858</v>
      </c>
      <c r="AO45" s="70">
        <f>SIM_BASE!F8</f>
        <v>82.8119700845659</v>
      </c>
      <c r="AP45" s="70">
        <f>SIM_BASE!G8</f>
        <v>6.4309587999049436</v>
      </c>
      <c r="AQ45" s="94">
        <f t="shared" si="57"/>
        <v>186.2861414746327</v>
      </c>
      <c r="AR45" s="71">
        <f>SIM_BASE!H8</f>
        <v>430.27491767376745</v>
      </c>
      <c r="AS45" s="70">
        <f>SIM_BASE!K8</f>
        <v>101.39359082091111</v>
      </c>
      <c r="AT45" s="70">
        <f>SIM_BASE!L8</f>
        <v>88.501306752352946</v>
      </c>
      <c r="AU45" s="70">
        <f>SIM_BASE!M8</f>
        <v>6.7414787438819701</v>
      </c>
      <c r="AV45" s="94">
        <f t="shared" si="52"/>
        <v>196.63637631714604</v>
      </c>
      <c r="AW45" s="70">
        <f>SIM_BASE!N8</f>
        <v>30.359288697347203</v>
      </c>
      <c r="AX45" s="70">
        <f>SIM_BASE!O8</f>
        <v>1182.1128043851913</v>
      </c>
      <c r="AY45" s="97">
        <f t="shared" si="53"/>
        <v>1212.4720930825385</v>
      </c>
      <c r="AZ45" s="68">
        <f>SIM_BASE!V8</f>
        <v>-4.3493782307492594</v>
      </c>
      <c r="BA45" s="68">
        <f>SIM_BASE!W8</f>
        <v>-5.6883366677870635</v>
      </c>
      <c r="BB45" s="68">
        <f>SIM_BASE!X8</f>
        <v>-0.30951994397702792</v>
      </c>
      <c r="BC45" s="87">
        <f t="shared" si="54"/>
        <v>-10.34723484251335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-782.19617540877118</v>
      </c>
      <c r="BJ45" s="68">
        <f t="shared" si="68"/>
        <v>-1.9999999999976694E-3</v>
      </c>
      <c r="BK45" s="68">
        <f t="shared" si="69"/>
        <v>-1.9999999999825704E-3</v>
      </c>
      <c r="BL45" s="68">
        <f t="shared" si="70"/>
        <v>-1.9999999999986131E-3</v>
      </c>
      <c r="BM45" s="87">
        <f t="shared" si="56"/>
        <v>-5.999999999978853E-3</v>
      </c>
      <c r="BN45" s="69">
        <f t="shared" si="71"/>
        <v>-1.9999999998390194E-3</v>
      </c>
      <c r="BO45" s="70">
        <f>SIM_BASE!AB8</f>
        <v>79612.218468440959</v>
      </c>
      <c r="BP45" s="70">
        <f>SIM_BASE!AC8</f>
        <v>80542.744492645958</v>
      </c>
      <c r="BQ45" s="70">
        <f>SIM_BASE!AD8</f>
        <v>85054.8072214719</v>
      </c>
      <c r="BR45" s="94">
        <f t="shared" si="58"/>
        <v>80217.619502212372</v>
      </c>
      <c r="BS45" s="71">
        <f>SIM_BASE!AE8</f>
        <v>7388.6490268978041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83.138746843450406</v>
      </c>
      <c r="AO46" s="74">
        <f>SIM_BASE!F15</f>
        <v>79.450285185623031</v>
      </c>
      <c r="AP46" s="74">
        <f>SIM_BASE!G15</f>
        <v>6.9747877854562574</v>
      </c>
      <c r="AQ46" s="95">
        <f t="shared" si="57"/>
        <v>169.56381981452972</v>
      </c>
      <c r="AR46" s="75">
        <f>SIM_BASE!H15</f>
        <v>428.32083878628407</v>
      </c>
      <c r="AS46" s="74">
        <f>SIM_BASE!K15</f>
        <v>65.269346217088312</v>
      </c>
      <c r="AT46" s="74">
        <f>SIM_BASE!L15</f>
        <v>78.905477951156769</v>
      </c>
      <c r="AU46" s="74">
        <f>SIM_BASE!M15</f>
        <v>7.6382370922186658</v>
      </c>
      <c r="AV46" s="95">
        <f t="shared" si="52"/>
        <v>151.81306126046377</v>
      </c>
      <c r="AW46" s="74">
        <f>SIM_BASE!N15</f>
        <v>38.415429155175147</v>
      </c>
      <c r="AX46" s="74">
        <f>SIM_BASE!O15</f>
        <v>1163.0842043762898</v>
      </c>
      <c r="AY46" s="98">
        <f t="shared" si="53"/>
        <v>1201.499633531465</v>
      </c>
      <c r="AZ46" s="72">
        <f>SIM_BASE!V15</f>
        <v>17.870400626362088</v>
      </c>
      <c r="BA46" s="72">
        <f>SIM_BASE!W15</f>
        <v>0.54580723446627366</v>
      </c>
      <c r="BB46" s="72">
        <f>SIM_BASE!X15</f>
        <v>-0.66244930676240898</v>
      </c>
      <c r="BC46" s="88">
        <f t="shared" si="54"/>
        <v>17.753758554065953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-773.1777947451809</v>
      </c>
      <c r="BJ46" s="72">
        <f t="shared" si="68"/>
        <v>-1.9999999999941167E-3</v>
      </c>
      <c r="BK46" s="72">
        <f t="shared" si="69"/>
        <v>-2.0000000000116583E-3</v>
      </c>
      <c r="BL46" s="72">
        <f t="shared" si="70"/>
        <v>-1.9999999999993348E-3</v>
      </c>
      <c r="BM46" s="88">
        <f t="shared" si="56"/>
        <v>-6.0000000000051098E-3</v>
      </c>
      <c r="BN46" s="73">
        <f t="shared" si="71"/>
        <v>-1.9999999999527063E-3</v>
      </c>
      <c r="BO46" s="74">
        <f>SIM_BASE!AB15</f>
        <v>115468.33818346678</v>
      </c>
      <c r="BP46" s="74">
        <f>SIM_BASE!AC15</f>
        <v>82644.759844931279</v>
      </c>
      <c r="BQ46" s="74">
        <f>SIM_BASE!AD15</f>
        <v>95301.385709961178</v>
      </c>
      <c r="BR46" s="95">
        <f t="shared" si="58"/>
        <v>97393.476386287963</v>
      </c>
      <c r="BS46" s="75">
        <f>SIM_BASE!AE15</f>
        <v>7689.6351232765528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88.179506784200697</v>
      </c>
      <c r="AO47" s="74">
        <f>SIM_BASE!F22</f>
        <v>92.121955029546342</v>
      </c>
      <c r="AP47" s="74">
        <f>SIM_BASE!G22</f>
        <v>7.0415305404653523</v>
      </c>
      <c r="AQ47" s="95">
        <f t="shared" si="57"/>
        <v>187.34299235421238</v>
      </c>
      <c r="AR47" s="75">
        <f>SIM_BASE!H22</f>
        <v>444.68366904111497</v>
      </c>
      <c r="AS47" s="74">
        <f>SIM_BASE!K22</f>
        <v>82.193837031769249</v>
      </c>
      <c r="AT47" s="74">
        <f>SIM_BASE!L22</f>
        <v>92.014921440089992</v>
      </c>
      <c r="AU47" s="74">
        <f>SIM_BASE!M22</f>
        <v>7.8288579995276368</v>
      </c>
      <c r="AV47" s="95">
        <f t="shared" si="52"/>
        <v>182.03761647138688</v>
      </c>
      <c r="AW47" s="74">
        <f>SIM_BASE!N22</f>
        <v>44.358249740200108</v>
      </c>
      <c r="AX47" s="74">
        <f>SIM_BASE!O22</f>
        <v>1340.1533510179343</v>
      </c>
      <c r="AY47" s="98">
        <f t="shared" si="53"/>
        <v>1384.5116007581344</v>
      </c>
      <c r="AZ47" s="72">
        <f>SIM_BASE!V22</f>
        <v>5.9866697524314185</v>
      </c>
      <c r="BA47" s="72">
        <f>SIM_BASE!W22</f>
        <v>0.10803358945633496</v>
      </c>
      <c r="BB47" s="72">
        <f>SIM_BASE!X22</f>
        <v>-0.78632745906228541</v>
      </c>
      <c r="BC47" s="88">
        <f t="shared" si="54"/>
        <v>5.3083758828254686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-939.82693171701942</v>
      </c>
      <c r="BJ47" s="72">
        <f t="shared" si="68"/>
        <v>-1.9999999999701359E-3</v>
      </c>
      <c r="BK47" s="72">
        <f t="shared" si="69"/>
        <v>-1.9999999999850684E-3</v>
      </c>
      <c r="BL47" s="72">
        <f t="shared" si="70"/>
        <v>-1.9999999999991127E-3</v>
      </c>
      <c r="BM47" s="88">
        <f t="shared" si="56"/>
        <v>-5.999999999954317E-3</v>
      </c>
      <c r="BN47" s="73">
        <f t="shared" si="71"/>
        <v>-1.9999999999527063E-3</v>
      </c>
      <c r="BO47" s="74">
        <f>SIM_BASE!AB22</f>
        <v>129221.99870277256</v>
      </c>
      <c r="BP47" s="74">
        <f>SIM_BASE!AC22</f>
        <v>100927.87881973505</v>
      </c>
      <c r="BQ47" s="74">
        <f>SIM_BASE!AD22</f>
        <v>95245.840304043159</v>
      </c>
      <c r="BR47" s="95">
        <f t="shared" si="58"/>
        <v>113458.90647299528</v>
      </c>
      <c r="BS47" s="75">
        <f>SIM_BASE!AE22</f>
        <v>7908.0656036307937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90.853983478027473</v>
      </c>
      <c r="AO48" s="74">
        <f>SIM_BASE!F29</f>
        <v>97.476852820203803</v>
      </c>
      <c r="AP48" s="74">
        <f>SIM_BASE!G29</f>
        <v>7.4668501987231046</v>
      </c>
      <c r="AQ48" s="95">
        <f t="shared" si="57"/>
        <v>195.79768649695438</v>
      </c>
      <c r="AR48" s="75">
        <f>SIM_BASE!H29</f>
        <v>461.81701873000537</v>
      </c>
      <c r="AS48" s="74">
        <f>SIM_BASE!K29</f>
        <v>86.013639422399294</v>
      </c>
      <c r="AT48" s="74">
        <f>SIM_BASE!L29</f>
        <v>97.488897332399588</v>
      </c>
      <c r="AU48" s="74">
        <f>SIM_BASE!M29</f>
        <v>8.493203479304686</v>
      </c>
      <c r="AV48" s="95">
        <f t="shared" si="52"/>
        <v>191.99574023410358</v>
      </c>
      <c r="AW48" s="74">
        <f>SIM_BASE!N29</f>
        <v>47.020446791147421</v>
      </c>
      <c r="AX48" s="74">
        <f>SIM_BASE!O29</f>
        <v>1417.8508409799206</v>
      </c>
      <c r="AY48" s="98">
        <f t="shared" si="53"/>
        <v>1464.871287771068</v>
      </c>
      <c r="AZ48" s="72">
        <f>SIM_BASE!V29</f>
        <v>4.8413440556281913</v>
      </c>
      <c r="BA48" s="72">
        <f>SIM_BASE!W29</f>
        <v>-1.1044512195773248E-2</v>
      </c>
      <c r="BB48" s="72">
        <f>SIM_BASE!X29</f>
        <v>-1.0253532805815826</v>
      </c>
      <c r="BC48" s="88">
        <f t="shared" si="54"/>
        <v>3.8049462628508355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-1003.0532690410629</v>
      </c>
      <c r="BJ48" s="72">
        <f t="shared" si="68"/>
        <v>-2.0000000000118803E-3</v>
      </c>
      <c r="BK48" s="72">
        <f t="shared" si="69"/>
        <v>-2.0000000000124805E-3</v>
      </c>
      <c r="BL48" s="72">
        <f t="shared" si="70"/>
        <v>-1.9999999999987797E-3</v>
      </c>
      <c r="BM48" s="88">
        <f t="shared" si="56"/>
        <v>-6.0000000000231405E-3</v>
      </c>
      <c r="BN48" s="73">
        <f t="shared" si="71"/>
        <v>-1.9999999997253326E-3</v>
      </c>
      <c r="BO48" s="74">
        <f>SIM_BASE!AB29</f>
        <v>136689.13449185598</v>
      </c>
      <c r="BP48" s="74">
        <f>SIM_BASE!AC29</f>
        <v>105876.50721173272</v>
      </c>
      <c r="BQ48" s="74">
        <f>SIM_BASE!AD29</f>
        <v>97878.471242831511</v>
      </c>
      <c r="BR48" s="95">
        <f t="shared" si="58"/>
        <v>119326.68721292386</v>
      </c>
      <c r="BS48" s="75">
        <f>SIM_BASE!AE29</f>
        <v>8164.1185621549521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93.636062118253946</v>
      </c>
      <c r="AO49" s="74">
        <f>SIM_BASE!F36</f>
        <v>102.94874639318118</v>
      </c>
      <c r="AP49" s="74">
        <f>SIM_BASE!G36</f>
        <v>7.989839703242505</v>
      </c>
      <c r="AQ49" s="95">
        <f t="shared" si="57"/>
        <v>204.57464821467764</v>
      </c>
      <c r="AR49" s="75">
        <f>SIM_BASE!H36</f>
        <v>481.28592549707258</v>
      </c>
      <c r="AS49" s="74">
        <f>SIM_BASE!K36</f>
        <v>89.934233103362743</v>
      </c>
      <c r="AT49" s="74">
        <f>SIM_BASE!L36</f>
        <v>104.81795602312049</v>
      </c>
      <c r="AU49" s="74">
        <f>SIM_BASE!M36</f>
        <v>9.2767904444487801</v>
      </c>
      <c r="AV49" s="95">
        <f t="shared" si="52"/>
        <v>204.02897957093202</v>
      </c>
      <c r="AW49" s="74">
        <f>SIM_BASE!N36</f>
        <v>49.232064126092702</v>
      </c>
      <c r="AX49" s="74">
        <f>SIM_BASE!O36</f>
        <v>1492.7396716957644</v>
      </c>
      <c r="AY49" s="98">
        <f t="shared" si="53"/>
        <v>1541.971735821857</v>
      </c>
      <c r="AZ49" s="72">
        <f>SIM_BASE!V36</f>
        <v>3.7028290148912957</v>
      </c>
      <c r="BA49" s="72">
        <f>SIM_BASE!W36</f>
        <v>-1.8682096299392876</v>
      </c>
      <c r="BB49" s="72">
        <f>SIM_BASE!X36</f>
        <v>-1.2859507412062776</v>
      </c>
      <c r="BC49" s="88">
        <f t="shared" si="54"/>
        <v>0.54866864374573043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-1060.6848103247848</v>
      </c>
      <c r="BJ49" s="72">
        <f t="shared" si="68"/>
        <v>-2.0000000000927045E-3</v>
      </c>
      <c r="BK49" s="72">
        <f t="shared" si="69"/>
        <v>-2.0000000000180975E-3</v>
      </c>
      <c r="BL49" s="72">
        <f t="shared" si="70"/>
        <v>-1.9999999999974474E-3</v>
      </c>
      <c r="BM49" s="88">
        <f t="shared" si="56"/>
        <v>-6.0000000001082495E-3</v>
      </c>
      <c r="BN49" s="73">
        <f t="shared" si="71"/>
        <v>-1.9999999997253326E-3</v>
      </c>
      <c r="BO49" s="74">
        <f>SIM_BASE!AB36</f>
        <v>144363.11068916655</v>
      </c>
      <c r="BP49" s="74">
        <f>SIM_BASE!AC36</f>
        <v>109041.14900235974</v>
      </c>
      <c r="BQ49" s="74">
        <f>SIM_BASE!AD36</f>
        <v>99667.969619323834</v>
      </c>
      <c r="BR49" s="95">
        <f t="shared" si="58"/>
        <v>124184.58853517633</v>
      </c>
      <c r="BS49" s="75">
        <f>SIM_BASE!AE36</f>
        <v>8427.9174372343496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96.678430785671623</v>
      </c>
      <c r="AO50" s="74">
        <f>SIM_BASE!F43</f>
        <v>109.08061993147636</v>
      </c>
      <c r="AP50" s="74">
        <f>SIM_BASE!G43</f>
        <v>8.6196115398619586</v>
      </c>
      <c r="AQ50" s="95">
        <f t="shared" si="57"/>
        <v>214.37866225700995</v>
      </c>
      <c r="AR50" s="75">
        <f>SIM_BASE!H43</f>
        <v>503.10101037192908</v>
      </c>
      <c r="AS50" s="74">
        <f>SIM_BASE!K43</f>
        <v>93.765429762744915</v>
      </c>
      <c r="AT50" s="74">
        <f>SIM_BASE!L43</f>
        <v>113.69229059965137</v>
      </c>
      <c r="AU50" s="74">
        <f>SIM_BASE!M43</f>
        <v>10.215382706661995</v>
      </c>
      <c r="AV50" s="95">
        <f t="shared" si="52"/>
        <v>217.67310306905827</v>
      </c>
      <c r="AW50" s="74">
        <f>SIM_BASE!N43</f>
        <v>51.159644819107932</v>
      </c>
      <c r="AX50" s="74">
        <f>SIM_BASE!O43</f>
        <v>1572.4235529702501</v>
      </c>
      <c r="AY50" s="98">
        <f t="shared" si="53"/>
        <v>1623.5831977893579</v>
      </c>
      <c r="AZ50" s="72">
        <f>SIM_BASE!V43</f>
        <v>2.9140010229267204</v>
      </c>
      <c r="BA50" s="72">
        <f>SIM_BASE!W43</f>
        <v>-4.6106706681750067</v>
      </c>
      <c r="BB50" s="72">
        <f>SIM_BASE!X43</f>
        <v>-1.5947711668000346</v>
      </c>
      <c r="BC50" s="88">
        <f t="shared" si="54"/>
        <v>-3.2914408120483207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-1120.4811874174291</v>
      </c>
      <c r="BJ50" s="72">
        <f t="shared" si="68"/>
        <v>-2.0000000000132126E-3</v>
      </c>
      <c r="BK50" s="72">
        <f t="shared" si="69"/>
        <v>-2.0000000000021103E-3</v>
      </c>
      <c r="BL50" s="72">
        <f t="shared" si="70"/>
        <v>-2.0000000000014442E-3</v>
      </c>
      <c r="BM50" s="88">
        <f t="shared" si="56"/>
        <v>-6.0000000000167671E-3</v>
      </c>
      <c r="BN50" s="73">
        <f t="shared" si="71"/>
        <v>-1.9999999999527063E-3</v>
      </c>
      <c r="BO50" s="74">
        <f>SIM_BASE!AB43</f>
        <v>152655.39827262852</v>
      </c>
      <c r="BP50" s="74">
        <f>SIM_BASE!AC43</f>
        <v>111105.54981031141</v>
      </c>
      <c r="BQ50" s="74">
        <f>SIM_BASE!AD43</f>
        <v>100549.24323500034</v>
      </c>
      <c r="BR50" s="95">
        <f t="shared" si="58"/>
        <v>128508.26347865396</v>
      </c>
      <c r="BS50" s="75">
        <f>SIM_BASE!AE43</f>
        <v>8686.5965469800012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99.753328905625722</v>
      </c>
      <c r="AO51" s="74">
        <f>SIM_BASE!F50</f>
        <v>116.20715169097249</v>
      </c>
      <c r="AP51" s="74">
        <f>SIM_BASE!G50</f>
        <v>9.3684297146305902</v>
      </c>
      <c r="AQ51" s="95">
        <f t="shared" si="57"/>
        <v>225.32891031122881</v>
      </c>
      <c r="AR51" s="75">
        <f>SIM_BASE!H50</f>
        <v>528.13105374036002</v>
      </c>
      <c r="AS51" s="74">
        <f>SIM_BASE!K50</f>
        <v>97.832272235976859</v>
      </c>
      <c r="AT51" s="74">
        <f>SIM_BASE!L50</f>
        <v>124.00777866847261</v>
      </c>
      <c r="AU51" s="74">
        <f>SIM_BASE!M50</f>
        <v>11.350754712944978</v>
      </c>
      <c r="AV51" s="95">
        <f t="shared" si="52"/>
        <v>233.19080561739446</v>
      </c>
      <c r="AW51" s="74">
        <f>SIM_BASE!N50</f>
        <v>52.733541057345946</v>
      </c>
      <c r="AX51" s="74">
        <f>SIM_BASE!O50</f>
        <v>1657.6294006049473</v>
      </c>
      <c r="AY51" s="98">
        <f t="shared" si="53"/>
        <v>1710.3629416622932</v>
      </c>
      <c r="AZ51" s="72">
        <f>SIM_BASE!V50</f>
        <v>1.9220566696488668</v>
      </c>
      <c r="BA51" s="72">
        <f>SIM_BASE!W50</f>
        <v>-7.7996269775001155</v>
      </c>
      <c r="BB51" s="72">
        <f>SIM_BASE!X50</f>
        <v>-1.9813249983143844</v>
      </c>
      <c r="BC51" s="88">
        <f t="shared" si="54"/>
        <v>-7.8588953061656337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-1182.2308879219329</v>
      </c>
      <c r="BJ51" s="72">
        <f t="shared" si="68"/>
        <v>-2.0000000000041087E-3</v>
      </c>
      <c r="BK51" s="72">
        <f t="shared" si="69"/>
        <v>-2.000000000000334E-3</v>
      </c>
      <c r="BL51" s="72">
        <f t="shared" si="70"/>
        <v>-2.0000000000034426E-3</v>
      </c>
      <c r="BM51" s="88">
        <f t="shared" si="56"/>
        <v>-6.0000000000078853E-3</v>
      </c>
      <c r="BN51" s="73">
        <f t="shared" si="71"/>
        <v>-2.0000000004074536E-3</v>
      </c>
      <c r="BO51" s="74">
        <f>SIM_BASE!AB50</f>
        <v>161070.05687974292</v>
      </c>
      <c r="BP51" s="74">
        <f>SIM_BASE!AC50</f>
        <v>112397.5972043566</v>
      </c>
      <c r="BQ51" s="74">
        <f>SIM_BASE!AD50</f>
        <v>100493.09045286552</v>
      </c>
      <c r="BR51" s="95">
        <f t="shared" si="58"/>
        <v>132238.0543655763</v>
      </c>
      <c r="BS51" s="75">
        <f>SIM_BASE!AE50</f>
        <v>8955.1749382212656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102.91343106410868</v>
      </c>
      <c r="AO52" s="74">
        <f>SIM_BASE!F57</f>
        <v>124.49945460931752</v>
      </c>
      <c r="AP52" s="74">
        <f>SIM_BASE!G57</f>
        <v>10.272377330728014</v>
      </c>
      <c r="AQ52" s="95">
        <f t="shared" si="57"/>
        <v>237.68526300415422</v>
      </c>
      <c r="AR52" s="75">
        <f>SIM_BASE!H57</f>
        <v>556.68394917124976</v>
      </c>
      <c r="AS52" s="74">
        <f>SIM_BASE!K57</f>
        <v>102.05004418989685</v>
      </c>
      <c r="AT52" s="74">
        <f>SIM_BASE!L57</f>
        <v>135.98160286243998</v>
      </c>
      <c r="AU52" s="74">
        <f>SIM_BASE!M57</f>
        <v>12.703777432739212</v>
      </c>
      <c r="AV52" s="95">
        <f t="shared" si="52"/>
        <v>250.73542448507604</v>
      </c>
      <c r="AW52" s="74">
        <f>SIM_BASE!N57</f>
        <v>53.94705434098816</v>
      </c>
      <c r="AX52" s="74">
        <f>SIM_BASE!O57</f>
        <v>1747.9229161518156</v>
      </c>
      <c r="AY52" s="98">
        <f t="shared" si="53"/>
        <v>1801.8699704928038</v>
      </c>
      <c r="AZ52" s="72">
        <f>SIM_BASE!V57</f>
        <v>0.86438687421181215</v>
      </c>
      <c r="BA52" s="72">
        <f>SIM_BASE!W57</f>
        <v>-11.481148253122454</v>
      </c>
      <c r="BB52" s="72">
        <f>SIM_BASE!X57</f>
        <v>-2.4304001020111961</v>
      </c>
      <c r="BC52" s="88">
        <f t="shared" si="54"/>
        <v>-13.047161480921838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-1245.1850213215539</v>
      </c>
      <c r="BJ52" s="72">
        <f t="shared" si="68"/>
        <v>-1.999999999985457E-3</v>
      </c>
      <c r="BK52" s="72">
        <f t="shared" si="69"/>
        <v>-2.0000000000065512E-3</v>
      </c>
      <c r="BL52" s="72">
        <f t="shared" si="70"/>
        <v>-2.0000000000016662E-3</v>
      </c>
      <c r="BM52" s="88">
        <f t="shared" si="56"/>
        <v>-5.9999999999936745E-3</v>
      </c>
      <c r="BN52" s="73">
        <f t="shared" si="71"/>
        <v>-2.00000000018008E-3</v>
      </c>
      <c r="BO52" s="74">
        <f>SIM_BASE!AB57</f>
        <v>169704.92768191887</v>
      </c>
      <c r="BP52" s="74">
        <f>SIM_BASE!AC57</f>
        <v>112853.10405554515</v>
      </c>
      <c r="BQ52" s="74">
        <f>SIM_BASE!AD57</f>
        <v>99517.676550735981</v>
      </c>
      <c r="BR52" s="95">
        <f t="shared" si="58"/>
        <v>135316.30733814067</v>
      </c>
      <c r="BS52" s="75">
        <f>SIM_BASE!AE57</f>
        <v>9234.0375086823187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99.02007888299724</v>
      </c>
      <c r="AO53" s="74">
        <f>SIM_BASE!F64</f>
        <v>134.28625858449232</v>
      </c>
      <c r="AP53" s="74">
        <f>SIM_BASE!G64</f>
        <v>11.363289254442666</v>
      </c>
      <c r="AQ53" s="95">
        <f t="shared" ref="AQ53:AQ87" si="82">SUM(AN53:AP53)</f>
        <v>244.66962672193222</v>
      </c>
      <c r="AR53" s="75">
        <f>SIM_BASE!H64</f>
        <v>590.54367606388928</v>
      </c>
      <c r="AS53" s="74">
        <f>SIM_BASE!K64</f>
        <v>99.138179640639677</v>
      </c>
      <c r="AT53" s="74">
        <f>SIM_BASE!L64</f>
        <v>149.92045664406223</v>
      </c>
      <c r="AU53" s="74">
        <f>SIM_BASE!M64</f>
        <v>14.351477722298348</v>
      </c>
      <c r="AV53" s="95">
        <f t="shared" ref="AV53:AV87" si="83">SUM(AS53:AU53)</f>
        <v>263.41011400700023</v>
      </c>
      <c r="AW53" s="74">
        <f>SIM_BASE!N64</f>
        <v>57.464012264116384</v>
      </c>
      <c r="AX53" s="74">
        <f>SIM_BASE!O64</f>
        <v>1828.2529078255288</v>
      </c>
      <c r="AY53" s="98">
        <f t="shared" ref="AY53:AY87" si="84">SUM(AW53:AX53)</f>
        <v>1885.7169200896453</v>
      </c>
      <c r="AZ53" s="72">
        <f>SIM_BASE!V64</f>
        <v>-0.1171007576424426</v>
      </c>
      <c r="BA53" s="72">
        <f>SIM_BASE!W64</f>
        <v>-15.633198059569919</v>
      </c>
      <c r="BB53" s="72">
        <f>SIM_BASE!X64</f>
        <v>-2.9871884678556841</v>
      </c>
      <c r="BC53" s="88">
        <f t="shared" ref="BC53:BC87" si="85">SUM(AZ53:BB53)</f>
        <v>-18.737487285068045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1E-3</v>
      </c>
      <c r="BH53" s="88">
        <f t="shared" ref="BH53:BH87" si="86">SUM(BE53:BG53)</f>
        <v>3.0000000000000001E-3</v>
      </c>
      <c r="BI53" s="75">
        <f>SIM_BASE!U64</f>
        <v>-1295.1722440257558</v>
      </c>
      <c r="BJ53" s="72">
        <f t="shared" si="68"/>
        <v>-1.9999999999951714E-3</v>
      </c>
      <c r="BK53" s="72">
        <f t="shared" si="69"/>
        <v>-1.9999999999923404E-3</v>
      </c>
      <c r="BL53" s="72">
        <f t="shared" si="70"/>
        <v>-1.9999999999981135E-3</v>
      </c>
      <c r="BM53" s="88">
        <f t="shared" ref="BM53:BM87" si="87">SUM(BJ53:BL53)</f>
        <v>-5.9999999999856253E-3</v>
      </c>
      <c r="BN53" s="73">
        <f t="shared" si="71"/>
        <v>-2.00000000018008E-3</v>
      </c>
      <c r="BO53" s="74">
        <f>SIM_BASE!AB64</f>
        <v>194404.44959392023</v>
      </c>
      <c r="BP53" s="74">
        <f>SIM_BASE!AC64</f>
        <v>113498.23220126731</v>
      </c>
      <c r="BQ53" s="74">
        <f>SIM_BASE!AD64</f>
        <v>98400.546265127807</v>
      </c>
      <c r="BR53" s="95">
        <f t="shared" ref="BR53:BR87" si="88">SUMPRODUCT(BO53:BQ53,AS53:AU53)/AV53</f>
        <v>143125.87592317583</v>
      </c>
      <c r="BS53" s="75">
        <f>SIM_BASE!AE64</f>
        <v>9511.6371914951305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94.72684829555007</v>
      </c>
      <c r="AO54" s="74">
        <f>SIM_BASE!F71</f>
        <v>145.53451739667997</v>
      </c>
      <c r="AP54" s="74">
        <f>SIM_BASE!G71</f>
        <v>12.675504317166425</v>
      </c>
      <c r="AQ54" s="95">
        <f t="shared" si="82"/>
        <v>252.93687000939647</v>
      </c>
      <c r="AR54" s="75">
        <f>SIM_BASE!H71</f>
        <v>629.33713363108711</v>
      </c>
      <c r="AS54" s="74">
        <f>SIM_BASE!K71</f>
        <v>95.006623440961278</v>
      </c>
      <c r="AT54" s="74">
        <f>SIM_BASE!L71</f>
        <v>166.38127512943137</v>
      </c>
      <c r="AU54" s="74">
        <f>SIM_BASE!M71</f>
        <v>16.345234195974101</v>
      </c>
      <c r="AV54" s="95">
        <f t="shared" si="83"/>
        <v>277.73313276636674</v>
      </c>
      <c r="AW54" s="74">
        <f>SIM_BASE!N71</f>
        <v>61.246349442834692</v>
      </c>
      <c r="AX54" s="74">
        <f>SIM_BASE!O71</f>
        <v>1920.1494348413617</v>
      </c>
      <c r="AY54" s="98">
        <f t="shared" si="84"/>
        <v>1981.3957842841965</v>
      </c>
      <c r="AZ54" s="72">
        <f>SIM_BASE!V71</f>
        <v>-0.27877514541122544</v>
      </c>
      <c r="BA54" s="72">
        <f>SIM_BASE!W71</f>
        <v>-20.845757732751331</v>
      </c>
      <c r="BB54" s="72">
        <f>SIM_BASE!X71</f>
        <v>-3.6687298788076657</v>
      </c>
      <c r="BC54" s="88">
        <f t="shared" si="85"/>
        <v>-24.793262756970222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1E-3</v>
      </c>
      <c r="BH54" s="88">
        <f t="shared" si="86"/>
        <v>3.0000000000000001E-3</v>
      </c>
      <c r="BI54" s="75">
        <f>SIM_BASE!U71</f>
        <v>-1352.0576506531095</v>
      </c>
      <c r="BJ54" s="72">
        <f t="shared" si="68"/>
        <v>-1.9999999999819598E-3</v>
      </c>
      <c r="BK54" s="72">
        <f t="shared" si="69"/>
        <v>-2.0000000000687237E-3</v>
      </c>
      <c r="BL54" s="72">
        <f t="shared" si="70"/>
        <v>-2.0000000000101039E-3</v>
      </c>
      <c r="BM54" s="88">
        <f t="shared" si="87"/>
        <v>-6.0000000000607874E-3</v>
      </c>
      <c r="BN54" s="73">
        <f t="shared" si="71"/>
        <v>-1.9999999997253326E-3</v>
      </c>
      <c r="BO54" s="74">
        <f>SIM_BASE!AB71</f>
        <v>225976.14609255199</v>
      </c>
      <c r="BP54" s="74">
        <f>SIM_BASE!AC71</f>
        <v>113314.34509795031</v>
      </c>
      <c r="BQ54" s="74">
        <f>SIM_BASE!AD71</f>
        <v>96495.155016503733</v>
      </c>
      <c r="BR54" s="95">
        <f t="shared" si="88"/>
        <v>150863.71343773557</v>
      </c>
      <c r="BS54" s="75">
        <f>SIM_BASE!AE71</f>
        <v>9799.399801022113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89.573349282084607</v>
      </c>
      <c r="AO55" s="74">
        <f>SIM_BASE!F78</f>
        <v>158.62249019615064</v>
      </c>
      <c r="AP55" s="74">
        <f>SIM_BASE!G78</f>
        <v>14.255266040108349</v>
      </c>
      <c r="AQ55" s="95">
        <f t="shared" si="82"/>
        <v>262.45110551834358</v>
      </c>
      <c r="AR55" s="75">
        <f>SIM_BASE!H78</f>
        <v>673.68295051153189</v>
      </c>
      <c r="AS55" s="74">
        <f>SIM_BASE!K78</f>
        <v>90.561729691940599</v>
      </c>
      <c r="AT55" s="74">
        <f>SIM_BASE!L78</f>
        <v>185.65553081991084</v>
      </c>
      <c r="AU55" s="74">
        <f>SIM_BASE!M78</f>
        <v>18.772719955725989</v>
      </c>
      <c r="AV55" s="95">
        <f t="shared" si="83"/>
        <v>294.98998046757742</v>
      </c>
      <c r="AW55" s="74">
        <f>SIM_BASE!N78</f>
        <v>65.045987714350105</v>
      </c>
      <c r="AX55" s="74">
        <f>SIM_BASE!O78</f>
        <v>2022.4585345141413</v>
      </c>
      <c r="AY55" s="98">
        <f t="shared" si="84"/>
        <v>2087.5045222284916</v>
      </c>
      <c r="AZ55" s="72">
        <f>SIM_BASE!V78</f>
        <v>-0.98738040985599462</v>
      </c>
      <c r="BA55" s="72">
        <f>SIM_BASE!W78</f>
        <v>-27.032040623760189</v>
      </c>
      <c r="BB55" s="72">
        <f>SIM_BASE!X78</f>
        <v>-4.5164539156176371</v>
      </c>
      <c r="BC55" s="88">
        <f t="shared" si="85"/>
        <v>-32.535874949233822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1E-3</v>
      </c>
      <c r="BH55" s="88">
        <f t="shared" si="86"/>
        <v>3.0000000000000001E-3</v>
      </c>
      <c r="BI55" s="75">
        <f>SIM_BASE!U78</f>
        <v>-1413.8205717169596</v>
      </c>
      <c r="BJ55" s="72">
        <f t="shared" si="68"/>
        <v>-1.9999999999974474E-3</v>
      </c>
      <c r="BK55" s="72">
        <f t="shared" si="69"/>
        <v>-2.0000000000118803E-3</v>
      </c>
      <c r="BL55" s="72">
        <f t="shared" si="70"/>
        <v>-2.0000000000029985E-3</v>
      </c>
      <c r="BM55" s="88">
        <f t="shared" si="87"/>
        <v>-6.0000000000123262E-3</v>
      </c>
      <c r="BN55" s="73">
        <f t="shared" si="71"/>
        <v>-1.9999999999527063E-3</v>
      </c>
      <c r="BO55" s="74">
        <f>SIM_BASE!AB78</f>
        <v>264036.02818113379</v>
      </c>
      <c r="BP55" s="74">
        <f>SIM_BASE!AC78</f>
        <v>112414.90381946258</v>
      </c>
      <c r="BQ55" s="74">
        <f>SIM_BASE!AD78</f>
        <v>93851.775239114766</v>
      </c>
      <c r="BR55" s="95">
        <f t="shared" si="88"/>
        <v>157781.15946135437</v>
      </c>
      <c r="BS55" s="75">
        <f>SIM_BASE!AE78</f>
        <v>10097.710379166661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83.911636041335228</v>
      </c>
      <c r="AO56" s="74">
        <f>SIM_BASE!F85</f>
        <v>173.8580910894118</v>
      </c>
      <c r="AP56" s="74">
        <f>SIM_BASE!G85</f>
        <v>16.375416946716697</v>
      </c>
      <c r="AQ56" s="95">
        <f t="shared" si="82"/>
        <v>274.14514407746373</v>
      </c>
      <c r="AR56" s="75">
        <f>SIM_BASE!H85</f>
        <v>725.30355755851701</v>
      </c>
      <c r="AS56" s="74">
        <f>SIM_BASE!K85</f>
        <v>85.617519027286917</v>
      </c>
      <c r="AT56" s="74">
        <f>SIM_BASE!L85</f>
        <v>208.40517793655158</v>
      </c>
      <c r="AU56" s="74">
        <f>SIM_BASE!M85</f>
        <v>21.455101604964987</v>
      </c>
      <c r="AV56" s="95">
        <f t="shared" si="83"/>
        <v>315.47779856880345</v>
      </c>
      <c r="AW56" s="74">
        <f>SIM_BASE!N85</f>
        <v>69.62974221334153</v>
      </c>
      <c r="AX56" s="74">
        <f>SIM_BASE!O85</f>
        <v>2151.3084391034581</v>
      </c>
      <c r="AY56" s="98">
        <f t="shared" si="84"/>
        <v>2220.9381813167997</v>
      </c>
      <c r="AZ56" s="72">
        <f>SIM_BASE!V85</f>
        <v>-1.7048829859517012</v>
      </c>
      <c r="BA56" s="72">
        <f>SIM_BASE!W85</f>
        <v>-34.546086847139748</v>
      </c>
      <c r="BB56" s="72">
        <f>SIM_BASE!X85</f>
        <v>-5.0786846582482816</v>
      </c>
      <c r="BC56" s="88">
        <f t="shared" si="85"/>
        <v>-41.329654491339724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1E-3</v>
      </c>
      <c r="BH56" s="88">
        <f t="shared" si="86"/>
        <v>3.0000000000000001E-3</v>
      </c>
      <c r="BI56" s="75">
        <f>SIM_BASE!U85</f>
        <v>-1495.6336237582821</v>
      </c>
      <c r="BJ56" s="72">
        <f t="shared" si="68"/>
        <v>-1.9999999999878995E-3</v>
      </c>
      <c r="BK56" s="72">
        <f t="shared" si="69"/>
        <v>-2.0000000000331966E-3</v>
      </c>
      <c r="BL56" s="72">
        <f t="shared" si="70"/>
        <v>-2.0000000000083276E-3</v>
      </c>
      <c r="BM56" s="88">
        <f t="shared" si="87"/>
        <v>-6.0000000000294236E-3</v>
      </c>
      <c r="BN56" s="73">
        <f t="shared" si="71"/>
        <v>-2.0000000004074536E-3</v>
      </c>
      <c r="BO56" s="74">
        <f>SIM_BASE!AB85</f>
        <v>311764.1514995069</v>
      </c>
      <c r="BP56" s="74">
        <f>SIM_BASE!AC85</f>
        <v>110986.50673754109</v>
      </c>
      <c r="BQ56" s="74">
        <f>SIM_BASE!AD85</f>
        <v>92066.996066200954</v>
      </c>
      <c r="BR56" s="95">
        <f t="shared" si="88"/>
        <v>164188.86795926469</v>
      </c>
      <c r="BS56" s="75">
        <f>SIM_BASE!AE85</f>
        <v>10406.956385430747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77.962971799281362</v>
      </c>
      <c r="AO57" s="74">
        <f>SIM_BASE!F92</f>
        <v>191.72305554465473</v>
      </c>
      <c r="AP57" s="74">
        <f>SIM_BASE!G92</f>
        <v>19.292540385157597</v>
      </c>
      <c r="AQ57" s="95">
        <f t="shared" ref="AQ57" si="89">SUM(AN57:AP57)</f>
        <v>288.9785677290937</v>
      </c>
      <c r="AR57" s="75">
        <f>SIM_BASE!H92</f>
        <v>785.33262983367842</v>
      </c>
      <c r="AS57" s="74">
        <f>SIM_BASE!K92</f>
        <v>80.146231020872222</v>
      </c>
      <c r="AT57" s="74">
        <f>SIM_BASE!L92</f>
        <v>235.18699219235049</v>
      </c>
      <c r="AU57" s="74">
        <f>SIM_BASE!M92</f>
        <v>24.300725687388823</v>
      </c>
      <c r="AV57" s="95">
        <f t="shared" ref="AV57" si="90">SUM(AS57:AU57)</f>
        <v>339.63394890061153</v>
      </c>
      <c r="AW57" s="74">
        <f>SIM_BASE!N92</f>
        <v>75.080094310190347</v>
      </c>
      <c r="AX57" s="74">
        <f>SIM_BASE!O92</f>
        <v>2316.6036124244906</v>
      </c>
      <c r="AY57" s="98">
        <f t="shared" ref="AY57" si="91">SUM(AW57:AX57)</f>
        <v>2391.683706734681</v>
      </c>
      <c r="AZ57" s="72">
        <f>SIM_BASE!V92</f>
        <v>-2.1822592215908756</v>
      </c>
      <c r="BA57" s="72">
        <f>SIM_BASE!W92</f>
        <v>-43.462936647695955</v>
      </c>
      <c r="BB57" s="72">
        <f>SIM_BASE!X92</f>
        <v>-5.0071853022312247</v>
      </c>
      <c r="BC57" s="88">
        <f t="shared" ref="BC57" si="92">SUM(AZ57:BB57)</f>
        <v>-50.652381171518059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1E-3</v>
      </c>
      <c r="BH57" s="88">
        <f t="shared" ref="BH57" si="93">SUM(BE57:BG57)</f>
        <v>3.0000000000000001E-3</v>
      </c>
      <c r="BI57" s="75">
        <f>SIM_BASE!U92</f>
        <v>-1606.3500769010027</v>
      </c>
      <c r="BJ57" s="72">
        <f t="shared" ref="BJ57" si="94">AN57-AS57-AZ57-BE57</f>
        <v>-1.9999999999834586E-3</v>
      </c>
      <c r="BK57" s="72">
        <f t="shared" ref="BK57" si="95">AO57-AT57-BA57-BF57</f>
        <v>-1.9999999998058229E-3</v>
      </c>
      <c r="BL57" s="72">
        <f t="shared" ref="BL57" si="96">AP57-AU57-BB57-BG57</f>
        <v>-2.0000000000012222E-3</v>
      </c>
      <c r="BM57" s="88">
        <f t="shared" ref="BM57" si="97">SUM(BJ57:BL57)</f>
        <v>-5.9999999997905036E-3</v>
      </c>
      <c r="BN57" s="73">
        <f t="shared" ref="BN57" si="98">AR57-AW57-AX57-BD57-BI57</f>
        <v>-1.9999999999527063E-3</v>
      </c>
      <c r="BO57" s="74">
        <f>SIM_BASE!AB92</f>
        <v>372598.51309497777</v>
      </c>
      <c r="BP57" s="74">
        <f>SIM_BASE!AC92</f>
        <v>109128.90907721482</v>
      </c>
      <c r="BQ57" s="74">
        <f>SIM_BASE!AD92</f>
        <v>91551.158157807484</v>
      </c>
      <c r="BR57" s="95">
        <f t="shared" ref="BR57" si="99">SUMPRODUCT(BO57:BQ57,AS57:AU57)/AV57</f>
        <v>170044.32614391649</v>
      </c>
      <c r="BS57" s="75">
        <f>SIM_BASE!AE92</f>
        <v>10727.548777377402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58.980659438163073</v>
      </c>
      <c r="AO58" s="70">
        <f>SIM_BASE!F9</f>
        <v>58.138044069897646</v>
      </c>
      <c r="AP58" s="70">
        <f>SIM_BASE!G9</f>
        <v>5.147024208227311</v>
      </c>
      <c r="AQ58" s="94">
        <f t="shared" si="82"/>
        <v>122.26572771628803</v>
      </c>
      <c r="AR58" s="71">
        <f>SIM_BASE!H9</f>
        <v>312.95915404968321</v>
      </c>
      <c r="AS58" s="70">
        <f>SIM_BASE!K9</f>
        <v>73.273547456555377</v>
      </c>
      <c r="AT58" s="70">
        <f>SIM_BASE!L9</f>
        <v>76.396207453537386</v>
      </c>
      <c r="AU58" s="70">
        <f>SIM_BASE!M9</f>
        <v>6.6961833275157927</v>
      </c>
      <c r="AV58" s="94">
        <f t="shared" si="83"/>
        <v>156.36593823760856</v>
      </c>
      <c r="AW58" s="70">
        <f>SIM_BASE!N9</f>
        <v>18.402649429558512</v>
      </c>
      <c r="AX58" s="70">
        <f>SIM_BASE!O9</f>
        <v>787.98536010137286</v>
      </c>
      <c r="AY58" s="97">
        <f t="shared" si="84"/>
        <v>806.38800953093141</v>
      </c>
      <c r="AZ58" s="68">
        <f>SIM_BASE!V9</f>
        <v>-14.291888018392322</v>
      </c>
      <c r="BA58" s="68">
        <f>SIM_BASE!W9</f>
        <v>-18.257163383639742</v>
      </c>
      <c r="BB58" s="68">
        <f>SIM_BASE!X9</f>
        <v>-1.5481591192884818</v>
      </c>
      <c r="BC58" s="87">
        <f t="shared" si="85"/>
        <v>-34.097210521320548</v>
      </c>
      <c r="BD58" s="69">
        <f>SIM_BASE!Y9</f>
        <v>-172.07495484263623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-321.35190063861182</v>
      </c>
      <c r="BJ58" s="68">
        <f t="shared" si="68"/>
        <v>-1.9999999999816822E-3</v>
      </c>
      <c r="BK58" s="68">
        <f t="shared" si="69"/>
        <v>-1.9999999999976694E-3</v>
      </c>
      <c r="BL58" s="68">
        <f t="shared" si="70"/>
        <v>-1.9999999999998899E-3</v>
      </c>
      <c r="BM58" s="87">
        <f t="shared" si="87"/>
        <v>-5.9999999999792416E-3</v>
      </c>
      <c r="BN58" s="69">
        <f t="shared" si="71"/>
        <v>-2.0000000000663931E-3</v>
      </c>
      <c r="BO58" s="70">
        <f>SIM_BASE!AB9</f>
        <v>82538.734659109075</v>
      </c>
      <c r="BP58" s="70">
        <f>SIM_BASE!AC9</f>
        <v>80704.781294578162</v>
      </c>
      <c r="BQ58" s="70">
        <f>SIM_BASE!AD9</f>
        <v>83859.823210750415</v>
      </c>
      <c r="BR58" s="94">
        <f t="shared" si="88"/>
        <v>81699.28821672796</v>
      </c>
      <c r="BS58" s="71">
        <f>SIM_BASE!AE9</f>
        <v>7730.6606277324245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52.447875297286522</v>
      </c>
      <c r="AO59" s="74">
        <f>SIM_BASE!F16</f>
        <v>56.898819346592063</v>
      </c>
      <c r="AP59" s="74">
        <f>SIM_BASE!G16</f>
        <v>5.6250543220431366</v>
      </c>
      <c r="AQ59" s="95">
        <f t="shared" si="82"/>
        <v>114.97174896592172</v>
      </c>
      <c r="AR59" s="75">
        <f>SIM_BASE!H16</f>
        <v>320.97592000891143</v>
      </c>
      <c r="AS59" s="74">
        <f>SIM_BASE!K16</f>
        <v>50.249678419034431</v>
      </c>
      <c r="AT59" s="74">
        <f>SIM_BASE!L16</f>
        <v>65.855158030622448</v>
      </c>
      <c r="AU59" s="74">
        <f>SIM_BASE!M16</f>
        <v>7.3389485345607151</v>
      </c>
      <c r="AV59" s="95">
        <f t="shared" si="83"/>
        <v>123.4437849842176</v>
      </c>
      <c r="AW59" s="74">
        <f>SIM_BASE!N16</f>
        <v>20.035313049481672</v>
      </c>
      <c r="AX59" s="74">
        <f>SIM_BASE!O16</f>
        <v>797.45451246377479</v>
      </c>
      <c r="AY59" s="98">
        <f t="shared" si="84"/>
        <v>817.48982551325651</v>
      </c>
      <c r="AZ59" s="72">
        <f>SIM_BASE!V16</f>
        <v>2.1991968782520726</v>
      </c>
      <c r="BA59" s="72">
        <f>SIM_BASE!W16</f>
        <v>-8.9553386840303979</v>
      </c>
      <c r="BB59" s="72">
        <f>SIM_BASE!X16</f>
        <v>-1.7128942125175803</v>
      </c>
      <c r="BC59" s="88">
        <f t="shared" si="85"/>
        <v>-8.4690360182959061</v>
      </c>
      <c r="BD59" s="73">
        <f>SIM_BASE!Y16</f>
        <v>-155.6046795426457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-340.90722596169934</v>
      </c>
      <c r="BJ59" s="72">
        <f t="shared" si="68"/>
        <v>-1.9999999999816822E-3</v>
      </c>
      <c r="BK59" s="72">
        <f t="shared" si="69"/>
        <v>-1.9999999999870113E-3</v>
      </c>
      <c r="BL59" s="72">
        <f t="shared" si="70"/>
        <v>-1.9999999999981135E-3</v>
      </c>
      <c r="BM59" s="88">
        <f t="shared" si="87"/>
        <v>-5.9999999999668071E-3</v>
      </c>
      <c r="BN59" s="73">
        <f t="shared" si="71"/>
        <v>-2.0000000000095497E-3</v>
      </c>
      <c r="BO59" s="74">
        <f>SIM_BASE!AB16</f>
        <v>112779.04228066414</v>
      </c>
      <c r="BP59" s="74">
        <f>SIM_BASE!AC16</f>
        <v>83391.923006914294</v>
      </c>
      <c r="BQ59" s="74">
        <f>SIM_BASE!AD16</f>
        <v>94538.89913844179</v>
      </c>
      <c r="BR59" s="95">
        <f t="shared" si="88"/>
        <v>96017.106020479972</v>
      </c>
      <c r="BS59" s="75">
        <f>SIM_BASE!AE16</f>
        <v>8031.383887663862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57.227611797022824</v>
      </c>
      <c r="AO60" s="74">
        <f>SIM_BASE!F23</f>
        <v>65.982487481483275</v>
      </c>
      <c r="AP60" s="74">
        <f>SIM_BASE!G23</f>
        <v>5.668873275945252</v>
      </c>
      <c r="AQ60" s="95">
        <f t="shared" si="82"/>
        <v>128.87897255445137</v>
      </c>
      <c r="AR60" s="75">
        <f>SIM_BASE!H23</f>
        <v>334.44031739279029</v>
      </c>
      <c r="AS60" s="74">
        <f>SIM_BASE!K23</f>
        <v>60.441482534028133</v>
      </c>
      <c r="AT60" s="74">
        <f>SIM_BASE!L23</f>
        <v>75.955189953030782</v>
      </c>
      <c r="AU60" s="74">
        <f>SIM_BASE!M23</f>
        <v>7.404993132242188</v>
      </c>
      <c r="AV60" s="95">
        <f t="shared" si="83"/>
        <v>143.8016656193011</v>
      </c>
      <c r="AW60" s="74">
        <f>SIM_BASE!N23</f>
        <v>21.719325730668739</v>
      </c>
      <c r="AX60" s="74">
        <f>SIM_BASE!O23</f>
        <v>940.88816091263743</v>
      </c>
      <c r="AY60" s="98">
        <f t="shared" si="84"/>
        <v>962.60748664330617</v>
      </c>
      <c r="AZ60" s="72">
        <f>SIM_BASE!V23</f>
        <v>-3.2128707370053187</v>
      </c>
      <c r="BA60" s="72">
        <f>SIM_BASE!W23</f>
        <v>-9.9717024715474984</v>
      </c>
      <c r="BB60" s="72">
        <f>SIM_BASE!X23</f>
        <v>-1.7351198562969328</v>
      </c>
      <c r="BC60" s="88">
        <f t="shared" si="85"/>
        <v>-14.919693064849749</v>
      </c>
      <c r="BD60" s="73">
        <f>SIM_BASE!Y23</f>
        <v>-36.298253753981307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-591.86691549653483</v>
      </c>
      <c r="BJ60" s="72">
        <f t="shared" si="68"/>
        <v>-1.9999999999896758E-3</v>
      </c>
      <c r="BK60" s="72">
        <f t="shared" si="69"/>
        <v>-2.0000000000083276E-3</v>
      </c>
      <c r="BL60" s="72">
        <f t="shared" si="70"/>
        <v>-2.0000000000032206E-3</v>
      </c>
      <c r="BM60" s="88">
        <f t="shared" si="87"/>
        <v>-6.000000000001224E-3</v>
      </c>
      <c r="BN60" s="73">
        <f t="shared" si="71"/>
        <v>-1.9999999997253326E-3</v>
      </c>
      <c r="BO60" s="74">
        <f>SIM_BASE!AB23</f>
        <v>132085.18483331808</v>
      </c>
      <c r="BP60" s="74">
        <f>SIM_BASE!AC23</f>
        <v>102209.28793574737</v>
      </c>
      <c r="BQ60" s="74">
        <f>SIM_BASE!AD23</f>
        <v>94484.002381881699</v>
      </c>
      <c r="BR60" s="95">
        <f t="shared" si="88"/>
        <v>114368.65901480718</v>
      </c>
      <c r="BS60" s="75">
        <f>SIM_BASE!AE23</f>
        <v>8249.6304758726365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58.969657611738349</v>
      </c>
      <c r="AO61" s="74">
        <f>SIM_BASE!F30</f>
        <v>69.157794897664047</v>
      </c>
      <c r="AP61" s="74">
        <f>SIM_BASE!G30</f>
        <v>6.0173277050712226</v>
      </c>
      <c r="AQ61" s="95">
        <f t="shared" si="82"/>
        <v>134.1447802144736</v>
      </c>
      <c r="AR61" s="75">
        <f>SIM_BASE!H30</f>
        <v>348.01934799225467</v>
      </c>
      <c r="AS61" s="74">
        <f>SIM_BASE!K30</f>
        <v>62.183227266600518</v>
      </c>
      <c r="AT61" s="74">
        <f>SIM_BASE!L30</f>
        <v>79.696520129499461</v>
      </c>
      <c r="AU61" s="74">
        <f>SIM_BASE!M30</f>
        <v>7.8557003768387466</v>
      </c>
      <c r="AV61" s="95">
        <f t="shared" si="83"/>
        <v>149.73544777293873</v>
      </c>
      <c r="AW61" s="74">
        <f>SIM_BASE!N30</f>
        <v>22.074307260969775</v>
      </c>
      <c r="AX61" s="74">
        <f>SIM_BASE!O30</f>
        <v>989.97147564506099</v>
      </c>
      <c r="AY61" s="98">
        <f t="shared" si="84"/>
        <v>1012.0457829060308</v>
      </c>
      <c r="AZ61" s="72">
        <f>SIM_BASE!V30</f>
        <v>-3.2125696548621687</v>
      </c>
      <c r="BA61" s="72">
        <f>SIM_BASE!W30</f>
        <v>-10.537725231835413</v>
      </c>
      <c r="BB61" s="72">
        <f>SIM_BASE!X30</f>
        <v>-1.8373726717675525</v>
      </c>
      <c r="BC61" s="88">
        <f t="shared" si="85"/>
        <v>-15.587667558465133</v>
      </c>
      <c r="BD61" s="73">
        <f>SIM_BASE!Y30</f>
        <v>-29.459579415975334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-634.56485549780086</v>
      </c>
      <c r="BJ61" s="72">
        <f t="shared" si="68"/>
        <v>-2.0000000000007781E-3</v>
      </c>
      <c r="BK61" s="72">
        <f t="shared" si="69"/>
        <v>-2.0000000000012222E-3</v>
      </c>
      <c r="BL61" s="72">
        <f t="shared" si="70"/>
        <v>-1.9999999999714682E-3</v>
      </c>
      <c r="BM61" s="88">
        <f t="shared" si="87"/>
        <v>-5.9999999999734684E-3</v>
      </c>
      <c r="BN61" s="73">
        <f t="shared" si="71"/>
        <v>-1.9999999998390194E-3</v>
      </c>
      <c r="BO61" s="74">
        <f>SIM_BASE!AB30</f>
        <v>139541.64283063059</v>
      </c>
      <c r="BP61" s="74">
        <f>SIM_BASE!AC30</f>
        <v>105724.09359382128</v>
      </c>
      <c r="BQ61" s="74">
        <f>SIM_BASE!AD30</f>
        <v>97116.900768190724</v>
      </c>
      <c r="BR61" s="95">
        <f t="shared" si="88"/>
        <v>119316.52512649649</v>
      </c>
      <c r="BS61" s="75">
        <f>SIM_BASE!AE30</f>
        <v>8505.6259350381606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60.748326487204459</v>
      </c>
      <c r="AO62" s="74">
        <f>SIM_BASE!F37</f>
        <v>72.933706795250799</v>
      </c>
      <c r="AP62" s="74">
        <f>SIM_BASE!G37</f>
        <v>6.440585049365426</v>
      </c>
      <c r="AQ62" s="95">
        <f t="shared" si="82"/>
        <v>140.12261833182069</v>
      </c>
      <c r="AR62" s="75">
        <f>SIM_BASE!H37</f>
        <v>363.59778622684064</v>
      </c>
      <c r="AS62" s="74">
        <f>SIM_BASE!K37</f>
        <v>63.979184444667517</v>
      </c>
      <c r="AT62" s="74">
        <f>SIM_BASE!L37</f>
        <v>83.976988086498125</v>
      </c>
      <c r="AU62" s="74">
        <f>SIM_BASE!M37</f>
        <v>8.401921615097141</v>
      </c>
      <c r="AV62" s="95">
        <f t="shared" si="83"/>
        <v>156.35809414626277</v>
      </c>
      <c r="AW62" s="74">
        <f>SIM_BASE!N37</f>
        <v>22.355092551715138</v>
      </c>
      <c r="AX62" s="74">
        <f>SIM_BASE!O37</f>
        <v>1042.4297500721998</v>
      </c>
      <c r="AY62" s="98">
        <f t="shared" si="84"/>
        <v>1064.784842623915</v>
      </c>
      <c r="AZ62" s="72">
        <f>SIM_BASE!V37</f>
        <v>-3.2298579574630613</v>
      </c>
      <c r="BA62" s="72">
        <f>SIM_BASE!W37</f>
        <v>-11.042281291247347</v>
      </c>
      <c r="BB62" s="72">
        <f>SIM_BASE!X37</f>
        <v>-1.9603365657317169</v>
      </c>
      <c r="BC62" s="88">
        <f t="shared" si="85"/>
        <v>-16.232475814442125</v>
      </c>
      <c r="BD62" s="73">
        <f>SIM_BASE!Y37</f>
        <v>-27.86572494597818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-673.3193314510961</v>
      </c>
      <c r="BJ62" s="72">
        <f t="shared" si="68"/>
        <v>-1.9999999999972254E-3</v>
      </c>
      <c r="BK62" s="72">
        <f t="shared" si="69"/>
        <v>-1.9999999999781295E-3</v>
      </c>
      <c r="BL62" s="72">
        <f t="shared" si="70"/>
        <v>-1.9999999999981135E-3</v>
      </c>
      <c r="BM62" s="88">
        <f t="shared" si="87"/>
        <v>-5.9999999999734684E-3</v>
      </c>
      <c r="BN62" s="73">
        <f t="shared" si="71"/>
        <v>-1.9999999999527063E-3</v>
      </c>
      <c r="BO62" s="74">
        <f>SIM_BASE!AB37</f>
        <v>147193.91538733576</v>
      </c>
      <c r="BP62" s="74">
        <f>SIM_BASE!AC37</f>
        <v>108637.07843317665</v>
      </c>
      <c r="BQ62" s="74">
        <f>SIM_BASE!AD37</f>
        <v>98906.880820427992</v>
      </c>
      <c r="BR62" s="95">
        <f t="shared" si="88"/>
        <v>123891.05449673951</v>
      </c>
      <c r="BS62" s="75">
        <f>SIM_BASE!AE37</f>
        <v>8769.3734657658333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62.674346680116628</v>
      </c>
      <c r="AO63" s="74">
        <f>SIM_BASE!F44</f>
        <v>77.337389679933608</v>
      </c>
      <c r="AP63" s="74">
        <f>SIM_BASE!G44</f>
        <v>6.9502904928661859</v>
      </c>
      <c r="AQ63" s="95">
        <f t="shared" si="82"/>
        <v>146.96202685291641</v>
      </c>
      <c r="AR63" s="75">
        <f>SIM_BASE!H44</f>
        <v>381.03802942179141</v>
      </c>
      <c r="AS63" s="74">
        <f>SIM_BASE!K44</f>
        <v>65.693758984693488</v>
      </c>
      <c r="AT63" s="74">
        <f>SIM_BASE!L44</f>
        <v>88.945749236224088</v>
      </c>
      <c r="AU63" s="74">
        <f>SIM_BASE!M44</f>
        <v>9.0623410956210044</v>
      </c>
      <c r="AV63" s="95">
        <f t="shared" si="83"/>
        <v>163.70184931653858</v>
      </c>
      <c r="AW63" s="74">
        <f>SIM_BASE!N44</f>
        <v>22.586333241702228</v>
      </c>
      <c r="AX63" s="74">
        <f>SIM_BASE!O44</f>
        <v>1099.7679807023628</v>
      </c>
      <c r="AY63" s="98">
        <f t="shared" si="84"/>
        <v>1122.3543139440651</v>
      </c>
      <c r="AZ63" s="72">
        <f>SIM_BASE!V44</f>
        <v>-3.0184123045769051</v>
      </c>
      <c r="BA63" s="72">
        <f>SIM_BASE!W44</f>
        <v>-11.607359556290479</v>
      </c>
      <c r="BB63" s="72">
        <f>SIM_BASE!X44</f>
        <v>-2.1110506027548248</v>
      </c>
      <c r="BC63" s="88">
        <f t="shared" si="85"/>
        <v>-16.736822463622211</v>
      </c>
      <c r="BD63" s="73">
        <f>SIM_BASE!Y44</f>
        <v>-27.987831792943858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-713.32645272932996</v>
      </c>
      <c r="BJ63" s="72">
        <f t="shared" si="68"/>
        <v>-1.999999999955481E-3</v>
      </c>
      <c r="BK63" s="72">
        <f t="shared" si="69"/>
        <v>-2.0000000000012222E-3</v>
      </c>
      <c r="BL63" s="72">
        <f t="shared" si="70"/>
        <v>-1.9999999999936726E-3</v>
      </c>
      <c r="BM63" s="88">
        <f t="shared" si="87"/>
        <v>-5.9999999999503758E-3</v>
      </c>
      <c r="BN63" s="73">
        <f t="shared" si="71"/>
        <v>-1.9999999998390194E-3</v>
      </c>
      <c r="BO63" s="74">
        <f>SIM_BASE!AB44</f>
        <v>155450.55982246783</v>
      </c>
      <c r="BP63" s="74">
        <f>SIM_BASE!AC44</f>
        <v>110789.79105762663</v>
      </c>
      <c r="BQ63" s="74">
        <f>SIM_BASE!AD44</f>
        <v>99788.769297526014</v>
      </c>
      <c r="BR63" s="95">
        <f t="shared" si="88"/>
        <v>128103.21042064104</v>
      </c>
      <c r="BS63" s="75">
        <f>SIM_BASE!AE44</f>
        <v>9028.0060226024689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64.599501815588837</v>
      </c>
      <c r="AO64" s="74">
        <f>SIM_BASE!F51</f>
        <v>82.453093917806584</v>
      </c>
      <c r="AP64" s="74">
        <f>SIM_BASE!G51</f>
        <v>7.5604186754722331</v>
      </c>
      <c r="AQ64" s="95">
        <f t="shared" si="82"/>
        <v>154.61301440886766</v>
      </c>
      <c r="AR64" s="75">
        <f>SIM_BASE!H51</f>
        <v>400.97718694990647</v>
      </c>
      <c r="AS64" s="74">
        <f>SIM_BASE!K51</f>
        <v>67.515175793923007</v>
      </c>
      <c r="AT64" s="74">
        <f>SIM_BASE!L51</f>
        <v>94.69302856162372</v>
      </c>
      <c r="AU64" s="74">
        <f>SIM_BASE!M51</f>
        <v>9.8592550450510945</v>
      </c>
      <c r="AV64" s="95">
        <f t="shared" si="83"/>
        <v>172.06745940059784</v>
      </c>
      <c r="AW64" s="74">
        <f>SIM_BASE!N51</f>
        <v>22.681924623838661</v>
      </c>
      <c r="AX64" s="74">
        <f>SIM_BASE!O51</f>
        <v>1160.6238547038358</v>
      </c>
      <c r="AY64" s="98">
        <f t="shared" si="84"/>
        <v>1183.3057793276746</v>
      </c>
      <c r="AZ64" s="72">
        <f>SIM_BASE!V51</f>
        <v>-2.9146739783341555</v>
      </c>
      <c r="BA64" s="72">
        <f>SIM_BASE!W51</f>
        <v>-12.238934643817123</v>
      </c>
      <c r="BB64" s="72">
        <f>SIM_BASE!X51</f>
        <v>-2.2978363695788597</v>
      </c>
      <c r="BC64" s="88">
        <f t="shared" si="85"/>
        <v>-17.451444991730138</v>
      </c>
      <c r="BD64" s="73">
        <f>SIM_BASE!Y51</f>
        <v>-30.821044982847315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-751.50554739492077</v>
      </c>
      <c r="BJ64" s="72">
        <f t="shared" si="68"/>
        <v>-2.0000000000136567E-3</v>
      </c>
      <c r="BK64" s="72">
        <f t="shared" si="69"/>
        <v>-2.0000000000136567E-3</v>
      </c>
      <c r="BL64" s="72">
        <f t="shared" si="70"/>
        <v>-2.0000000000016662E-3</v>
      </c>
      <c r="BM64" s="88">
        <f t="shared" si="87"/>
        <v>-6.0000000000289795E-3</v>
      </c>
      <c r="BN64" s="73">
        <f t="shared" si="71"/>
        <v>-1.9999999999527063E-3</v>
      </c>
      <c r="BO64" s="74">
        <f>SIM_BASE!AB51</f>
        <v>163719.38467827431</v>
      </c>
      <c r="BP64" s="74">
        <f>SIM_BASE!AC51</f>
        <v>112135.96007639635</v>
      </c>
      <c r="BQ64" s="74">
        <f>SIM_BASE!AD51</f>
        <v>99733.252168822772</v>
      </c>
      <c r="BR64" s="95">
        <f t="shared" si="88"/>
        <v>131665.4081849714</v>
      </c>
      <c r="BS64" s="75">
        <f>SIM_BASE!AE51</f>
        <v>9296.5406246325565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66.604982749720648</v>
      </c>
      <c r="AO65" s="74">
        <f>SIM_BASE!F58</f>
        <v>88.353886841477305</v>
      </c>
      <c r="AP65" s="74">
        <f>SIM_BASE!G58</f>
        <v>8.2913721379262881</v>
      </c>
      <c r="AQ65" s="95">
        <f t="shared" si="82"/>
        <v>163.25024172912424</v>
      </c>
      <c r="AR65" s="75">
        <f>SIM_BASE!H58</f>
        <v>423.72268454943298</v>
      </c>
      <c r="AS65" s="74">
        <f>SIM_BASE!K58</f>
        <v>69.342433705324524</v>
      </c>
      <c r="AT65" s="74">
        <f>SIM_BASE!L58</f>
        <v>101.37415286724492</v>
      </c>
      <c r="AU65" s="74">
        <f>SIM_BASE!M58</f>
        <v>10.817117010630408</v>
      </c>
      <c r="AV65" s="95">
        <f t="shared" si="83"/>
        <v>181.53370358319984</v>
      </c>
      <c r="AW65" s="74">
        <f>SIM_BASE!N58</f>
        <v>22.658507904634078</v>
      </c>
      <c r="AX65" s="74">
        <f>SIM_BASE!O58</f>
        <v>1225.899496660777</v>
      </c>
      <c r="AY65" s="98">
        <f t="shared" si="84"/>
        <v>1248.558004565411</v>
      </c>
      <c r="AZ65" s="72">
        <f>SIM_BASE!V58</f>
        <v>-2.7364509556038699</v>
      </c>
      <c r="BA65" s="72">
        <f>SIM_BASE!W58</f>
        <v>-13.019266025767626</v>
      </c>
      <c r="BB65" s="72">
        <f>SIM_BASE!X58</f>
        <v>-2.5247448727041162</v>
      </c>
      <c r="BC65" s="88">
        <f t="shared" si="85"/>
        <v>-18.280461854075611</v>
      </c>
      <c r="BD65" s="73">
        <f>SIM_BASE!Y58</f>
        <v>-37.283271713632381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-787.55004830234566</v>
      </c>
      <c r="BJ65" s="72">
        <f t="shared" si="68"/>
        <v>-2.0000000000061071E-3</v>
      </c>
      <c r="BK65" s="72">
        <f t="shared" si="69"/>
        <v>-1.9999999999852349E-3</v>
      </c>
      <c r="BL65" s="72">
        <f t="shared" si="70"/>
        <v>-2.0000000000038867E-3</v>
      </c>
      <c r="BM65" s="88">
        <f t="shared" si="87"/>
        <v>-5.9999999999952288E-3</v>
      </c>
      <c r="BN65" s="73">
        <f t="shared" si="71"/>
        <v>-2.0000000000663931E-3</v>
      </c>
      <c r="BO65" s="74">
        <f>SIM_BASE!AB58</f>
        <v>172308.83147574449</v>
      </c>
      <c r="BP65" s="74">
        <f>SIM_BASE!AC58</f>
        <v>112591.22495055797</v>
      </c>
      <c r="BQ65" s="74">
        <f>SIM_BASE!AD58</f>
        <v>98758.471606704552</v>
      </c>
      <c r="BR65" s="95">
        <f t="shared" si="88"/>
        <v>134577.96119419142</v>
      </c>
      <c r="BS65" s="75">
        <f>SIM_BASE!AE58</f>
        <v>9575.3645706595744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64.003946586899872</v>
      </c>
      <c r="AO66" s="74">
        <f>SIM_BASE!F65</f>
        <v>95.345026757947764</v>
      </c>
      <c r="AP66" s="74">
        <f>SIM_BASE!G65</f>
        <v>9.172217340013411</v>
      </c>
      <c r="AQ66" s="95">
        <f t="shared" si="82"/>
        <v>168.52119068486107</v>
      </c>
      <c r="AR66" s="75">
        <f>SIM_BASE!H65</f>
        <v>450.62665589452934</v>
      </c>
      <c r="AS66" s="74">
        <f>SIM_BASE!K65</f>
        <v>66.983857503924185</v>
      </c>
      <c r="AT66" s="74">
        <f>SIM_BASE!L65</f>
        <v>109.0208294809029</v>
      </c>
      <c r="AU66" s="74">
        <f>SIM_BASE!M65</f>
        <v>11.986885454018205</v>
      </c>
      <c r="AV66" s="95">
        <f t="shared" si="83"/>
        <v>187.99157243884528</v>
      </c>
      <c r="AW66" s="74">
        <f>SIM_BASE!N65</f>
        <v>23.284408749123283</v>
      </c>
      <c r="AX66" s="74">
        <f>SIM_BASE!O65</f>
        <v>1289.5437230130674</v>
      </c>
      <c r="AY66" s="98">
        <f t="shared" si="84"/>
        <v>1312.8281317621907</v>
      </c>
      <c r="AZ66" s="72">
        <f>SIM_BASE!V65</f>
        <v>-2.9789109170242418</v>
      </c>
      <c r="BA66" s="72">
        <f>SIM_BASE!W65</f>
        <v>-13.674802722955119</v>
      </c>
      <c r="BB66" s="72">
        <f>SIM_BASE!X65</f>
        <v>-2.8136681140048001</v>
      </c>
      <c r="BC66" s="88">
        <f t="shared" si="85"/>
        <v>-19.467381753984164</v>
      </c>
      <c r="BD66" s="73">
        <f>SIM_BASE!Y65</f>
        <v>-58.074699593040236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-804.12477627462101</v>
      </c>
      <c r="BJ66" s="72">
        <f t="shared" si="68"/>
        <v>-2.0000000000709442E-3</v>
      </c>
      <c r="BK66" s="72">
        <f t="shared" si="69"/>
        <v>-2.0000000000207621E-3</v>
      </c>
      <c r="BL66" s="72">
        <f t="shared" si="70"/>
        <v>-1.9999999999941167E-3</v>
      </c>
      <c r="BM66" s="88">
        <f t="shared" si="87"/>
        <v>-6.000000000085823E-3</v>
      </c>
      <c r="BN66" s="73">
        <f t="shared" si="71"/>
        <v>-2.0000000000663931E-3</v>
      </c>
      <c r="BO66" s="74">
        <f>SIM_BASE!AB65</f>
        <v>196928.65787139055</v>
      </c>
      <c r="BP66" s="74">
        <f>SIM_BASE!AC65</f>
        <v>113322.07223972112</v>
      </c>
      <c r="BQ66" s="74">
        <f>SIM_BASE!AD65</f>
        <v>97641.842191109012</v>
      </c>
      <c r="BR66" s="95">
        <f t="shared" si="88"/>
        <v>142112.37611686261</v>
      </c>
      <c r="BS66" s="75">
        <f>SIM_BASE!AE65</f>
        <v>9852.9034080599195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60.89669084928439</v>
      </c>
      <c r="AO67" s="74">
        <f>SIM_BASE!F72</f>
        <v>103.31896388612225</v>
      </c>
      <c r="AP67" s="74">
        <f>SIM_BASE!G72</f>
        <v>10.230209967526225</v>
      </c>
      <c r="AQ67" s="95">
        <f t="shared" si="82"/>
        <v>174.44586470293288</v>
      </c>
      <c r="AR67" s="75">
        <f>SIM_BASE!H72</f>
        <v>481.38253902131635</v>
      </c>
      <c r="AS67" s="74">
        <f>SIM_BASE!K72</f>
        <v>64.270732988578871</v>
      </c>
      <c r="AT67" s="74">
        <f>SIM_BASE!L72</f>
        <v>118.04272597929557</v>
      </c>
      <c r="AU67" s="74">
        <f>SIM_BASE!M72</f>
        <v>13.398658362746984</v>
      </c>
      <c r="AV67" s="95">
        <f t="shared" si="83"/>
        <v>195.71211733062142</v>
      </c>
      <c r="AW67" s="74">
        <f>SIM_BASE!N72</f>
        <v>23.899730726366055</v>
      </c>
      <c r="AX67" s="74">
        <f>SIM_BASE!O72</f>
        <v>1359.4978406380822</v>
      </c>
      <c r="AY67" s="98">
        <f t="shared" si="84"/>
        <v>1383.3975713644481</v>
      </c>
      <c r="AZ67" s="72">
        <f>SIM_BASE!V72</f>
        <v>-3.3730421392944834</v>
      </c>
      <c r="BA67" s="72">
        <f>SIM_BASE!W72</f>
        <v>-14.722762093173325</v>
      </c>
      <c r="BB67" s="72">
        <f>SIM_BASE!X72</f>
        <v>-3.1674483952207599</v>
      </c>
      <c r="BC67" s="88">
        <f t="shared" si="85"/>
        <v>-21.263252627688566</v>
      </c>
      <c r="BD67" s="73">
        <f>SIM_BASE!Y72</f>
        <v>-83.875793313753448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-818.13723902937841</v>
      </c>
      <c r="BJ67" s="72">
        <f t="shared" si="68"/>
        <v>-1.9999999999976694E-3</v>
      </c>
      <c r="BK67" s="72">
        <f t="shared" si="69"/>
        <v>-1.9999999999958931E-3</v>
      </c>
      <c r="BL67" s="72">
        <f t="shared" si="70"/>
        <v>-1.9999999999990017E-3</v>
      </c>
      <c r="BM67" s="88">
        <f t="shared" si="87"/>
        <v>-5.9999999999925642E-3</v>
      </c>
      <c r="BN67" s="73">
        <f t="shared" si="71"/>
        <v>-2.0000000000663931E-3</v>
      </c>
      <c r="BO67" s="74">
        <f>SIM_BASE!AB72</f>
        <v>226809.65880387218</v>
      </c>
      <c r="BP67" s="74">
        <f>SIM_BASE!AC72</f>
        <v>113103.61588959681</v>
      </c>
      <c r="BQ67" s="74">
        <f>SIM_BASE!AD72</f>
        <v>95736.581762201764</v>
      </c>
      <c r="BR67" s="95">
        <f t="shared" si="88"/>
        <v>149255.06048478099</v>
      </c>
      <c r="BS67" s="75">
        <f>SIM_BASE!AE72</f>
        <v>10140.611801069384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57.509372938838439</v>
      </c>
      <c r="AO68" s="74">
        <f>SIM_BASE!F79</f>
        <v>112.5605467886581</v>
      </c>
      <c r="AP68" s="74">
        <f>SIM_BASE!G79</f>
        <v>11.504605848868486</v>
      </c>
      <c r="AQ68" s="95">
        <f t="shared" si="82"/>
        <v>181.57452557636503</v>
      </c>
      <c r="AR68" s="75">
        <f>SIM_BASE!H79</f>
        <v>516.52730212133758</v>
      </c>
      <c r="AS68" s="74">
        <f>SIM_BASE!K79</f>
        <v>61.064502831735197</v>
      </c>
      <c r="AT68" s="74">
        <f>SIM_BASE!L79</f>
        <v>128.5022457622569</v>
      </c>
      <c r="AU68" s="74">
        <f>SIM_BASE!M79</f>
        <v>15.10618887826802</v>
      </c>
      <c r="AV68" s="95">
        <f t="shared" si="83"/>
        <v>204.67293747226012</v>
      </c>
      <c r="AW68" s="74">
        <f>SIM_BASE!N79</f>
        <v>24.520410331094826</v>
      </c>
      <c r="AX68" s="74">
        <f>SIM_BASE!O79</f>
        <v>1440.1008778706482</v>
      </c>
      <c r="AY68" s="98">
        <f t="shared" si="84"/>
        <v>1464.621288201743</v>
      </c>
      <c r="AZ68" s="72">
        <f>SIM_BASE!V79</f>
        <v>-3.554129892896758</v>
      </c>
      <c r="BA68" s="72">
        <f>SIM_BASE!W79</f>
        <v>-15.940698973598804</v>
      </c>
      <c r="BB68" s="72">
        <f>SIM_BASE!X79</f>
        <v>-3.6005830293995458</v>
      </c>
      <c r="BC68" s="88">
        <f t="shared" si="85"/>
        <v>-23.095411895895108</v>
      </c>
      <c r="BD68" s="73">
        <f>SIM_BASE!Y79</f>
        <v>-113.05103929705695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-835.04094678334866</v>
      </c>
      <c r="BJ68" s="72">
        <f t="shared" si="68"/>
        <v>-2.000000000000334E-3</v>
      </c>
      <c r="BK68" s="72">
        <f t="shared" si="69"/>
        <v>-1.9999999999994458E-3</v>
      </c>
      <c r="BL68" s="72">
        <f t="shared" si="70"/>
        <v>-1.9999999999874554E-3</v>
      </c>
      <c r="BM68" s="88">
        <f t="shared" si="87"/>
        <v>-5.9999999999872352E-3</v>
      </c>
      <c r="BN68" s="73">
        <f t="shared" si="71"/>
        <v>-1.9999999998390194E-3</v>
      </c>
      <c r="BO68" s="74">
        <f>SIM_BASE!AB79</f>
        <v>264271.85808819003</v>
      </c>
      <c r="BP68" s="74">
        <f>SIM_BASE!AC79</f>
        <v>112122.45793350865</v>
      </c>
      <c r="BQ68" s="74">
        <f>SIM_BASE!AD79</f>
        <v>93086.770949689453</v>
      </c>
      <c r="BR68" s="95">
        <f t="shared" si="88"/>
        <v>156111.52119111418</v>
      </c>
      <c r="BS68" s="75">
        <f>SIM_BASE!AE79</f>
        <v>10438.869807919838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53.88295133956467</v>
      </c>
      <c r="AO69" s="74">
        <f>SIM_BASE!F86</f>
        <v>123.31626526782827</v>
      </c>
      <c r="AP69" s="74">
        <f>SIM_BASE!G86</f>
        <v>13.209448492521213</v>
      </c>
      <c r="AQ69" s="95">
        <f t="shared" si="82"/>
        <v>190.40866509991415</v>
      </c>
      <c r="AR69" s="75">
        <f>SIM_BASE!H86</f>
        <v>557.10595613145836</v>
      </c>
      <c r="AS69" s="74">
        <f>SIM_BASE!K86</f>
        <v>57.486526045916463</v>
      </c>
      <c r="AT69" s="74">
        <f>SIM_BASE!L86</f>
        <v>140.64078663890686</v>
      </c>
      <c r="AU69" s="74">
        <f>SIM_BASE!M86</f>
        <v>16.948643515459835</v>
      </c>
      <c r="AV69" s="95">
        <f t="shared" si="83"/>
        <v>215.07595620028314</v>
      </c>
      <c r="AW69" s="74">
        <f>SIM_BASE!N86</f>
        <v>25.138815990529093</v>
      </c>
      <c r="AX69" s="74">
        <f>SIM_BASE!O86</f>
        <v>1540.2195517872535</v>
      </c>
      <c r="AY69" s="98">
        <f t="shared" si="84"/>
        <v>1565.3583677777826</v>
      </c>
      <c r="AZ69" s="72">
        <f>SIM_BASE!V86</f>
        <v>-3.6025747063517919</v>
      </c>
      <c r="BA69" s="72">
        <f>SIM_BASE!W86</f>
        <v>-17.323521371078606</v>
      </c>
      <c r="BB69" s="72">
        <f>SIM_BASE!X86</f>
        <v>-3.7381950229386232</v>
      </c>
      <c r="BC69" s="88">
        <f t="shared" si="85"/>
        <v>-24.66429110036902</v>
      </c>
      <c r="BD69" s="73">
        <f>SIM_BASE!Y86</f>
        <v>-144.29846943714557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-863.95194220917881</v>
      </c>
      <c r="BJ69" s="72">
        <f t="shared" si="68"/>
        <v>-2.0000000000012222E-3</v>
      </c>
      <c r="BK69" s="72">
        <f t="shared" si="69"/>
        <v>-1.9999999999834586E-3</v>
      </c>
      <c r="BL69" s="72">
        <f t="shared" si="70"/>
        <v>-1.9999999999990017E-3</v>
      </c>
      <c r="BM69" s="88">
        <f t="shared" si="87"/>
        <v>-5.9999999999836824E-3</v>
      </c>
      <c r="BN69" s="73">
        <f t="shared" si="71"/>
        <v>-1.9999999998390194E-3</v>
      </c>
      <c r="BO69" s="74">
        <f>SIM_BASE!AB86</f>
        <v>311427.71818011592</v>
      </c>
      <c r="BP69" s="74">
        <f>SIM_BASE!AC86</f>
        <v>110586.24868750641</v>
      </c>
      <c r="BQ69" s="74">
        <f>SIM_BASE!AD86</f>
        <v>91258.927783838517</v>
      </c>
      <c r="BR69" s="95">
        <f t="shared" si="88"/>
        <v>162745.06129106562</v>
      </c>
      <c r="BS69" s="75">
        <f>SIM_BASE!AE86</f>
        <v>10748.066091862818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50.052954299512272</v>
      </c>
      <c r="AO70" s="74">
        <f>SIM_BASE!F93</f>
        <v>135.88737350558461</v>
      </c>
      <c r="AP70" s="74">
        <f>SIM_BASE!G93</f>
        <v>15.406661261864686</v>
      </c>
      <c r="AQ70" s="95">
        <f t="shared" ref="AQ70" si="100">SUM(AN70:AP70)</f>
        <v>201.34698906696156</v>
      </c>
      <c r="AR70" s="75">
        <f>SIM_BASE!H93</f>
        <v>604.67705538512962</v>
      </c>
      <c r="AS70" s="74">
        <f>SIM_BASE!K93</f>
        <v>53.69355554377865</v>
      </c>
      <c r="AT70" s="74">
        <f>SIM_BASE!L93</f>
        <v>154.73814505331472</v>
      </c>
      <c r="AU70" s="74">
        <f>SIM_BASE!M93</f>
        <v>19.025806652112507</v>
      </c>
      <c r="AV70" s="95">
        <f t="shared" ref="AV70" si="101">SUM(AS70:AU70)</f>
        <v>227.45750724920589</v>
      </c>
      <c r="AW70" s="74">
        <f>SIM_BASE!N93</f>
        <v>26.291565408024208</v>
      </c>
      <c r="AX70" s="74">
        <f>SIM_BASE!O93</f>
        <v>1667.6758831389513</v>
      </c>
      <c r="AY70" s="98">
        <f t="shared" ref="AY70" si="102">SUM(AW70:AX70)</f>
        <v>1693.9674485469754</v>
      </c>
      <c r="AZ70" s="72">
        <f>SIM_BASE!V93</f>
        <v>-3.6396012442663639</v>
      </c>
      <c r="BA70" s="72">
        <f>SIM_BASE!W93</f>
        <v>-18.849771547730089</v>
      </c>
      <c r="BB70" s="72">
        <f>SIM_BASE!X93</f>
        <v>-3.6181453902478209</v>
      </c>
      <c r="BC70" s="88">
        <f t="shared" ref="BC70" si="103">SUM(AZ70:BB70)</f>
        <v>-26.107518182244274</v>
      </c>
      <c r="BD70" s="73">
        <f>SIM_BASE!Y93</f>
        <v>-171.98069749155647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-917.30769567028915</v>
      </c>
      <c r="BJ70" s="72">
        <f t="shared" ref="BJ70" si="105">AN70-AS70-AZ70-BE70</f>
        <v>-2.0000000000141007E-3</v>
      </c>
      <c r="BK70" s="72">
        <f t="shared" ref="BK70" si="106">AO70-AT70-BA70-BF70</f>
        <v>-2.0000000000296439E-3</v>
      </c>
      <c r="BL70" s="72">
        <f t="shared" ref="BL70" si="107">AP70-AU70-BB70-BG70</f>
        <v>-2.000000000000334E-3</v>
      </c>
      <c r="BM70" s="88">
        <f t="shared" ref="BM70" si="108">SUM(BJ70:BL70)</f>
        <v>-6.0000000000440786E-3</v>
      </c>
      <c r="BN70" s="73">
        <f t="shared" ref="BN70" si="109">AR70-AW70-AX70-BD70-BI70</f>
        <v>-2.0000000002937668E-3</v>
      </c>
      <c r="BO70" s="74">
        <f>SIM_BASE!AB93</f>
        <v>371966.62791912898</v>
      </c>
      <c r="BP70" s="74">
        <f>SIM_BASE!AC93</f>
        <v>108591.80041878918</v>
      </c>
      <c r="BQ70" s="74">
        <f>SIM_BASE!AD93</f>
        <v>89593.818708106119</v>
      </c>
      <c r="BR70" s="95">
        <f t="shared" ref="BR70" si="110">SUMPRODUCT(BO70:BQ70,AS70:AU70)/AV70</f>
        <v>169174.8920435344</v>
      </c>
      <c r="BS70" s="75">
        <f>SIM_BASE!AE93</f>
        <v>11068.607259801423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45.125638719458493</v>
      </c>
      <c r="AO71" s="70">
        <f>SIM_BASE!F10</f>
        <v>75.318898027449563</v>
      </c>
      <c r="AP71" s="70">
        <f>SIM_BASE!G10</f>
        <v>7.0154824615355214</v>
      </c>
      <c r="AQ71" s="94">
        <f t="shared" si="82"/>
        <v>127.46001920844358</v>
      </c>
      <c r="AR71" s="71">
        <f>SIM_BASE!H10</f>
        <v>1057.9985190946586</v>
      </c>
      <c r="AS71" s="70">
        <f>SIM_BASE!K10</f>
        <v>33.471229836622044</v>
      </c>
      <c r="AT71" s="70">
        <f>SIM_BASE!L10</f>
        <v>59.314386873693344</v>
      </c>
      <c r="AU71" s="70">
        <f>SIM_BASE!M10</f>
        <v>5.4653074309244349</v>
      </c>
      <c r="AV71" s="94">
        <f t="shared" si="83"/>
        <v>98.250924141239835</v>
      </c>
      <c r="AW71" s="70">
        <f>SIM_BASE!N10</f>
        <v>15.41149788713402</v>
      </c>
      <c r="AX71" s="70">
        <f>SIM_BASE!O10</f>
        <v>870.51106636488817</v>
      </c>
      <c r="AY71" s="97">
        <f t="shared" si="84"/>
        <v>885.9225642520222</v>
      </c>
      <c r="AZ71" s="68">
        <f>SIM_BASE!V10</f>
        <v>11.655408882836445</v>
      </c>
      <c r="BA71" s="68">
        <f>SIM_BASE!W10</f>
        <v>16.00551115375622</v>
      </c>
      <c r="BB71" s="68">
        <f>SIM_BASE!X10</f>
        <v>1.5501591192884816</v>
      </c>
      <c r="BC71" s="87">
        <f t="shared" si="85"/>
        <v>29.211079155881144</v>
      </c>
      <c r="BD71" s="69">
        <f>SIM_BASE!Y10</f>
        <v>172.07695484263624</v>
      </c>
      <c r="BE71" s="68">
        <f>SIM_BASE!R10</f>
        <v>1E-3</v>
      </c>
      <c r="BF71" s="68">
        <f>SIM_BASE!S10</f>
        <v>1E-3</v>
      </c>
      <c r="BG71" s="68">
        <f>SIM_BASE!T10</f>
        <v>2.015911322605585E-3</v>
      </c>
      <c r="BH71" s="87">
        <f t="shared" si="86"/>
        <v>4.0159113226055851E-3</v>
      </c>
      <c r="BI71" s="71">
        <f>SIM_BASE!U10</f>
        <v>1E-3</v>
      </c>
      <c r="BJ71" s="68">
        <f t="shared" si="68"/>
        <v>-1.9999999999958931E-3</v>
      </c>
      <c r="BK71" s="68">
        <f t="shared" si="69"/>
        <v>-2.0000000000012222E-3</v>
      </c>
      <c r="BL71" s="68">
        <f t="shared" si="70"/>
        <v>-2.0000000000007737E-3</v>
      </c>
      <c r="BM71" s="87">
        <f t="shared" si="87"/>
        <v>-5.999999999997889E-3</v>
      </c>
      <c r="BN71" s="69">
        <f t="shared" si="71"/>
        <v>-1.9999999997205578E-3</v>
      </c>
      <c r="BO71" s="70">
        <f>SIM_BASE!AB10</f>
        <v>80982.491821146294</v>
      </c>
      <c r="BP71" s="70">
        <f>SIM_BASE!AC10</f>
        <v>76980.306961163718</v>
      </c>
      <c r="BQ71" s="70">
        <f>SIM_BASE!AD10</f>
        <v>82303.256365207955</v>
      </c>
      <c r="BR71" s="94">
        <f t="shared" si="88"/>
        <v>78639.829308201312</v>
      </c>
      <c r="BS71" s="71">
        <f>SIM_BASE!AE10</f>
        <v>7211.188073784655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41.629981373540417</v>
      </c>
      <c r="AO72" s="74">
        <f>SIM_BASE!F17</f>
        <v>75.241909122648039</v>
      </c>
      <c r="AP72" s="74">
        <f>SIM_BASE!G17</f>
        <v>7.6679815767658805</v>
      </c>
      <c r="AQ72" s="95">
        <f t="shared" si="82"/>
        <v>124.53987207295434</v>
      </c>
      <c r="AR72" s="75">
        <f>SIM_BASE!H17</f>
        <v>1092.5759847959107</v>
      </c>
      <c r="AS72" s="74">
        <f>SIM_BASE!K17</f>
        <v>21.812477440391771</v>
      </c>
      <c r="AT72" s="74">
        <f>SIM_BASE!L17</f>
        <v>50.557987276052124</v>
      </c>
      <c r="AU72" s="74">
        <f>SIM_BASE!M17</f>
        <v>6.0462216402043163</v>
      </c>
      <c r="AV72" s="95">
        <f t="shared" si="83"/>
        <v>78.416686356648214</v>
      </c>
      <c r="AW72" s="74">
        <f>SIM_BASE!N17</f>
        <v>20.403644237541474</v>
      </c>
      <c r="AX72" s="74">
        <f>SIM_BASE!O17</f>
        <v>916.56666101572364</v>
      </c>
      <c r="AY72" s="98">
        <f t="shared" si="84"/>
        <v>936.97030525326511</v>
      </c>
      <c r="AZ72" s="72">
        <f>SIM_BASE!V17</f>
        <v>19.818503933148662</v>
      </c>
      <c r="BA72" s="72">
        <f>SIM_BASE!W17</f>
        <v>24.684921846595937</v>
      </c>
      <c r="BB72" s="72">
        <f>SIM_BASE!X17</f>
        <v>1.6227599365615655</v>
      </c>
      <c r="BC72" s="88">
        <f t="shared" si="85"/>
        <v>46.126185716306168</v>
      </c>
      <c r="BD72" s="73">
        <f>SIM_BASE!Y17</f>
        <v>155.60667954264571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-2.000000000015433E-3</v>
      </c>
      <c r="BK72" s="72">
        <f t="shared" si="69"/>
        <v>-2.0000000000225384E-3</v>
      </c>
      <c r="BL72" s="72">
        <f t="shared" si="70"/>
        <v>-2.0000000000012222E-3</v>
      </c>
      <c r="BM72" s="88">
        <f t="shared" si="87"/>
        <v>-6.0000000000391936E-3</v>
      </c>
      <c r="BN72" s="73">
        <f t="shared" si="71"/>
        <v>-2.0000000002321485E-3</v>
      </c>
      <c r="BO72" s="74">
        <f>SIM_BASE!AB17</f>
        <v>113978.35848069622</v>
      </c>
      <c r="BP72" s="74">
        <f>SIM_BASE!AC17</f>
        <v>80563.287497993719</v>
      </c>
      <c r="BQ72" s="74">
        <f>SIM_BASE!AD17</f>
        <v>92984.10783054067</v>
      </c>
      <c r="BR72" s="95">
        <f t="shared" si="88"/>
        <v>90815.754823716954</v>
      </c>
      <c r="BS72" s="75">
        <f>SIM_BASE!AE17</f>
        <v>7512.1464678240491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44.923461692459192</v>
      </c>
      <c r="AO73" s="74">
        <f>SIM_BASE!F24</f>
        <v>87.229132485306764</v>
      </c>
      <c r="AP73" s="74">
        <f>SIM_BASE!G24</f>
        <v>7.7279261310494327</v>
      </c>
      <c r="AQ73" s="95">
        <f t="shared" si="82"/>
        <v>139.88052030881539</v>
      </c>
      <c r="AR73" s="75">
        <f>SIM_BASE!H24</f>
        <v>1139.4199061005654</v>
      </c>
      <c r="AS73" s="74">
        <f>SIM_BASE!K24</f>
        <v>26.161685293422099</v>
      </c>
      <c r="AT73" s="74">
        <f>SIM_BASE!L24</f>
        <v>57.628032536361928</v>
      </c>
      <c r="AU73" s="74">
        <f>SIM_BASE!M24</f>
        <v>6.1490042514686962</v>
      </c>
      <c r="AV73" s="95">
        <f t="shared" si="83"/>
        <v>89.93872208125272</v>
      </c>
      <c r="AW73" s="74">
        <f>SIM_BASE!N24</f>
        <v>24.703602285316823</v>
      </c>
      <c r="AX73" s="74">
        <f>SIM_BASE!O24</f>
        <v>1078.4170500612672</v>
      </c>
      <c r="AY73" s="98">
        <f t="shared" si="84"/>
        <v>1103.1206523465839</v>
      </c>
      <c r="AZ73" s="72">
        <f>SIM_BASE!V24</f>
        <v>18.76277639903709</v>
      </c>
      <c r="BA73" s="72">
        <f>SIM_BASE!W24</f>
        <v>29.602099948944836</v>
      </c>
      <c r="BB73" s="72">
        <f>SIM_BASE!X24</f>
        <v>1.579921879580735</v>
      </c>
      <c r="BC73" s="88">
        <f t="shared" si="85"/>
        <v>49.944798227562664</v>
      </c>
      <c r="BD73" s="73">
        <f>SIM_BASE!Y24</f>
        <v>36.300253753981302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1E-3</v>
      </c>
      <c r="BJ73" s="72">
        <f t="shared" si="68"/>
        <v>-1.9999999999976694E-3</v>
      </c>
      <c r="BK73" s="72">
        <f t="shared" si="69"/>
        <v>-2.0000000000012222E-3</v>
      </c>
      <c r="BL73" s="72">
        <f t="shared" si="70"/>
        <v>-1.9999999999985576E-3</v>
      </c>
      <c r="BM73" s="88">
        <f t="shared" si="87"/>
        <v>-5.9999999999974492E-3</v>
      </c>
      <c r="BN73" s="73">
        <f t="shared" si="71"/>
        <v>-1.9999999998271392E-3</v>
      </c>
      <c r="BO73" s="74">
        <f>SIM_BASE!AB24</f>
        <v>131225.34717077488</v>
      </c>
      <c r="BP73" s="74">
        <f>SIM_BASE!AC24</f>
        <v>98664.075475588965</v>
      </c>
      <c r="BQ73" s="74">
        <f>SIM_BASE!AD24</f>
        <v>92930.407172830077</v>
      </c>
      <c r="BR73" s="95">
        <f t="shared" si="88"/>
        <v>107743.6062180333</v>
      </c>
      <c r="BS73" s="75">
        <f>SIM_BASE!AE24</f>
        <v>7730.5474560391012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46.282291996328425</v>
      </c>
      <c r="AO74" s="74">
        <f>SIM_BASE!F31</f>
        <v>91.394454807956237</v>
      </c>
      <c r="AP74" s="74">
        <f>SIM_BASE!G31</f>
        <v>8.2043540768906773</v>
      </c>
      <c r="AQ74" s="95">
        <f t="shared" si="82"/>
        <v>145.88110088117534</v>
      </c>
      <c r="AR74" s="75">
        <f>SIM_BASE!H31</f>
        <v>1189.6584210634155</v>
      </c>
      <c r="AS74" s="74">
        <f>SIM_BASE!K31</f>
        <v>26.617263636247372</v>
      </c>
      <c r="AT74" s="74">
        <f>SIM_BASE!L31</f>
        <v>60.276143577276223</v>
      </c>
      <c r="AU74" s="74">
        <f>SIM_BASE!M31</f>
        <v>6.5741213551900861</v>
      </c>
      <c r="AV74" s="95">
        <f t="shared" si="83"/>
        <v>93.467528568713689</v>
      </c>
      <c r="AW74" s="74">
        <f>SIM_BASE!N31</f>
        <v>26.366093256420339</v>
      </c>
      <c r="AX74" s="74">
        <f>SIM_BASE!O31</f>
        <v>1133.8317483910198</v>
      </c>
      <c r="AY74" s="98">
        <f t="shared" si="84"/>
        <v>1160.1978416474401</v>
      </c>
      <c r="AZ74" s="72">
        <f>SIM_BASE!V31</f>
        <v>19.66602836008105</v>
      </c>
      <c r="BA74" s="72">
        <f>SIM_BASE!W31</f>
        <v>31.119311230680015</v>
      </c>
      <c r="BB74" s="72">
        <f>SIM_BASE!X31</f>
        <v>1.6312327217005911</v>
      </c>
      <c r="BC74" s="88">
        <f t="shared" si="85"/>
        <v>52.41657231246166</v>
      </c>
      <c r="BD74" s="73">
        <f>SIM_BASE!Y31</f>
        <v>29.461579415975336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1E-3</v>
      </c>
      <c r="BJ74" s="72">
        <f t="shared" si="68"/>
        <v>-1.9999999999976694E-3</v>
      </c>
      <c r="BK74" s="72">
        <f t="shared" si="69"/>
        <v>-2.0000000000012222E-3</v>
      </c>
      <c r="BL74" s="72">
        <f t="shared" si="70"/>
        <v>-1.9999999999998899E-3</v>
      </c>
      <c r="BM74" s="88">
        <f t="shared" si="87"/>
        <v>-5.9999999999987815E-3</v>
      </c>
      <c r="BN74" s="73">
        <f t="shared" si="71"/>
        <v>-1.9999999999195097E-3</v>
      </c>
      <c r="BO74" s="74">
        <f>SIM_BASE!AB31</f>
        <v>138642.36450105225</v>
      </c>
      <c r="BP74" s="74">
        <f>SIM_BASE!AC31</f>
        <v>102053.82021048637</v>
      </c>
      <c r="BQ74" s="74">
        <f>SIM_BASE!AD31</f>
        <v>95565.127198396833</v>
      </c>
      <c r="BR74" s="95">
        <f t="shared" si="88"/>
        <v>112016.95380790306</v>
      </c>
      <c r="BS74" s="75">
        <f>SIM_BASE!AE31</f>
        <v>7997.9935872717033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47.685031514159114</v>
      </c>
      <c r="AO75" s="74">
        <f>SIM_BASE!F38</f>
        <v>96.352678937910383</v>
      </c>
      <c r="AP75" s="74">
        <f>SIM_BASE!G38</f>
        <v>8.7817903000155422</v>
      </c>
      <c r="AQ75" s="95">
        <f t="shared" si="82"/>
        <v>152.81950075208502</v>
      </c>
      <c r="AR75" s="75">
        <f>SIM_BASE!H38</f>
        <v>1244.6018486400283</v>
      </c>
      <c r="AS75" s="74">
        <f>SIM_BASE!K38</f>
        <v>27.073156099469156</v>
      </c>
      <c r="AT75" s="74">
        <f>SIM_BASE!L38</f>
        <v>63.347109417180178</v>
      </c>
      <c r="AU75" s="74">
        <f>SIM_BASE!M38</f>
        <v>7.0922616867340968</v>
      </c>
      <c r="AV75" s="95">
        <f t="shared" si="83"/>
        <v>97.512527203383428</v>
      </c>
      <c r="AW75" s="74">
        <f>SIM_BASE!N38</f>
        <v>27.927936542838019</v>
      </c>
      <c r="AX75" s="74">
        <f>SIM_BASE!O38</f>
        <v>1195.8561853473561</v>
      </c>
      <c r="AY75" s="98">
        <f t="shared" si="84"/>
        <v>1223.7841218901942</v>
      </c>
      <c r="AZ75" s="72">
        <f>SIM_BASE!V38</f>
        <v>20.612875414689963</v>
      </c>
      <c r="BA75" s="72">
        <f>SIM_BASE!W38</f>
        <v>33.006569520730203</v>
      </c>
      <c r="BB75" s="72">
        <f>SIM_BASE!X38</f>
        <v>1.6905286132814461</v>
      </c>
      <c r="BC75" s="88">
        <f t="shared" si="85"/>
        <v>55.309973548701606</v>
      </c>
      <c r="BD75" s="73">
        <f>SIM_BASE!Y38</f>
        <v>27.867724945978182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-7.047998196143813</v>
      </c>
      <c r="BJ75" s="72">
        <f t="shared" ref="BJ75:BJ108" si="111">AN75-AS75-AZ75-BE75</f>
        <v>-2.0000000000047749E-3</v>
      </c>
      <c r="BK75" s="72">
        <f t="shared" ref="BK75:BK108" si="112">AO75-AT75-BA75-BF75</f>
        <v>-1.9999999999976694E-3</v>
      </c>
      <c r="BL75" s="72">
        <f t="shared" ref="BL75:BL108" si="113">AP75-AU75-BB75-BG75</f>
        <v>-2.0000000000007781E-3</v>
      </c>
      <c r="BM75" s="88">
        <f t="shared" si="87"/>
        <v>-6.0000000000032224E-3</v>
      </c>
      <c r="BN75" s="73">
        <f t="shared" ref="BN75:BN108" si="114">AR75-AW75-AX75-BD75-BI75</f>
        <v>-2.0000000003319585E-3</v>
      </c>
      <c r="BO75" s="74">
        <f>SIM_BASE!AB38</f>
        <v>146328.07495103154</v>
      </c>
      <c r="BP75" s="74">
        <f>SIM_BASE!AC38</f>
        <v>104885.18452448478</v>
      </c>
      <c r="BQ75" s="74">
        <f>SIM_BASE!AD38</f>
        <v>97356.921881847695</v>
      </c>
      <c r="BR75" s="95">
        <f t="shared" si="88"/>
        <v>115843.75019466026</v>
      </c>
      <c r="BS75" s="75">
        <f>SIM_BASE!AE38</f>
        <v>8262.3462290024563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49.102999116297688</v>
      </c>
      <c r="AO76" s="74">
        <f>SIM_BASE!F45</f>
        <v>102.15933750946338</v>
      </c>
      <c r="AP76" s="74">
        <f>SIM_BASE!G45</f>
        <v>9.4753166103113688</v>
      </c>
      <c r="AQ76" s="95">
        <f t="shared" si="82"/>
        <v>160.73765323607245</v>
      </c>
      <c r="AR76" s="75">
        <f>SIM_BASE!H45</f>
        <v>1305.7514052291715</v>
      </c>
      <c r="AS76" s="74">
        <f>SIM_BASE!K45</f>
        <v>27.551142640362304</v>
      </c>
      <c r="AT76" s="74">
        <f>SIM_BASE!L45</f>
        <v>66.926240505966661</v>
      </c>
      <c r="AU76" s="74">
        <f>SIM_BASE!M45</f>
        <v>7.718679345343662</v>
      </c>
      <c r="AV76" s="95">
        <f t="shared" si="83"/>
        <v>102.19606249167262</v>
      </c>
      <c r="AW76" s="74">
        <f>SIM_BASE!N45</f>
        <v>29.336058028327272</v>
      </c>
      <c r="AX76" s="74">
        <f>SIM_BASE!O45</f>
        <v>1263.5410934089264</v>
      </c>
      <c r="AY76" s="98">
        <f t="shared" si="84"/>
        <v>1292.8771514372536</v>
      </c>
      <c r="AZ76" s="72">
        <f>SIM_BASE!V45</f>
        <v>21.552856475935339</v>
      </c>
      <c r="BA76" s="72">
        <f>SIM_BASE!W45</f>
        <v>35.234097003496764</v>
      </c>
      <c r="BB76" s="72">
        <f>SIM_BASE!X45</f>
        <v>1.7576372649677074</v>
      </c>
      <c r="BC76" s="88">
        <f t="shared" si="85"/>
        <v>58.544590744399805</v>
      </c>
      <c r="BD76" s="73">
        <f>SIM_BASE!Y45</f>
        <v>27.98983179294386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-15.113578001025971</v>
      </c>
      <c r="BJ76" s="72">
        <f t="shared" si="111"/>
        <v>-1.9999999999550369E-3</v>
      </c>
      <c r="BK76" s="72">
        <f t="shared" si="112"/>
        <v>-2.000000000040302E-3</v>
      </c>
      <c r="BL76" s="72">
        <f t="shared" si="113"/>
        <v>-2.000000000000556E-3</v>
      </c>
      <c r="BM76" s="88">
        <f t="shared" si="87"/>
        <v>-5.9999999999958949E-3</v>
      </c>
      <c r="BN76" s="73">
        <f t="shared" si="114"/>
        <v>-1.999999999981128E-3</v>
      </c>
      <c r="BO76" s="74">
        <f>SIM_BASE!AB45</f>
        <v>154106.21532700612</v>
      </c>
      <c r="BP76" s="74">
        <f>SIM_BASE!AC45</f>
        <v>107013.80035858502</v>
      </c>
      <c r="BQ76" s="74">
        <f>SIM_BASE!AD45</f>
        <v>98240.350280875078</v>
      </c>
      <c r="BR76" s="95">
        <f t="shared" si="88"/>
        <v>119046.8509888095</v>
      </c>
      <c r="BS76" s="75">
        <f>SIM_BASE!AE45</f>
        <v>8520.9666164537484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50.624612214626204</v>
      </c>
      <c r="AO77" s="74">
        <f>SIM_BASE!F52</f>
        <v>108.90045956847331</v>
      </c>
      <c r="AP77" s="74">
        <f>SIM_BASE!G52</f>
        <v>10.305516702487843</v>
      </c>
      <c r="AQ77" s="95">
        <f t="shared" si="82"/>
        <v>169.83058848558736</v>
      </c>
      <c r="AR77" s="75">
        <f>SIM_BASE!H52</f>
        <v>1375.6177862944642</v>
      </c>
      <c r="AS77" s="74">
        <f>SIM_BASE!K52</f>
        <v>27.984850436201899</v>
      </c>
      <c r="AT77" s="74">
        <f>SIM_BASE!L52</f>
        <v>71.104303625524693</v>
      </c>
      <c r="AU77" s="74">
        <f>SIM_BASE!M52</f>
        <v>8.4733069212719787</v>
      </c>
      <c r="AV77" s="95">
        <f t="shared" si="83"/>
        <v>107.56246098299857</v>
      </c>
      <c r="AW77" s="74">
        <f>SIM_BASE!N52</f>
        <v>30.560378953970009</v>
      </c>
      <c r="AX77" s="74">
        <f>SIM_BASE!O52</f>
        <v>1337.4028465529766</v>
      </c>
      <c r="AY77" s="98">
        <f t="shared" si="84"/>
        <v>1367.9632255069466</v>
      </c>
      <c r="AZ77" s="72">
        <f>SIM_BASE!V52</f>
        <v>22.640761778424313</v>
      </c>
      <c r="BA77" s="72">
        <f>SIM_BASE!W52</f>
        <v>37.797155942948613</v>
      </c>
      <c r="BB77" s="72">
        <f>SIM_BASE!X52</f>
        <v>1.8332097812158692</v>
      </c>
      <c r="BC77" s="88">
        <f t="shared" si="85"/>
        <v>62.271127502588797</v>
      </c>
      <c r="BD77" s="73">
        <f>SIM_BASE!Y52</f>
        <v>30.823044982847318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-23.166484195329819</v>
      </c>
      <c r="BJ77" s="72">
        <f t="shared" si="111"/>
        <v>-2.0000000000083276E-3</v>
      </c>
      <c r="BK77" s="72">
        <f t="shared" si="112"/>
        <v>-1.9999999999976694E-3</v>
      </c>
      <c r="BL77" s="72">
        <f t="shared" si="113"/>
        <v>-2.0000000000049969E-3</v>
      </c>
      <c r="BM77" s="88">
        <f t="shared" si="87"/>
        <v>-6.0000000000109939E-3</v>
      </c>
      <c r="BN77" s="73">
        <f t="shared" si="114"/>
        <v>-1.9999999999598117E-3</v>
      </c>
      <c r="BO77" s="74">
        <f>SIM_BASE!AB52</f>
        <v>162415.83107999715</v>
      </c>
      <c r="BP77" s="74">
        <f>SIM_BASE!AC52</f>
        <v>108365.78496279425</v>
      </c>
      <c r="BQ77" s="74">
        <f>SIM_BASE!AD52</f>
        <v>98185.734576932155</v>
      </c>
      <c r="BR77" s="95">
        <f t="shared" si="88"/>
        <v>121626.20827620062</v>
      </c>
      <c r="BS77" s="75">
        <f>SIM_BASE!AE52</f>
        <v>8789.5272478645275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52.213219087566301</v>
      </c>
      <c r="AO78" s="74">
        <f>SIM_BASE!F59</f>
        <v>116.68605678544242</v>
      </c>
      <c r="AP78" s="74">
        <f>SIM_BASE!G59</f>
        <v>11.297717780346527</v>
      </c>
      <c r="AQ78" s="95">
        <f t="shared" si="82"/>
        <v>180.19699365335524</v>
      </c>
      <c r="AR78" s="75">
        <f>SIM_BASE!H59</f>
        <v>1455.2643544263669</v>
      </c>
      <c r="AS78" s="74">
        <f>SIM_BASE!K59</f>
        <v>28.403881917211638</v>
      </c>
      <c r="AT78" s="74">
        <f>SIM_BASE!L59</f>
        <v>75.989564138732348</v>
      </c>
      <c r="AU78" s="74">
        <f>SIM_BASE!M59</f>
        <v>9.3836303642637358</v>
      </c>
      <c r="AV78" s="95">
        <f t="shared" si="83"/>
        <v>113.77707642020772</v>
      </c>
      <c r="AW78" s="74">
        <f>SIM_BASE!N59</f>
        <v>31.548080439296452</v>
      </c>
      <c r="AX78" s="74">
        <f>SIM_BASE!O59</f>
        <v>1417.7217566147247</v>
      </c>
      <c r="AY78" s="98">
        <f t="shared" si="84"/>
        <v>1449.2698370540211</v>
      </c>
      <c r="AZ78" s="72">
        <f>SIM_BASE!V59</f>
        <v>23.810337170354661</v>
      </c>
      <c r="BA78" s="72">
        <f>SIM_BASE!W59</f>
        <v>40.697492646709883</v>
      </c>
      <c r="BB78" s="72">
        <f>SIM_BASE!X59</f>
        <v>1.9150874160827931</v>
      </c>
      <c r="BC78" s="88">
        <f t="shared" si="85"/>
        <v>66.422917233147345</v>
      </c>
      <c r="BD78" s="73">
        <f>SIM_BASE!Y59</f>
        <v>37.285271713632376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-31.288754341286939</v>
      </c>
      <c r="BJ78" s="72">
        <f t="shared" si="111"/>
        <v>-1.9999999999976694E-3</v>
      </c>
      <c r="BK78" s="72">
        <f t="shared" si="112"/>
        <v>-1.9999999998129283E-3</v>
      </c>
      <c r="BL78" s="72">
        <f t="shared" si="113"/>
        <v>-2.0000000000014442E-3</v>
      </c>
      <c r="BM78" s="88">
        <f t="shared" si="87"/>
        <v>-5.999999999812042E-3</v>
      </c>
      <c r="BN78" s="73">
        <f t="shared" si="114"/>
        <v>-1.9999999995832241E-3</v>
      </c>
      <c r="BO78" s="74">
        <f>SIM_BASE!AB59</f>
        <v>171069.84742623498</v>
      </c>
      <c r="BP78" s="74">
        <f>SIM_BASE!AC59</f>
        <v>108875.50960747767</v>
      </c>
      <c r="BQ78" s="74">
        <f>SIM_BASE!AD59</f>
        <v>97211.082473128365</v>
      </c>
      <c r="BR78" s="95">
        <f t="shared" si="88"/>
        <v>123440.00719188928</v>
      </c>
      <c r="BS78" s="75">
        <f>SIM_BASE!AE59</f>
        <v>9068.4359964008218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50.206749399008302</v>
      </c>
      <c r="AO79" s="74">
        <f>SIM_BASE!F66</f>
        <v>125.88189112827831</v>
      </c>
      <c r="AP79" s="74">
        <f>SIM_BASE!G66</f>
        <v>12.494187611530412</v>
      </c>
      <c r="AQ79" s="95">
        <f t="shared" si="82"/>
        <v>188.58282813881701</v>
      </c>
      <c r="AR79" s="75">
        <f>SIM_BASE!H66</f>
        <v>1549.2040567512768</v>
      </c>
      <c r="AS79" s="74">
        <f>SIM_BASE!K66</f>
        <v>26.955276029288978</v>
      </c>
      <c r="AT79" s="74">
        <f>SIM_BASE!L66</f>
        <v>81.62575415939645</v>
      </c>
      <c r="AU79" s="74">
        <f>SIM_BASE!M66</f>
        <v>10.495237351460442</v>
      </c>
      <c r="AV79" s="95">
        <f t="shared" si="83"/>
        <v>119.07626754014588</v>
      </c>
      <c r="AW79" s="74">
        <f>SIM_BASE!N66</f>
        <v>34.141059322235179</v>
      </c>
      <c r="AX79" s="74">
        <f>SIM_BASE!O66</f>
        <v>1505.8566999639772</v>
      </c>
      <c r="AY79" s="98">
        <f t="shared" si="84"/>
        <v>1539.9977592862124</v>
      </c>
      <c r="AZ79" s="72">
        <f>SIM_BASE!V66</f>
        <v>23.252473369719326</v>
      </c>
      <c r="BA79" s="72">
        <f>SIM_BASE!W66</f>
        <v>44.257136968881881</v>
      </c>
      <c r="BB79" s="72">
        <f>SIM_BASE!X66</f>
        <v>1.999950260069971</v>
      </c>
      <c r="BC79" s="88">
        <f t="shared" si="85"/>
        <v>69.509560598671172</v>
      </c>
      <c r="BD79" s="73">
        <f>SIM_BASE!Y66</f>
        <v>58.076699593040232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-48.868402127975628</v>
      </c>
      <c r="BJ79" s="72">
        <f t="shared" si="111"/>
        <v>-2.0000000000012222E-3</v>
      </c>
      <c r="BK79" s="72">
        <f t="shared" si="112"/>
        <v>-2.0000000000189857E-3</v>
      </c>
      <c r="BL79" s="72">
        <f t="shared" si="113"/>
        <v>-2.0000000000012222E-3</v>
      </c>
      <c r="BM79" s="88">
        <f t="shared" si="87"/>
        <v>-6.00000000002143E-3</v>
      </c>
      <c r="BN79" s="73">
        <f t="shared" si="114"/>
        <v>-2.0000000002227125E-3</v>
      </c>
      <c r="BO79" s="74">
        <f>SIM_BASE!AB66</f>
        <v>195806.90954494485</v>
      </c>
      <c r="BP79" s="74">
        <f>SIM_BASE!AC66</f>
        <v>109593.02352516406</v>
      </c>
      <c r="BQ79" s="74">
        <f>SIM_BASE!AD66</f>
        <v>96093.910543778882</v>
      </c>
      <c r="BR79" s="95">
        <f t="shared" si="88"/>
        <v>127919.45200270515</v>
      </c>
      <c r="BS79" s="75">
        <f>SIM_BASE!AE66</f>
        <v>9345.7665206299462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47.794658659477619</v>
      </c>
      <c r="AO80" s="74">
        <f>SIM_BASE!F73</f>
        <v>136.45553776649658</v>
      </c>
      <c r="AP80" s="74">
        <f>SIM_BASE!G73</f>
        <v>13.931443455745484</v>
      </c>
      <c r="AQ80" s="95">
        <f t="shared" si="82"/>
        <v>198.18163988171969</v>
      </c>
      <c r="AR80" s="75">
        <f>SIM_BASE!H73</f>
        <v>1656.5057418635649</v>
      </c>
      <c r="AS80" s="74">
        <f>SIM_BASE!K73</f>
        <v>25.397424141982551</v>
      </c>
      <c r="AT80" s="74">
        <f>SIM_BASE!L73</f>
        <v>88.251214602983822</v>
      </c>
      <c r="AU80" s="74">
        <f>SIM_BASE!M73</f>
        <v>11.840623297586745</v>
      </c>
      <c r="AV80" s="95">
        <f t="shared" si="83"/>
        <v>125.48926204255312</v>
      </c>
      <c r="AW80" s="74">
        <f>SIM_BASE!N73</f>
        <v>36.819851262064965</v>
      </c>
      <c r="AX80" s="74">
        <f>SIM_BASE!O73</f>
        <v>1604.3661379721157</v>
      </c>
      <c r="AY80" s="98">
        <f t="shared" si="84"/>
        <v>1641.1859892341806</v>
      </c>
      <c r="AZ80" s="72">
        <f>SIM_BASE!V73</f>
        <v>22.398234517495073</v>
      </c>
      <c r="BA80" s="72">
        <f>SIM_BASE!W73</f>
        <v>48.205323163512759</v>
      </c>
      <c r="BB80" s="72">
        <f>SIM_BASE!X73</f>
        <v>2.0918201581587392</v>
      </c>
      <c r="BC80" s="88">
        <f t="shared" si="85"/>
        <v>72.695377839166568</v>
      </c>
      <c r="BD80" s="73">
        <f>SIM_BASE!Y73</f>
        <v>83.877793313753457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-68.556040684368909</v>
      </c>
      <c r="BJ80" s="72">
        <f t="shared" si="111"/>
        <v>-2.0000000000047749E-3</v>
      </c>
      <c r="BK80" s="72">
        <f t="shared" si="112"/>
        <v>-2.0000000000047749E-3</v>
      </c>
      <c r="BL80" s="72">
        <f t="shared" si="113"/>
        <v>-2.0000000000007781E-3</v>
      </c>
      <c r="BM80" s="88">
        <f t="shared" si="87"/>
        <v>-6.0000000000103278E-3</v>
      </c>
      <c r="BN80" s="73">
        <f t="shared" si="114"/>
        <v>-2.0000000002369234E-3</v>
      </c>
      <c r="BO80" s="74">
        <f>SIM_BASE!AB73</f>
        <v>225829.0919238753</v>
      </c>
      <c r="BP80" s="74">
        <f>SIM_BASE!AC73</f>
        <v>109459.0086668577</v>
      </c>
      <c r="BQ80" s="74">
        <f>SIM_BASE!AD73</f>
        <v>94187.080126897112</v>
      </c>
      <c r="BR80" s="95">
        <f t="shared" si="88"/>
        <v>131569.83443700269</v>
      </c>
      <c r="BS80" s="75">
        <f>SIM_BASE!AE73</f>
        <v>9633.2877208170194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45.158935494305503</v>
      </c>
      <c r="AO81" s="74">
        <f>SIM_BASE!F80</f>
        <v>148.72498840104933</v>
      </c>
      <c r="AP81" s="74">
        <f>SIM_BASE!G80</f>
        <v>15.660731208556466</v>
      </c>
      <c r="AQ81" s="95">
        <f t="shared" si="82"/>
        <v>209.54465510391128</v>
      </c>
      <c r="AR81" s="75">
        <f>SIM_BASE!H80</f>
        <v>1779.0629630412031</v>
      </c>
      <c r="AS81" s="74">
        <f>SIM_BASE!K80</f>
        <v>23.676616538492496</v>
      </c>
      <c r="AT81" s="74">
        <f>SIM_BASE!L80</f>
        <v>95.95776917461535</v>
      </c>
      <c r="AU81" s="74">
        <f>SIM_BASE!M80</f>
        <v>13.47646688998188</v>
      </c>
      <c r="AV81" s="95">
        <f t="shared" si="83"/>
        <v>133.11085260308974</v>
      </c>
      <c r="AW81" s="74">
        <f>SIM_BASE!N80</f>
        <v>39.612832682868159</v>
      </c>
      <c r="AX81" s="74">
        <f>SIM_BASE!O80</f>
        <v>1718.1794451254357</v>
      </c>
      <c r="AY81" s="98">
        <f t="shared" si="84"/>
        <v>1757.7922778083039</v>
      </c>
      <c r="AZ81" s="72">
        <f>SIM_BASE!V80</f>
        <v>21.483318955813036</v>
      </c>
      <c r="BA81" s="72">
        <f>SIM_BASE!W80</f>
        <v>52.768219226433978</v>
      </c>
      <c r="BB81" s="72">
        <f>SIM_BASE!X80</f>
        <v>2.1852643185745864</v>
      </c>
      <c r="BC81" s="88">
        <f t="shared" si="85"/>
        <v>76.436802500821599</v>
      </c>
      <c r="BD81" s="73">
        <f>SIM_BASE!Y80</f>
        <v>113.05303929705696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-91.780354064157777</v>
      </c>
      <c r="BJ81" s="72">
        <f t="shared" si="111"/>
        <v>-2.0000000000296439E-3</v>
      </c>
      <c r="BK81" s="72">
        <f t="shared" si="112"/>
        <v>-1.9999999999976694E-3</v>
      </c>
      <c r="BL81" s="72">
        <f t="shared" si="113"/>
        <v>-2.000000000000334E-3</v>
      </c>
      <c r="BM81" s="88">
        <f t="shared" si="87"/>
        <v>-6.0000000000276473E-3</v>
      </c>
      <c r="BN81" s="73">
        <f t="shared" si="114"/>
        <v>-1.9999999999100737E-3</v>
      </c>
      <c r="BO81" s="74">
        <f>SIM_BASE!AB80</f>
        <v>263484.51297827304</v>
      </c>
      <c r="BP81" s="74">
        <f>SIM_BASE!AC80</f>
        <v>108595.06465842819</v>
      </c>
      <c r="BQ81" s="74">
        <f>SIM_BASE!AD80</f>
        <v>91535.687246658301</v>
      </c>
      <c r="BR81" s="95">
        <f t="shared" si="88"/>
        <v>134418.33805540446</v>
      </c>
      <c r="BS81" s="75">
        <f>SIM_BASE!AE80</f>
        <v>9931.3691079611053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42.321309520169919</v>
      </c>
      <c r="AO82" s="74">
        <f>SIM_BASE!F87</f>
        <v>163.08708577231363</v>
      </c>
      <c r="AP82" s="74">
        <f>SIM_BASE!G87</f>
        <v>17.982746019937927</v>
      </c>
      <c r="AQ82" s="95">
        <f t="shared" si="82"/>
        <v>223.39114131242147</v>
      </c>
      <c r="AR82" s="75">
        <f>SIM_BASE!H87</f>
        <v>1920.1870649239409</v>
      </c>
      <c r="AS82" s="74">
        <f>SIM_BASE!K87</f>
        <v>21.860358429850773</v>
      </c>
      <c r="AT82" s="74">
        <f>SIM_BASE!L87</f>
        <v>104.86557701011915</v>
      </c>
      <c r="AU82" s="74">
        <f>SIM_BASE!M87</f>
        <v>15.256822312169648</v>
      </c>
      <c r="AV82" s="95">
        <f t="shared" si="83"/>
        <v>141.98275775213958</v>
      </c>
      <c r="AW82" s="74">
        <f>SIM_BASE!N87</f>
        <v>42.61845759445184</v>
      </c>
      <c r="AX82" s="74">
        <f>SIM_BASE!O87</f>
        <v>1856.9979756117912</v>
      </c>
      <c r="AY82" s="98">
        <f t="shared" si="84"/>
        <v>1899.6164332062431</v>
      </c>
      <c r="AZ82" s="72">
        <f>SIM_BASE!V87</f>
        <v>20.461951090319168</v>
      </c>
      <c r="BA82" s="72">
        <f>SIM_BASE!W87</f>
        <v>58.222508762194416</v>
      </c>
      <c r="BB82" s="72">
        <f>SIM_BASE!X87</f>
        <v>2.7269237077682784</v>
      </c>
      <c r="BC82" s="88">
        <f t="shared" si="85"/>
        <v>81.411383560281863</v>
      </c>
      <c r="BD82" s="73">
        <f>SIM_BASE!Y87</f>
        <v>144.30046943714558</v>
      </c>
      <c r="BE82" s="72">
        <f>SIM_BASE!R87</f>
        <v>1E-3</v>
      </c>
      <c r="BF82" s="72">
        <f>SIM_BASE!S87</f>
        <v>1E-3</v>
      </c>
      <c r="BG82" s="72">
        <f>SIM_BASE!T87</f>
        <v>1E-3</v>
      </c>
      <c r="BH82" s="88">
        <f t="shared" si="86"/>
        <v>3.0000000000000001E-3</v>
      </c>
      <c r="BI82" s="75">
        <f>SIM_BASE!U87</f>
        <v>-123.72783771944749</v>
      </c>
      <c r="BJ82" s="72">
        <f t="shared" si="111"/>
        <v>-2.0000000000225384E-3</v>
      </c>
      <c r="BK82" s="72">
        <f t="shared" si="112"/>
        <v>-1.999999999940826E-3</v>
      </c>
      <c r="BL82" s="72">
        <f t="shared" si="113"/>
        <v>-1.9999999999990017E-3</v>
      </c>
      <c r="BM82" s="88">
        <f t="shared" si="87"/>
        <v>-5.9999999999623662E-3</v>
      </c>
      <c r="BN82" s="73">
        <f t="shared" si="114"/>
        <v>-2.0000000003079776E-3</v>
      </c>
      <c r="BO82" s="74">
        <f>SIM_BASE!AB87</f>
        <v>310796.82423788577</v>
      </c>
      <c r="BP82" s="74">
        <f>SIM_BASE!AC87</f>
        <v>107193.47781005513</v>
      </c>
      <c r="BQ82" s="74">
        <f>SIM_BASE!AD87</f>
        <v>89713.212316904217</v>
      </c>
      <c r="BR82" s="95">
        <f t="shared" si="88"/>
        <v>136662.89291421309</v>
      </c>
      <c r="BS82" s="75">
        <f>SIM_BASE!AE87</f>
        <v>10240.424881862105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39.330280382632601</v>
      </c>
      <c r="AO83" s="74">
        <f>SIM_BASE!F94</f>
        <v>179.76611038279515</v>
      </c>
      <c r="AP83" s="74">
        <f>SIM_BASE!G94</f>
        <v>20.966842743262099</v>
      </c>
      <c r="AQ83" s="95">
        <f t="shared" ref="AQ83" si="115">SUM(AN83:AP83)</f>
        <v>240.06323350868985</v>
      </c>
      <c r="AR83" s="75">
        <f>SIM_BASE!H94</f>
        <v>2086.2274573116656</v>
      </c>
      <c r="AS83" s="74">
        <f>SIM_BASE!K94</f>
        <v>20.007029426106307</v>
      </c>
      <c r="AT83" s="74">
        <f>SIM_BASE!L94</f>
        <v>115.35570811650626</v>
      </c>
      <c r="AU83" s="74">
        <f>SIM_BASE!M94</f>
        <v>17.296091475943445</v>
      </c>
      <c r="AV83" s="95">
        <f t="shared" ref="AV83" si="116">SUM(AS83:AU83)</f>
        <v>152.65882901855602</v>
      </c>
      <c r="AW83" s="74">
        <f>SIM_BASE!N94</f>
        <v>46.940270922024411</v>
      </c>
      <c r="AX83" s="74">
        <f>SIM_BASE!O94</f>
        <v>2034.2159786687416</v>
      </c>
      <c r="AY83" s="98">
        <f t="shared" ref="AY83" si="117">SUM(AW83:AX83)</f>
        <v>2081.156249590766</v>
      </c>
      <c r="AZ83" s="72">
        <f>SIM_BASE!V94</f>
        <v>19.324250956526335</v>
      </c>
      <c r="BA83" s="72">
        <f>SIM_BASE!W94</f>
        <v>64.411402266288945</v>
      </c>
      <c r="BB83" s="72">
        <f>SIM_BASE!X94</f>
        <v>3.6201453902478207</v>
      </c>
      <c r="BC83" s="88">
        <f t="shared" ref="BC83" si="118">SUM(AZ83:BB83)</f>
        <v>87.355798613063087</v>
      </c>
      <c r="BD83" s="73">
        <f>SIM_BASE!Y94</f>
        <v>171.98269749155648</v>
      </c>
      <c r="BE83" s="72">
        <f>SIM_BASE!R94</f>
        <v>1E-3</v>
      </c>
      <c r="BF83" s="72">
        <f>SIM_BASE!S94</f>
        <v>1E-3</v>
      </c>
      <c r="BG83" s="72">
        <f>SIM_BASE!T94</f>
        <v>5.2605877070828228E-2</v>
      </c>
      <c r="BH83" s="88">
        <f t="shared" ref="BH83" si="119">SUM(BE83:BG83)</f>
        <v>5.4605877070828229E-2</v>
      </c>
      <c r="BI83" s="75">
        <f>SIM_BASE!U94</f>
        <v>-166.90948977065668</v>
      </c>
      <c r="BJ83" s="72">
        <f t="shared" ref="BJ83" si="120">AN83-AS83-AZ83-BE83</f>
        <v>-2.000000000040302E-3</v>
      </c>
      <c r="BK83" s="72">
        <f t="shared" ref="BK83" si="121">AO83-AT83-BA83-BF83</f>
        <v>-2.0000000000616183E-3</v>
      </c>
      <c r="BL83" s="72">
        <f t="shared" ref="BL83" si="122">AP83-AU83-BB83-BG83</f>
        <v>-1.9999999999953666E-3</v>
      </c>
      <c r="BM83" s="88">
        <f t="shared" ref="BM83" si="123">SUM(BJ83:BL83)</f>
        <v>-6.0000000000972869E-3</v>
      </c>
      <c r="BN83" s="73">
        <f t="shared" ref="BN83" si="124">AR83-AW83-AX83-BD83-BI83</f>
        <v>-2.0000000002369234E-3</v>
      </c>
      <c r="BO83" s="74">
        <f>SIM_BASE!AB94</f>
        <v>371753.57948737714</v>
      </c>
      <c r="BP83" s="74">
        <f>SIM_BASE!AC94</f>
        <v>105344.77241130671</v>
      </c>
      <c r="BQ83" s="74">
        <f>SIM_BASE!AD94</f>
        <v>88037.734004611906</v>
      </c>
      <c r="BR83" s="95">
        <f t="shared" ref="BR83" si="125">SUMPRODUCT(BO83:BQ83,AS83:AU83)/AV83</f>
        <v>138298.67855238859</v>
      </c>
      <c r="BS83" s="75">
        <f>SIM_BASE!AE94</f>
        <v>10560.598013579285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53.864199453964076</v>
      </c>
      <c r="AO84" s="70">
        <f>SIM_BASE!F11</f>
        <v>252.91926633769731</v>
      </c>
      <c r="AP84" s="70">
        <f>SIM_BASE!G11</f>
        <v>27.319455338942877</v>
      </c>
      <c r="AQ84" s="94">
        <f t="shared" si="82"/>
        <v>334.10292113060427</v>
      </c>
      <c r="AR84" s="71">
        <f>SIM_BASE!H11</f>
        <v>387.04263670514086</v>
      </c>
      <c r="AS84" s="70">
        <f>SIM_BASE!K11</f>
        <v>44.797878595792248</v>
      </c>
      <c r="AT84" s="70">
        <f>SIM_BASE!L11</f>
        <v>223.65049913701768</v>
      </c>
      <c r="AU84" s="70">
        <f>SIM_BASE!M11</f>
        <v>23.768528879446812</v>
      </c>
      <c r="AV84" s="94">
        <f t="shared" si="83"/>
        <v>292.21690661225676</v>
      </c>
      <c r="AW84" s="70">
        <f>SIM_BASE!N11</f>
        <v>27.744910633943078</v>
      </c>
      <c r="AX84" s="70">
        <f>SIM_BASE!O11</f>
        <v>2479.9422049503933</v>
      </c>
      <c r="AY84" s="97">
        <f t="shared" si="84"/>
        <v>2507.6871155843364</v>
      </c>
      <c r="AZ84" s="68">
        <f>SIM_BASE!V11</f>
        <v>9.0673208581718256</v>
      </c>
      <c r="BA84" s="68">
        <f>SIM_BASE!W11</f>
        <v>29.269767200679798</v>
      </c>
      <c r="BB84" s="68">
        <f>SIM_BASE!X11</f>
        <v>1.5669084965677504</v>
      </c>
      <c r="BC84" s="87">
        <f t="shared" si="85"/>
        <v>39.903996555419369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1.9860179629283221</v>
      </c>
      <c r="BH84" s="87">
        <f t="shared" si="86"/>
        <v>1.9880179629283221</v>
      </c>
      <c r="BI84" s="71">
        <f>SIM_BASE!U11</f>
        <v>-2120.6434788791953</v>
      </c>
      <c r="BJ84" s="68">
        <f t="shared" si="111"/>
        <v>-1.9999999999976694E-3</v>
      </c>
      <c r="BK84" s="68">
        <f t="shared" si="112"/>
        <v>-2.000000000164647E-3</v>
      </c>
      <c r="BL84" s="68">
        <f t="shared" si="113"/>
        <v>-2.0000000000077733E-3</v>
      </c>
      <c r="BM84" s="87">
        <f t="shared" si="87"/>
        <v>-6.0000000001700898E-3</v>
      </c>
      <c r="BN84" s="69">
        <f t="shared" si="114"/>
        <v>-2.0000000004074536E-3</v>
      </c>
      <c r="BO84" s="70">
        <f>SIM_BASE!AB11</f>
        <v>79943.816429671802</v>
      </c>
      <c r="BP84" s="70">
        <f>SIM_BASE!AC11</f>
        <v>79057.510311513324</v>
      </c>
      <c r="BQ84" s="70">
        <f>SIM_BASE!AD11</f>
        <v>81688.959999999977</v>
      </c>
      <c r="BR84" s="94">
        <f t="shared" si="88"/>
        <v>79407.422720692484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5.2356156894821648</v>
      </c>
      <c r="AO85" s="74">
        <f>SIM_BASE!F18</f>
        <v>230.94391369543678</v>
      </c>
      <c r="AP85" s="74">
        <f>SIM_BASE!G18</f>
        <v>29.671647752641146</v>
      </c>
      <c r="AQ85" s="95">
        <f t="shared" si="82"/>
        <v>265.85117713756006</v>
      </c>
      <c r="AR85" s="75">
        <f>SIM_BASE!H18</f>
        <v>395.94292567485758</v>
      </c>
      <c r="AS85" s="74">
        <f>SIM_BASE!K18</f>
        <v>27.701338476704223</v>
      </c>
      <c r="AT85" s="74">
        <f>SIM_BASE!L18</f>
        <v>187.14912492844331</v>
      </c>
      <c r="AU85" s="74">
        <f>SIM_BASE!M18</f>
        <v>26.002393228533982</v>
      </c>
      <c r="AV85" s="95">
        <f t="shared" si="83"/>
        <v>240.85285663368151</v>
      </c>
      <c r="AW85" s="74">
        <f>SIM_BASE!N18</f>
        <v>32.66395394056326</v>
      </c>
      <c r="AX85" s="74">
        <f>SIM_BASE!O18</f>
        <v>2164.803409092347</v>
      </c>
      <c r="AY85" s="98">
        <f t="shared" si="84"/>
        <v>2197.4673630329103</v>
      </c>
      <c r="AZ85" s="72">
        <f>SIM_BASE!V18</f>
        <v>-22.464722787222037</v>
      </c>
      <c r="BA85" s="72">
        <f>SIM_BASE!W18</f>
        <v>43.795788766993461</v>
      </c>
      <c r="BB85" s="72">
        <f>SIM_BASE!X18</f>
        <v>3.6702545241071678</v>
      </c>
      <c r="BC85" s="88">
        <f t="shared" si="85"/>
        <v>25.001320503878592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-1801.5234373580527</v>
      </c>
      <c r="BJ85" s="72">
        <f t="shared" si="111"/>
        <v>-2.0000000000189857E-3</v>
      </c>
      <c r="BK85" s="72">
        <f t="shared" si="112"/>
        <v>-1.9999999999976694E-3</v>
      </c>
      <c r="BL85" s="72">
        <f t="shared" si="113"/>
        <v>-2.0000000000043308E-3</v>
      </c>
      <c r="BM85" s="88">
        <f t="shared" si="87"/>
        <v>-6.0000000000209859E-3</v>
      </c>
      <c r="BN85" s="73">
        <f t="shared" si="114"/>
        <v>-1.9999999999527063E-3</v>
      </c>
      <c r="BO85" s="74">
        <f>SIM_BASE!AB18</f>
        <v>115472.06119184488</v>
      </c>
      <c r="BP85" s="74">
        <f>SIM_BASE!AC18</f>
        <v>83529.246421251024</v>
      </c>
      <c r="BQ85" s="74">
        <f>SIM_BASE!AD18</f>
        <v>91890.495859568735</v>
      </c>
      <c r="BR85" s="95">
        <f t="shared" si="88"/>
        <v>88105.780139978524</v>
      </c>
      <c r="BS85" s="75">
        <f>SIM_BASE!AE18</f>
        <v>7172.6063430966296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5.644231833168539</v>
      </c>
      <c r="AO86" s="74">
        <f>SIM_BASE!F25</f>
        <v>268.07534516265798</v>
      </c>
      <c r="AP86" s="74">
        <f>SIM_BASE!G25</f>
        <v>29.909849317503063</v>
      </c>
      <c r="AQ86" s="95">
        <f t="shared" si="82"/>
        <v>303.62942631332959</v>
      </c>
      <c r="AR86" s="75">
        <f>SIM_BASE!H25</f>
        <v>413.43729708040581</v>
      </c>
      <c r="AS86" s="74">
        <f>SIM_BASE!K25</f>
        <v>32.434357206993376</v>
      </c>
      <c r="AT86" s="74">
        <f>SIM_BASE!L25</f>
        <v>210.9155997527788</v>
      </c>
      <c r="AU86" s="74">
        <f>SIM_BASE!M25</f>
        <v>25.999007399398483</v>
      </c>
      <c r="AV86" s="95">
        <f t="shared" si="83"/>
        <v>269.34896435917068</v>
      </c>
      <c r="AW86" s="74">
        <f>SIM_BASE!N25</f>
        <v>38.710749435438906</v>
      </c>
      <c r="AX86" s="74">
        <f>SIM_BASE!O25</f>
        <v>2593.5559910617735</v>
      </c>
      <c r="AY86" s="98">
        <f t="shared" si="84"/>
        <v>2632.2667404972126</v>
      </c>
      <c r="AZ86" s="72">
        <f>SIM_BASE!V25</f>
        <v>-26.789125373824856</v>
      </c>
      <c r="BA86" s="72">
        <f>SIM_BASE!W25</f>
        <v>57.160745409879176</v>
      </c>
      <c r="BB86" s="72">
        <f>SIM_BASE!X25</f>
        <v>3.911841918104531</v>
      </c>
      <c r="BC86" s="88">
        <f t="shared" si="85"/>
        <v>34.283461954158852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-2218.8284434168063</v>
      </c>
      <c r="BJ86" s="72">
        <f t="shared" si="111"/>
        <v>-1.9999999999799059E-3</v>
      </c>
      <c r="BK86" s="72">
        <f t="shared" si="112"/>
        <v>-1.9999999999976694E-3</v>
      </c>
      <c r="BL86" s="72">
        <f t="shared" si="113"/>
        <v>-1.999999999950596E-3</v>
      </c>
      <c r="BM86" s="88">
        <f t="shared" si="87"/>
        <v>-5.9999999999281713E-3</v>
      </c>
      <c r="BN86" s="73">
        <f t="shared" si="114"/>
        <v>-2.0000000004074536E-3</v>
      </c>
      <c r="BO86" s="74">
        <f>SIM_BASE!AB25</f>
        <v>132737.59757009658</v>
      </c>
      <c r="BP86" s="74">
        <f>SIM_BASE!AC25</f>
        <v>102556.83310317904</v>
      </c>
      <c r="BQ86" s="74">
        <f>SIM_BASE!AD25</f>
        <v>91837.278736103093</v>
      </c>
      <c r="BR86" s="95">
        <f t="shared" si="88"/>
        <v>105156.41956848498</v>
      </c>
      <c r="BS86" s="75">
        <f>SIM_BASE!AE25</f>
        <v>7390.0731751888561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5.8125156880481397</v>
      </c>
      <c r="AO87" s="74">
        <f>SIM_BASE!F32</f>
        <v>281.04351909210021</v>
      </c>
      <c r="AP87" s="74">
        <f>SIM_BASE!G32</f>
        <v>31.776756460425297</v>
      </c>
      <c r="AQ87" s="95">
        <f t="shared" si="82"/>
        <v>318.63279124057368</v>
      </c>
      <c r="AR87" s="75">
        <f>SIM_BASE!H32</f>
        <v>431.22484749563938</v>
      </c>
      <c r="AS87" s="74">
        <f>SIM_BASE!K32</f>
        <v>32.233184348965139</v>
      </c>
      <c r="AT87" s="74">
        <f>SIM_BASE!L32</f>
        <v>217.76520329726225</v>
      </c>
      <c r="AU87" s="74">
        <f>SIM_BASE!M32</f>
        <v>27.277310926851406</v>
      </c>
      <c r="AV87" s="95">
        <f t="shared" si="83"/>
        <v>277.27569857307878</v>
      </c>
      <c r="AW87" s="74">
        <f>SIM_BASE!N32</f>
        <v>41.418501425537691</v>
      </c>
      <c r="AX87" s="74">
        <f>SIM_BASE!O32</f>
        <v>2744.6202929604824</v>
      </c>
      <c r="AY87" s="98">
        <f t="shared" si="84"/>
        <v>2786.0387943860201</v>
      </c>
      <c r="AZ87" s="72">
        <f>SIM_BASE!V32</f>
        <v>-26.419668660916802</v>
      </c>
      <c r="BA87" s="72">
        <f>SIM_BASE!W32</f>
        <v>63.279315794838041</v>
      </c>
      <c r="BB87" s="72">
        <f>SIM_BASE!X32</f>
        <v>4.500445533573882</v>
      </c>
      <c r="BC87" s="88">
        <f t="shared" si="85"/>
        <v>41.360092667495124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-2354.8129468903808</v>
      </c>
      <c r="BJ87" s="72">
        <f t="shared" si="111"/>
        <v>-2.0000000001966214E-3</v>
      </c>
      <c r="BK87" s="72">
        <f t="shared" si="112"/>
        <v>-2.0000000000758291E-3</v>
      </c>
      <c r="BL87" s="72">
        <f t="shared" si="113"/>
        <v>-1.9999999999914522E-3</v>
      </c>
      <c r="BM87" s="88">
        <f t="shared" si="87"/>
        <v>-6.0000000002639027E-3</v>
      </c>
      <c r="BN87" s="73">
        <f t="shared" si="114"/>
        <v>-1.9999999999527063E-3</v>
      </c>
      <c r="BO87" s="74">
        <f>SIM_BASE!AB32</f>
        <v>140169.12654102239</v>
      </c>
      <c r="BP87" s="74">
        <f>SIM_BASE!AC32</f>
        <v>106164.56482623317</v>
      </c>
      <c r="BQ87" s="74">
        <f>SIM_BASE!AD32</f>
        <v>94472.430038061284</v>
      </c>
      <c r="BR87" s="95">
        <f t="shared" si="88"/>
        <v>108967.35394349914</v>
      </c>
      <c r="BS87" s="75">
        <f>SIM_BASE!AE32</f>
        <v>7645.755248861964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5.9862662525692123</v>
      </c>
      <c r="AO88" s="74">
        <f>SIM_BASE!F39</f>
        <v>296.3540078860342</v>
      </c>
      <c r="AP88" s="74">
        <f>SIM_BASE!G39</f>
        <v>34.01825802215776</v>
      </c>
      <c r="AQ88" s="95">
        <f t="shared" ref="AQ88:AQ108" si="126">SUM(AN88:AP88)</f>
        <v>336.35853216076117</v>
      </c>
      <c r="AR88" s="75">
        <f>SIM_BASE!H39</f>
        <v>451.57146940415953</v>
      </c>
      <c r="AS88" s="74">
        <f>SIM_BASE!K39</f>
        <v>32.023764251274152</v>
      </c>
      <c r="AT88" s="74">
        <f>SIM_BASE!L39</f>
        <v>225.97852025858484</v>
      </c>
      <c r="AU88" s="74">
        <f>SIM_BASE!M39</f>
        <v>28.871783897408662</v>
      </c>
      <c r="AV88" s="95">
        <f t="shared" ref="AV88:AV108" si="127">SUM(AS88:AU88)</f>
        <v>286.87406840726766</v>
      </c>
      <c r="AW88" s="74">
        <f>SIM_BASE!N39</f>
        <v>44.265040247210536</v>
      </c>
      <c r="AX88" s="74">
        <f>SIM_BASE!O39</f>
        <v>2915.2619648391601</v>
      </c>
      <c r="AY88" s="98">
        <f t="shared" ref="AY88:AY108" si="128">SUM(AW88:AX88)</f>
        <v>2959.5270050863705</v>
      </c>
      <c r="AZ88" s="72">
        <f>SIM_BASE!V39</f>
        <v>-26.036497998704935</v>
      </c>
      <c r="BA88" s="72">
        <f>SIM_BASE!W39</f>
        <v>70.376487627449336</v>
      </c>
      <c r="BB88" s="72">
        <f>SIM_BASE!X39</f>
        <v>5.1474741247491069</v>
      </c>
      <c r="BC88" s="88">
        <f t="shared" ref="BC88:BC108" si="129">SUM(AZ88:BB88)</f>
        <v>49.487463753493515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-2507.9545356822105</v>
      </c>
      <c r="BJ88" s="72">
        <f t="shared" si="111"/>
        <v>-2.0000000000047749E-3</v>
      </c>
      <c r="BK88" s="72">
        <f t="shared" si="112"/>
        <v>-1.9999999999763532E-3</v>
      </c>
      <c r="BL88" s="72">
        <f t="shared" si="113"/>
        <v>-2.0000000000092158E-3</v>
      </c>
      <c r="BM88" s="88">
        <f t="shared" ref="BM88:BM108" si="131">SUM(BJ88:BL88)</f>
        <v>-5.9999999999903438E-3</v>
      </c>
      <c r="BN88" s="73">
        <f t="shared" si="114"/>
        <v>-2.000000000862201E-3</v>
      </c>
      <c r="BO88" s="74">
        <f>SIM_BASE!AB39</f>
        <v>147872.84603975393</v>
      </c>
      <c r="BP88" s="74">
        <f>SIM_BASE!AC39</f>
        <v>109169.28268628182</v>
      </c>
      <c r="BQ88" s="74">
        <f>SIM_BASE!AD39</f>
        <v>96264.764397677252</v>
      </c>
      <c r="BR88" s="95">
        <f t="shared" ref="BR88:BR108" si="132">SUMPRODUCT(BO88:BQ88,AS88:AU88)/AV88</f>
        <v>112191.01737983536</v>
      </c>
      <c r="BS88" s="75">
        <f>SIM_BASE!AE39</f>
        <v>7909.2400347675066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6.1620138260424788</v>
      </c>
      <c r="AO89" s="74">
        <f>SIM_BASE!F46</f>
        <v>314.19976121884145</v>
      </c>
      <c r="AP89" s="74">
        <f>SIM_BASE!G46</f>
        <v>36.705924563505782</v>
      </c>
      <c r="AQ89" s="95">
        <f t="shared" si="126"/>
        <v>357.06769960838972</v>
      </c>
      <c r="AR89" s="75">
        <f>SIM_BASE!H46</f>
        <v>474.20728594881905</v>
      </c>
      <c r="AS89" s="74">
        <f>SIM_BASE!K46</f>
        <v>31.83365932471532</v>
      </c>
      <c r="AT89" s="74">
        <f>SIM_BASE!L46</f>
        <v>235.81662657022682</v>
      </c>
      <c r="AU89" s="74">
        <f>SIM_BASE!M46</f>
        <v>30.821589068553727</v>
      </c>
      <c r="AV89" s="95">
        <f t="shared" si="127"/>
        <v>298.47187496349591</v>
      </c>
      <c r="AW89" s="74">
        <f>SIM_BASE!N46</f>
        <v>47.093748178250877</v>
      </c>
      <c r="AX89" s="74">
        <f>SIM_BASE!O46</f>
        <v>3106.2650826652844</v>
      </c>
      <c r="AY89" s="98">
        <f t="shared" si="128"/>
        <v>3153.3588308435351</v>
      </c>
      <c r="AZ89" s="72">
        <f>SIM_BASE!V46</f>
        <v>-25.67064549867284</v>
      </c>
      <c r="BA89" s="72">
        <f>SIM_BASE!W46</f>
        <v>78.384134648614733</v>
      </c>
      <c r="BB89" s="72">
        <f>SIM_BASE!X46</f>
        <v>5.8853354949520247</v>
      </c>
      <c r="BC89" s="88">
        <f t="shared" si="129"/>
        <v>58.598824644893917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-2679.1505448947159</v>
      </c>
      <c r="BJ89" s="72">
        <f t="shared" si="111"/>
        <v>-2.0000000000012222E-3</v>
      </c>
      <c r="BK89" s="72">
        <f t="shared" si="112"/>
        <v>-2.0000000001042509E-3</v>
      </c>
      <c r="BL89" s="72">
        <f t="shared" si="113"/>
        <v>-1.9999999999701359E-3</v>
      </c>
      <c r="BM89" s="88">
        <f t="shared" si="131"/>
        <v>-6.0000000000756089E-3</v>
      </c>
      <c r="BN89" s="73">
        <f t="shared" si="114"/>
        <v>-2.0000000004074536E-3</v>
      </c>
      <c r="BO89" s="74">
        <f>SIM_BASE!AB46</f>
        <v>155672.41986898947</v>
      </c>
      <c r="BP89" s="74">
        <f>SIM_BASE!AC46</f>
        <v>111403.51543723766</v>
      </c>
      <c r="BQ89" s="74">
        <f>SIM_BASE!AD46</f>
        <v>97148.751981494221</v>
      </c>
      <c r="BR89" s="95">
        <f t="shared" si="132"/>
        <v>114653.02348879199</v>
      </c>
      <c r="BS89" s="75">
        <f>SIM_BASE!AE46</f>
        <v>8167.659284571082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6.3507233876935185</v>
      </c>
      <c r="AO90" s="74">
        <f>SIM_BASE!F53</f>
        <v>334.93885040392684</v>
      </c>
      <c r="AP90" s="74">
        <f>SIM_BASE!G53</f>
        <v>39.919596881565766</v>
      </c>
      <c r="AQ90" s="95">
        <f t="shared" si="126"/>
        <v>381.20917067318612</v>
      </c>
      <c r="AR90" s="75">
        <f>SIM_BASE!H53</f>
        <v>500.00115177053135</v>
      </c>
      <c r="AS90" s="74">
        <f>SIM_BASE!K53</f>
        <v>31.58474207453169</v>
      </c>
      <c r="AT90" s="74">
        <f>SIM_BASE!L53</f>
        <v>247.43188666866277</v>
      </c>
      <c r="AU90" s="74">
        <f>SIM_BASE!M53</f>
        <v>33.180327385272378</v>
      </c>
      <c r="AV90" s="95">
        <f t="shared" si="127"/>
        <v>312.19695612846687</v>
      </c>
      <c r="AW90" s="74">
        <f>SIM_BASE!N53</f>
        <v>49.668407196800175</v>
      </c>
      <c r="AX90" s="74">
        <f>SIM_BASE!O53</f>
        <v>3317.8253634998796</v>
      </c>
      <c r="AY90" s="98">
        <f t="shared" si="128"/>
        <v>3367.4937706966798</v>
      </c>
      <c r="AZ90" s="72">
        <f>SIM_BASE!V53</f>
        <v>-25.23301868683825</v>
      </c>
      <c r="BA90" s="72">
        <f>SIM_BASE!W53</f>
        <v>87.507963735264028</v>
      </c>
      <c r="BB90" s="72">
        <f>SIM_BASE!X53</f>
        <v>6.7402694962933438</v>
      </c>
      <c r="BC90" s="88">
        <f t="shared" si="129"/>
        <v>69.015214544719129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-2867.4916189261485</v>
      </c>
      <c r="BJ90" s="72">
        <f t="shared" si="111"/>
        <v>-1.9999999999195097E-3</v>
      </c>
      <c r="BK90" s="72">
        <f t="shared" si="112"/>
        <v>-1.9999999999621423E-3</v>
      </c>
      <c r="BL90" s="72">
        <f t="shared" si="113"/>
        <v>-1.9999999999550369E-3</v>
      </c>
      <c r="BM90" s="88">
        <f t="shared" si="131"/>
        <v>-5.9999999998366889E-3</v>
      </c>
      <c r="BN90" s="73">
        <f t="shared" si="114"/>
        <v>-1.9999999999527063E-3</v>
      </c>
      <c r="BO90" s="74">
        <f>SIM_BASE!AB53</f>
        <v>164003.46212736203</v>
      </c>
      <c r="BP90" s="74">
        <f>SIM_BASE!AC53</f>
        <v>112822.41955744073</v>
      </c>
      <c r="BQ90" s="74">
        <f>SIM_BASE!AD53</f>
        <v>97094.630908809937</v>
      </c>
      <c r="BR90" s="95">
        <f t="shared" si="132"/>
        <v>116328.81778067705</v>
      </c>
      <c r="BS90" s="75">
        <f>SIM_BASE!AE53</f>
        <v>8436.0198635164743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6.5478413682503049</v>
      </c>
      <c r="AO91" s="74">
        <f>SIM_BASE!F60</f>
        <v>358.8286535152705</v>
      </c>
      <c r="AP91" s="74">
        <f>SIM_BASE!G60</f>
        <v>43.756530050023642</v>
      </c>
      <c r="AQ91" s="95">
        <f t="shared" si="126"/>
        <v>409.13302493354445</v>
      </c>
      <c r="AR91" s="75">
        <f>SIM_BASE!H60</f>
        <v>529.35980941428966</v>
      </c>
      <c r="AS91" s="74">
        <f>SIM_BASE!K60</f>
        <v>31.313602343860364</v>
      </c>
      <c r="AT91" s="74">
        <f>SIM_BASE!L60</f>
        <v>261.20116104436795</v>
      </c>
      <c r="AU91" s="74">
        <f>SIM_BASE!M60</f>
        <v>36.024864903199685</v>
      </c>
      <c r="AV91" s="95">
        <f t="shared" si="127"/>
        <v>328.53962829142796</v>
      </c>
      <c r="AW91" s="74">
        <f>SIM_BASE!N60</f>
        <v>51.990716516593629</v>
      </c>
      <c r="AX91" s="74">
        <f>SIM_BASE!O60</f>
        <v>3552.3017930934166</v>
      </c>
      <c r="AY91" s="98">
        <f t="shared" si="128"/>
        <v>3604.2925096100103</v>
      </c>
      <c r="AZ91" s="72">
        <f>SIM_BASE!V60</f>
        <v>-24.764760975610031</v>
      </c>
      <c r="BA91" s="72">
        <f>SIM_BASE!W60</f>
        <v>97.628492470902572</v>
      </c>
      <c r="BB91" s="72">
        <f>SIM_BASE!X60</f>
        <v>7.7326651468239112</v>
      </c>
      <c r="BC91" s="88">
        <f t="shared" si="129"/>
        <v>80.596396642116446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-3074.9317001957202</v>
      </c>
      <c r="BJ91" s="72">
        <f t="shared" si="111"/>
        <v>-2.0000000000260912E-3</v>
      </c>
      <c r="BK91" s="72">
        <f t="shared" si="112"/>
        <v>-2.0000000000189857E-3</v>
      </c>
      <c r="BL91" s="72">
        <f t="shared" si="113"/>
        <v>-1.9999999999541487E-3</v>
      </c>
      <c r="BM91" s="88">
        <f t="shared" si="131"/>
        <v>-5.9999999999992256E-3</v>
      </c>
      <c r="BN91" s="73">
        <f t="shared" si="114"/>
        <v>-2.0000000004074536E-3</v>
      </c>
      <c r="BO91" s="74">
        <f>SIM_BASE!AB60</f>
        <v>172682.09515613466</v>
      </c>
      <c r="BP91" s="74">
        <f>SIM_BASE!AC60</f>
        <v>113332.92859976657</v>
      </c>
      <c r="BQ91" s="74">
        <f>SIM_BASE!AD60</f>
        <v>96120.331743805844</v>
      </c>
      <c r="BR91" s="95">
        <f t="shared" si="132"/>
        <v>117102.19908642444</v>
      </c>
      <c r="BS91" s="75">
        <f>SIM_BASE!AE60</f>
        <v>8714.6988365883517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6.291659038243389</v>
      </c>
      <c r="AO92" s="74">
        <f>SIM_BASE!F67</f>
        <v>386.58310686793095</v>
      </c>
      <c r="AP92" s="74">
        <f>SIM_BASE!G67</f>
        <v>48.392883575283797</v>
      </c>
      <c r="AQ92" s="95">
        <f t="shared" si="126"/>
        <v>441.26764948145814</v>
      </c>
      <c r="AR92" s="75">
        <f>SIM_BASE!H67</f>
        <v>563.92461080215526</v>
      </c>
      <c r="AS92" s="74">
        <f>SIM_BASE!K67</f>
        <v>28.999952797477054</v>
      </c>
      <c r="AT92" s="74">
        <f>SIM_BASE!L67</f>
        <v>277.56090024979619</v>
      </c>
      <c r="AU92" s="74">
        <f>SIM_BASE!M67</f>
        <v>39.476783301044371</v>
      </c>
      <c r="AV92" s="95">
        <f t="shared" si="127"/>
        <v>346.03763634831762</v>
      </c>
      <c r="AW92" s="74">
        <f>SIM_BASE!N67</f>
        <v>57.30996553884097</v>
      </c>
      <c r="AX92" s="74">
        <f>SIM_BASE!O67</f>
        <v>3879.6965019184499</v>
      </c>
      <c r="AY92" s="98">
        <f t="shared" si="128"/>
        <v>3937.0064674572909</v>
      </c>
      <c r="AZ92" s="72">
        <f>SIM_BASE!V67</f>
        <v>-22.707293759233583</v>
      </c>
      <c r="BA92" s="72">
        <f>SIM_BASE!W67</f>
        <v>109.02320661813482</v>
      </c>
      <c r="BB92" s="72">
        <f>SIM_BASE!X67</f>
        <v>8.9171002742393899</v>
      </c>
      <c r="BC92" s="88">
        <f t="shared" si="129"/>
        <v>95.233013133140631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-3373.0808566551354</v>
      </c>
      <c r="BJ92" s="72">
        <f t="shared" si="111"/>
        <v>-2.0000000000829346E-3</v>
      </c>
      <c r="BK92" s="72">
        <f t="shared" si="112"/>
        <v>-2.0000000000616183E-3</v>
      </c>
      <c r="BL92" s="72">
        <f t="shared" si="113"/>
        <v>-1.9999999999639187E-3</v>
      </c>
      <c r="BM92" s="88">
        <f t="shared" si="131"/>
        <v>-6.0000000001084715E-3</v>
      </c>
      <c r="BN92" s="73">
        <f t="shared" si="114"/>
        <v>-2.0000000004074536E-3</v>
      </c>
      <c r="BO92" s="74">
        <f>SIM_BASE!AB67</f>
        <v>197475.53806116711</v>
      </c>
      <c r="BP92" s="74">
        <f>SIM_BASE!AC67</f>
        <v>113859.52646172621</v>
      </c>
      <c r="BQ92" s="74">
        <f>SIM_BASE!AD67</f>
        <v>95003.334663981368</v>
      </c>
      <c r="BR92" s="95">
        <f t="shared" si="132"/>
        <v>118715.87275326956</v>
      </c>
      <c r="BS92" s="75">
        <f>SIM_BASE!AE67</f>
        <v>8992.0575140529781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5.9853649358429353</v>
      </c>
      <c r="AO93" s="74">
        <f>SIM_BASE!F74</f>
        <v>418.84563004877361</v>
      </c>
      <c r="AP93" s="74">
        <f>SIM_BASE!G74</f>
        <v>53.948831656926451</v>
      </c>
      <c r="AQ93" s="95">
        <f t="shared" si="126"/>
        <v>478.77982664154302</v>
      </c>
      <c r="AR93" s="75">
        <f>SIM_BASE!H74</f>
        <v>603.41579408094026</v>
      </c>
      <c r="AS93" s="74">
        <f>SIM_BASE!K74</f>
        <v>26.659793251650139</v>
      </c>
      <c r="AT93" s="74">
        <f>SIM_BASE!L74</f>
        <v>296.53958922749865</v>
      </c>
      <c r="AU93" s="74">
        <f>SIM_BASE!M74</f>
        <v>43.634238584347543</v>
      </c>
      <c r="AV93" s="95">
        <f t="shared" si="127"/>
        <v>366.83362106349631</v>
      </c>
      <c r="AW93" s="74">
        <f>SIM_BASE!N74</f>
        <v>63.22007242916392</v>
      </c>
      <c r="AX93" s="74">
        <f>SIM_BASE!O74</f>
        <v>4258.7552952258939</v>
      </c>
      <c r="AY93" s="98">
        <f t="shared" si="128"/>
        <v>4321.9753676550581</v>
      </c>
      <c r="AZ93" s="72">
        <f>SIM_BASE!V74</f>
        <v>-20.673428315807236</v>
      </c>
      <c r="BA93" s="72">
        <f>SIM_BASE!W74</f>
        <v>122.30704082127501</v>
      </c>
      <c r="BB93" s="72">
        <f>SIM_BASE!X74</f>
        <v>10.315593072578826</v>
      </c>
      <c r="BC93" s="88">
        <f t="shared" si="129"/>
        <v>111.94920557804659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0"/>
        <v>3.0000000000000001E-3</v>
      </c>
      <c r="BI93" s="75">
        <f>SIM_BASE!U74</f>
        <v>-3718.5585735741174</v>
      </c>
      <c r="BJ93" s="72">
        <f t="shared" si="111"/>
        <v>-1.9999999999692477E-3</v>
      </c>
      <c r="BK93" s="72">
        <f t="shared" si="112"/>
        <v>-2.0000000000474074E-3</v>
      </c>
      <c r="BL93" s="72">
        <f t="shared" si="113"/>
        <v>-1.9999999999177334E-3</v>
      </c>
      <c r="BM93" s="88">
        <f t="shared" si="131"/>
        <v>-5.9999999999343885E-3</v>
      </c>
      <c r="BN93" s="73">
        <f t="shared" si="114"/>
        <v>-2.0000000004074536E-3</v>
      </c>
      <c r="BO93" s="74">
        <f>SIM_BASE!AB74</f>
        <v>227581.14375151039</v>
      </c>
      <c r="BP93" s="74">
        <f>SIM_BASE!AC74</f>
        <v>113664.12020444825</v>
      </c>
      <c r="BQ93" s="74">
        <f>SIM_BASE!AD74</f>
        <v>93096.468956583558</v>
      </c>
      <c r="BR93" s="95">
        <f t="shared" si="132"/>
        <v>119496.60221014946</v>
      </c>
      <c r="BS93" s="75">
        <f>SIM_BASE!AE74</f>
        <v>9279.6195035121691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5.6509222646898589</v>
      </c>
      <c r="AO94" s="74">
        <f>SIM_BASE!F81</f>
        <v>456.23190388936064</v>
      </c>
      <c r="AP94" s="74">
        <f>SIM_BASE!G81</f>
        <v>60.630085303640037</v>
      </c>
      <c r="AQ94" s="95">
        <f t="shared" si="126"/>
        <v>522.51291145769051</v>
      </c>
      <c r="AR94" s="75">
        <f>SIM_BASE!H81</f>
        <v>648.54315898961033</v>
      </c>
      <c r="AS94" s="74">
        <f>SIM_BASE!K81</f>
        <v>24.249712772620377</v>
      </c>
      <c r="AT94" s="74">
        <f>SIM_BASE!L81</f>
        <v>318.65027192307593</v>
      </c>
      <c r="AU94" s="74">
        <f>SIM_BASE!M81</f>
        <v>48.639658471565582</v>
      </c>
      <c r="AV94" s="95">
        <f t="shared" si="127"/>
        <v>391.53964316726194</v>
      </c>
      <c r="AW94" s="74">
        <f>SIM_BASE!N81</f>
        <v>69.648325719101635</v>
      </c>
      <c r="AX94" s="74">
        <f>SIM_BASE!O81</f>
        <v>4697.4762601933144</v>
      </c>
      <c r="AY94" s="98">
        <f t="shared" si="128"/>
        <v>4767.1245859124156</v>
      </c>
      <c r="AZ94" s="72">
        <f>SIM_BASE!V81</f>
        <v>-18.597790507930529</v>
      </c>
      <c r="BA94" s="72">
        <f>SIM_BASE!W81</f>
        <v>137.58263196628471</v>
      </c>
      <c r="BB94" s="72">
        <f>SIM_BASE!X81</f>
        <v>11.991426832074444</v>
      </c>
      <c r="BC94" s="88">
        <f t="shared" si="129"/>
        <v>130.97626829042864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1E-3</v>
      </c>
      <c r="BH94" s="88">
        <f t="shared" si="130"/>
        <v>3.0000000000000001E-3</v>
      </c>
      <c r="BI94" s="75">
        <f>SIM_BASE!U81</f>
        <v>-4118.5804269228047</v>
      </c>
      <c r="BJ94" s="72">
        <f t="shared" si="111"/>
        <v>-1.9999999999870113E-3</v>
      </c>
      <c r="BK94" s="72">
        <f t="shared" si="112"/>
        <v>-2.0000000000047749E-3</v>
      </c>
      <c r="BL94" s="72">
        <f t="shared" si="113"/>
        <v>-1.9999999999887877E-3</v>
      </c>
      <c r="BM94" s="88">
        <f t="shared" si="131"/>
        <v>-5.9999999999805738E-3</v>
      </c>
      <c r="BN94" s="73">
        <f t="shared" si="114"/>
        <v>-2.0000000013169483E-3</v>
      </c>
      <c r="BO94" s="74">
        <f>SIM_BASE!AB81</f>
        <v>265348.5167076069</v>
      </c>
      <c r="BP94" s="74">
        <f>SIM_BASE!AC81</f>
        <v>112696.36042793197</v>
      </c>
      <c r="BQ94" s="74">
        <f>SIM_BASE!AD81</f>
        <v>90449.26919632114</v>
      </c>
      <c r="BR94" s="95">
        <f t="shared" si="132"/>
        <v>119387.07507235651</v>
      </c>
      <c r="BS94" s="75">
        <f>SIM_BASE!AE81</f>
        <v>9577.7586794459767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5.2871372302489226</v>
      </c>
      <c r="AO95" s="74">
        <f>SIM_BASE!F88</f>
        <v>499.67579085565694</v>
      </c>
      <c r="AP95" s="74">
        <f>SIM_BASE!G88</f>
        <v>69.627229633914411</v>
      </c>
      <c r="AQ95" s="95">
        <f t="shared" si="126"/>
        <v>574.59015771982024</v>
      </c>
      <c r="AR95" s="75">
        <f>SIM_BASE!H88</f>
        <v>700.98308485610721</v>
      </c>
      <c r="AS95" s="74">
        <f>SIM_BASE!K88</f>
        <v>21.874296895833215</v>
      </c>
      <c r="AT95" s="74">
        <f>SIM_BASE!L88</f>
        <v>344.44978438351319</v>
      </c>
      <c r="AU95" s="74">
        <f>SIM_BASE!M88</f>
        <v>53.865891937380809</v>
      </c>
      <c r="AV95" s="95">
        <f t="shared" si="127"/>
        <v>420.1899732167272</v>
      </c>
      <c r="AW95" s="74">
        <f>SIM_BASE!N88</f>
        <v>77.476886003628991</v>
      </c>
      <c r="AX95" s="74">
        <f>SIM_BASE!O88</f>
        <v>5234.2274649745123</v>
      </c>
      <c r="AY95" s="98">
        <f t="shared" si="128"/>
        <v>5311.7043509781415</v>
      </c>
      <c r="AZ95" s="72">
        <f>SIM_BASE!V88</f>
        <v>-16.586159665584294</v>
      </c>
      <c r="BA95" s="72">
        <f>SIM_BASE!W88</f>
        <v>155.2270064721437</v>
      </c>
      <c r="BB95" s="72">
        <f>SIM_BASE!X88</f>
        <v>9.1937066607415989</v>
      </c>
      <c r="BC95" s="88">
        <f t="shared" si="129"/>
        <v>147.83455346730102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6.569631035792006</v>
      </c>
      <c r="BH95" s="88">
        <f t="shared" si="130"/>
        <v>6.5716310357920058</v>
      </c>
      <c r="BI95" s="75">
        <f>SIM_BASE!U88</f>
        <v>-4610.7202661220344</v>
      </c>
      <c r="BJ95" s="72">
        <f t="shared" si="111"/>
        <v>-1.9999999999976694E-3</v>
      </c>
      <c r="BK95" s="72">
        <f t="shared" si="112"/>
        <v>-1.9999999999479314E-3</v>
      </c>
      <c r="BL95" s="72">
        <f t="shared" si="113"/>
        <v>-2.0000000000033324E-3</v>
      </c>
      <c r="BM95" s="88">
        <f t="shared" si="131"/>
        <v>-5.9999999999489333E-3</v>
      </c>
      <c r="BN95" s="73">
        <f t="shared" si="114"/>
        <v>-1.9999999994979589E-3</v>
      </c>
      <c r="BO95" s="74">
        <f>SIM_BASE!AB88</f>
        <v>312809.90873076644</v>
      </c>
      <c r="BP95" s="74">
        <f>SIM_BASE!AC88</f>
        <v>111152.66989767549</v>
      </c>
      <c r="BQ95" s="74">
        <f>SIM_BASE!AD88</f>
        <v>88657.255283200968</v>
      </c>
      <c r="BR95" s="95">
        <f t="shared" si="132"/>
        <v>118766.7848091442</v>
      </c>
      <c r="BS95" s="75">
        <f>SIM_BASE!AE88</f>
        <v>9886.8529849294937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4.9102430078962298</v>
      </c>
      <c r="AO96" s="74">
        <f>SIM_BASE!F95</f>
        <v>550.01891526299437</v>
      </c>
      <c r="AP96" s="74">
        <f>SIM_BASE!G95</f>
        <v>82.658678793822844</v>
      </c>
      <c r="AQ96" s="95">
        <f t="shared" ref="AQ96" si="133">SUM(AN96:AP96)</f>
        <v>637.58783706471354</v>
      </c>
      <c r="AR96" s="75">
        <f>SIM_BASE!H95</f>
        <v>762.60377687563391</v>
      </c>
      <c r="AS96" s="74">
        <f>SIM_BASE!K95</f>
        <v>19.524354247038506</v>
      </c>
      <c r="AT96" s="74">
        <f>SIM_BASE!L95</f>
        <v>374.87421125688991</v>
      </c>
      <c r="AU96" s="74">
        <f>SIM_BASE!M95</f>
        <v>58.517098183852468</v>
      </c>
      <c r="AV96" s="95">
        <f t="shared" ref="AV96" si="134">SUM(AS96:AU96)</f>
        <v>452.91566368778086</v>
      </c>
      <c r="AW96" s="74">
        <f>SIM_BASE!N95</f>
        <v>88.344745477141998</v>
      </c>
      <c r="AX96" s="74">
        <f>SIM_BASE!O95</f>
        <v>5920.8762719397591</v>
      </c>
      <c r="AY96" s="98">
        <f t="shared" ref="AY96" si="135">SUM(AW96:AX96)</f>
        <v>6009.2210174169013</v>
      </c>
      <c r="AZ96" s="72">
        <f>SIM_BASE!V95</f>
        <v>-14.613111239142274</v>
      </c>
      <c r="BA96" s="72">
        <f>SIM_BASE!W95</f>
        <v>175.14570400610455</v>
      </c>
      <c r="BB96" s="72">
        <f>SIM_BASE!X95</f>
        <v>0.33166103235772654</v>
      </c>
      <c r="BC96" s="88">
        <f t="shared" ref="BC96" si="136">SUM(AZ96:BB96)</f>
        <v>160.86425379931998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23.811919577612652</v>
      </c>
      <c r="BH96" s="88">
        <f t="shared" ref="BH96" si="137">SUM(BE96:BG96)</f>
        <v>23.813919577612651</v>
      </c>
      <c r="BI96" s="75">
        <f>SIM_BASE!U95</f>
        <v>-5246.6162405412661</v>
      </c>
      <c r="BJ96" s="72">
        <f t="shared" ref="BJ96" si="138">AN96-AS96-AZ96-BE96</f>
        <v>-2.0000000000012222E-3</v>
      </c>
      <c r="BK96" s="72">
        <f t="shared" ref="BK96" si="139">AO96-AT96-BA96-BF96</f>
        <v>-2.00000000009004E-3</v>
      </c>
      <c r="BL96" s="72">
        <f t="shared" ref="BL96" si="140">AP96-AU96-BB96-BG96</f>
        <v>-2.0000000000024443E-3</v>
      </c>
      <c r="BM96" s="88">
        <f t="shared" ref="BM96" si="141">SUM(BJ96:BL96)</f>
        <v>-6.0000000000937064E-3</v>
      </c>
      <c r="BN96" s="73">
        <f t="shared" ref="BN96" si="142">AR96-AW96-AX96-BD96-BI96</f>
        <v>-2.0000000013169483E-3</v>
      </c>
      <c r="BO96" s="74">
        <f>SIM_BASE!AB95</f>
        <v>374014.62604672438</v>
      </c>
      <c r="BP96" s="74">
        <f>SIM_BASE!AC95</f>
        <v>109143.46716846313</v>
      </c>
      <c r="BQ96" s="74">
        <f>SIM_BASE!AD95</f>
        <v>89031.55337596203</v>
      </c>
      <c r="BR96" s="95">
        <f t="shared" ref="BR96" si="143">SUMPRODUCT(BO96:BQ96,AS96:AU96)/AV96</f>
        <v>117963.09479886341</v>
      </c>
      <c r="BS96" s="75">
        <f>SIM_BASE!AE95</f>
        <v>10207.305491868572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183.80673915978605</v>
      </c>
      <c r="AO97" s="70">
        <f>SIM_BASE!F12</f>
        <v>97.454661093996563</v>
      </c>
      <c r="AP97" s="70">
        <f>SIM_BASE!G12</f>
        <v>9.4373695369141881</v>
      </c>
      <c r="AQ97" s="94">
        <f t="shared" si="126"/>
        <v>290.69876979069676</v>
      </c>
      <c r="AR97" s="71">
        <f>SIM_BASE!H12</f>
        <v>164.06058957423616</v>
      </c>
      <c r="AS97" s="70">
        <f>SIM_BASE!K12</f>
        <v>200.03376279282222</v>
      </c>
      <c r="AT97" s="70">
        <f>SIM_BASE!L12</f>
        <v>112.99485848490886</v>
      </c>
      <c r="AU97" s="70">
        <f>SIM_BASE!M12</f>
        <v>10.761976764971559</v>
      </c>
      <c r="AV97" s="94">
        <f t="shared" si="127"/>
        <v>323.79059804270264</v>
      </c>
      <c r="AW97" s="70">
        <f>SIM_BASE!N12</f>
        <v>28.592643368601237</v>
      </c>
      <c r="AX97" s="70">
        <f>SIM_BASE!O12</f>
        <v>1750.0622792807339</v>
      </c>
      <c r="AY97" s="97">
        <f t="shared" si="128"/>
        <v>1778.6549226493353</v>
      </c>
      <c r="AZ97" s="68">
        <f>SIM_BASE!V12</f>
        <v>-16.226023633036192</v>
      </c>
      <c r="BA97" s="68">
        <f>SIM_BASE!W12</f>
        <v>-15.539197390912291</v>
      </c>
      <c r="BB97" s="68">
        <f>SIM_BASE!X12</f>
        <v>-1.3236072280573743</v>
      </c>
      <c r="BC97" s="87">
        <f t="shared" si="129"/>
        <v>-33.088828252005861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-1614.5933330750991</v>
      </c>
      <c r="BJ97" s="68">
        <f t="shared" si="111"/>
        <v>-1.9999999999763532E-3</v>
      </c>
      <c r="BK97" s="68">
        <f t="shared" si="112"/>
        <v>-2.0000000000065512E-3</v>
      </c>
      <c r="BL97" s="68">
        <f t="shared" si="113"/>
        <v>-1.9999999999963372E-3</v>
      </c>
      <c r="BM97" s="87">
        <f t="shared" si="131"/>
        <v>-5.9999999999792416E-3</v>
      </c>
      <c r="BN97" s="69">
        <f t="shared" si="114"/>
        <v>-1.9999999999527063E-3</v>
      </c>
      <c r="BO97" s="70">
        <f>SIM_BASE!AB12</f>
        <v>80365.712383166712</v>
      </c>
      <c r="BP97" s="70">
        <f>SIM_BASE!AC12</f>
        <v>79191.634973012246</v>
      </c>
      <c r="BQ97" s="70">
        <f>SIM_BASE!AD12</f>
        <v>82110.303847000032</v>
      </c>
      <c r="BR97" s="94">
        <f t="shared" si="132"/>
        <v>80013.974381195541</v>
      </c>
      <c r="BS97" s="71">
        <f>SIM_BASE!AE12</f>
        <v>6862.6360620016176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138.70850325758116</v>
      </c>
      <c r="AO98" s="74">
        <f>SIM_BASE!F19</f>
        <v>91.474429510957975</v>
      </c>
      <c r="AP98" s="74">
        <f>SIM_BASE!G19</f>
        <v>10.251169962575128</v>
      </c>
      <c r="AQ98" s="95">
        <f t="shared" si="126"/>
        <v>240.43410273111425</v>
      </c>
      <c r="AR98" s="75">
        <f>SIM_BASE!H19</f>
        <v>170.47301319679659</v>
      </c>
      <c r="AS98" s="74">
        <f>SIM_BASE!K19</f>
        <v>127.78183626811783</v>
      </c>
      <c r="AT98" s="74">
        <f>SIM_BASE!L19</f>
        <v>95.924556369856603</v>
      </c>
      <c r="AU98" s="74">
        <f>SIM_BASE!M19</f>
        <v>11.806332929696834</v>
      </c>
      <c r="AV98" s="95">
        <f t="shared" si="127"/>
        <v>235.51272556767125</v>
      </c>
      <c r="AW98" s="74">
        <f>SIM_BASE!N19</f>
        <v>29.068207925439655</v>
      </c>
      <c r="AX98" s="74">
        <f>SIM_BASE!O19</f>
        <v>1578.22027248107</v>
      </c>
      <c r="AY98" s="98">
        <f t="shared" si="128"/>
        <v>1607.2884804065097</v>
      </c>
      <c r="AZ98" s="72">
        <f>SIM_BASE!V19</f>
        <v>10.927666989463315</v>
      </c>
      <c r="BA98" s="72">
        <f>SIM_BASE!W19</f>
        <v>-4.4491268588986195</v>
      </c>
      <c r="BB98" s="72">
        <f>SIM_BASE!X19</f>
        <v>-1.5541629671217059</v>
      </c>
      <c r="BC98" s="88">
        <f t="shared" si="129"/>
        <v>4.9243771634429896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-1436.8144672097133</v>
      </c>
      <c r="BJ98" s="72">
        <f t="shared" si="111"/>
        <v>-1.9999999999870113E-3</v>
      </c>
      <c r="BK98" s="72">
        <f t="shared" si="112"/>
        <v>-2.0000000000083276E-3</v>
      </c>
      <c r="BL98" s="72">
        <f t="shared" si="113"/>
        <v>-2.000000000000556E-3</v>
      </c>
      <c r="BM98" s="88">
        <f t="shared" si="131"/>
        <v>-5.9999999999958949E-3</v>
      </c>
      <c r="BN98" s="73">
        <f t="shared" si="114"/>
        <v>-1.9999999997253326E-3</v>
      </c>
      <c r="BO98" s="74">
        <f>SIM_BASE!AB19</f>
        <v>114709.04915802441</v>
      </c>
      <c r="BP98" s="74">
        <f>SIM_BASE!AC19</f>
        <v>83658.274626234532</v>
      </c>
      <c r="BQ98" s="74">
        <f>SIM_BASE!AD19</f>
        <v>92309.544706644432</v>
      </c>
      <c r="BR98" s="95">
        <f t="shared" si="132"/>
        <v>100939.14449109473</v>
      </c>
      <c r="BS98" s="75">
        <f>SIM_BASE!AE19</f>
        <v>7163.70692642427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150.17043735819405</v>
      </c>
      <c r="AO99" s="74">
        <f>SIM_BASE!F26</f>
        <v>106.02349868231808</v>
      </c>
      <c r="AP99" s="74">
        <f>SIM_BASE!G26</f>
        <v>10.330725884655459</v>
      </c>
      <c r="AQ99" s="95">
        <f t="shared" si="126"/>
        <v>266.52466192516761</v>
      </c>
      <c r="AR99" s="75">
        <f>SIM_BASE!H26</f>
        <v>177.93136131218017</v>
      </c>
      <c r="AS99" s="74">
        <f>SIM_BASE!K26</f>
        <v>154.62187795031417</v>
      </c>
      <c r="AT99" s="74">
        <f>SIM_BASE!L26</f>
        <v>109.85831165824959</v>
      </c>
      <c r="AU99" s="74">
        <f>SIM_BASE!M26</f>
        <v>11.803124320505317</v>
      </c>
      <c r="AV99" s="95">
        <f t="shared" si="127"/>
        <v>276.2833139290691</v>
      </c>
      <c r="AW99" s="74">
        <f>SIM_BASE!N26</f>
        <v>30.048631217487049</v>
      </c>
      <c r="AX99" s="74">
        <f>SIM_BASE!O26</f>
        <v>1837.3229820727629</v>
      </c>
      <c r="AY99" s="98">
        <f t="shared" si="128"/>
        <v>1867.37161329025</v>
      </c>
      <c r="AZ99" s="72">
        <f>SIM_BASE!V26</f>
        <v>-4.4504405921201258</v>
      </c>
      <c r="BA99" s="72">
        <f>SIM_BASE!W26</f>
        <v>-3.8338129759315138</v>
      </c>
      <c r="BB99" s="72">
        <f>SIM_BASE!X26</f>
        <v>-1.4713984358498569</v>
      </c>
      <c r="BC99" s="88">
        <f t="shared" si="129"/>
        <v>-9.7556520039014956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-1689.4392519780697</v>
      </c>
      <c r="BJ99" s="72">
        <f t="shared" si="111"/>
        <v>-1.9999999999958931E-3</v>
      </c>
      <c r="BK99" s="72">
        <f t="shared" si="112"/>
        <v>-1.9999999999990017E-3</v>
      </c>
      <c r="BL99" s="72">
        <f t="shared" si="113"/>
        <v>-2.0000000000007781E-3</v>
      </c>
      <c r="BM99" s="88">
        <f t="shared" si="131"/>
        <v>-5.9999999999956729E-3</v>
      </c>
      <c r="BN99" s="73">
        <f t="shared" si="114"/>
        <v>-1.9999999999527063E-3</v>
      </c>
      <c r="BO99" s="74">
        <f>SIM_BASE!AB26</f>
        <v>132709.12862142001</v>
      </c>
      <c r="BP99" s="74">
        <f>SIM_BASE!AC26</f>
        <v>102443.73787619329</v>
      </c>
      <c r="BQ99" s="74">
        <f>SIM_BASE!AD26</f>
        <v>92252.255373568478</v>
      </c>
      <c r="BR99" s="95">
        <f t="shared" si="132"/>
        <v>118946.36394542026</v>
      </c>
      <c r="BS99" s="75">
        <f>SIM_BASE!AE26</f>
        <v>7382.1630283707491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154.64965299635756</v>
      </c>
      <c r="AO100" s="74">
        <f>SIM_BASE!F33</f>
        <v>111.12903479521087</v>
      </c>
      <c r="AP100" s="74">
        <f>SIM_BASE!G33</f>
        <v>10.974537946995113</v>
      </c>
      <c r="AQ100" s="95">
        <f t="shared" si="126"/>
        <v>276.75322573856351</v>
      </c>
      <c r="AR100" s="75">
        <f>SIM_BASE!H33</f>
        <v>185.57092646754305</v>
      </c>
      <c r="AS100" s="74">
        <f>SIM_BASE!K33</f>
        <v>160.60382066871784</v>
      </c>
      <c r="AT100" s="74">
        <f>SIM_BASE!L33</f>
        <v>115.32245450893731</v>
      </c>
      <c r="AU100" s="74">
        <f>SIM_BASE!M33</f>
        <v>12.404869519212006</v>
      </c>
      <c r="AV100" s="95">
        <f t="shared" si="127"/>
        <v>288.33114469686717</v>
      </c>
      <c r="AW100" s="74">
        <f>SIM_BASE!N33</f>
        <v>30.937139036021623</v>
      </c>
      <c r="AX100" s="74">
        <f>SIM_BASE!O33</f>
        <v>1925.5138942656947</v>
      </c>
      <c r="AY100" s="98">
        <f t="shared" si="128"/>
        <v>1956.4510333017163</v>
      </c>
      <c r="AZ100" s="72">
        <f>SIM_BASE!V33</f>
        <v>-5.9531676723603075</v>
      </c>
      <c r="BA100" s="72">
        <f>SIM_BASE!W33</f>
        <v>-4.1924197137264425</v>
      </c>
      <c r="BB100" s="72">
        <f>SIM_BASE!X33</f>
        <v>-1.4293315722168933</v>
      </c>
      <c r="BC100" s="88">
        <f t="shared" si="129"/>
        <v>-11.574918958303643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-1770.8791068341732</v>
      </c>
      <c r="BJ100" s="72">
        <f t="shared" si="111"/>
        <v>-1.9999999999772413E-3</v>
      </c>
      <c r="BK100" s="72">
        <f t="shared" si="112"/>
        <v>-1.9999999999994458E-3</v>
      </c>
      <c r="BL100" s="72">
        <f t="shared" si="113"/>
        <v>-1.9999999999998899E-3</v>
      </c>
      <c r="BM100" s="88">
        <f t="shared" si="131"/>
        <v>-5.999999999976577E-3</v>
      </c>
      <c r="BN100" s="73">
        <f t="shared" si="114"/>
        <v>-2.00000000018008E-3</v>
      </c>
      <c r="BO100" s="74">
        <f>SIM_BASE!AB33</f>
        <v>140088.24919687957</v>
      </c>
      <c r="BP100" s="74">
        <f>SIM_BASE!AC33</f>
        <v>105900.61320326835</v>
      </c>
      <c r="BQ100" s="74">
        <f>SIM_BASE!AD33</f>
        <v>94882.637189278394</v>
      </c>
      <c r="BR100" s="95">
        <f t="shared" si="132"/>
        <v>124469.50006776168</v>
      </c>
      <c r="BS100" s="75">
        <f>SIM_BASE!AE33</f>
        <v>7638.2012672831406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159.27383622226796</v>
      </c>
      <c r="AO101" s="74">
        <f>SIM_BASE!F40</f>
        <v>117.16598185834809</v>
      </c>
      <c r="AP101" s="74">
        <f>SIM_BASE!G40</f>
        <v>11.747982320905974</v>
      </c>
      <c r="AQ101" s="95">
        <f t="shared" si="126"/>
        <v>288.18780040152205</v>
      </c>
      <c r="AR101" s="75">
        <f>SIM_BASE!H40</f>
        <v>194.31242706898286</v>
      </c>
      <c r="AS101" s="74">
        <f>SIM_BASE!K40</f>
        <v>166.76418766129507</v>
      </c>
      <c r="AT101" s="74">
        <f>SIM_BASE!L40</f>
        <v>121.67466375717515</v>
      </c>
      <c r="AU101" s="74">
        <f>SIM_BASE!M40</f>
        <v>13.152611737408666</v>
      </c>
      <c r="AV101" s="95">
        <f t="shared" si="127"/>
        <v>301.5914631558789</v>
      </c>
      <c r="AW101" s="74">
        <f>SIM_BASE!N40</f>
        <v>31.873632696841863</v>
      </c>
      <c r="AX101" s="74">
        <f>SIM_BASE!O40</f>
        <v>2019.6736175187662</v>
      </c>
      <c r="AY101" s="98">
        <f t="shared" si="128"/>
        <v>2051.5472502156081</v>
      </c>
      <c r="AZ101" s="72">
        <f>SIM_BASE!V40</f>
        <v>-7.4893514390271143</v>
      </c>
      <c r="BA101" s="72">
        <f>SIM_BASE!W40</f>
        <v>-4.5076818988270668</v>
      </c>
      <c r="BB101" s="72">
        <f>SIM_BASE!X40</f>
        <v>-1.403629416502691</v>
      </c>
      <c r="BC101" s="88">
        <f t="shared" si="129"/>
        <v>-13.400662754356871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-1857.2338231466254</v>
      </c>
      <c r="BJ101" s="72">
        <f t="shared" si="111"/>
        <v>-1.9999999999941167E-3</v>
      </c>
      <c r="BK101" s="72">
        <f t="shared" si="112"/>
        <v>-1.9999999999967813E-3</v>
      </c>
      <c r="BL101" s="72">
        <f t="shared" si="113"/>
        <v>-2.0000000000007781E-3</v>
      </c>
      <c r="BM101" s="88">
        <f t="shared" si="131"/>
        <v>-5.9999999999916761E-3</v>
      </c>
      <c r="BN101" s="73">
        <f t="shared" si="114"/>
        <v>-1.9999999997253326E-3</v>
      </c>
      <c r="BO101" s="74">
        <f>SIM_BASE!AB40</f>
        <v>147730.65905052275</v>
      </c>
      <c r="BP101" s="74">
        <f>SIM_BASE!AC40</f>
        <v>108750.68331191241</v>
      </c>
      <c r="BQ101" s="74">
        <f>SIM_BASE!AD40</f>
        <v>96669.90632511719</v>
      </c>
      <c r="BR101" s="95">
        <f t="shared" si="132"/>
        <v>129777.70494426919</v>
      </c>
      <c r="BS101" s="75">
        <f>SIM_BASE!AE40</f>
        <v>7901.9796474868062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163.94501227060144</v>
      </c>
      <c r="AO102" s="74">
        <f>SIM_BASE!F47</f>
        <v>124.21162632056595</v>
      </c>
      <c r="AP102" s="74">
        <f>SIM_BASE!G47</f>
        <v>12.676565356017907</v>
      </c>
      <c r="AQ102" s="95">
        <f t="shared" si="126"/>
        <v>300.83320394718532</v>
      </c>
      <c r="AR102" s="75">
        <f>SIM_BASE!H47</f>
        <v>204.04411295183746</v>
      </c>
      <c r="AS102" s="74">
        <f>SIM_BASE!K47</f>
        <v>173.26980781609407</v>
      </c>
      <c r="AT102" s="74">
        <f>SIM_BASE!L47</f>
        <v>129.09782081770368</v>
      </c>
      <c r="AU102" s="74">
        <f>SIM_BASE!M47</f>
        <v>14.064150216570591</v>
      </c>
      <c r="AV102" s="95">
        <f t="shared" si="127"/>
        <v>316.43177885036829</v>
      </c>
      <c r="AW102" s="74">
        <f>SIM_BASE!N47</f>
        <v>32.878618463583521</v>
      </c>
      <c r="AX102" s="74">
        <f>SIM_BASE!O47</f>
        <v>2119.2002433976945</v>
      </c>
      <c r="AY102" s="98">
        <f t="shared" si="128"/>
        <v>2152.0788618612783</v>
      </c>
      <c r="AZ102" s="72">
        <f>SIM_BASE!V47</f>
        <v>-9.3237955454926524</v>
      </c>
      <c r="BA102" s="72">
        <f>SIM_BASE!W47</f>
        <v>-4.885194497137717</v>
      </c>
      <c r="BB102" s="72">
        <f>SIM_BASE!X47</f>
        <v>-1.3865848605526843</v>
      </c>
      <c r="BC102" s="88">
        <f t="shared" si="129"/>
        <v>-15.595574903183053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-1948.0337489094406</v>
      </c>
      <c r="BJ102" s="72">
        <f t="shared" si="111"/>
        <v>-1.9999999999816822E-3</v>
      </c>
      <c r="BK102" s="72">
        <f t="shared" si="112"/>
        <v>-2.000000000005663E-3</v>
      </c>
      <c r="BL102" s="72">
        <f t="shared" si="113"/>
        <v>-1.9999999999994458E-3</v>
      </c>
      <c r="BM102" s="88">
        <f t="shared" si="131"/>
        <v>-5.9999999999867911E-3</v>
      </c>
      <c r="BN102" s="73">
        <f t="shared" si="114"/>
        <v>-1.9999999999527063E-3</v>
      </c>
      <c r="BO102" s="74">
        <f>SIM_BASE!AB47</f>
        <v>155450.19965875233</v>
      </c>
      <c r="BP102" s="74">
        <f>SIM_BASE!AC47</f>
        <v>110832.87594989737</v>
      </c>
      <c r="BQ102" s="74">
        <f>SIM_BASE!AD47</f>
        <v>97549.197917239901</v>
      </c>
      <c r="BR102" s="95">
        <f t="shared" si="132"/>
        <v>134673.75403246586</v>
      </c>
      <c r="BS102" s="75">
        <f>SIM_BASE!AE47</f>
        <v>8160.6330816506334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168.96076109220627</v>
      </c>
      <c r="AO103" s="74">
        <f>SIM_BASE!F54</f>
        <v>132.18966507035879</v>
      </c>
      <c r="AP103" s="74">
        <f>SIM_BASE!G54</f>
        <v>13.790043536327074</v>
      </c>
      <c r="AQ103" s="95">
        <f t="shared" si="126"/>
        <v>314.94046969889212</v>
      </c>
      <c r="AR103" s="75">
        <f>SIM_BASE!H54</f>
        <v>215.13684651736565</v>
      </c>
      <c r="AS103" s="74">
        <f>SIM_BASE!K54</f>
        <v>179.63914769030336</v>
      </c>
      <c r="AT103" s="74">
        <f>SIM_BASE!L54</f>
        <v>137.99282040289461</v>
      </c>
      <c r="AU103" s="74">
        <f>SIM_BASE!M54</f>
        <v>15.161768569130272</v>
      </c>
      <c r="AV103" s="95">
        <f t="shared" si="127"/>
        <v>332.79373666232829</v>
      </c>
      <c r="AW103" s="74">
        <f>SIM_BASE!N54</f>
        <v>33.888504830190399</v>
      </c>
      <c r="AX103" s="74">
        <f>SIM_BASE!O54</f>
        <v>2223.2942129727635</v>
      </c>
      <c r="AY103" s="98">
        <f t="shared" si="128"/>
        <v>2257.1827178029539</v>
      </c>
      <c r="AZ103" s="72">
        <f>SIM_BASE!V54</f>
        <v>-10.677386598097096</v>
      </c>
      <c r="BA103" s="72">
        <f>SIM_BASE!W54</f>
        <v>-5.802155332535806</v>
      </c>
      <c r="BB103" s="72">
        <f>SIM_BASE!X54</f>
        <v>-1.3707250328032001</v>
      </c>
      <c r="BC103" s="88">
        <f t="shared" si="129"/>
        <v>-17.850266963436102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-2042.0448712855882</v>
      </c>
      <c r="BJ103" s="72">
        <f t="shared" si="111"/>
        <v>-1.9999999999958931E-3</v>
      </c>
      <c r="BK103" s="72">
        <f t="shared" si="112"/>
        <v>-2.0000000000172094E-3</v>
      </c>
      <c r="BL103" s="72">
        <f t="shared" si="113"/>
        <v>-1.9999999999978915E-3</v>
      </c>
      <c r="BM103" s="88">
        <f t="shared" si="131"/>
        <v>-6.0000000000109939E-3</v>
      </c>
      <c r="BN103" s="73">
        <f t="shared" si="114"/>
        <v>-1.9999999999527063E-3</v>
      </c>
      <c r="BO103" s="74">
        <f>SIM_BASE!AB54</f>
        <v>163698.9534402909</v>
      </c>
      <c r="BP103" s="74">
        <f>SIM_BASE!AC54</f>
        <v>111847.69118115486</v>
      </c>
      <c r="BQ103" s="74">
        <f>SIM_BASE!AD54</f>
        <v>97491.601605633303</v>
      </c>
      <c r="BR103" s="95">
        <f t="shared" si="132"/>
        <v>139182.49904872605</v>
      </c>
      <c r="BS103" s="75">
        <f>SIM_BASE!AE54</f>
        <v>8429.1787540903406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174.20540138359436</v>
      </c>
      <c r="AO104" s="74">
        <f>SIM_BASE!F61</f>
        <v>141.61866798401215</v>
      </c>
      <c r="AP104" s="74">
        <f>SIM_BASE!G61</f>
        <v>15.115914934029657</v>
      </c>
      <c r="AQ104" s="95">
        <f t="shared" si="126"/>
        <v>330.93998430163617</v>
      </c>
      <c r="AR104" s="75">
        <f>SIM_BASE!H61</f>
        <v>227.78925900537331</v>
      </c>
      <c r="AS104" s="74">
        <f>SIM_BASE!K61</f>
        <v>186.07476810738211</v>
      </c>
      <c r="AT104" s="74">
        <f>SIM_BASE!L61</f>
        <v>148.15870795053559</v>
      </c>
      <c r="AU104" s="74">
        <f>SIM_BASE!M61</f>
        <v>16.491794058146318</v>
      </c>
      <c r="AV104" s="95">
        <f t="shared" si="127"/>
        <v>350.725270116064</v>
      </c>
      <c r="AW104" s="74">
        <f>SIM_BASE!N61</f>
        <v>34.935262254156356</v>
      </c>
      <c r="AX104" s="74">
        <f>SIM_BASE!O61</f>
        <v>2336.5233796263128</v>
      </c>
      <c r="AY104" s="98">
        <f t="shared" si="128"/>
        <v>2371.4586418804693</v>
      </c>
      <c r="AZ104" s="72">
        <f>SIM_BASE!V61</f>
        <v>-11.868366723787782</v>
      </c>
      <c r="BA104" s="72">
        <f>SIM_BASE!W61</f>
        <v>-6.5390399665234389</v>
      </c>
      <c r="BB104" s="72">
        <f>SIM_BASE!X61</f>
        <v>-1.3748791241166565</v>
      </c>
      <c r="BC104" s="88">
        <f t="shared" si="129"/>
        <v>-19.782285814427876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-2143.6683828750956</v>
      </c>
      <c r="BJ104" s="72">
        <f t="shared" si="111"/>
        <v>-1.9999999999674714E-3</v>
      </c>
      <c r="BK104" s="72">
        <f t="shared" si="112"/>
        <v>-1.9999999999985576E-3</v>
      </c>
      <c r="BL104" s="72">
        <f t="shared" si="113"/>
        <v>-2.0000000000047749E-3</v>
      </c>
      <c r="BM104" s="88">
        <f t="shared" si="131"/>
        <v>-5.9999999999708039E-3</v>
      </c>
      <c r="BN104" s="73">
        <f t="shared" si="114"/>
        <v>-2.0000000004074536E-3</v>
      </c>
      <c r="BO104" s="74">
        <f>SIM_BASE!AB61</f>
        <v>172298.50346800647</v>
      </c>
      <c r="BP104" s="74">
        <f>SIM_BASE!AC61</f>
        <v>112243.03233621526</v>
      </c>
      <c r="BQ104" s="74">
        <f>SIM_BASE!AD61</f>
        <v>96515.768492507981</v>
      </c>
      <c r="BR104" s="95">
        <f t="shared" si="132"/>
        <v>143365.50339285421</v>
      </c>
      <c r="BS104" s="75">
        <f>SIM_BASE!AE61</f>
        <v>8708.0048226064482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167.39056377010689</v>
      </c>
      <c r="AO105" s="74">
        <f>SIM_BASE!F68</f>
        <v>152.57994419990791</v>
      </c>
      <c r="AP105" s="74">
        <f>SIM_BASE!G68</f>
        <v>16.717968966357066</v>
      </c>
      <c r="AQ105" s="95">
        <f t="shared" si="126"/>
        <v>336.6884769363719</v>
      </c>
      <c r="AR105" s="75">
        <f>SIM_BASE!H68</f>
        <v>242.67117679262822</v>
      </c>
      <c r="AS105" s="74">
        <f>SIM_BASE!K68</f>
        <v>178.9371749574367</v>
      </c>
      <c r="AT105" s="74">
        <f>SIM_BASE!L68</f>
        <v>160.14512327917478</v>
      </c>
      <c r="AU105" s="74">
        <f>SIM_BASE!M68</f>
        <v>18.10678831000623</v>
      </c>
      <c r="AV105" s="95">
        <f t="shared" si="127"/>
        <v>357.18908654661766</v>
      </c>
      <c r="AW105" s="74">
        <f>SIM_BASE!N68</f>
        <v>36.124233999895544</v>
      </c>
      <c r="AX105" s="74">
        <f>SIM_BASE!O68</f>
        <v>2422.2848241801325</v>
      </c>
      <c r="AY105" s="98">
        <f t="shared" si="128"/>
        <v>2458.4090581800283</v>
      </c>
      <c r="AZ105" s="72">
        <f>SIM_BASE!V68</f>
        <v>-11.545611187329781</v>
      </c>
      <c r="BA105" s="72">
        <f>SIM_BASE!W68</f>
        <v>-7.5641790792668786</v>
      </c>
      <c r="BB105" s="72">
        <f>SIM_BASE!X68</f>
        <v>-1.3878193436491675</v>
      </c>
      <c r="BC105" s="88">
        <f t="shared" si="129"/>
        <v>-20.497609610245828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-2215.7368813873995</v>
      </c>
      <c r="BJ105" s="72">
        <f t="shared" si="111"/>
        <v>-2.0000000000207621E-3</v>
      </c>
      <c r="BK105" s="72">
        <f t="shared" si="112"/>
        <v>-1.999999999990564E-3</v>
      </c>
      <c r="BL105" s="72">
        <f t="shared" si="113"/>
        <v>-1.9999999999965592E-3</v>
      </c>
      <c r="BM105" s="88">
        <f t="shared" si="131"/>
        <v>-6.0000000000078853E-3</v>
      </c>
      <c r="BN105" s="73">
        <f t="shared" si="114"/>
        <v>-2.0000000004074536E-3</v>
      </c>
      <c r="BO105" s="74">
        <f>SIM_BASE!AB68</f>
        <v>196927.36328869936</v>
      </c>
      <c r="BP105" s="74">
        <f>SIM_BASE!AC68</f>
        <v>112666.78833323315</v>
      </c>
      <c r="BQ105" s="74">
        <f>SIM_BASE!AD68</f>
        <v>95399.038103591083</v>
      </c>
      <c r="BR105" s="95">
        <f t="shared" si="132"/>
        <v>154002.55782039891</v>
      </c>
      <c r="BS105" s="75">
        <f>SIM_BASE!AE68</f>
        <v>8985.5899967038786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159.24183846167622</v>
      </c>
      <c r="AO106" s="74">
        <f>SIM_BASE!F75</f>
        <v>165.32363314406476</v>
      </c>
      <c r="AP106" s="74">
        <f>SIM_BASE!G75</f>
        <v>18.638386123359915</v>
      </c>
      <c r="AQ106" s="95">
        <f t="shared" si="126"/>
        <v>343.20385772910089</v>
      </c>
      <c r="AR106" s="75">
        <f>SIM_BASE!H75</f>
        <v>259.67708015469901</v>
      </c>
      <c r="AS106" s="74">
        <f>SIM_BASE!K75</f>
        <v>170.69075737624416</v>
      </c>
      <c r="AT106" s="74">
        <f>SIM_BASE!L75</f>
        <v>174.08696432460812</v>
      </c>
      <c r="AU106" s="74">
        <f>SIM_BASE!M75</f>
        <v>20.053463627358312</v>
      </c>
      <c r="AV106" s="95">
        <f t="shared" si="127"/>
        <v>364.83118532821061</v>
      </c>
      <c r="AW106" s="74">
        <f>SIM_BASE!N75</f>
        <v>37.375659820676418</v>
      </c>
      <c r="AX106" s="74">
        <f>SIM_BASE!O75</f>
        <v>2515.8796427582865</v>
      </c>
      <c r="AY106" s="98">
        <f t="shared" si="128"/>
        <v>2553.255302578963</v>
      </c>
      <c r="AZ106" s="72">
        <f>SIM_BASE!V75</f>
        <v>-11.447918914567932</v>
      </c>
      <c r="BA106" s="72">
        <f>SIM_BASE!W75</f>
        <v>-8.7623311805434003</v>
      </c>
      <c r="BB106" s="72">
        <f>SIM_BASE!X75</f>
        <v>-1.4140775039983953</v>
      </c>
      <c r="BC106" s="88">
        <f t="shared" si="129"/>
        <v>-21.62432759910973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-2293.5772224242637</v>
      </c>
      <c r="BJ106" s="72">
        <f t="shared" si="111"/>
        <v>-2.0000000000083276E-3</v>
      </c>
      <c r="BK106" s="72">
        <f t="shared" si="112"/>
        <v>-1.9999999999603659E-3</v>
      </c>
      <c r="BL106" s="72">
        <f t="shared" si="113"/>
        <v>-2.0000000000016662E-3</v>
      </c>
      <c r="BM106" s="88">
        <f t="shared" si="131"/>
        <v>-5.9999999999703598E-3</v>
      </c>
      <c r="BN106" s="73">
        <f t="shared" si="114"/>
        <v>-2.0000000004074536E-3</v>
      </c>
      <c r="BO106" s="74">
        <f>SIM_BASE!AB75</f>
        <v>226794.20501699595</v>
      </c>
      <c r="BP106" s="74">
        <f>SIM_BASE!AC75</f>
        <v>112382.34460070339</v>
      </c>
      <c r="BQ106" s="74">
        <f>SIM_BASE!AD75</f>
        <v>93495.561426902277</v>
      </c>
      <c r="BR106" s="95">
        <f t="shared" si="132"/>
        <v>164873.20190129412</v>
      </c>
      <c r="BS106" s="75">
        <f>SIM_BASE!AE75</f>
        <v>9273.3393737002589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150.34367344333185</v>
      </c>
      <c r="AO107" s="74">
        <f>SIM_BASE!F82</f>
        <v>180.0947792189362</v>
      </c>
      <c r="AP107" s="74">
        <f>SIM_BASE!G82</f>
        <v>20.948523460544653</v>
      </c>
      <c r="AQ107" s="95">
        <f t="shared" si="126"/>
        <v>351.38697612281271</v>
      </c>
      <c r="AR107" s="75">
        <f>SIM_BASE!H82</f>
        <v>279.13020114673503</v>
      </c>
      <c r="AS107" s="74">
        <f>SIM_BASE!K82</f>
        <v>160.92653685944438</v>
      </c>
      <c r="AT107" s="74">
        <f>SIM_BASE!L82</f>
        <v>190.40065516525198</v>
      </c>
      <c r="AU107" s="74">
        <f>SIM_BASE!M82</f>
        <v>22.400153254326206</v>
      </c>
      <c r="AV107" s="95">
        <f t="shared" si="127"/>
        <v>373.72734527902259</v>
      </c>
      <c r="AW107" s="74">
        <f>SIM_BASE!N82</f>
        <v>38.673110608917938</v>
      </c>
      <c r="AX107" s="74">
        <f>SIM_BASE!O82</f>
        <v>2624.3234326106822</v>
      </c>
      <c r="AY107" s="98">
        <f t="shared" si="128"/>
        <v>2662.9965432196</v>
      </c>
      <c r="AZ107" s="72">
        <f>SIM_BASE!V82</f>
        <v>-10.58186341611251</v>
      </c>
      <c r="BA107" s="72">
        <f>SIM_BASE!W82</f>
        <v>-10.304875946315766</v>
      </c>
      <c r="BB107" s="72">
        <f>SIM_BASE!X82</f>
        <v>-1.4506297937815529</v>
      </c>
      <c r="BC107" s="88">
        <f t="shared" si="129"/>
        <v>-22.337369156209828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-2383.8653420728647</v>
      </c>
      <c r="BJ107" s="72">
        <f t="shared" si="111"/>
        <v>-2.0000000000207621E-3</v>
      </c>
      <c r="BK107" s="72">
        <f t="shared" si="112"/>
        <v>-2.0000000000136567E-3</v>
      </c>
      <c r="BL107" s="72">
        <f t="shared" si="113"/>
        <v>-2.0000000000001119E-3</v>
      </c>
      <c r="BM107" s="88">
        <f t="shared" si="131"/>
        <v>-6.0000000000345307E-3</v>
      </c>
      <c r="BN107" s="73">
        <f t="shared" si="114"/>
        <v>-2.0000000004074536E-3</v>
      </c>
      <c r="BO107" s="74">
        <f>SIM_BASE!AB82</f>
        <v>264245.43607749324</v>
      </c>
      <c r="BP107" s="74">
        <f>SIM_BASE!AC82</f>
        <v>111355.02429701845</v>
      </c>
      <c r="BQ107" s="74">
        <f>SIM_BASE!AD82</f>
        <v>90856.166575578085</v>
      </c>
      <c r="BR107" s="95">
        <f t="shared" si="132"/>
        <v>175960.80505496872</v>
      </c>
      <c r="BS107" s="75">
        <f>SIM_BASE!AE82</f>
        <v>9571.6336393954298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140.76845191379323</v>
      </c>
      <c r="AO108" s="74">
        <f>SIM_BASE!F89</f>
        <v>197.25850327596953</v>
      </c>
      <c r="AP108" s="74">
        <f>SIM_BASE!G89</f>
        <v>24.05860314569372</v>
      </c>
      <c r="AQ108" s="95">
        <f t="shared" si="126"/>
        <v>362.08555833545648</v>
      </c>
      <c r="AR108" s="75">
        <f>SIM_BASE!H89</f>
        <v>301.7629376688559</v>
      </c>
      <c r="AS108" s="74">
        <f>SIM_BASE!K89</f>
        <v>150.15825365244382</v>
      </c>
      <c r="AT108" s="74">
        <f>SIM_BASE!L89</f>
        <v>209.58134502309935</v>
      </c>
      <c r="AU108" s="74">
        <f>SIM_BASE!M89</f>
        <v>24.875004808380947</v>
      </c>
      <c r="AV108" s="95">
        <f t="shared" si="127"/>
        <v>384.6146034839241</v>
      </c>
      <c r="AW108" s="74">
        <f>SIM_BASE!N89</f>
        <v>40.038739785971082</v>
      </c>
      <c r="AX108" s="74">
        <f>SIM_BASE!O89</f>
        <v>2764.6099622690681</v>
      </c>
      <c r="AY108" s="98">
        <f t="shared" si="128"/>
        <v>2804.6487020550394</v>
      </c>
      <c r="AZ108" s="72">
        <f>SIM_BASE!V89</f>
        <v>-9.3888017386508107</v>
      </c>
      <c r="BA108" s="72">
        <f>SIM_BASE!W89</f>
        <v>-12.321841747129726</v>
      </c>
      <c r="BB108" s="72">
        <f>SIM_BASE!X89</f>
        <v>-0.81540166268722458</v>
      </c>
      <c r="BC108" s="88">
        <f t="shared" si="129"/>
        <v>-22.526045148467762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1E-3</v>
      </c>
      <c r="BH108" s="88">
        <f t="shared" si="130"/>
        <v>3.0000000000000001E-3</v>
      </c>
      <c r="BI108" s="75">
        <f>SIM_BASE!U89</f>
        <v>-2502.8847643861827</v>
      </c>
      <c r="BJ108" s="72">
        <f t="shared" si="111"/>
        <v>-1.9999999997791775E-3</v>
      </c>
      <c r="BK108" s="72">
        <f t="shared" si="112"/>
        <v>-2.0000000000882636E-3</v>
      </c>
      <c r="BL108" s="72">
        <f t="shared" si="113"/>
        <v>-2.0000000000022214E-3</v>
      </c>
      <c r="BM108" s="88">
        <f t="shared" si="131"/>
        <v>-5.9999999998696625E-3</v>
      </c>
      <c r="BN108" s="73">
        <f t="shared" si="114"/>
        <v>-2.000000000862201E-3</v>
      </c>
      <c r="BO108" s="74">
        <f>SIM_BASE!AB89</f>
        <v>311655.22955750895</v>
      </c>
      <c r="BP108" s="74">
        <f>SIM_BASE!AC89</f>
        <v>109778.92662308874</v>
      </c>
      <c r="BQ108" s="74">
        <f>SIM_BASE!AD89</f>
        <v>89078.59913020095</v>
      </c>
      <c r="BR108" s="95">
        <f t="shared" si="132"/>
        <v>187255.11209967348</v>
      </c>
      <c r="BS108" s="75">
        <f>SIM_BASE!AE89</f>
        <v>9880.868243031553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130.71998832423932</v>
      </c>
      <c r="AO109" s="78">
        <f>SIM_BASE!F96</f>
        <v>217.20288982883397</v>
      </c>
      <c r="AP109" s="78">
        <f>SIM_BASE!G96</f>
        <v>28.457004562726578</v>
      </c>
      <c r="AQ109" s="96">
        <f>SUM(AN109:AP109)</f>
        <v>376.37988271579985</v>
      </c>
      <c r="AR109" s="79">
        <f>SIM_BASE!H96</f>
        <v>328.23743183480792</v>
      </c>
      <c r="AS109" s="78">
        <f>SIM_BASE!K96</f>
        <v>138.67679110552771</v>
      </c>
      <c r="AT109" s="78">
        <f>SIM_BASE!L96</f>
        <v>232.23911195598203</v>
      </c>
      <c r="AU109" s="78">
        <f>SIM_BASE!M96</f>
        <v>27.239841200040594</v>
      </c>
      <c r="AV109" s="96">
        <f t="shared" ref="AV109" si="144">SUM(AS109:AU109)</f>
        <v>398.15574426155035</v>
      </c>
      <c r="AW109" s="78">
        <f>SIM_BASE!N96</f>
        <v>41.557711462606193</v>
      </c>
      <c r="AX109" s="78">
        <f>SIM_BASE!O96</f>
        <v>2953.7601112788652</v>
      </c>
      <c r="AY109" s="99">
        <f t="shared" ref="AY109" si="145">SUM(AW109:AX109)</f>
        <v>2995.3178227414714</v>
      </c>
      <c r="AZ109" s="76">
        <f>SIM_BASE!V96</f>
        <v>-7.9558027812883498</v>
      </c>
      <c r="BA109" s="76">
        <f>SIM_BASE!W96</f>
        <v>-15.035222127148035</v>
      </c>
      <c r="BB109" s="76">
        <f>SIM_BASE!X96</f>
        <v>-0.32966103235772654</v>
      </c>
      <c r="BC109" s="89">
        <f t="shared" ref="BC109" si="146">SUM(AZ109:BB109)</f>
        <v>-23.320685940794114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1.5488243950437108</v>
      </c>
      <c r="BH109" s="89">
        <f t="shared" ref="BH109" si="147">SUM(BE109:BG109)</f>
        <v>1.5508243950437108</v>
      </c>
      <c r="BI109" s="79">
        <f>SIM_BASE!U96</f>
        <v>-2667.0793909066624</v>
      </c>
      <c r="BJ109" s="76">
        <f t="shared" ref="BJ109" si="148">AN109-AS109-AZ109-BE109</f>
        <v>-2.0000000000385256E-3</v>
      </c>
      <c r="BK109" s="76">
        <f t="shared" ref="BK109" si="149">AO109-AT109-BA109-BF109</f>
        <v>-2.000000000015433E-3</v>
      </c>
      <c r="BL109" s="76">
        <f t="shared" ref="BL109" si="150">AP109-AU109-BB109-BG109</f>
        <v>-2.0000000000006679E-3</v>
      </c>
      <c r="BM109" s="89">
        <f t="shared" ref="BM109" si="151">SUM(BJ109:BL109)</f>
        <v>-6.0000000000546266E-3</v>
      </c>
      <c r="BN109" s="77">
        <f t="shared" ref="BN109" si="152">AR109-AW109-AX109-BD109-BI109</f>
        <v>-2.0000000013169483E-3</v>
      </c>
      <c r="BO109" s="78">
        <f>SIM_BASE!AB96</f>
        <v>372199.2070329347</v>
      </c>
      <c r="BP109" s="78">
        <f>SIM_BASE!AC96</f>
        <v>107763.67008227421</v>
      </c>
      <c r="BQ109" s="78">
        <f>SIM_BASE!AD96</f>
        <v>89045.561303972936</v>
      </c>
      <c r="BR109" s="96">
        <f t="shared" ref="BR109" si="153">SUMPRODUCT(BO109:BQ109,AS109:AU109)/AV109</f>
        <v>198585.39984273782</v>
      </c>
      <c r="BS109" s="79">
        <f>SIM_BASE!AE96</f>
        <v>10201.453557820741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-9033352.0278994441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U3:Y3"/>
    <mergeCell ref="Z3:AD3"/>
    <mergeCell ref="AE3:AI3"/>
    <mergeCell ref="B3:B5"/>
    <mergeCell ref="C3:C5"/>
    <mergeCell ref="D3:H3"/>
    <mergeCell ref="I3:O3"/>
    <mergeCell ref="P3:T3"/>
    <mergeCell ref="BJ3:BN3"/>
    <mergeCell ref="BO3:BS3"/>
    <mergeCell ref="BE3:BI3"/>
    <mergeCell ref="AL3:AL5"/>
    <mergeCell ref="AM3:AM5"/>
    <mergeCell ref="AN3:AR3"/>
    <mergeCell ref="AS3:AY3"/>
    <mergeCell ref="A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2020-04-28T22:45:03Z</dcterms:modified>
</cp:coreProperties>
</file>