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NNQue_Docs\2020\Sent to Linh 19Mar2020\VPM2018 Simulation (V04)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AC45" i="5" s="1"/>
  <c r="X116" i="6"/>
  <c r="E116" i="6"/>
  <c r="E46" i="2" s="1"/>
  <c r="I17" i="2"/>
  <c r="H17" i="2"/>
  <c r="K17" i="2"/>
  <c r="AA17" i="2"/>
  <c r="G17" i="2"/>
  <c r="L17" i="2"/>
  <c r="D17" i="2"/>
  <c r="F17" i="2"/>
  <c r="AW45" i="5"/>
  <c r="AU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M116" i="6"/>
  <c r="J116" i="6"/>
  <c r="J46" i="2" s="1"/>
  <c r="Y116" i="6"/>
  <c r="Q116" i="6"/>
  <c r="Z116" i="6"/>
  <c r="I58" i="5"/>
  <c r="M46" i="2" l="1"/>
  <c r="AQ45" i="5" s="1"/>
  <c r="AK45" i="5" s="1"/>
  <c r="Q17" i="2"/>
  <c r="X17" i="2"/>
  <c r="Z17" i="2"/>
  <c r="Y17" i="2"/>
  <c r="B17" i="2"/>
  <c r="E17" i="2"/>
  <c r="M17" i="2"/>
  <c r="C17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AG46" i="2" l="1"/>
  <c r="R17" i="2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l="1"/>
  <c r="CC9" i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C13" i="1" l="1"/>
  <c r="BH13" i="1"/>
  <c r="BH12" i="1"/>
  <c r="AY14" i="1"/>
  <c r="BC9" i="1"/>
  <c r="AY13" i="1"/>
  <c r="BC10" i="1"/>
  <c r="BH11" i="1"/>
  <c r="AY15" i="1"/>
  <c r="AY11" i="1"/>
  <c r="AY7" i="1"/>
  <c r="AY6" i="1"/>
  <c r="AY16" i="1"/>
  <c r="AV15" i="1"/>
  <c r="CF15" i="1" s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CB9" i="1" s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<sst xmlns="http://schemas.openxmlformats.org/spreadsheetml/2006/main" count="1624" uniqueCount="277">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</sst>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4256.6280924419825</c:v>
                </c:pt>
                <c:pt idx="28" formatCode="0">
                  <c:v>4394.2584044610503</c:v>
                </c:pt>
                <c:pt idx="29" formatCode="0">
                  <c:v>4570.4295967214248</c:v>
                </c:pt>
                <c:pt idx="30" formatCode="0">
                  <c:v>4773.3546738357236</c:v>
                </c:pt>
                <c:pt idx="31" formatCode="0">
                  <c:v>4999.2282128060733</c:v>
                </c:pt>
                <c:pt idx="32" formatCode="0">
                  <c:v>5255.7127836292912</c:v>
                </c:pt>
                <c:pt idx="33" formatCode="0">
                  <c:v>5546.1617420867651</c:v>
                </c:pt>
                <c:pt idx="34" formatCode="0">
                  <c:v>5892.3125819794277</c:v>
                </c:pt>
                <c:pt idx="35" formatCode="0">
                  <c:v>6289.1928062194629</c:v>
                </c:pt>
                <c:pt idx="36" formatCode="0">
                  <c:v>6742.917425622245</c:v>
                </c:pt>
                <c:pt idx="37" formatCode="0">
                  <c:v>7228.3187349214149</c:v>
                </c:pt>
                <c:pt idx="38" formatCode="0">
                  <c:v>7799.0957311912025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7584"/>
        <c:axId val="329497976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5222.0135541699919</c:v>
                </c:pt>
                <c:pt idx="28">
                  <c:v>5544.6318539669574</c:v>
                </c:pt>
                <c:pt idx="29">
                  <c:v>5795.581538739948</c:v>
                </c:pt>
                <c:pt idx="30">
                  <c:v>6084.0167082691933</c:v>
                </c:pt>
                <c:pt idx="31">
                  <c:v>6415.3378228496076</c:v>
                </c:pt>
                <c:pt idx="32">
                  <c:v>6795.1592895374415</c:v>
                </c:pt>
                <c:pt idx="33">
                  <c:v>7230.7880979615584</c:v>
                </c:pt>
                <c:pt idx="34">
                  <c:v>7627.4267359422856</c:v>
                </c:pt>
                <c:pt idx="35">
                  <c:v>8088.9434413563094</c:v>
                </c:pt>
                <c:pt idx="36">
                  <c:v>8629.9543755304694</c:v>
                </c:pt>
                <c:pt idx="37">
                  <c:v>9284.7236037359908</c:v>
                </c:pt>
                <c:pt idx="38">
                  <c:v>10082.886892605351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97584"/>
        <c:axId val="329497976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8543.3046718161386</c:v>
                </c:pt>
                <c:pt idx="28" formatCode="0">
                  <c:v>9268.8824303884903</c:v>
                </c:pt>
                <c:pt idx="29" formatCode="0">
                  <c:v>9822.0557857777712</c:v>
                </c:pt>
                <c:pt idx="30" formatCode="0">
                  <c:v>10408.11830565669</c:v>
                </c:pt>
                <c:pt idx="31" formatCode="0">
                  <c:v>11042.987177283165</c:v>
                </c:pt>
                <c:pt idx="32" formatCode="0">
                  <c:v>11716.392048540807</c:v>
                </c:pt>
                <c:pt idx="33" formatCode="0">
                  <c:v>12437.171826674396</c:v>
                </c:pt>
                <c:pt idx="34" formatCode="0">
                  <c:v>13230.898128410696</c:v>
                </c:pt>
                <c:pt idx="35" formatCode="0">
                  <c:v>14131.309920235748</c:v>
                </c:pt>
                <c:pt idx="36" formatCode="0">
                  <c:v>15172.320061249287</c:v>
                </c:pt>
                <c:pt idx="37" formatCode="0">
                  <c:v>16579.792336700746</c:v>
                </c:pt>
                <c:pt idx="38" formatCode="0">
                  <c:v>18395.542916823702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97584"/>
        <c:axId val="329497976"/>
      </c:lineChart>
      <c:catAx>
        <c:axId val="3294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97976"/>
        <c:crosses val="autoZero"/>
        <c:auto val="1"/>
        <c:lblAlgn val="ctr"/>
        <c:lblOffset val="100"/>
        <c:noMultiLvlLbl val="0"/>
      </c:catAx>
      <c:valAx>
        <c:axId val="32949797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9758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1647.104802952817</c:v>
                </c:pt>
                <c:pt idx="28" formatCode="0">
                  <c:v>1749.9374245314534</c:v>
                </c:pt>
                <c:pt idx="29" formatCode="0">
                  <c:v>1825.7467349180447</c:v>
                </c:pt>
                <c:pt idx="30" formatCode="0">
                  <c:v>1912.0351520426784</c:v>
                </c:pt>
                <c:pt idx="31" formatCode="0">
                  <c:v>2010.2935041200981</c:v>
                </c:pt>
                <c:pt idx="32" formatCode="0">
                  <c:v>2122.0449737502786</c:v>
                </c:pt>
                <c:pt idx="33" formatCode="0">
                  <c:v>2249.2950455933674</c:v>
                </c:pt>
                <c:pt idx="34" formatCode="0">
                  <c:v>2348.3610795348227</c:v>
                </c:pt>
                <c:pt idx="35" formatCode="0">
                  <c:v>2463.4667594518328</c:v>
                </c:pt>
                <c:pt idx="36" formatCode="0">
                  <c:v>2598.872407090515</c:v>
                </c:pt>
                <c:pt idx="37" formatCode="0">
                  <c:v>2764.0879378455847</c:v>
                </c:pt>
                <c:pt idx="38" formatCode="0">
                  <c:v>2967.2470761662121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1312"/>
        <c:axId val="329491704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561.87725419345975</c:v>
                </c:pt>
                <c:pt idx="28" formatCode="0">
                  <c:v>598.0539816307687</c:v>
                </c:pt>
                <c:pt idx="29" formatCode="0">
                  <c:v>616.30304110557415</c:v>
                </c:pt>
                <c:pt idx="30" formatCode="0">
                  <c:v>635.06465374555069</c:v>
                </c:pt>
                <c:pt idx="31" formatCode="0">
                  <c:v>654.37233036553653</c:v>
                </c:pt>
                <c:pt idx="32" formatCode="0">
                  <c:v>674.19514962805374</c:v>
                </c:pt>
                <c:pt idx="33" formatCode="0">
                  <c:v>694.55410447415056</c:v>
                </c:pt>
                <c:pt idx="34" formatCode="0">
                  <c:v>668.27828109955749</c:v>
                </c:pt>
                <c:pt idx="35" formatCode="0">
                  <c:v>637.40122400749021</c:v>
                </c:pt>
                <c:pt idx="36" formatCode="0">
                  <c:v>602.64458290966206</c:v>
                </c:pt>
                <c:pt idx="37" formatCode="0">
                  <c:v>565.09113635745518</c:v>
                </c:pt>
                <c:pt idx="38" formatCode="0">
                  <c:v>525.30313118242611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91312"/>
        <c:axId val="329491704"/>
      </c:barChart>
      <c:catAx>
        <c:axId val="3294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91704"/>
        <c:crosses val="autoZero"/>
        <c:auto val="1"/>
        <c:lblAlgn val="ctr"/>
        <c:lblOffset val="100"/>
        <c:noMultiLvlLbl val="0"/>
      </c:catAx>
      <c:valAx>
        <c:axId val="3294917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94913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17.201977244629735</c:v>
                </c:pt>
                <c:pt idx="28">
                  <c:v>18.068850196972516</c:v>
                </c:pt>
                <c:pt idx="29">
                  <c:v>18.637999382574474</c:v>
                </c:pt>
                <c:pt idx="30">
                  <c:v>19.297697359157446</c:v>
                </c:pt>
                <c:pt idx="31">
                  <c:v>20.059506210255776</c:v>
                </c:pt>
                <c:pt idx="32">
                  <c:v>20.9346705498271</c:v>
                </c:pt>
                <c:pt idx="33">
                  <c:v>21.938605765452223</c:v>
                </c:pt>
                <c:pt idx="34">
                  <c:v>22.645326113286583</c:v>
                </c:pt>
                <c:pt idx="35">
                  <c:v>23.486125594567209</c:v>
                </c:pt>
                <c:pt idx="36">
                  <c:v>24.496310829904065</c:v>
                </c:pt>
                <c:pt idx="37">
                  <c:v>25.690755307984727</c:v>
                </c:pt>
                <c:pt idx="38">
                  <c:v>27.101204093133621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9600"/>
        <c:axId val="367067248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2.6704261453872467</c:v>
                </c:pt>
                <c:pt idx="28" formatCode="0.0">
                  <c:v>2.7544270388583314</c:v>
                </c:pt>
                <c:pt idx="29" formatCode="0.0">
                  <c:v>2.8184289988624984</c:v>
                </c:pt>
                <c:pt idx="30" formatCode="0.0">
                  <c:v>2.8778834014999579</c:v>
                </c:pt>
                <c:pt idx="31" formatCode="0.0">
                  <c:v>2.9338810625465452</c:v>
                </c:pt>
                <c:pt idx="32" formatCode="0.0">
                  <c:v>2.9791680536740763</c:v>
                </c:pt>
                <c:pt idx="33" formatCode="0.0">
                  <c:v>3.014235999123974</c:v>
                </c:pt>
                <c:pt idx="34" formatCode="0.0">
                  <c:v>3.1558612332954592</c:v>
                </c:pt>
                <c:pt idx="35" formatCode="0.0">
                  <c:v>3.3136255004938686</c:v>
                </c:pt>
                <c:pt idx="36" formatCode="0.0">
                  <c:v>3.4860117359074274</c:v>
                </c:pt>
                <c:pt idx="37" formatCode="0.0">
                  <c:v>3.7148775263037268</c:v>
                </c:pt>
                <c:pt idx="38" formatCode="0.0">
                  <c:v>4.0220885705092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68816"/>
        <c:axId val="367071952"/>
      </c:lineChart>
      <c:catAx>
        <c:axId val="367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7071952"/>
        <c:crosses val="autoZero"/>
        <c:auto val="1"/>
        <c:lblAlgn val="ctr"/>
        <c:lblOffset val="100"/>
        <c:noMultiLvlLbl val="0"/>
      </c:catAx>
      <c:valAx>
        <c:axId val="367071952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7068816"/>
        <c:crosses val="autoZero"/>
        <c:crossBetween val="between"/>
      </c:valAx>
      <c:valAx>
        <c:axId val="367067248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67069600"/>
        <c:crosses val="max"/>
        <c:crossBetween val="between"/>
      </c:valAx>
      <c:catAx>
        <c:axId val="36706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6724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1647.104802952817</c:v>
                </c:pt>
                <c:pt idx="2">
                  <c:v>1749.9374245314534</c:v>
                </c:pt>
                <c:pt idx="3">
                  <c:v>1825.7467349180447</c:v>
                </c:pt>
                <c:pt idx="4">
                  <c:v>1912.0351520426784</c:v>
                </c:pt>
                <c:pt idx="5">
                  <c:v>2010.2935041200981</c:v>
                </c:pt>
                <c:pt idx="6">
                  <c:v>2122.0449737502786</c:v>
                </c:pt>
                <c:pt idx="7">
                  <c:v>2249.2950455933674</c:v>
                </c:pt>
                <c:pt idx="8">
                  <c:v>2348.3610795348227</c:v>
                </c:pt>
                <c:pt idx="9">
                  <c:v>2463.4667594518328</c:v>
                </c:pt>
                <c:pt idx="10">
                  <c:v>2598.872407090515</c:v>
                </c:pt>
                <c:pt idx="11">
                  <c:v>2764.0879378455847</c:v>
                </c:pt>
                <c:pt idx="12">
                  <c:v>2967.2470761662121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7065680"/>
        <c:axId val="367066464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103779.88791722326</c:v>
                </c:pt>
                <c:pt idx="2">
                  <c:v>111305.41764158059</c:v>
                </c:pt>
                <c:pt idx="3">
                  <c:v>116007.93810386771</c:v>
                </c:pt>
                <c:pt idx="4">
                  <c:v>120234.38998472494</c:v>
                </c:pt>
                <c:pt idx="5">
                  <c:v>123890.94040290859</c:v>
                </c:pt>
                <c:pt idx="6">
                  <c:v>126901.44602113415</c:v>
                </c:pt>
                <c:pt idx="7">
                  <c:v>129204.76719874733</c:v>
                </c:pt>
                <c:pt idx="8">
                  <c:v>135045.2658047119</c:v>
                </c:pt>
                <c:pt idx="9">
                  <c:v>140460.02978680943</c:v>
                </c:pt>
                <c:pt idx="10">
                  <c:v>145245.84599448545</c:v>
                </c:pt>
                <c:pt idx="11">
                  <c:v>149672.50895221083</c:v>
                </c:pt>
                <c:pt idx="12">
                  <c:v>153663.88683969155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69208"/>
        <c:axId val="367072736"/>
      </c:lineChart>
      <c:catAx>
        <c:axId val="3670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66464"/>
        <c:crosses val="autoZero"/>
        <c:auto val="1"/>
        <c:lblAlgn val="ctr"/>
        <c:lblOffset val="100"/>
        <c:noMultiLvlLbl val="0"/>
      </c:catAx>
      <c:valAx>
        <c:axId val="3670664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65680"/>
        <c:crosses val="autoZero"/>
        <c:crossBetween val="between"/>
      </c:valAx>
      <c:valAx>
        <c:axId val="367072736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69208"/>
        <c:crosses val="max"/>
        <c:crossBetween val="between"/>
      </c:valAx>
      <c:catAx>
        <c:axId val="367069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7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C102" activePane="bottomRight" state="frozen"/>
      <selection pane="topRight" activeCell="C1" sqref="C1"/>
      <selection pane="bottomLeft" activeCell="A6" sqref="A6"/>
      <selection pane="bottomRight" activeCell="N114" sqref="N114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204.68165378641436</v>
      </c>
      <c r="F13" s="8">
        <v>82.705163633654024</v>
      </c>
      <c r="G13" s="8">
        <v>9.4320738497281571</v>
      </c>
      <c r="H13" s="9">
        <v>1557.8459496545759</v>
      </c>
      <c r="I13" s="6" t="s">
        <v>171</v>
      </c>
      <c r="J13" s="27" t="s">
        <v>0</v>
      </c>
      <c r="K13" s="7">
        <v>176.94699349883561</v>
      </c>
      <c r="L13" s="8">
        <v>70.324333872811081</v>
      </c>
      <c r="M13" s="8">
        <v>9.2144636171702334</v>
      </c>
      <c r="N13" s="8">
        <v>57.135681512141389</v>
      </c>
      <c r="O13" s="9">
        <v>1887.5876068790403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-386.8763387366057</v>
      </c>
      <c r="V13" s="7">
        <v>27.735660287578828</v>
      </c>
      <c r="W13" s="8">
        <v>12.381829760842924</v>
      </c>
      <c r="X13" s="8">
        <v>0.21861023255792478</v>
      </c>
      <c r="Y13" s="9">
        <v>1E-3</v>
      </c>
      <c r="Z13" s="6" t="s">
        <v>171</v>
      </c>
      <c r="AA13" s="27" t="s">
        <v>0</v>
      </c>
      <c r="AB13" s="14">
        <v>100211.89744261527</v>
      </c>
      <c r="AC13" s="15">
        <v>95757.867445788448</v>
      </c>
      <c r="AD13" s="15">
        <v>94506.658710652875</v>
      </c>
      <c r="AE13" s="16">
        <v>7356.6146416756901</v>
      </c>
      <c r="AF13" s="143">
        <f t="shared" si="0"/>
        <v>256.48579098881692</v>
      </c>
      <c r="AG13" s="144">
        <f t="shared" si="1"/>
        <v>1944.7232883911818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12.986798525543424</v>
      </c>
      <c r="F14" s="12">
        <v>315.82759550290615</v>
      </c>
      <c r="G14" s="12">
        <v>36.764217061528711</v>
      </c>
      <c r="H14" s="13">
        <v>328.32507324364872</v>
      </c>
      <c r="I14" s="10" t="s">
        <v>171</v>
      </c>
      <c r="J14" s="28" t="s">
        <v>1</v>
      </c>
      <c r="K14" s="11">
        <v>67.509323295302977</v>
      </c>
      <c r="L14" s="12">
        <v>392.82398731970966</v>
      </c>
      <c r="M14" s="12">
        <v>38.350658179671754</v>
      </c>
      <c r="N14" s="12">
        <v>39.590474504683819</v>
      </c>
      <c r="O14" s="13">
        <v>3123.890748485021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-2835.1551497460559</v>
      </c>
      <c r="V14" s="11">
        <v>-54.52152476975963</v>
      </c>
      <c r="W14" s="12">
        <v>-76.995391816803519</v>
      </c>
      <c r="X14" s="12">
        <v>-1.5854411181430335</v>
      </c>
      <c r="Y14" s="13">
        <v>1E-3</v>
      </c>
      <c r="Z14" s="10" t="s">
        <v>171</v>
      </c>
      <c r="AA14" s="28" t="s">
        <v>1</v>
      </c>
      <c r="AB14" s="17">
        <v>131632.38813687745</v>
      </c>
      <c r="AC14" s="18">
        <v>95702.014949617878</v>
      </c>
      <c r="AD14" s="18">
        <v>95781.544290231963</v>
      </c>
      <c r="AE14" s="19">
        <v>6992.717470032414</v>
      </c>
      <c r="AF14" s="145">
        <f t="shared" si="0"/>
        <v>498.6839687946844</v>
      </c>
      <c r="AG14" s="146">
        <f t="shared" si="1"/>
        <v>3163.4812229897047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89.05341848328132</v>
      </c>
      <c r="F15" s="12">
        <v>86.125504141509253</v>
      </c>
      <c r="G15" s="12">
        <v>6.9974938925982082</v>
      </c>
      <c r="H15" s="13">
        <v>423.05826879736992</v>
      </c>
      <c r="I15" s="10" t="s">
        <v>171</v>
      </c>
      <c r="J15" s="28" t="s">
        <v>2</v>
      </c>
      <c r="K15" s="11">
        <v>70.765091414396466</v>
      </c>
      <c r="L15" s="12">
        <v>84.954183894917875</v>
      </c>
      <c r="M15" s="12">
        <v>7.6663944242671489</v>
      </c>
      <c r="N15" s="12">
        <v>45.030893312510969</v>
      </c>
      <c r="O15" s="13">
        <v>1319.4490566314998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-941.42068114664085</v>
      </c>
      <c r="V15" s="11">
        <v>18.289327068884838</v>
      </c>
      <c r="W15" s="12">
        <v>1.1723202465913702</v>
      </c>
      <c r="X15" s="12">
        <v>-0.66790053166893937</v>
      </c>
      <c r="Y15" s="13">
        <v>1E-3</v>
      </c>
      <c r="Z15" s="10" t="s">
        <v>171</v>
      </c>
      <c r="AA15" s="28" t="s">
        <v>2</v>
      </c>
      <c r="AB15" s="17">
        <v>130289.90785359708</v>
      </c>
      <c r="AC15" s="18">
        <v>93845.630446187133</v>
      </c>
      <c r="AD15" s="18">
        <v>97125.033163083048</v>
      </c>
      <c r="AE15" s="19">
        <v>7387.7308134384975</v>
      </c>
      <c r="AF15" s="145">
        <f t="shared" si="0"/>
        <v>163.38566973358149</v>
      </c>
      <c r="AG15" s="146">
        <f t="shared" si="1"/>
        <v>1364.4799499440107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56.27126901157385</v>
      </c>
      <c r="F16" s="12">
        <v>61.815253185339657</v>
      </c>
      <c r="G16" s="12">
        <v>5.6423821593108974</v>
      </c>
      <c r="H16" s="13">
        <v>316.08454882285571</v>
      </c>
      <c r="I16" s="10" t="s">
        <v>171</v>
      </c>
      <c r="J16" s="28" t="s">
        <v>3</v>
      </c>
      <c r="K16" s="11">
        <v>55.010602358267022</v>
      </c>
      <c r="L16" s="12">
        <v>71.281679544793718</v>
      </c>
      <c r="M16" s="12">
        <v>7.3710017491664255</v>
      </c>
      <c r="N16" s="12">
        <v>22.136785618512974</v>
      </c>
      <c r="O16" s="13">
        <v>907.1386595088884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-604.6075607309441</v>
      </c>
      <c r="V16" s="11">
        <v>1.2616666533068361</v>
      </c>
      <c r="W16" s="12">
        <v>-9.4654263594540637</v>
      </c>
      <c r="X16" s="12">
        <v>-1.727619589855496</v>
      </c>
      <c r="Y16" s="13">
        <v>-8.5813355736015584</v>
      </c>
      <c r="Z16" s="10" t="s">
        <v>171</v>
      </c>
      <c r="AA16" s="28" t="s">
        <v>3</v>
      </c>
      <c r="AB16" s="17">
        <v>127574.87218691394</v>
      </c>
      <c r="AC16" s="18">
        <v>95046.83156291538</v>
      </c>
      <c r="AD16" s="18">
        <v>96362.515488739213</v>
      </c>
      <c r="AE16" s="19">
        <v>7729.3731175741177</v>
      </c>
      <c r="AF16" s="145">
        <f t="shared" si="0"/>
        <v>133.66328365222716</v>
      </c>
      <c r="AG16" s="146">
        <f t="shared" si="1"/>
        <v>929.27544512740133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44.625966257335705</v>
      </c>
      <c r="F17" s="12">
        <v>81.728417795698675</v>
      </c>
      <c r="G17" s="12">
        <v>7.6920463288798038</v>
      </c>
      <c r="H17" s="13">
        <v>1075.2589994386412</v>
      </c>
      <c r="I17" s="10" t="s">
        <v>171</v>
      </c>
      <c r="J17" s="28" t="s">
        <v>4</v>
      </c>
      <c r="K17" s="11">
        <v>23.721838686901794</v>
      </c>
      <c r="L17" s="12">
        <v>54.37156433612563</v>
      </c>
      <c r="M17" s="12">
        <v>6.0694136556696643</v>
      </c>
      <c r="N17" s="12">
        <v>24.309115694320198</v>
      </c>
      <c r="O17" s="13">
        <v>1042.3675481707196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20.905127570433908</v>
      </c>
      <c r="W17" s="12">
        <v>27.357853459573075</v>
      </c>
      <c r="X17" s="12">
        <v>1.6236326732101396</v>
      </c>
      <c r="Y17" s="13">
        <v>8.5833355736015573</v>
      </c>
      <c r="Z17" s="10" t="s">
        <v>171</v>
      </c>
      <c r="AA17" s="28" t="s">
        <v>4</v>
      </c>
      <c r="AB17" s="17">
        <v>128789.77626452656</v>
      </c>
      <c r="AC17" s="18">
        <v>91791.422230763565</v>
      </c>
      <c r="AD17" s="18">
        <v>94807.860590298194</v>
      </c>
      <c r="AE17" s="19">
        <v>7216.1439418965647</v>
      </c>
      <c r="AF17" s="145">
        <f t="shared" si="0"/>
        <v>84.162816678697084</v>
      </c>
      <c r="AG17" s="146">
        <f t="shared" si="1"/>
        <v>1066.6766638650397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5.6079223352982295</v>
      </c>
      <c r="F18" s="12">
        <v>251.05521975277821</v>
      </c>
      <c r="G18" s="12">
        <v>29.788156777348167</v>
      </c>
      <c r="H18" s="13">
        <v>388.73494768160447</v>
      </c>
      <c r="I18" s="10" t="s">
        <v>171</v>
      </c>
      <c r="J18" s="28" t="s">
        <v>5</v>
      </c>
      <c r="K18" s="11">
        <v>30.136851961254987</v>
      </c>
      <c r="L18" s="12">
        <v>201.59250923798029</v>
      </c>
      <c r="M18" s="12">
        <v>26.088543349765704</v>
      </c>
      <c r="N18" s="12">
        <v>37.571320712915274</v>
      </c>
      <c r="O18" s="13">
        <v>2470.1007233996816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-2118.9360964309922</v>
      </c>
      <c r="V18" s="11">
        <v>-24.527929625956794</v>
      </c>
      <c r="W18" s="12">
        <v>49.463710514797846</v>
      </c>
      <c r="X18" s="12">
        <v>3.7006134275824714</v>
      </c>
      <c r="Y18" s="13">
        <v>1E-3</v>
      </c>
      <c r="Z18" s="10" t="s">
        <v>171</v>
      </c>
      <c r="AA18" s="28" t="s">
        <v>5</v>
      </c>
      <c r="AB18" s="17">
        <v>130285.49015165337</v>
      </c>
      <c r="AC18" s="18">
        <v>95270.385869132515</v>
      </c>
      <c r="AD18" s="18">
        <v>93714.040162942227</v>
      </c>
      <c r="AE18" s="19">
        <v>6870.1343780056022</v>
      </c>
      <c r="AF18" s="145">
        <f t="shared" si="0"/>
        <v>257.81790454900101</v>
      </c>
      <c r="AG18" s="146">
        <f t="shared" si="1"/>
        <v>2507.6720441125967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148.65022579401287</v>
      </c>
      <c r="F19" s="22">
        <v>99.363397637413101</v>
      </c>
      <c r="G19" s="22">
        <v>10.290627040664281</v>
      </c>
      <c r="H19" s="23">
        <v>167.32030480328672</v>
      </c>
      <c r="I19" s="20" t="s">
        <v>171</v>
      </c>
      <c r="J19" s="29" t="s">
        <v>6</v>
      </c>
      <c r="K19" s="21">
        <v>137.78655297850088</v>
      </c>
      <c r="L19" s="22">
        <v>103.27229344296072</v>
      </c>
      <c r="M19" s="22">
        <v>11.846522134347349</v>
      </c>
      <c r="N19" s="22">
        <v>29.921435449275066</v>
      </c>
      <c r="O19" s="23">
        <v>1793.7097143789122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-1656.3098450249006</v>
      </c>
      <c r="V19" s="21">
        <v>10.864672815512018</v>
      </c>
      <c r="W19" s="22">
        <v>-3.9078958055476307</v>
      </c>
      <c r="X19" s="22">
        <v>-1.5548950936830677</v>
      </c>
      <c r="Y19" s="23">
        <v>1E-3</v>
      </c>
      <c r="Z19" s="20" t="s">
        <v>171</v>
      </c>
      <c r="AA19" s="29" t="s">
        <v>6</v>
      </c>
      <c r="AB19" s="24">
        <v>129529.86191823587</v>
      </c>
      <c r="AC19" s="25">
        <v>95319.736477616651</v>
      </c>
      <c r="AD19" s="25">
        <v>94132.937811031705</v>
      </c>
      <c r="AE19" s="26">
        <v>6861.874196503064</v>
      </c>
      <c r="AF19" s="147">
        <f t="shared" si="0"/>
        <v>252.90536855580893</v>
      </c>
      <c r="AG19" s="148">
        <f t="shared" si="1"/>
        <v>1823.6311498281873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238.74976760854102</v>
      </c>
      <c r="F20" s="8">
        <v>87.399824043078013</v>
      </c>
      <c r="G20" s="8">
        <v>9.3878373251299259</v>
      </c>
      <c r="H20" s="9">
        <v>1610.4950536057163</v>
      </c>
      <c r="I20" s="6" t="s">
        <v>172</v>
      </c>
      <c r="J20" s="27" t="s">
        <v>0</v>
      </c>
      <c r="K20" s="7">
        <v>165.67255974058088</v>
      </c>
      <c r="L20" s="8">
        <v>76.107991389841999</v>
      </c>
      <c r="M20" s="8">
        <v>9.3689665692283537</v>
      </c>
      <c r="N20" s="8">
        <v>61.905113118558909</v>
      </c>
      <c r="O20" s="9">
        <v>2206.0483044499742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-657.457363962817</v>
      </c>
      <c r="V20" s="7">
        <v>73.07820786796016</v>
      </c>
      <c r="W20" s="8">
        <v>11.292832653235985</v>
      </c>
      <c r="X20" s="8">
        <v>1.9870755901572282E-2</v>
      </c>
      <c r="Y20" s="9">
        <v>1E-3</v>
      </c>
      <c r="Z20" s="6" t="s">
        <v>172</v>
      </c>
      <c r="AA20" s="27" t="s">
        <v>0</v>
      </c>
      <c r="AB20" s="14">
        <v>129087.61381479577</v>
      </c>
      <c r="AC20" s="15">
        <v>102758.90609583302</v>
      </c>
      <c r="AD20" s="15">
        <v>92467.408428548966</v>
      </c>
      <c r="AE20" s="16">
        <v>7564.6318530832541</v>
      </c>
      <c r="AF20" s="143">
        <f t="shared" si="0"/>
        <v>251.14951769965123</v>
      </c>
      <c r="AG20" s="144">
        <f t="shared" si="1"/>
        <v>2267.953417568533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12.874696557416442</v>
      </c>
      <c r="F21" s="12">
        <v>337.30955342674434</v>
      </c>
      <c r="G21" s="12">
        <v>37.019510872294276</v>
      </c>
      <c r="H21" s="13">
        <v>337.7204467596523</v>
      </c>
      <c r="I21" s="10" t="s">
        <v>172</v>
      </c>
      <c r="J21" s="28" t="s">
        <v>1</v>
      </c>
      <c r="K21" s="11">
        <v>76.299793162227644</v>
      </c>
      <c r="L21" s="12">
        <v>421.72430061948205</v>
      </c>
      <c r="M21" s="12">
        <v>38.528093397855692</v>
      </c>
      <c r="N21" s="12">
        <v>40.787578427198511</v>
      </c>
      <c r="O21" s="13">
        <v>3301.2222380052913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-3004.2883696728377</v>
      </c>
      <c r="V21" s="11">
        <v>-63.424096604811204</v>
      </c>
      <c r="W21" s="12">
        <v>-84.413747192737603</v>
      </c>
      <c r="X21" s="12">
        <v>-1.5075825255614093</v>
      </c>
      <c r="Y21" s="13">
        <v>1E-3</v>
      </c>
      <c r="Z21" s="10" t="s">
        <v>172</v>
      </c>
      <c r="AA21" s="28" t="s">
        <v>1</v>
      </c>
      <c r="AB21" s="17">
        <v>130430.87271592313</v>
      </c>
      <c r="AC21" s="18">
        <v>102489.146874584</v>
      </c>
      <c r="AD21" s="18">
        <v>93742.786520977184</v>
      </c>
      <c r="AE21" s="19">
        <v>7200.812877879348</v>
      </c>
      <c r="AF21" s="145">
        <f t="shared" si="0"/>
        <v>536.55218717956541</v>
      </c>
      <c r="AG21" s="146">
        <f t="shared" si="1"/>
        <v>3342.00981643249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88.247412860277294</v>
      </c>
      <c r="F22" s="12">
        <v>92.208947570304957</v>
      </c>
      <c r="G22" s="12">
        <v>7.0491214898556418</v>
      </c>
      <c r="H22" s="13">
        <v>434.74822936575561</v>
      </c>
      <c r="I22" s="10" t="s">
        <v>172</v>
      </c>
      <c r="J22" s="28" t="s">
        <v>2</v>
      </c>
      <c r="K22" s="11">
        <v>82.229634104639203</v>
      </c>
      <c r="L22" s="12">
        <v>92.088559880761949</v>
      </c>
      <c r="M22" s="12">
        <v>7.8370743343390696</v>
      </c>
      <c r="N22" s="12">
        <v>45.793347214033986</v>
      </c>
      <c r="O22" s="13">
        <v>1356.6872343969249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-967.7313522452032</v>
      </c>
      <c r="V22" s="11">
        <v>6.0187787556381815</v>
      </c>
      <c r="W22" s="12">
        <v>0.12138768954301773</v>
      </c>
      <c r="X22" s="12">
        <v>-0.78695284448342839</v>
      </c>
      <c r="Y22" s="13">
        <v>1E-3</v>
      </c>
      <c r="Z22" s="10" t="s">
        <v>172</v>
      </c>
      <c r="AA22" s="28" t="s">
        <v>2</v>
      </c>
      <c r="AB22" s="17">
        <v>129071.2904734094</v>
      </c>
      <c r="AC22" s="18">
        <v>100779.53322921583</v>
      </c>
      <c r="AD22" s="18">
        <v>95085.248271760109</v>
      </c>
      <c r="AE22" s="19">
        <v>7595.8167345828797</v>
      </c>
      <c r="AF22" s="145">
        <f t="shared" si="0"/>
        <v>182.1552683197402</v>
      </c>
      <c r="AG22" s="146">
        <f t="shared" si="1"/>
        <v>1402.4805816109588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57.269344727150369</v>
      </c>
      <c r="F23" s="12">
        <v>66.036435519434491</v>
      </c>
      <c r="G23" s="12">
        <v>5.6743750433833524</v>
      </c>
      <c r="H23" s="13">
        <v>325.88210574545258</v>
      </c>
      <c r="I23" s="10" t="s">
        <v>172</v>
      </c>
      <c r="J23" s="28" t="s">
        <v>3</v>
      </c>
      <c r="K23" s="11">
        <v>60.464801247496062</v>
      </c>
      <c r="L23" s="12">
        <v>76.036324325124752</v>
      </c>
      <c r="M23" s="12">
        <v>7.4156847884450183</v>
      </c>
      <c r="N23" s="12">
        <v>22.307649903905052</v>
      </c>
      <c r="O23" s="13">
        <v>951.90627551429225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-644.89146797897524</v>
      </c>
      <c r="V23" s="11">
        <v>-3.1944565203456761</v>
      </c>
      <c r="W23" s="12">
        <v>-9.9988888056902443</v>
      </c>
      <c r="X23" s="12">
        <v>-1.7403097450616647</v>
      </c>
      <c r="Y23" s="13">
        <v>-3.4383516937695338</v>
      </c>
      <c r="Z23" s="10" t="s">
        <v>172</v>
      </c>
      <c r="AA23" s="28" t="s">
        <v>3</v>
      </c>
      <c r="AB23" s="17">
        <v>131935.071173798</v>
      </c>
      <c r="AC23" s="18">
        <v>102051.00499700123</v>
      </c>
      <c r="AD23" s="18">
        <v>94323.447453774759</v>
      </c>
      <c r="AE23" s="19">
        <v>7937.3969726260075</v>
      </c>
      <c r="AF23" s="145">
        <f t="shared" si="0"/>
        <v>143.91681036106584</v>
      </c>
      <c r="AG23" s="146">
        <f t="shared" si="1"/>
        <v>974.21392541819728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44.959344208200484</v>
      </c>
      <c r="F24" s="12">
        <v>87.296912126709842</v>
      </c>
      <c r="G24" s="12">
        <v>7.7319939236527224</v>
      </c>
      <c r="H24" s="13">
        <v>1110.9541091976641</v>
      </c>
      <c r="I24" s="10" t="s">
        <v>172</v>
      </c>
      <c r="J24" s="28" t="s">
        <v>4</v>
      </c>
      <c r="K24" s="11">
        <v>26.159142818342907</v>
      </c>
      <c r="L24" s="12">
        <v>57.659013500268472</v>
      </c>
      <c r="M24" s="12">
        <v>6.1561286096838614</v>
      </c>
      <c r="N24" s="12">
        <v>25.324496106959021</v>
      </c>
      <c r="O24" s="13">
        <v>1090.6772382541153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-8.4859768571799314</v>
      </c>
      <c r="V24" s="11">
        <v>18.801201389857582</v>
      </c>
      <c r="W24" s="12">
        <v>29.638898626441375</v>
      </c>
      <c r="X24" s="12">
        <v>1.5768653139688624</v>
      </c>
      <c r="Y24" s="13">
        <v>3.4403516937695335</v>
      </c>
      <c r="Z24" s="10" t="s">
        <v>172</v>
      </c>
      <c r="AA24" s="28" t="s">
        <v>4</v>
      </c>
      <c r="AB24" s="17">
        <v>131075.57923845711</v>
      </c>
      <c r="AC24" s="18">
        <v>98515.516066652955</v>
      </c>
      <c r="AD24" s="18">
        <v>92769.819930214362</v>
      </c>
      <c r="AE24" s="19">
        <v>7430.5121532035146</v>
      </c>
      <c r="AF24" s="145">
        <f t="shared" si="0"/>
        <v>89.974284928295248</v>
      </c>
      <c r="AG24" s="146">
        <f t="shared" si="1"/>
        <v>1116.0017343610743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5.649261316272689</v>
      </c>
      <c r="F25" s="12">
        <v>268.34810288320392</v>
      </c>
      <c r="G25" s="12">
        <v>29.945316285073691</v>
      </c>
      <c r="H25" s="13">
        <v>401.61360502159459</v>
      </c>
      <c r="I25" s="10" t="s">
        <v>172</v>
      </c>
      <c r="J25" s="28" t="s">
        <v>5</v>
      </c>
      <c r="K25" s="11">
        <v>32.471086069116332</v>
      </c>
      <c r="L25" s="12">
        <v>211.14233590498264</v>
      </c>
      <c r="M25" s="12">
        <v>26.028494996541415</v>
      </c>
      <c r="N25" s="12">
        <v>39.717385166077115</v>
      </c>
      <c r="O25" s="13">
        <v>2628.0746468080943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-2266.1774269525768</v>
      </c>
      <c r="V25" s="11">
        <v>-26.820824752843606</v>
      </c>
      <c r="W25" s="12">
        <v>57.20676697822131</v>
      </c>
      <c r="X25" s="12">
        <v>3.917821288532275</v>
      </c>
      <c r="Y25" s="13">
        <v>1E-3</v>
      </c>
      <c r="Z25" s="10" t="s">
        <v>172</v>
      </c>
      <c r="AA25" s="28" t="s">
        <v>5</v>
      </c>
      <c r="AB25" s="17">
        <v>132586.31930452448</v>
      </c>
      <c r="AC25" s="18">
        <v>102394.42445442951</v>
      </c>
      <c r="AD25" s="18">
        <v>91676.633855520791</v>
      </c>
      <c r="AE25" s="19">
        <v>7077.8665088676407</v>
      </c>
      <c r="AF25" s="145">
        <f t="shared" si="0"/>
        <v>269.64191697064041</v>
      </c>
      <c r="AG25" s="146">
        <f t="shared" si="1"/>
        <v>2667.7920319741716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150.3041543529103</v>
      </c>
      <c r="F26" s="22">
        <v>106.13247543639829</v>
      </c>
      <c r="G26" s="22">
        <v>10.343036955421312</v>
      </c>
      <c r="H26" s="23">
        <v>172.8448547652155</v>
      </c>
      <c r="I26" s="20" t="s">
        <v>172</v>
      </c>
      <c r="J26" s="29" t="s">
        <v>6</v>
      </c>
      <c r="K26" s="21">
        <v>154.75696448836572</v>
      </c>
      <c r="L26" s="22">
        <v>109.97372538541214</v>
      </c>
      <c r="M26" s="22">
        <v>11.816749198717519</v>
      </c>
      <c r="N26" s="22">
        <v>30.926006250730701</v>
      </c>
      <c r="O26" s="23">
        <v>1861.7703212333854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-1719.8504727189006</v>
      </c>
      <c r="V26" s="21">
        <v>-4.4518101354554283</v>
      </c>
      <c r="W26" s="22">
        <v>-3.8402499490138369</v>
      </c>
      <c r="X26" s="22">
        <v>-1.4727122432962079</v>
      </c>
      <c r="Y26" s="23">
        <v>1E-3</v>
      </c>
      <c r="Z26" s="20" t="s">
        <v>172</v>
      </c>
      <c r="AA26" s="29" t="s">
        <v>6</v>
      </c>
      <c r="AB26" s="24">
        <v>132558.3919791643</v>
      </c>
      <c r="AC26" s="25">
        <v>102284.24385887349</v>
      </c>
      <c r="AD26" s="25">
        <v>92091.691293568947</v>
      </c>
      <c r="AE26" s="26">
        <v>7069.9236995544989</v>
      </c>
      <c r="AF26" s="147">
        <f t="shared" si="0"/>
        <v>276.54743907249537</v>
      </c>
      <c r="AG26" s="148">
        <f t="shared" si="1"/>
        <v>1892.6963274841162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246.17635753270858</v>
      </c>
      <c r="F27" s="8">
        <v>91.577896072507414</v>
      </c>
      <c r="G27" s="8">
        <v>9.9680491025344971</v>
      </c>
      <c r="H27" s="9">
        <v>1671.3973474875445</v>
      </c>
      <c r="I27" s="6" t="s">
        <v>173</v>
      </c>
      <c r="J27" s="27" t="s">
        <v>0</v>
      </c>
      <c r="K27" s="7">
        <v>170.16763680688956</v>
      </c>
      <c r="L27" s="8">
        <v>79.795538755055972</v>
      </c>
      <c r="M27" s="8">
        <v>9.912657957805532</v>
      </c>
      <c r="N27" s="8">
        <v>62.63367930369143</v>
      </c>
      <c r="O27" s="9">
        <v>2309.8930003032892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-701.12833211943598</v>
      </c>
      <c r="V27" s="7">
        <v>76.009720725818994</v>
      </c>
      <c r="W27" s="8">
        <v>11.783357317451426</v>
      </c>
      <c r="X27" s="8">
        <v>5.6391144728963227E-2</v>
      </c>
      <c r="Y27" s="9">
        <v>1E-3</v>
      </c>
      <c r="Z27" s="6" t="s">
        <v>173</v>
      </c>
      <c r="AA27" s="27" t="s">
        <v>0</v>
      </c>
      <c r="AB27" s="14">
        <v>136538.81253149617</v>
      </c>
      <c r="AC27" s="15">
        <v>106269.85290110123</v>
      </c>
      <c r="AD27" s="15">
        <v>95092.996479000372</v>
      </c>
      <c r="AE27" s="16">
        <v>7808.4531248861313</v>
      </c>
      <c r="AF27" s="143">
        <f t="shared" si="0"/>
        <v>259.8758335197511</v>
      </c>
      <c r="AG27" s="144">
        <f t="shared" si="1"/>
        <v>2372.5266796069805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13.26673725789869</v>
      </c>
      <c r="F28" s="12">
        <v>353.24818786258982</v>
      </c>
      <c r="G28" s="12">
        <v>39.311621080719547</v>
      </c>
      <c r="H28" s="13">
        <v>350.78604246532279</v>
      </c>
      <c r="I28" s="10" t="s">
        <v>173</v>
      </c>
      <c r="J28" s="28" t="s">
        <v>1</v>
      </c>
      <c r="K28" s="11">
        <v>78.248256389467358</v>
      </c>
      <c r="L28" s="12">
        <v>444.7470132312086</v>
      </c>
      <c r="M28" s="12">
        <v>41.199346676363831</v>
      </c>
      <c r="N28" s="12">
        <v>40.895135108271447</v>
      </c>
      <c r="O28" s="13">
        <v>3489.4074336068356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-3179.5155262497842</v>
      </c>
      <c r="V28" s="11">
        <v>-64.980519131568414</v>
      </c>
      <c r="W28" s="12">
        <v>-91.497825368618848</v>
      </c>
      <c r="X28" s="12">
        <v>-1.8867255956442945</v>
      </c>
      <c r="Y28" s="13">
        <v>1E-3</v>
      </c>
      <c r="Z28" s="10" t="s">
        <v>173</v>
      </c>
      <c r="AA28" s="28" t="s">
        <v>1</v>
      </c>
      <c r="AB28" s="17">
        <v>137906.97707113353</v>
      </c>
      <c r="AC28" s="18">
        <v>105899.96160706397</v>
      </c>
      <c r="AD28" s="18">
        <v>96368.89494398066</v>
      </c>
      <c r="AE28" s="19">
        <v>7444.7296587207347</v>
      </c>
      <c r="AF28" s="145">
        <f t="shared" si="0"/>
        <v>564.19461629703972</v>
      </c>
      <c r="AG28" s="146">
        <f t="shared" si="1"/>
        <v>3530.3025687151071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90.925257404629875</v>
      </c>
      <c r="F29" s="12">
        <v>97.563226087572303</v>
      </c>
      <c r="G29" s="12">
        <v>7.4747803724059345</v>
      </c>
      <c r="H29" s="13">
        <v>451.46523578632292</v>
      </c>
      <c r="I29" s="10" t="s">
        <v>173</v>
      </c>
      <c r="J29" s="28" t="s">
        <v>2</v>
      </c>
      <c r="K29" s="11">
        <v>86.049636233697868</v>
      </c>
      <c r="L29" s="12">
        <v>97.575627122825068</v>
      </c>
      <c r="M29" s="12">
        <v>8.5023167675078977</v>
      </c>
      <c r="N29" s="12">
        <v>48.54711942359156</v>
      </c>
      <c r="O29" s="13">
        <v>1435.4040400033441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-1032.4849236406128</v>
      </c>
      <c r="V29" s="11">
        <v>4.876621170931986</v>
      </c>
      <c r="W29" s="12">
        <v>-1.1401035252750623E-2</v>
      </c>
      <c r="X29" s="12">
        <v>-1.026536395101961</v>
      </c>
      <c r="Y29" s="13">
        <v>1E-3</v>
      </c>
      <c r="Z29" s="10" t="s">
        <v>173</v>
      </c>
      <c r="AA29" s="28" t="s">
        <v>2</v>
      </c>
      <c r="AB29" s="17">
        <v>136530.14984379557</v>
      </c>
      <c r="AC29" s="18">
        <v>105710.56508706162</v>
      </c>
      <c r="AD29" s="18">
        <v>97710.248237477746</v>
      </c>
      <c r="AE29" s="19">
        <v>7839.6772675392349</v>
      </c>
      <c r="AF29" s="145">
        <f t="shared" si="0"/>
        <v>192.12758012403083</v>
      </c>
      <c r="AG29" s="146">
        <f t="shared" si="1"/>
        <v>1483.9511594269356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59.013038367170459</v>
      </c>
      <c r="F30" s="12">
        <v>69.214718262875579</v>
      </c>
      <c r="G30" s="12">
        <v>6.0230930433870702</v>
      </c>
      <c r="H30" s="13">
        <v>339.0735748174472</v>
      </c>
      <c r="I30" s="10" t="s">
        <v>173</v>
      </c>
      <c r="J30" s="28" t="s">
        <v>3</v>
      </c>
      <c r="K30" s="11">
        <v>62.207145835283868</v>
      </c>
      <c r="L30" s="12">
        <v>79.781905361201964</v>
      </c>
      <c r="M30" s="12">
        <v>7.867252904126615</v>
      </c>
      <c r="N30" s="12">
        <v>22.675238401187254</v>
      </c>
      <c r="O30" s="13">
        <v>1001.6579507906697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-685.25861437440983</v>
      </c>
      <c r="V30" s="11">
        <v>-3.1931074681134057</v>
      </c>
      <c r="W30" s="12">
        <v>-10.566187098326385</v>
      </c>
      <c r="X30" s="12">
        <v>-1.8431598607395423</v>
      </c>
      <c r="Y30" s="13">
        <v>1E-3</v>
      </c>
      <c r="Z30" s="10" t="s">
        <v>173</v>
      </c>
      <c r="AA30" s="28" t="s">
        <v>3</v>
      </c>
      <c r="AB30" s="17">
        <v>139383.31297350256</v>
      </c>
      <c r="AC30" s="18">
        <v>105559.59462040066</v>
      </c>
      <c r="AD30" s="18">
        <v>96948.714671579059</v>
      </c>
      <c r="AE30" s="19">
        <v>8181.1999988829921</v>
      </c>
      <c r="AF30" s="145">
        <f t="shared" si="0"/>
        <v>149.85630410061245</v>
      </c>
      <c r="AG30" s="146">
        <f t="shared" si="1"/>
        <v>1024.3331891918569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46.316658367960756</v>
      </c>
      <c r="F31" s="12">
        <v>91.475634806642276</v>
      </c>
      <c r="G31" s="12">
        <v>8.2127512811713501</v>
      </c>
      <c r="H31" s="13">
        <v>1158.5602611334175</v>
      </c>
      <c r="I31" s="10" t="s">
        <v>173</v>
      </c>
      <c r="J31" s="28" t="s">
        <v>4</v>
      </c>
      <c r="K31" s="11">
        <v>26.615814506733308</v>
      </c>
      <c r="L31" s="12">
        <v>60.309086127487717</v>
      </c>
      <c r="M31" s="12">
        <v>6.5817586722376422</v>
      </c>
      <c r="N31" s="12">
        <v>27.017851489855332</v>
      </c>
      <c r="O31" s="13">
        <v>1147.5477949163494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-16.004385272787143</v>
      </c>
      <c r="V31" s="11">
        <v>19.701843861227438</v>
      </c>
      <c r="W31" s="12">
        <v>31.167548679154574</v>
      </c>
      <c r="X31" s="12">
        <v>1.6319926089337065</v>
      </c>
      <c r="Y31" s="13">
        <v>1E-3</v>
      </c>
      <c r="Z31" s="10" t="s">
        <v>173</v>
      </c>
      <c r="AA31" s="28" t="s">
        <v>4</v>
      </c>
      <c r="AB31" s="17">
        <v>138483.91915727267</v>
      </c>
      <c r="AC31" s="18">
        <v>101900.70754068054</v>
      </c>
      <c r="AD31" s="18">
        <v>95396.882231988347</v>
      </c>
      <c r="AE31" s="19">
        <v>7689.5321204046522</v>
      </c>
      <c r="AF31" s="145">
        <f t="shared" si="0"/>
        <v>93.506659306458658</v>
      </c>
      <c r="AG31" s="146">
        <f t="shared" si="1"/>
        <v>1174.5656464062047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5.8176927467753083</v>
      </c>
      <c r="F32" s="12">
        <v>281.32915119068929</v>
      </c>
      <c r="G32" s="12">
        <v>31.813870634803269</v>
      </c>
      <c r="H32" s="13">
        <v>418.88427759676216</v>
      </c>
      <c r="I32" s="10" t="s">
        <v>173</v>
      </c>
      <c r="J32" s="28" t="s">
        <v>5</v>
      </c>
      <c r="K32" s="11">
        <v>32.269819546046257</v>
      </c>
      <c r="L32" s="12">
        <v>217.99924520116534</v>
      </c>
      <c r="M32" s="12">
        <v>27.308808840219196</v>
      </c>
      <c r="N32" s="12">
        <v>42.479615861811432</v>
      </c>
      <c r="O32" s="13">
        <v>2781.2614095107692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-2404.8557477758181</v>
      </c>
      <c r="V32" s="11">
        <v>-26.451126799270956</v>
      </c>
      <c r="W32" s="12">
        <v>63.330905989523949</v>
      </c>
      <c r="X32" s="12">
        <v>4.5060617945840775</v>
      </c>
      <c r="Y32" s="13">
        <v>1E-3</v>
      </c>
      <c r="Z32" s="10" t="s">
        <v>173</v>
      </c>
      <c r="AA32" s="28" t="s">
        <v>5</v>
      </c>
      <c r="AB32" s="17">
        <v>140009.09243116068</v>
      </c>
      <c r="AC32" s="18">
        <v>105995.02715992849</v>
      </c>
      <c r="AD32" s="18">
        <v>94304.120175933669</v>
      </c>
      <c r="AE32" s="19">
        <v>7321.3530496298954</v>
      </c>
      <c r="AF32" s="145">
        <f t="shared" si="0"/>
        <v>277.57787358743076</v>
      </c>
      <c r="AG32" s="146">
        <f t="shared" si="1"/>
        <v>2823.7410253725807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154.78729942843032</v>
      </c>
      <c r="F33" s="22">
        <v>111.24329423476577</v>
      </c>
      <c r="G33" s="22">
        <v>10.987419779806791</v>
      </c>
      <c r="H33" s="23">
        <v>180.26285743460824</v>
      </c>
      <c r="I33" s="20" t="s">
        <v>173</v>
      </c>
      <c r="J33" s="29" t="s">
        <v>6</v>
      </c>
      <c r="K33" s="21">
        <v>160.74473178745589</v>
      </c>
      <c r="L33" s="22">
        <v>115.4436927186977</v>
      </c>
      <c r="M33" s="22">
        <v>12.419443476567739</v>
      </c>
      <c r="N33" s="22">
        <v>31.83987381086385</v>
      </c>
      <c r="O33" s="23">
        <v>1951.2322399686673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-1802.8082563449232</v>
      </c>
      <c r="V33" s="21">
        <v>-5.9564323590256301</v>
      </c>
      <c r="W33" s="22">
        <v>-4.1993984839319589</v>
      </c>
      <c r="X33" s="22">
        <v>-1.4310236967609498</v>
      </c>
      <c r="Y33" s="23">
        <v>1E-3</v>
      </c>
      <c r="Z33" s="20" t="s">
        <v>173</v>
      </c>
      <c r="AA33" s="29" t="s">
        <v>6</v>
      </c>
      <c r="AB33" s="24">
        <v>139929.02351593814</v>
      </c>
      <c r="AC33" s="25">
        <v>105735.11161609224</v>
      </c>
      <c r="AD33" s="25">
        <v>94714.464476877911</v>
      </c>
      <c r="AE33" s="26">
        <v>7313.7697281158426</v>
      </c>
      <c r="AF33" s="147">
        <f t="shared" si="0"/>
        <v>288.6078679827213</v>
      </c>
      <c r="AG33" s="148">
        <f t="shared" si="1"/>
        <v>1983.072113779531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253.76675690931498</v>
      </c>
      <c r="F34" s="8">
        <v>96.548550114797308</v>
      </c>
      <c r="G34" s="8">
        <v>10.670325814976763</v>
      </c>
      <c r="H34" s="9">
        <v>1741.5800057392617</v>
      </c>
      <c r="I34" s="6" t="s">
        <v>174</v>
      </c>
      <c r="J34" s="27" t="s">
        <v>0</v>
      </c>
      <c r="K34" s="7">
        <v>174.79548950545157</v>
      </c>
      <c r="L34" s="8">
        <v>84.006215051304991</v>
      </c>
      <c r="M34" s="8">
        <v>10.57134069777816</v>
      </c>
      <c r="N34" s="8">
        <v>63.327731038833704</v>
      </c>
      <c r="O34" s="9">
        <v>2416.8338140941055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-738.58053939367767</v>
      </c>
      <c r="V34" s="7">
        <v>78.972267403863356</v>
      </c>
      <c r="W34" s="8">
        <v>12.54333506349233</v>
      </c>
      <c r="X34" s="8">
        <v>9.9985117198603632E-2</v>
      </c>
      <c r="Y34" s="9">
        <v>1E-3</v>
      </c>
      <c r="Z34" s="6" t="s">
        <v>174</v>
      </c>
      <c r="AA34" s="27" t="s">
        <v>0</v>
      </c>
      <c r="AB34" s="14">
        <v>144197.80801258198</v>
      </c>
      <c r="AC34" s="15">
        <v>109180.45664868024</v>
      </c>
      <c r="AD34" s="15">
        <v>96879.457961352426</v>
      </c>
      <c r="AE34" s="16">
        <v>8059.6463317503394</v>
      </c>
      <c r="AF34" s="143">
        <f t="shared" si="0"/>
        <v>269.37304525453476</v>
      </c>
      <c r="AG34" s="144">
        <f t="shared" si="1"/>
        <v>2480.1615451329394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13.67101500340925</v>
      </c>
      <c r="F35" s="12">
        <v>372.21137288994862</v>
      </c>
      <c r="G35" s="12">
        <v>42.07225293513963</v>
      </c>
      <c r="H35" s="13">
        <v>365.8343609260794</v>
      </c>
      <c r="I35" s="10" t="s">
        <v>174</v>
      </c>
      <c r="J35" s="28" t="s">
        <v>1</v>
      </c>
      <c r="K35" s="11">
        <v>80.250763579513489</v>
      </c>
      <c r="L35" s="12">
        <v>470.78780937328509</v>
      </c>
      <c r="M35" s="12">
        <v>44.352091524130138</v>
      </c>
      <c r="N35" s="12">
        <v>41.257661761454159</v>
      </c>
      <c r="O35" s="13">
        <v>3702.6501021451022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-3378.0724029804769</v>
      </c>
      <c r="V35" s="11">
        <v>-66.578748576103962</v>
      </c>
      <c r="W35" s="12">
        <v>-98.575436483336418</v>
      </c>
      <c r="X35" s="12">
        <v>-2.2788385889905252</v>
      </c>
      <c r="Y35" s="13">
        <v>1E-3</v>
      </c>
      <c r="Z35" s="10" t="s">
        <v>174</v>
      </c>
      <c r="AA35" s="28" t="s">
        <v>1</v>
      </c>
      <c r="AB35" s="17">
        <v>145591.99137711106</v>
      </c>
      <c r="AC35" s="18">
        <v>108740.65895751331</v>
      </c>
      <c r="AD35" s="18">
        <v>98155.897947771125</v>
      </c>
      <c r="AE35" s="19">
        <v>7696.0159918344443</v>
      </c>
      <c r="AF35" s="145">
        <f t="shared" si="0"/>
        <v>595.39066447692881</v>
      </c>
      <c r="AG35" s="146">
        <f t="shared" si="1"/>
        <v>3743.9077639065563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93.709419597620482</v>
      </c>
      <c r="F36" s="12">
        <v>103.04889981084577</v>
      </c>
      <c r="G36" s="12">
        <v>7.9983614724363434</v>
      </c>
      <c r="H36" s="13">
        <v>470.46985156341196</v>
      </c>
      <c r="I36" s="10" t="s">
        <v>174</v>
      </c>
      <c r="J36" s="28" t="s">
        <v>2</v>
      </c>
      <c r="K36" s="11">
        <v>89.972661339772827</v>
      </c>
      <c r="L36" s="12">
        <v>104.89915747077555</v>
      </c>
      <c r="M36" s="12">
        <v>9.2867608393639678</v>
      </c>
      <c r="N36" s="12">
        <v>50.843327350376896</v>
      </c>
      <c r="O36" s="13">
        <v>1511.4290064386032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-1091.8014822255682</v>
      </c>
      <c r="V36" s="11">
        <v>3.737758257847656</v>
      </c>
      <c r="W36" s="12">
        <v>-1.8492576599297905</v>
      </c>
      <c r="X36" s="12">
        <v>-1.2873993669276231</v>
      </c>
      <c r="Y36" s="13">
        <v>1E-3</v>
      </c>
      <c r="Z36" s="10" t="s">
        <v>174</v>
      </c>
      <c r="AA36" s="28" t="s">
        <v>2</v>
      </c>
      <c r="AB36" s="17">
        <v>144196.06789611236</v>
      </c>
      <c r="AC36" s="18">
        <v>108883.09445134744</v>
      </c>
      <c r="AD36" s="18">
        <v>99496.012215417664</v>
      </c>
      <c r="AE36" s="19">
        <v>8090.9149452663642</v>
      </c>
      <c r="AF36" s="145">
        <f t="shared" si="0"/>
        <v>204.15857964991235</v>
      </c>
      <c r="AG36" s="146">
        <f t="shared" si="1"/>
        <v>1562.2723337889802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60.794422552406274</v>
      </c>
      <c r="F37" s="12">
        <v>72.993060430120465</v>
      </c>
      <c r="G37" s="12">
        <v>6.4466715243355805</v>
      </c>
      <c r="H37" s="13">
        <v>354.21275710500686</v>
      </c>
      <c r="I37" s="10" t="s">
        <v>174</v>
      </c>
      <c r="J37" s="28" t="s">
        <v>3</v>
      </c>
      <c r="K37" s="11">
        <v>64.002484962682018</v>
      </c>
      <c r="L37" s="12">
        <v>84.068894452035664</v>
      </c>
      <c r="M37" s="12">
        <v>8.4145598815983362</v>
      </c>
      <c r="N37" s="12">
        <v>22.966038672899575</v>
      </c>
      <c r="O37" s="13">
        <v>1054.8642753725035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-723.61655694039632</v>
      </c>
      <c r="V37" s="11">
        <v>-3.2070624102757335</v>
      </c>
      <c r="W37" s="12">
        <v>-11.074834021915205</v>
      </c>
      <c r="X37" s="12">
        <v>-1.9668883572627545</v>
      </c>
      <c r="Y37" s="13">
        <v>1E-3</v>
      </c>
      <c r="Z37" s="10" t="s">
        <v>174</v>
      </c>
      <c r="AA37" s="28" t="s">
        <v>3</v>
      </c>
      <c r="AB37" s="17">
        <v>147030.74838871555</v>
      </c>
      <c r="AC37" s="18">
        <v>108467.31578783177</v>
      </c>
      <c r="AD37" s="18">
        <v>98734.960094605776</v>
      </c>
      <c r="AE37" s="19">
        <v>8432.3864703638083</v>
      </c>
      <c r="AF37" s="145">
        <f t="shared" si="0"/>
        <v>156.48593929631602</v>
      </c>
      <c r="AG37" s="146">
        <f t="shared" si="1"/>
        <v>1077.8303140454032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47.715076013566616</v>
      </c>
      <c r="F38" s="12">
        <v>96.429102766377994</v>
      </c>
      <c r="G38" s="12">
        <v>8.791042195959843</v>
      </c>
      <c r="H38" s="13">
        <v>1213.8656240176424</v>
      </c>
      <c r="I38" s="10" t="s">
        <v>174</v>
      </c>
      <c r="J38" s="28" t="s">
        <v>4</v>
      </c>
      <c r="K38" s="11">
        <v>27.073423793849951</v>
      </c>
      <c r="L38" s="12">
        <v>63.384974442733238</v>
      </c>
      <c r="M38" s="12">
        <v>7.1005082129397952</v>
      </c>
      <c r="N38" s="12">
        <v>28.558871923491967</v>
      </c>
      <c r="O38" s="13">
        <v>1209.4829143171175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-24.175162222967106</v>
      </c>
      <c r="V38" s="11">
        <v>20.64265221971667</v>
      </c>
      <c r="W38" s="12">
        <v>33.04512832364474</v>
      </c>
      <c r="X38" s="12">
        <v>1.6915339830200473</v>
      </c>
      <c r="Y38" s="13">
        <v>1E-3</v>
      </c>
      <c r="Z38" s="10" t="s">
        <v>174</v>
      </c>
      <c r="AA38" s="28" t="s">
        <v>4</v>
      </c>
      <c r="AB38" s="17">
        <v>146161.4035598269</v>
      </c>
      <c r="AC38" s="18">
        <v>104726.59121265465</v>
      </c>
      <c r="AD38" s="18">
        <v>97184.913431226159</v>
      </c>
      <c r="AE38" s="19">
        <v>7967.0196872813558</v>
      </c>
      <c r="AF38" s="145">
        <f t="shared" si="0"/>
        <v>97.558906449522993</v>
      </c>
      <c r="AG38" s="146">
        <f t="shared" si="1"/>
        <v>1238.0417862406096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5.9916257724533208</v>
      </c>
      <c r="F39" s="12">
        <v>296.65482426741124</v>
      </c>
      <c r="G39" s="12">
        <v>34.058015870981428</v>
      </c>
      <c r="H39" s="13">
        <v>438.64095497469418</v>
      </c>
      <c r="I39" s="10" t="s">
        <v>174</v>
      </c>
      <c r="J39" s="28" t="s">
        <v>5</v>
      </c>
      <c r="K39" s="11">
        <v>32.060062619421728</v>
      </c>
      <c r="L39" s="12">
        <v>226.22150865364276</v>
      </c>
      <c r="M39" s="12">
        <v>28.905115880700471</v>
      </c>
      <c r="N39" s="12">
        <v>45.38651611284029</v>
      </c>
      <c r="O39" s="13">
        <v>2954.3195666573615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-2561.0641277955074</v>
      </c>
      <c r="V39" s="11">
        <v>-26.067436846968405</v>
      </c>
      <c r="W39" s="12">
        <v>70.434315613768518</v>
      </c>
      <c r="X39" s="12">
        <v>5.1538999902809515</v>
      </c>
      <c r="Y39" s="13">
        <v>1E-3</v>
      </c>
      <c r="Z39" s="10" t="s">
        <v>174</v>
      </c>
      <c r="AA39" s="28" t="s">
        <v>5</v>
      </c>
      <c r="AB39" s="17">
        <v>147704.44937703275</v>
      </c>
      <c r="AC39" s="18">
        <v>108993.91375958503</v>
      </c>
      <c r="AD39" s="18">
        <v>96092.686870238031</v>
      </c>
      <c r="AE39" s="19">
        <v>7572.2740256174075</v>
      </c>
      <c r="AF39" s="145">
        <f t="shared" si="0"/>
        <v>287.18668715376498</v>
      </c>
      <c r="AG39" s="146">
        <f t="shared" si="1"/>
        <v>2999.7060827702016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159.41633789677948</v>
      </c>
      <c r="F40" s="22">
        <v>117.28623845613117</v>
      </c>
      <c r="G40" s="22">
        <v>11.761779747665878</v>
      </c>
      <c r="H40" s="23">
        <v>188.75111950962733</v>
      </c>
      <c r="I40" s="20" t="s">
        <v>174</v>
      </c>
      <c r="J40" s="29" t="s">
        <v>6</v>
      </c>
      <c r="K40" s="21">
        <v>166.90976794485906</v>
      </c>
      <c r="L40" s="22">
        <v>121.80348929185533</v>
      </c>
      <c r="M40" s="22">
        <v>13.168072524984574</v>
      </c>
      <c r="N40" s="22">
        <v>32.803418444120695</v>
      </c>
      <c r="O40" s="23">
        <v>2046.756735163603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-1890.8080340980966</v>
      </c>
      <c r="V40" s="21">
        <v>-7.492430048079572</v>
      </c>
      <c r="W40" s="22">
        <v>-4.5162508357241684</v>
      </c>
      <c r="X40" s="22">
        <v>-1.4052927773187001</v>
      </c>
      <c r="Y40" s="23">
        <v>1E-3</v>
      </c>
      <c r="Z40" s="20" t="s">
        <v>174</v>
      </c>
      <c r="AA40" s="29" t="s">
        <v>6</v>
      </c>
      <c r="AB40" s="24">
        <v>147563.43000828917</v>
      </c>
      <c r="AC40" s="25">
        <v>108580.00452672341</v>
      </c>
      <c r="AD40" s="25">
        <v>96498.023751165456</v>
      </c>
      <c r="AE40" s="26">
        <v>7564.987314134607</v>
      </c>
      <c r="AF40" s="147">
        <f t="shared" si="0"/>
        <v>301.88132976169896</v>
      </c>
      <c r="AG40" s="148">
        <f t="shared" si="1"/>
        <v>2079.5601536077238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261.42452666075241</v>
      </c>
      <c r="F41" s="8">
        <v>102.35448216393894</v>
      </c>
      <c r="G41" s="8">
        <v>11.513439035261737</v>
      </c>
      <c r="H41" s="9">
        <v>1820.4474677359026</v>
      </c>
      <c r="I41" s="6" t="s">
        <v>175</v>
      </c>
      <c r="J41" s="27" t="s">
        <v>0</v>
      </c>
      <c r="K41" s="7">
        <v>179.65489225193073</v>
      </c>
      <c r="L41" s="8">
        <v>88.874202866491018</v>
      </c>
      <c r="M41" s="8">
        <v>11.366750054343948</v>
      </c>
      <c r="N41" s="8">
        <v>63.962787979650045</v>
      </c>
      <c r="O41" s="9">
        <v>2527.0020728441032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-770.51639308785047</v>
      </c>
      <c r="V41" s="7">
        <v>81.770634408821692</v>
      </c>
      <c r="W41" s="8">
        <v>13.481279297447921</v>
      </c>
      <c r="X41" s="8">
        <v>0.14768898091778601</v>
      </c>
      <c r="Y41" s="9">
        <v>1E-3</v>
      </c>
      <c r="Z41" s="6" t="s">
        <v>175</v>
      </c>
      <c r="AA41" s="27" t="s">
        <v>0</v>
      </c>
      <c r="AB41" s="14">
        <v>151937.72580653464</v>
      </c>
      <c r="AC41" s="15">
        <v>111333.68816845672</v>
      </c>
      <c r="AD41" s="15">
        <v>97759.555672149916</v>
      </c>
      <c r="AE41" s="16">
        <v>8305.9596173145746</v>
      </c>
      <c r="AF41" s="143">
        <f t="shared" si="0"/>
        <v>279.89584517276569</v>
      </c>
      <c r="AG41" s="144">
        <f t="shared" si="1"/>
        <v>2590.964860823753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14.079342216941884</v>
      </c>
      <c r="F42" s="12">
        <v>394.46924425754707</v>
      </c>
      <c r="G42" s="12">
        <v>45.38987109952479</v>
      </c>
      <c r="H42" s="13">
        <v>382.70562241865832</v>
      </c>
      <c r="I42" s="10" t="s">
        <v>175</v>
      </c>
      <c r="J42" s="28" t="s">
        <v>1</v>
      </c>
      <c r="K42" s="11">
        <v>82.351902513363399</v>
      </c>
      <c r="L42" s="12">
        <v>500.53699939161254</v>
      </c>
      <c r="M42" s="12">
        <v>48.079915570190337</v>
      </c>
      <c r="N42" s="12">
        <v>41.923249812529832</v>
      </c>
      <c r="O42" s="13">
        <v>3942.6225494550717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-3601.8391768489428</v>
      </c>
      <c r="V42" s="11">
        <v>-68.271560296421498</v>
      </c>
      <c r="W42" s="12">
        <v>-106.0667551340653</v>
      </c>
      <c r="X42" s="12">
        <v>-2.6890444706655439</v>
      </c>
      <c r="Y42" s="13">
        <v>1E-3</v>
      </c>
      <c r="Z42" s="10" t="s">
        <v>175</v>
      </c>
      <c r="AA42" s="28" t="s">
        <v>1</v>
      </c>
      <c r="AB42" s="17">
        <v>153361.95291191098</v>
      </c>
      <c r="AC42" s="18">
        <v>110867.11772807559</v>
      </c>
      <c r="AD42" s="18">
        <v>99036.465537485681</v>
      </c>
      <c r="AE42" s="19">
        <v>7942.418084002481</v>
      </c>
      <c r="AF42" s="145">
        <f t="shared" si="0"/>
        <v>630.96881747516625</v>
      </c>
      <c r="AG42" s="146">
        <f t="shared" si="1"/>
        <v>3984.5457992676015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96.754847858637731</v>
      </c>
      <c r="F43" s="12">
        <v>109.18742946190459</v>
      </c>
      <c r="G43" s="12">
        <v>8.6288439407179833</v>
      </c>
      <c r="H43" s="13">
        <v>491.7649645186371</v>
      </c>
      <c r="I43" s="10" t="s">
        <v>175</v>
      </c>
      <c r="J43" s="28" t="s">
        <v>2</v>
      </c>
      <c r="K43" s="11">
        <v>93.805015013962503</v>
      </c>
      <c r="L43" s="12">
        <v>113.78001882261742</v>
      </c>
      <c r="M43" s="12">
        <v>10.226372468334752</v>
      </c>
      <c r="N43" s="12">
        <v>52.840779826487193</v>
      </c>
      <c r="O43" s="13">
        <v>1592.235662168704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-1153.3104774765541</v>
      </c>
      <c r="V43" s="11">
        <v>2.9508328446752192</v>
      </c>
      <c r="W43" s="12">
        <v>-4.5915893607128178</v>
      </c>
      <c r="X43" s="12">
        <v>-1.5965285276167691</v>
      </c>
      <c r="Y43" s="13">
        <v>1E-3</v>
      </c>
      <c r="Z43" s="10" t="s">
        <v>175</v>
      </c>
      <c r="AA43" s="28" t="s">
        <v>2</v>
      </c>
      <c r="AB43" s="17">
        <v>152479.3517389466</v>
      </c>
      <c r="AC43" s="18">
        <v>110944.67213970267</v>
      </c>
      <c r="AD43" s="18">
        <v>100375.40140328932</v>
      </c>
      <c r="AE43" s="19">
        <v>8337.2769086864719</v>
      </c>
      <c r="AF43" s="145">
        <f t="shared" si="0"/>
        <v>217.81140630491467</v>
      </c>
      <c r="AG43" s="146">
        <f t="shared" si="1"/>
        <v>1645.0764419951913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62.722413550914446</v>
      </c>
      <c r="F44" s="12">
        <v>77.400947802589442</v>
      </c>
      <c r="G44" s="12">
        <v>6.9569036775865154</v>
      </c>
      <c r="H44" s="13">
        <v>371.16423067529746</v>
      </c>
      <c r="I44" s="10" t="s">
        <v>175</v>
      </c>
      <c r="J44" s="28" t="s">
        <v>3</v>
      </c>
      <c r="K44" s="11">
        <v>65.717417296781306</v>
      </c>
      <c r="L44" s="12">
        <v>89.043012683287657</v>
      </c>
      <c r="M44" s="12">
        <v>9.0760109776724072</v>
      </c>
      <c r="N44" s="12">
        <v>23.207077190003542</v>
      </c>
      <c r="O44" s="13">
        <v>1112.9872355787929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-765.02908209349914</v>
      </c>
      <c r="V44" s="11">
        <v>-2.994003745866892</v>
      </c>
      <c r="W44" s="12">
        <v>-11.64106488069819</v>
      </c>
      <c r="X44" s="12">
        <v>-2.1181073000858941</v>
      </c>
      <c r="Y44" s="13">
        <v>1E-3</v>
      </c>
      <c r="Z44" s="10" t="s">
        <v>175</v>
      </c>
      <c r="AA44" s="28" t="s">
        <v>3</v>
      </c>
      <c r="AB44" s="17">
        <v>155278.78625351141</v>
      </c>
      <c r="AC44" s="18">
        <v>110616.75637665637</v>
      </c>
      <c r="AD44" s="18">
        <v>99614.95736872316</v>
      </c>
      <c r="AE44" s="19">
        <v>8678.7021641494939</v>
      </c>
      <c r="AF44" s="145">
        <f t="shared" si="0"/>
        <v>163.83644095774139</v>
      </c>
      <c r="AG44" s="146">
        <f t="shared" si="1"/>
        <v>1136.1943127687964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49.131600245719333</v>
      </c>
      <c r="F45" s="12">
        <v>102.23658942924163</v>
      </c>
      <c r="G45" s="12">
        <v>9.4853208004484983</v>
      </c>
      <c r="H45" s="13">
        <v>1274.3230346314797</v>
      </c>
      <c r="I45" s="10" t="s">
        <v>175</v>
      </c>
      <c r="J45" s="28" t="s">
        <v>4</v>
      </c>
      <c r="K45" s="11">
        <v>27.55219714015379</v>
      </c>
      <c r="L45" s="12">
        <v>66.967329065496472</v>
      </c>
      <c r="M45" s="12">
        <v>7.7276679603738936</v>
      </c>
      <c r="N45" s="12">
        <v>29.974130278832302</v>
      </c>
      <c r="O45" s="13">
        <v>1277.5887120802281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-33.238807727580493</v>
      </c>
      <c r="V45" s="11">
        <v>21.580403105565537</v>
      </c>
      <c r="W45" s="12">
        <v>35.270260363745187</v>
      </c>
      <c r="X45" s="12">
        <v>1.7586528400746047</v>
      </c>
      <c r="Y45" s="13">
        <v>1E-3</v>
      </c>
      <c r="Z45" s="10" t="s">
        <v>175</v>
      </c>
      <c r="AA45" s="28" t="s">
        <v>4</v>
      </c>
      <c r="AB45" s="17">
        <v>153930.4799069335</v>
      </c>
      <c r="AC45" s="18">
        <v>106852.0242664633</v>
      </c>
      <c r="AD45" s="18">
        <v>98066.42803177498</v>
      </c>
      <c r="AE45" s="19">
        <v>8225.9919005304455</v>
      </c>
      <c r="AF45" s="145">
        <f t="shared" si="0"/>
        <v>102.24719416602416</v>
      </c>
      <c r="AG45" s="146">
        <f t="shared" si="1"/>
        <v>1307.5628423590604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6.1675342356766469</v>
      </c>
      <c r="F46" s="12">
        <v>314.51949787191978</v>
      </c>
      <c r="G46" s="12">
        <v>36.748827589387609</v>
      </c>
      <c r="H46" s="13">
        <v>460.62155680058646</v>
      </c>
      <c r="I46" s="10" t="s">
        <v>175</v>
      </c>
      <c r="J46" s="28" t="s">
        <v>5</v>
      </c>
      <c r="K46" s="11">
        <v>31.869816048217633</v>
      </c>
      <c r="L46" s="12">
        <v>236.06912114741874</v>
      </c>
      <c r="M46" s="12">
        <v>30.857185765729369</v>
      </c>
      <c r="N46" s="12">
        <v>48.277452859594703</v>
      </c>
      <c r="O46" s="13">
        <v>3148.0390055762509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-2735.693901635259</v>
      </c>
      <c r="V46" s="11">
        <v>-25.701281812541005</v>
      </c>
      <c r="W46" s="12">
        <v>78.451376724501074</v>
      </c>
      <c r="X46" s="12">
        <v>5.8926418236580949</v>
      </c>
      <c r="Y46" s="13">
        <v>1E-3</v>
      </c>
      <c r="Z46" s="10" t="s">
        <v>175</v>
      </c>
      <c r="AA46" s="28" t="s">
        <v>5</v>
      </c>
      <c r="AB46" s="17">
        <v>155494.75370198602</v>
      </c>
      <c r="AC46" s="18">
        <v>111224.36643968304</v>
      </c>
      <c r="AD46" s="18">
        <v>96974.757463911548</v>
      </c>
      <c r="AE46" s="19">
        <v>7818.3739171876532</v>
      </c>
      <c r="AF46" s="145">
        <f t="shared" si="0"/>
        <v>298.79612296136571</v>
      </c>
      <c r="AG46" s="146">
        <f t="shared" si="1"/>
        <v>3196.3164584358456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164.0920655968942</v>
      </c>
      <c r="F47" s="22">
        <v>124.33834495565725</v>
      </c>
      <c r="G47" s="22">
        <v>12.691431668835483</v>
      </c>
      <c r="H47" s="23">
        <v>198.20133602551135</v>
      </c>
      <c r="I47" s="20" t="s">
        <v>175</v>
      </c>
      <c r="J47" s="29" t="s">
        <v>6</v>
      </c>
      <c r="K47" s="21">
        <v>173.42109010112728</v>
      </c>
      <c r="L47" s="22">
        <v>129.23585196587513</v>
      </c>
      <c r="M47" s="22">
        <v>14.08073501511776</v>
      </c>
      <c r="N47" s="22">
        <v>33.837813557598274</v>
      </c>
      <c r="O47" s="23">
        <v>2147.7238608813918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-1983.3593384134786</v>
      </c>
      <c r="V47" s="21">
        <v>-9.3280245042330492</v>
      </c>
      <c r="W47" s="22">
        <v>-4.8965070102178707</v>
      </c>
      <c r="X47" s="22">
        <v>-1.3883033462822796</v>
      </c>
      <c r="Y47" s="23">
        <v>1E-3</v>
      </c>
      <c r="Z47" s="20" t="s">
        <v>175</v>
      </c>
      <c r="AA47" s="29" t="s">
        <v>6</v>
      </c>
      <c r="AB47" s="24">
        <v>155274.50899368827</v>
      </c>
      <c r="AC47" s="25">
        <v>110658.06710801293</v>
      </c>
      <c r="AD47" s="25">
        <v>97375.455287175108</v>
      </c>
      <c r="AE47" s="26">
        <v>7811.3239891454559</v>
      </c>
      <c r="AF47" s="147">
        <f t="shared" si="0"/>
        <v>316.73767708212017</v>
      </c>
      <c r="AG47" s="148">
        <f t="shared" si="1"/>
        <v>2181.5616744389899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269.10113492222177</v>
      </c>
      <c r="F48" s="8">
        <v>109.11181296879172</v>
      </c>
      <c r="G48" s="8">
        <v>12.522253161407688</v>
      </c>
      <c r="H48" s="9">
        <v>1910.7356245952367</v>
      </c>
      <c r="I48" s="6" t="s">
        <v>176</v>
      </c>
      <c r="J48" s="27" t="s">
        <v>0</v>
      </c>
      <c r="K48" s="7">
        <v>184.77293078079376</v>
      </c>
      <c r="L48" s="8">
        <v>94.479606129181605</v>
      </c>
      <c r="M48" s="8">
        <v>12.321905193414272</v>
      </c>
      <c r="N48" s="8">
        <v>64.291513919087848</v>
      </c>
      <c r="O48" s="9">
        <v>2638.6398075369179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-792.19469686076968</v>
      </c>
      <c r="V48" s="7">
        <v>84.329204141427994</v>
      </c>
      <c r="W48" s="8">
        <v>14.633206839610105</v>
      </c>
      <c r="X48" s="8">
        <v>0.20134796799341967</v>
      </c>
      <c r="Y48" s="9">
        <v>1E-3</v>
      </c>
      <c r="Z48" s="6" t="s">
        <v>176</v>
      </c>
      <c r="AA48" s="27" t="s">
        <v>0</v>
      </c>
      <c r="AB48" s="14">
        <v>159693.68649265866</v>
      </c>
      <c r="AC48" s="15">
        <v>112680.50462575129</v>
      </c>
      <c r="AD48" s="15">
        <v>97703.768859184056</v>
      </c>
      <c r="AE48" s="16">
        <v>8561.695772901403</v>
      </c>
      <c r="AF48" s="143">
        <f t="shared" si="0"/>
        <v>291.57444210338963</v>
      </c>
      <c r="AG48" s="144">
        <f t="shared" si="1"/>
        <v>2702.9313214560057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14.516091076258414</v>
      </c>
      <c r="F49" s="12">
        <v>420.38164244258496</v>
      </c>
      <c r="G49" s="12">
        <v>49.364521298448871</v>
      </c>
      <c r="H49" s="13">
        <v>402.00900267547422</v>
      </c>
      <c r="I49" s="10" t="s">
        <v>176</v>
      </c>
      <c r="J49" s="28" t="s">
        <v>1</v>
      </c>
      <c r="K49" s="11">
        <v>84.564532245829099</v>
      </c>
      <c r="L49" s="12">
        <v>534.56493312327279</v>
      </c>
      <c r="M49" s="12">
        <v>52.481226613663459</v>
      </c>
      <c r="N49" s="12">
        <v>42.874589157817461</v>
      </c>
      <c r="O49" s="13">
        <v>4209.7674213281553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-3850.6320078104982</v>
      </c>
      <c r="V49" s="11">
        <v>-70.047441169570675</v>
      </c>
      <c r="W49" s="12">
        <v>-114.18229068068818</v>
      </c>
      <c r="X49" s="12">
        <v>-3.1157053152145475</v>
      </c>
      <c r="Y49" s="13">
        <v>1E-3</v>
      </c>
      <c r="Z49" s="10" t="s">
        <v>176</v>
      </c>
      <c r="AA49" s="28" t="s">
        <v>1</v>
      </c>
      <c r="AB49" s="17">
        <v>161149.39111040495</v>
      </c>
      <c r="AC49" s="18">
        <v>112210.10395675217</v>
      </c>
      <c r="AD49" s="18">
        <v>98980.996720539668</v>
      </c>
      <c r="AE49" s="19">
        <v>8198.2378331679811</v>
      </c>
      <c r="AF49" s="145">
        <f t="shared" si="0"/>
        <v>671.61069198276539</v>
      </c>
      <c r="AG49" s="146">
        <f t="shared" si="1"/>
        <v>4252.6420104859726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99.825390789155762</v>
      </c>
      <c r="F50" s="12">
        <v>116.32101558563699</v>
      </c>
      <c r="G50" s="12">
        <v>9.3784367149099932</v>
      </c>
      <c r="H50" s="13">
        <v>516.19940852541583</v>
      </c>
      <c r="I50" s="10" t="s">
        <v>176</v>
      </c>
      <c r="J50" s="28" t="s">
        <v>2</v>
      </c>
      <c r="K50" s="11">
        <v>97.88344341165363</v>
      </c>
      <c r="L50" s="12">
        <v>124.10376268650336</v>
      </c>
      <c r="M50" s="12">
        <v>11.363083153992786</v>
      </c>
      <c r="N50" s="12">
        <v>54.468187583634403</v>
      </c>
      <c r="O50" s="13">
        <v>1678.5687575690713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-1216.8365366272897</v>
      </c>
      <c r="V50" s="11">
        <v>1.9429473775021169</v>
      </c>
      <c r="W50" s="12">
        <v>-7.781747100866391</v>
      </c>
      <c r="X50" s="12">
        <v>-1.9836464390827948</v>
      </c>
      <c r="Y50" s="13">
        <v>1E-3</v>
      </c>
      <c r="Z50" s="10" t="s">
        <v>176</v>
      </c>
      <c r="AA50" s="28" t="s">
        <v>2</v>
      </c>
      <c r="AB50" s="17">
        <v>160865.20493437469</v>
      </c>
      <c r="AC50" s="18">
        <v>112233.89848276874</v>
      </c>
      <c r="AD50" s="18">
        <v>100319.07696954638</v>
      </c>
      <c r="AE50" s="19">
        <v>8593.0670817627888</v>
      </c>
      <c r="AF50" s="145">
        <f t="shared" si="0"/>
        <v>233.35028925214979</v>
      </c>
      <c r="AG50" s="146">
        <f t="shared" si="1"/>
        <v>1733.0369451527058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64.644511467713116</v>
      </c>
      <c r="F51" s="12">
        <v>82.521285161366933</v>
      </c>
      <c r="G51" s="12">
        <v>7.5676627316143783</v>
      </c>
      <c r="H51" s="13">
        <v>390.54608657245376</v>
      </c>
      <c r="I51" s="10" t="s">
        <v>176</v>
      </c>
      <c r="J51" s="28" t="s">
        <v>3</v>
      </c>
      <c r="K51" s="11">
        <v>67.545609714352111</v>
      </c>
      <c r="L51" s="12">
        <v>94.79669506163691</v>
      </c>
      <c r="M51" s="12">
        <v>9.8741571163511033</v>
      </c>
      <c r="N51" s="12">
        <v>23.307642703944062</v>
      </c>
      <c r="O51" s="13">
        <v>1174.6272644341591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-807.38782056564946</v>
      </c>
      <c r="V51" s="11">
        <v>-2.9000982466390046</v>
      </c>
      <c r="W51" s="12">
        <v>-12.274409900269985</v>
      </c>
      <c r="X51" s="12">
        <v>-2.305494384736734</v>
      </c>
      <c r="Y51" s="13">
        <v>1E-3</v>
      </c>
      <c r="Z51" s="10" t="s">
        <v>176</v>
      </c>
      <c r="AA51" s="28" t="s">
        <v>3</v>
      </c>
      <c r="AB51" s="17">
        <v>163517.91589498063</v>
      </c>
      <c r="AC51" s="18">
        <v>111960.11319953192</v>
      </c>
      <c r="AD51" s="18">
        <v>99559.258242839671</v>
      </c>
      <c r="AE51" s="19">
        <v>8934.4489323478429</v>
      </c>
      <c r="AF51" s="145">
        <f t="shared" si="0"/>
        <v>172.21646189234013</v>
      </c>
      <c r="AG51" s="146">
        <f t="shared" si="1"/>
        <v>1197.9349071381032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50.652702911044877</v>
      </c>
      <c r="F52" s="12">
        <v>108.98739307282577</v>
      </c>
      <c r="G52" s="12">
        <v>10.31645205049344</v>
      </c>
      <c r="H52" s="13">
        <v>1341.5815102815504</v>
      </c>
      <c r="I52" s="10" t="s">
        <v>176</v>
      </c>
      <c r="J52" s="28" t="s">
        <v>4</v>
      </c>
      <c r="K52" s="11">
        <v>27.987908005196683</v>
      </c>
      <c r="L52" s="12">
        <v>71.146788003943229</v>
      </c>
      <c r="M52" s="12">
        <v>8.4831762823577979</v>
      </c>
      <c r="N52" s="12">
        <v>31.253597882362072</v>
      </c>
      <c r="O52" s="13">
        <v>1352.7396780992672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-42.410765700078528</v>
      </c>
      <c r="V52" s="11">
        <v>22.665794905848191</v>
      </c>
      <c r="W52" s="12">
        <v>37.841605068882821</v>
      </c>
      <c r="X52" s="12">
        <v>1.8342757681356481</v>
      </c>
      <c r="Y52" s="13">
        <v>1E-3</v>
      </c>
      <c r="Z52" s="10" t="s">
        <v>176</v>
      </c>
      <c r="AA52" s="28" t="s">
        <v>4</v>
      </c>
      <c r="AB52" s="17">
        <v>162210.15091306253</v>
      </c>
      <c r="AC52" s="18">
        <v>108201.00568952526</v>
      </c>
      <c r="AD52" s="18">
        <v>98011.61753581911</v>
      </c>
      <c r="AE52" s="19">
        <v>8473.1837988246916</v>
      </c>
      <c r="AF52" s="145">
        <f t="shared" si="0"/>
        <v>107.61787229149772</v>
      </c>
      <c r="AG52" s="146">
        <f t="shared" si="1"/>
        <v>1383.9932759816293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6.3559380761973276</v>
      </c>
      <c r="F53" s="12">
        <v>335.27957881436748</v>
      </c>
      <c r="G53" s="12">
        <v>39.966246760877212</v>
      </c>
      <c r="H53" s="13">
        <v>485.66845695810929</v>
      </c>
      <c r="I53" s="10" t="s">
        <v>176</v>
      </c>
      <c r="J53" s="28" t="s">
        <v>5</v>
      </c>
      <c r="K53" s="11">
        <v>31.623878438359068</v>
      </c>
      <c r="L53" s="12">
        <v>247.69638815854864</v>
      </c>
      <c r="M53" s="12">
        <v>33.2186544503164</v>
      </c>
      <c r="N53" s="12">
        <v>50.910174156428809</v>
      </c>
      <c r="O53" s="13">
        <v>3362.5749264005954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-2927.8156435989149</v>
      </c>
      <c r="V53" s="11">
        <v>-25.26694036216173</v>
      </c>
      <c r="W53" s="12">
        <v>87.584190655818901</v>
      </c>
      <c r="X53" s="12">
        <v>6.7485923105608157</v>
      </c>
      <c r="Y53" s="13">
        <v>1E-3</v>
      </c>
      <c r="Z53" s="10" t="s">
        <v>176</v>
      </c>
      <c r="AA53" s="28" t="s">
        <v>5</v>
      </c>
      <c r="AB53" s="17">
        <v>163795.68625721085</v>
      </c>
      <c r="AC53" s="18">
        <v>112640.11971940752</v>
      </c>
      <c r="AD53" s="18">
        <v>96920.439435854802</v>
      </c>
      <c r="AE53" s="19">
        <v>8073.9445914239959</v>
      </c>
      <c r="AF53" s="145">
        <f t="shared" si="0"/>
        <v>312.53892104722411</v>
      </c>
      <c r="AG53" s="146">
        <f t="shared" si="1"/>
        <v>3413.485100557024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169.09938038546258</v>
      </c>
      <c r="F54" s="22">
        <v>132.3252787470621</v>
      </c>
      <c r="G54" s="22">
        <v>13.806244611837604</v>
      </c>
      <c r="H54" s="23">
        <v>208.97269402105053</v>
      </c>
      <c r="I54" s="20" t="s">
        <v>176</v>
      </c>
      <c r="J54" s="29" t="s">
        <v>6</v>
      </c>
      <c r="K54" s="21">
        <v>179.81684703186949</v>
      </c>
      <c r="L54" s="22">
        <v>138.13983362954937</v>
      </c>
      <c r="M54" s="22">
        <v>15.179614519493409</v>
      </c>
      <c r="N54" s="22">
        <v>34.877962274203441</v>
      </c>
      <c r="O54" s="23">
        <v>2253.2103091244535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-2079.1145773776061</v>
      </c>
      <c r="V54" s="21">
        <v>-10.716466646406881</v>
      </c>
      <c r="W54" s="22">
        <v>-5.8135548824872654</v>
      </c>
      <c r="X54" s="22">
        <v>-1.3723699076558074</v>
      </c>
      <c r="Y54" s="23">
        <v>1E-3</v>
      </c>
      <c r="Z54" s="20" t="s">
        <v>176</v>
      </c>
      <c r="AA54" s="29" t="s">
        <v>6</v>
      </c>
      <c r="AB54" s="24">
        <v>163492.88361595327</v>
      </c>
      <c r="AC54" s="25">
        <v>111671.43228141739</v>
      </c>
      <c r="AD54" s="25">
        <v>97317.708745315627</v>
      </c>
      <c r="AE54" s="26">
        <v>8067.0818292347058</v>
      </c>
      <c r="AF54" s="147">
        <f t="shared" si="0"/>
        <v>333.13629518091227</v>
      </c>
      <c r="AG54" s="148">
        <f t="shared" si="1"/>
        <v>2288.0882713986571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276.79447756329671</v>
      </c>
      <c r="F55" s="8">
        <v>116.90720281531452</v>
      </c>
      <c r="G55" s="8">
        <v>13.727373464387101</v>
      </c>
      <c r="H55" s="9">
        <v>2013.8118392626088</v>
      </c>
      <c r="I55" s="6" t="s">
        <v>177</v>
      </c>
      <c r="J55" s="27" t="s">
        <v>0</v>
      </c>
      <c r="K55" s="7">
        <v>190.16062911618263</v>
      </c>
      <c r="L55" s="8">
        <v>100.98098800138071</v>
      </c>
      <c r="M55" s="8">
        <v>13.468265097532154</v>
      </c>
      <c r="N55" s="8">
        <v>64.309311287846739</v>
      </c>
      <c r="O55" s="9">
        <v>2752.1687260410126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-802.66519806625047</v>
      </c>
      <c r="V55" s="7">
        <v>86.634848447114081</v>
      </c>
      <c r="W55" s="8">
        <v>15.9272148139338</v>
      </c>
      <c r="X55" s="8">
        <v>0.26010836685494854</v>
      </c>
      <c r="Y55" s="9">
        <v>1E-3</v>
      </c>
      <c r="Z55" s="6" t="s">
        <v>177</v>
      </c>
      <c r="AA55" s="27" t="s">
        <v>0</v>
      </c>
      <c r="AB55" s="14">
        <v>167433.96818048973</v>
      </c>
      <c r="AC55" s="15">
        <v>113137.85912260524</v>
      </c>
      <c r="AD55" s="15">
        <v>96730.327426854565</v>
      </c>
      <c r="AE55" s="16">
        <v>8827.2242501412984</v>
      </c>
      <c r="AF55" s="143">
        <f t="shared" si="0"/>
        <v>304.60988221509547</v>
      </c>
      <c r="AG55" s="144">
        <f t="shared" si="1"/>
        <v>2816.4780373288595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14.972697652145833</v>
      </c>
      <c r="F56" s="12">
        <v>450.35747827995931</v>
      </c>
      <c r="G56" s="12">
        <v>54.117992126288925</v>
      </c>
      <c r="H56" s="13">
        <v>424.03717387474865</v>
      </c>
      <c r="I56" s="10" t="s">
        <v>177</v>
      </c>
      <c r="J56" s="28" t="s">
        <v>1</v>
      </c>
      <c r="K56" s="11">
        <v>86.893562062591442</v>
      </c>
      <c r="L56" s="12">
        <v>573.67530466743438</v>
      </c>
      <c r="M56" s="12">
        <v>57.687631258501206</v>
      </c>
      <c r="N56" s="12">
        <v>44.114064597132085</v>
      </c>
      <c r="O56" s="13">
        <v>4507.2711107106898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-4127.3470014330733</v>
      </c>
      <c r="V56" s="11">
        <v>-71.919864410445598</v>
      </c>
      <c r="W56" s="12">
        <v>-123.31682638747513</v>
      </c>
      <c r="X56" s="12">
        <v>-3.5686391322122795</v>
      </c>
      <c r="Y56" s="13">
        <v>1E-3</v>
      </c>
      <c r="Z56" s="10" t="s">
        <v>177</v>
      </c>
      <c r="AA56" s="28" t="s">
        <v>1</v>
      </c>
      <c r="AB56" s="17">
        <v>168928.94836480182</v>
      </c>
      <c r="AC56" s="18">
        <v>112700.43230049175</v>
      </c>
      <c r="AD56" s="18">
        <v>98007.679926025696</v>
      </c>
      <c r="AE56" s="19">
        <v>8463.8434785500795</v>
      </c>
      <c r="AF56" s="145">
        <f t="shared" si="0"/>
        <v>718.25649798852703</v>
      </c>
      <c r="AG56" s="146">
        <f t="shared" si="1"/>
        <v>4551.3851753078216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102.98658737002762</v>
      </c>
      <c r="F57" s="12">
        <v>124.6210376248859</v>
      </c>
      <c r="G57" s="12">
        <v>10.283449458867112</v>
      </c>
      <c r="H57" s="13">
        <v>544.07451999778755</v>
      </c>
      <c r="I57" s="10" t="s">
        <v>177</v>
      </c>
      <c r="J57" s="28" t="s">
        <v>2</v>
      </c>
      <c r="K57" s="11">
        <v>102.10536271131862</v>
      </c>
      <c r="L57" s="12">
        <v>136.08812409598568</v>
      </c>
      <c r="M57" s="12">
        <v>12.717486153712084</v>
      </c>
      <c r="N57" s="12">
        <v>55.724489111962704</v>
      </c>
      <c r="O57" s="13">
        <v>1770.0926522436323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-1281.7416213578074</v>
      </c>
      <c r="V57" s="11">
        <v>0.88222465870898448</v>
      </c>
      <c r="W57" s="12">
        <v>-11.466086471099798</v>
      </c>
      <c r="X57" s="12">
        <v>-2.4330366948449722</v>
      </c>
      <c r="Y57" s="13">
        <v>1E-3</v>
      </c>
      <c r="Z57" s="10" t="s">
        <v>177</v>
      </c>
      <c r="AA57" s="28" t="s">
        <v>2</v>
      </c>
      <c r="AB57" s="17">
        <v>169483.97719861753</v>
      </c>
      <c r="AC57" s="18">
        <v>112686.8755775406</v>
      </c>
      <c r="AD57" s="18">
        <v>99345.251014986396</v>
      </c>
      <c r="AE57" s="19">
        <v>8858.6517888491217</v>
      </c>
      <c r="AF57" s="145">
        <f t="shared" si="0"/>
        <v>250.91097296101637</v>
      </c>
      <c r="AG57" s="146">
        <f t="shared" si="1"/>
        <v>1825.8171413555949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66.650913488184244</v>
      </c>
      <c r="F58" s="12">
        <v>88.427016724872701</v>
      </c>
      <c r="G58" s="12">
        <v>8.2993735628546297</v>
      </c>
      <c r="H58" s="13">
        <v>412.65836584888933</v>
      </c>
      <c r="I58" s="10" t="s">
        <v>177</v>
      </c>
      <c r="J58" s="28" t="s">
        <v>3</v>
      </c>
      <c r="K58" s="11">
        <v>69.374637153963718</v>
      </c>
      <c r="L58" s="12">
        <v>101.48581904249633</v>
      </c>
      <c r="M58" s="12">
        <v>10.833489574937419</v>
      </c>
      <c r="N58" s="12">
        <v>23.287191799057759</v>
      </c>
      <c r="O58" s="13">
        <v>1240.780101094359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-851.40792704452724</v>
      </c>
      <c r="V58" s="11">
        <v>-2.7227236657794931</v>
      </c>
      <c r="W58" s="12">
        <v>-13.057802317623624</v>
      </c>
      <c r="X58" s="12">
        <v>-2.5331160120827936</v>
      </c>
      <c r="Y58" s="13">
        <v>1E-3</v>
      </c>
      <c r="Z58" s="10" t="s">
        <v>177</v>
      </c>
      <c r="AA58" s="28" t="s">
        <v>3</v>
      </c>
      <c r="AB58" s="17">
        <v>172092.47035956231</v>
      </c>
      <c r="AC58" s="18">
        <v>112413.54895534285</v>
      </c>
      <c r="AD58" s="18">
        <v>98586.053772412473</v>
      </c>
      <c r="AE58" s="19">
        <v>9199.9955334724527</v>
      </c>
      <c r="AF58" s="145">
        <f t="shared" si="0"/>
        <v>181.69394577139749</v>
      </c>
      <c r="AG58" s="146">
        <f t="shared" si="1"/>
        <v>1264.0672928934168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52.24982270489474</v>
      </c>
      <c r="F59" s="12">
        <v>116.79392883416801</v>
      </c>
      <c r="G59" s="12">
        <v>11.309793079694298</v>
      </c>
      <c r="H59" s="13">
        <v>1416.1429976120669</v>
      </c>
      <c r="I59" s="10" t="s">
        <v>177</v>
      </c>
      <c r="J59" s="28" t="s">
        <v>4</v>
      </c>
      <c r="K59" s="11">
        <v>28.404688953739818</v>
      </c>
      <c r="L59" s="12">
        <v>76.03164521457623</v>
      </c>
      <c r="M59" s="12">
        <v>9.3945634943170564</v>
      </c>
      <c r="N59" s="12">
        <v>32.361876570575717</v>
      </c>
      <c r="O59" s="13">
        <v>1435.5761088815611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-51.793987840069825</v>
      </c>
      <c r="V59" s="11">
        <v>23.846133751154781</v>
      </c>
      <c r="W59" s="12">
        <v>40.763283619591768</v>
      </c>
      <c r="X59" s="12">
        <v>1.9162295853772413</v>
      </c>
      <c r="Y59" s="13">
        <v>1E-3</v>
      </c>
      <c r="Z59" s="10" t="s">
        <v>177</v>
      </c>
      <c r="AA59" s="28" t="s">
        <v>4</v>
      </c>
      <c r="AB59" s="17">
        <v>170849.30788477286</v>
      </c>
      <c r="AC59" s="18">
        <v>108708.31511846097</v>
      </c>
      <c r="AD59" s="18">
        <v>97038.539213695971</v>
      </c>
      <c r="AE59" s="19">
        <v>8703.805870177941</v>
      </c>
      <c r="AF59" s="145">
        <f t="shared" si="0"/>
        <v>113.83089766263311</v>
      </c>
      <c r="AG59" s="146">
        <f t="shared" si="1"/>
        <v>1467.9379854521369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6.5531478454983532</v>
      </c>
      <c r="F60" s="12">
        <v>359.19189716331482</v>
      </c>
      <c r="G60" s="12">
        <v>43.807592468772206</v>
      </c>
      <c r="H60" s="13">
        <v>514.17781061196945</v>
      </c>
      <c r="I60" s="10" t="s">
        <v>177</v>
      </c>
      <c r="J60" s="28" t="s">
        <v>5</v>
      </c>
      <c r="K60" s="11">
        <v>31.352916969050455</v>
      </c>
      <c r="L60" s="12">
        <v>261.48142188877682</v>
      </c>
      <c r="M60" s="12">
        <v>36.066539316374168</v>
      </c>
      <c r="N60" s="12">
        <v>53.286618345078423</v>
      </c>
      <c r="O60" s="13">
        <v>3600.3654385701061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-3139.4732463032151</v>
      </c>
      <c r="V60" s="11">
        <v>-24.798769123552102</v>
      </c>
      <c r="W60" s="12">
        <v>97.711475274537946</v>
      </c>
      <c r="X60" s="12">
        <v>7.7420531523980047</v>
      </c>
      <c r="Y60" s="13">
        <v>1E-3</v>
      </c>
      <c r="Z60" s="10" t="s">
        <v>177</v>
      </c>
      <c r="AA60" s="28" t="s">
        <v>5</v>
      </c>
      <c r="AB60" s="17">
        <v>172459.14366332741</v>
      </c>
      <c r="AC60" s="18">
        <v>113148.74827599268</v>
      </c>
      <c r="AD60" s="18">
        <v>95947.713619843416</v>
      </c>
      <c r="AE60" s="19">
        <v>8339.3444190379778</v>
      </c>
      <c r="AF60" s="145">
        <f t="shared" si="0"/>
        <v>328.90087817420147</v>
      </c>
      <c r="AG60" s="146">
        <f t="shared" si="1"/>
        <v>3653.6520569151844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174.34645785010318</v>
      </c>
      <c r="F61" s="22">
        <v>141.76315551634633</v>
      </c>
      <c r="G61" s="22">
        <v>15.133649999491098</v>
      </c>
      <c r="H61" s="23">
        <v>221.25903487869516</v>
      </c>
      <c r="I61" s="20" t="s">
        <v>177</v>
      </c>
      <c r="J61" s="29" t="s">
        <v>6</v>
      </c>
      <c r="K61" s="21">
        <v>186.26230750730383</v>
      </c>
      <c r="L61" s="22">
        <v>148.31841404821128</v>
      </c>
      <c r="M61" s="22">
        <v>16.511249264981245</v>
      </c>
      <c r="N61" s="22">
        <v>35.956419723330491</v>
      </c>
      <c r="O61" s="23">
        <v>2368.0464597848145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-2182.7428446294498</v>
      </c>
      <c r="V61" s="21">
        <v>-11.914849657200643</v>
      </c>
      <c r="W61" s="22">
        <v>-6.5542585318649538</v>
      </c>
      <c r="X61" s="22">
        <v>-1.3765992654901504</v>
      </c>
      <c r="Y61" s="23">
        <v>1E-3</v>
      </c>
      <c r="Z61" s="20" t="s">
        <v>177</v>
      </c>
      <c r="AA61" s="29" t="s">
        <v>6</v>
      </c>
      <c r="AB61" s="24">
        <v>172077.51258211824</v>
      </c>
      <c r="AC61" s="25">
        <v>112065.14020733465</v>
      </c>
      <c r="AD61" s="25">
        <v>96343.479634830743</v>
      </c>
      <c r="AE61" s="26">
        <v>8332.6305162368481</v>
      </c>
      <c r="AF61" s="147">
        <f t="shared" si="0"/>
        <v>351.09197082049633</v>
      </c>
      <c r="AG61" s="148">
        <f t="shared" si="1"/>
        <v>2404.0028795081448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266.67286036804342</v>
      </c>
      <c r="F62" s="8">
        <v>125.94234153132234</v>
      </c>
      <c r="G62" s="8">
        <v>15.182391017463525</v>
      </c>
      <c r="H62" s="9">
        <v>2136.2627473007578</v>
      </c>
      <c r="I62" s="6" t="s">
        <v>185</v>
      </c>
      <c r="J62" s="27" t="s">
        <v>0</v>
      </c>
      <c r="K62" s="7">
        <v>183.28809459254998</v>
      </c>
      <c r="L62" s="8">
        <v>108.60648095954124</v>
      </c>
      <c r="M62" s="8">
        <v>14.857252448206824</v>
      </c>
      <c r="N62" s="8">
        <v>68.870312809566528</v>
      </c>
      <c r="O62" s="9">
        <v>2808.0797826463472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-740.68634815515543</v>
      </c>
      <c r="V62" s="7">
        <v>83.385765775493525</v>
      </c>
      <c r="W62" s="8">
        <v>17.336860571781081</v>
      </c>
      <c r="X62" s="8">
        <v>0.32613856925670059</v>
      </c>
      <c r="Y62" s="9">
        <v>1E-3</v>
      </c>
      <c r="Z62" s="6" t="s">
        <v>185</v>
      </c>
      <c r="AA62" s="27" t="s">
        <v>0</v>
      </c>
      <c r="AB62" s="14">
        <v>192185.9247043973</v>
      </c>
      <c r="AC62" s="15">
        <v>113619.0050918904</v>
      </c>
      <c r="AD62" s="15">
        <v>95615.234232418428</v>
      </c>
      <c r="AE62" s="16">
        <v>9091.5598441911643</v>
      </c>
      <c r="AF62" s="143">
        <f t="shared" si="0"/>
        <v>306.75182800029808</v>
      </c>
      <c r="AG62" s="144">
        <f t="shared" si="1"/>
        <v>2876.9500954559139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14.400738711476546</v>
      </c>
      <c r="F63" s="12">
        <v>485.28632619977799</v>
      </c>
      <c r="G63" s="12">
        <v>59.86077505044701</v>
      </c>
      <c r="H63" s="13">
        <v>450.11325529672422</v>
      </c>
      <c r="I63" s="10" t="s">
        <v>185</v>
      </c>
      <c r="J63" s="28" t="s">
        <v>1</v>
      </c>
      <c r="K63" s="11">
        <v>83.670605786249723</v>
      </c>
      <c r="L63" s="12">
        <v>619.16317491353141</v>
      </c>
      <c r="M63" s="12">
        <v>63.90692626556816</v>
      </c>
      <c r="N63" s="12">
        <v>44.1392331973842</v>
      </c>
      <c r="O63" s="13">
        <v>4918.1409217936616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-4512.1658996943215</v>
      </c>
      <c r="V63" s="11">
        <v>-69.268867074773183</v>
      </c>
      <c r="W63" s="12">
        <v>-133.87584871375336</v>
      </c>
      <c r="X63" s="12">
        <v>-4.0451512151211766</v>
      </c>
      <c r="Y63" s="13">
        <v>1E-3</v>
      </c>
      <c r="Z63" s="10" t="s">
        <v>185</v>
      </c>
      <c r="AA63" s="28" t="s">
        <v>1</v>
      </c>
      <c r="AB63" s="17">
        <v>193778.28325335647</v>
      </c>
      <c r="AC63" s="18">
        <v>113229.05987182008</v>
      </c>
      <c r="AD63" s="18">
        <v>96892.535936110915</v>
      </c>
      <c r="AE63" s="19">
        <v>8728.2935547881862</v>
      </c>
      <c r="AF63" s="145">
        <f t="shared" si="0"/>
        <v>766.7407069653492</v>
      </c>
      <c r="AG63" s="146">
        <f t="shared" si="1"/>
        <v>4962.2801549910455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99.09063114135985</v>
      </c>
      <c r="F64" s="12">
        <v>134.42123405229927</v>
      </c>
      <c r="G64" s="12">
        <v>11.375500171625509</v>
      </c>
      <c r="H64" s="13">
        <v>577.13702438722999</v>
      </c>
      <c r="I64" s="10" t="s">
        <v>185</v>
      </c>
      <c r="J64" s="28" t="s">
        <v>2</v>
      </c>
      <c r="K64" s="11">
        <v>99.192329352383467</v>
      </c>
      <c r="L64" s="12">
        <v>150.03401225347037</v>
      </c>
      <c r="M64" s="12">
        <v>14.367110031113356</v>
      </c>
      <c r="N64" s="12">
        <v>59.364457016743408</v>
      </c>
      <c r="O64" s="13">
        <v>1851.6149467467485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-1333.841379376262</v>
      </c>
      <c r="V64" s="11">
        <v>-0.10069821102360051</v>
      </c>
      <c r="W64" s="12">
        <v>-15.611778201170996</v>
      </c>
      <c r="X64" s="12">
        <v>-2.9906098594878467</v>
      </c>
      <c r="Y64" s="13">
        <v>1E-3</v>
      </c>
      <c r="Z64" s="10" t="s">
        <v>185</v>
      </c>
      <c r="AA64" s="28" t="s">
        <v>2</v>
      </c>
      <c r="AB64" s="17">
        <v>194149.90388024825</v>
      </c>
      <c r="AC64" s="18">
        <v>113335.21067042855</v>
      </c>
      <c r="AD64" s="18">
        <v>98230.058460249609</v>
      </c>
      <c r="AE64" s="19">
        <v>9123.0330200687822</v>
      </c>
      <c r="AF64" s="145">
        <f t="shared" si="0"/>
        <v>263.59345163696719</v>
      </c>
      <c r="AG64" s="146">
        <f t="shared" si="1"/>
        <v>1910.979403763492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64.047304464229313</v>
      </c>
      <c r="F65" s="12">
        <v>95.430379766163725</v>
      </c>
      <c r="G65" s="12">
        <v>9.1812575091069863</v>
      </c>
      <c r="H65" s="13">
        <v>438.81825140338151</v>
      </c>
      <c r="I65" s="10" t="s">
        <v>185</v>
      </c>
      <c r="J65" s="28" t="s">
        <v>3</v>
      </c>
      <c r="K65" s="11">
        <v>67.016297291318565</v>
      </c>
      <c r="L65" s="12">
        <v>109.13282410992946</v>
      </c>
      <c r="M65" s="12">
        <v>12.004808288444702</v>
      </c>
      <c r="N65" s="12">
        <v>23.931994952044221</v>
      </c>
      <c r="O65" s="13">
        <v>1305.3153250822902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-873.38681476954116</v>
      </c>
      <c r="V65" s="11">
        <v>-2.967992827089204</v>
      </c>
      <c r="W65" s="12">
        <v>-13.701444343765724</v>
      </c>
      <c r="X65" s="12">
        <v>-2.8225507793377096</v>
      </c>
      <c r="Y65" s="13">
        <v>-17.040253861411777</v>
      </c>
      <c r="Z65" s="10" t="s">
        <v>185</v>
      </c>
      <c r="AA65" s="28" t="s">
        <v>3</v>
      </c>
      <c r="AB65" s="17">
        <v>196675.13468198941</v>
      </c>
      <c r="AC65" s="18">
        <v>113151.33477845948</v>
      </c>
      <c r="AD65" s="18">
        <v>97471.345746339095</v>
      </c>
      <c r="AE65" s="19">
        <v>9464.3159239951765</v>
      </c>
      <c r="AF65" s="145">
        <f t="shared" si="0"/>
        <v>188.15392968969272</v>
      </c>
      <c r="AG65" s="146">
        <f t="shared" si="1"/>
        <v>1329.2473200343345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50.244256685779746</v>
      </c>
      <c r="F66" s="12">
        <v>126.00694088173179</v>
      </c>
      <c r="G66" s="12">
        <v>12.507504059186614</v>
      </c>
      <c r="H66" s="13">
        <v>1506.5265950865059</v>
      </c>
      <c r="I66" s="10" t="s">
        <v>185</v>
      </c>
      <c r="J66" s="28" t="s">
        <v>4</v>
      </c>
      <c r="K66" s="11">
        <v>26.955384154055881</v>
      </c>
      <c r="L66" s="12">
        <v>81.666889456298406</v>
      </c>
      <c r="M66" s="12">
        <v>10.507585297679224</v>
      </c>
      <c r="N66" s="12">
        <v>35.057183568240873</v>
      </c>
      <c r="O66" s="13">
        <v>1525.4359191202325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-71.006761463379263</v>
      </c>
      <c r="V66" s="11">
        <v>23.289872531723869</v>
      </c>
      <c r="W66" s="12">
        <v>44.341051425433363</v>
      </c>
      <c r="X66" s="12">
        <v>2.0009187615073891</v>
      </c>
      <c r="Y66" s="13">
        <v>17.04225386141178</v>
      </c>
      <c r="Z66" s="10" t="s">
        <v>185</v>
      </c>
      <c r="AA66" s="28" t="s">
        <v>4</v>
      </c>
      <c r="AB66" s="17">
        <v>195552.979009962</v>
      </c>
      <c r="AC66" s="18">
        <v>109429.66436763163</v>
      </c>
      <c r="AD66" s="18">
        <v>95923.28305692751</v>
      </c>
      <c r="AE66" s="19">
        <v>8957.1167129645346</v>
      </c>
      <c r="AF66" s="145">
        <f t="shared" si="0"/>
        <v>119.12985890803351</v>
      </c>
      <c r="AG66" s="146">
        <f t="shared" si="1"/>
        <v>1560.4931026884733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6.296744461798859</v>
      </c>
      <c r="F67" s="12">
        <v>386.96805432951311</v>
      </c>
      <c r="G67" s="12">
        <v>48.449316149099154</v>
      </c>
      <c r="H67" s="13">
        <v>547.74370469923713</v>
      </c>
      <c r="I67" s="10" t="s">
        <v>185</v>
      </c>
      <c r="J67" s="28" t="s">
        <v>5</v>
      </c>
      <c r="K67" s="11">
        <v>29.036553519243135</v>
      </c>
      <c r="L67" s="12">
        <v>277.86391136086337</v>
      </c>
      <c r="M67" s="12">
        <v>39.522461509911693</v>
      </c>
      <c r="N67" s="12">
        <v>58.727601969331396</v>
      </c>
      <c r="O67" s="13">
        <v>3932.3075782979854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-3443.2904755680793</v>
      </c>
      <c r="V67" s="11">
        <v>-22.738809057444257</v>
      </c>
      <c r="W67" s="12">
        <v>109.1051429686498</v>
      </c>
      <c r="X67" s="12">
        <v>8.9278546391874265</v>
      </c>
      <c r="Y67" s="13">
        <v>1E-3</v>
      </c>
      <c r="Z67" s="10" t="s">
        <v>185</v>
      </c>
      <c r="AA67" s="28" t="s">
        <v>5</v>
      </c>
      <c r="AB67" s="17">
        <v>197218.47964540563</v>
      </c>
      <c r="AC67" s="18">
        <v>113671.48863238994</v>
      </c>
      <c r="AD67" s="18">
        <v>94832.638113881403</v>
      </c>
      <c r="AE67" s="19">
        <v>8603.4819775564574</v>
      </c>
      <c r="AF67" s="145">
        <f t="shared" si="0"/>
        <v>346.42292639001818</v>
      </c>
      <c r="AG67" s="146">
        <f t="shared" si="1"/>
        <v>3991.0351802673167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167.52574526686968</v>
      </c>
      <c r="F68" s="22">
        <v>152.73320708589094</v>
      </c>
      <c r="G68" s="22">
        <v>16.737570631637173</v>
      </c>
      <c r="H68" s="23">
        <v>235.71100380559039</v>
      </c>
      <c r="I68" s="20" t="s">
        <v>185</v>
      </c>
      <c r="J68" s="29" t="s">
        <v>6</v>
      </c>
      <c r="K68" s="21">
        <v>179.1190164037568</v>
      </c>
      <c r="L68" s="22">
        <v>160.32119079306511</v>
      </c>
      <c r="M68" s="22">
        <v>18.128170747641956</v>
      </c>
      <c r="N68" s="22">
        <v>37.177706929648416</v>
      </c>
      <c r="O68" s="23">
        <v>2455.0547462598988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-2256.5204493839565</v>
      </c>
      <c r="V68" s="21">
        <v>-11.592271136887138</v>
      </c>
      <c r="W68" s="22">
        <v>-7.5869837071741495</v>
      </c>
      <c r="X68" s="22">
        <v>-1.3896001160047842</v>
      </c>
      <c r="Y68" s="23">
        <v>1E-3</v>
      </c>
      <c r="Z68" s="20" t="s">
        <v>185</v>
      </c>
      <c r="AA68" s="29" t="s">
        <v>6</v>
      </c>
      <c r="AB68" s="24">
        <v>196672.76322243881</v>
      </c>
      <c r="AC68" s="25">
        <v>112485.94213804792</v>
      </c>
      <c r="AD68" s="25">
        <v>95228.706736887223</v>
      </c>
      <c r="AE68" s="26">
        <v>8596.9974587156958</v>
      </c>
      <c r="AF68" s="147">
        <f t="shared" si="0"/>
        <v>357.56837794446386</v>
      </c>
      <c r="AG68" s="148">
        <f t="shared" si="1"/>
        <v>2492.2324531895474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254.76563907702266</v>
      </c>
      <c r="F69" s="8">
        <v>136.44683134807838</v>
      </c>
      <c r="G69" s="8">
        <v>16.926843868476411</v>
      </c>
      <c r="H69" s="9">
        <v>2276.4200387628898</v>
      </c>
      <c r="I69" s="6" t="s">
        <v>186</v>
      </c>
      <c r="J69" s="27" t="s">
        <v>0</v>
      </c>
      <c r="K69" s="7">
        <v>175.1882293883672</v>
      </c>
      <c r="L69" s="8">
        <v>117.38055096715371</v>
      </c>
      <c r="M69" s="8">
        <v>16.527647216981968</v>
      </c>
      <c r="N69" s="8">
        <v>74.426621454915988</v>
      </c>
      <c r="O69" s="9">
        <v>2865.6749600047924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-663.68054269681875</v>
      </c>
      <c r="V69" s="7">
        <v>79.578409688655512</v>
      </c>
      <c r="W69" s="8">
        <v>19.067280380924675</v>
      </c>
      <c r="X69" s="8">
        <v>0.40019665149444072</v>
      </c>
      <c r="Y69" s="9">
        <v>1E-3</v>
      </c>
      <c r="Z69" s="6" t="s">
        <v>186</v>
      </c>
      <c r="AA69" s="27" t="s">
        <v>0</v>
      </c>
      <c r="AB69" s="14">
        <v>222862.72089911587</v>
      </c>
      <c r="AC69" s="15">
        <v>113393.60170157491</v>
      </c>
      <c r="AD69" s="15">
        <v>93712.680423100683</v>
      </c>
      <c r="AE69" s="16">
        <v>9365.5764416821457</v>
      </c>
      <c r="AF69" s="143">
        <f t="shared" si="0"/>
        <v>309.09642757250288</v>
      </c>
      <c r="AG69" s="144">
        <f t="shared" si="1"/>
        <v>2940.1015814597085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13.711861939500036</v>
      </c>
      <c r="F70" s="12">
        <v>525.96036748274162</v>
      </c>
      <c r="G70" s="12">
        <v>66.752610218638267</v>
      </c>
      <c r="H70" s="13">
        <v>479.92672908227939</v>
      </c>
      <c r="I70" s="10" t="s">
        <v>186</v>
      </c>
      <c r="J70" s="28" t="s">
        <v>1</v>
      </c>
      <c r="K70" s="11">
        <v>79.896260909396858</v>
      </c>
      <c r="L70" s="12">
        <v>671.34129987970971</v>
      </c>
      <c r="M70" s="12">
        <v>71.301589621213964</v>
      </c>
      <c r="N70" s="12">
        <v>44.24797817052044</v>
      </c>
      <c r="O70" s="13">
        <v>5394.247860252106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-4958.5681093403473</v>
      </c>
      <c r="V70" s="11">
        <v>-66.183398969896828</v>
      </c>
      <c r="W70" s="12">
        <v>-145.37993239696806</v>
      </c>
      <c r="X70" s="12">
        <v>-4.5479794025757965</v>
      </c>
      <c r="Y70" s="13">
        <v>1E-3</v>
      </c>
      <c r="Z70" s="10" t="s">
        <v>186</v>
      </c>
      <c r="AA70" s="28" t="s">
        <v>1</v>
      </c>
      <c r="AB70" s="17">
        <v>224592.66356248854</v>
      </c>
      <c r="AC70" s="18">
        <v>113061.14317018271</v>
      </c>
      <c r="AD70" s="18">
        <v>94989.761952169632</v>
      </c>
      <c r="AE70" s="19">
        <v>9002.4238658236427</v>
      </c>
      <c r="AF70" s="145">
        <f t="shared" si="0"/>
        <v>822.53915041032042</v>
      </c>
      <c r="AG70" s="146">
        <f t="shared" si="1"/>
        <v>5438.4958384226265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94.787892234957312</v>
      </c>
      <c r="F71" s="12">
        <v>145.67760747081113</v>
      </c>
      <c r="G71" s="12">
        <v>12.689244697079092</v>
      </c>
      <c r="H71" s="13">
        <v>615.0158880959757</v>
      </c>
      <c r="I71" s="10" t="s">
        <v>186</v>
      </c>
      <c r="J71" s="28" t="s">
        <v>2</v>
      </c>
      <c r="K71" s="11">
        <v>95.068253009071455</v>
      </c>
      <c r="L71" s="12">
        <v>166.51122664749346</v>
      </c>
      <c r="M71" s="12">
        <v>16.362895234386915</v>
      </c>
      <c r="N71" s="12">
        <v>63.27639924825165</v>
      </c>
      <c r="O71" s="13">
        <v>1944.7095658015669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-1392.9690769538427</v>
      </c>
      <c r="V71" s="11">
        <v>-0.27936077411413096</v>
      </c>
      <c r="W71" s="12">
        <v>-20.832619176682364</v>
      </c>
      <c r="X71" s="12">
        <v>-3.6726505373078226</v>
      </c>
      <c r="Y71" s="13">
        <v>1E-3</v>
      </c>
      <c r="Z71" s="10" t="s">
        <v>186</v>
      </c>
      <c r="AA71" s="28" t="s">
        <v>2</v>
      </c>
      <c r="AB71" s="17">
        <v>225653.10992924939</v>
      </c>
      <c r="AC71" s="18">
        <v>113146.7352215655</v>
      </c>
      <c r="AD71" s="18">
        <v>96327.929252574875</v>
      </c>
      <c r="AE71" s="19">
        <v>9397.093188519566</v>
      </c>
      <c r="AF71" s="145">
        <f t="shared" ref="AF71:AF89" si="2">SUM(K71:M71)</f>
        <v>277.94237489095184</v>
      </c>
      <c r="AG71" s="146">
        <f t="shared" ref="AG71:AG89" si="3">SUM(N71:O71)</f>
        <v>2007.9859650498186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60.939784519865619</v>
      </c>
      <c r="F72" s="12">
        <v>103.40693010123269</v>
      </c>
      <c r="G72" s="12">
        <v>10.240396918256183</v>
      </c>
      <c r="H72" s="13">
        <v>468.72395831515178</v>
      </c>
      <c r="I72" s="10" t="s">
        <v>186</v>
      </c>
      <c r="J72" s="28" t="s">
        <v>3</v>
      </c>
      <c r="K72" s="11">
        <v>64.299821394305397</v>
      </c>
      <c r="L72" s="12">
        <v>118.17071924793478</v>
      </c>
      <c r="M72" s="12">
        <v>13.418618794475357</v>
      </c>
      <c r="N72" s="12">
        <v>24.565811998856685</v>
      </c>
      <c r="O72" s="13">
        <v>1376.1847403779989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-891.87633235348778</v>
      </c>
      <c r="V72" s="11">
        <v>-3.3590368744397843</v>
      </c>
      <c r="W72" s="12">
        <v>-14.762789146702117</v>
      </c>
      <c r="X72" s="12">
        <v>-3.177221876219166</v>
      </c>
      <c r="Y72" s="13">
        <v>-40.148261708215756</v>
      </c>
      <c r="Z72" s="10" t="s">
        <v>186</v>
      </c>
      <c r="AA72" s="28" t="s">
        <v>3</v>
      </c>
      <c r="AB72" s="17">
        <v>226525.05974749106</v>
      </c>
      <c r="AC72" s="18">
        <v>112924.70885621983</v>
      </c>
      <c r="AD72" s="18">
        <v>95569.172664142912</v>
      </c>
      <c r="AE72" s="19">
        <v>9738.3218411914913</v>
      </c>
      <c r="AF72" s="145">
        <f t="shared" si="2"/>
        <v>195.88915943671552</v>
      </c>
      <c r="AG72" s="146">
        <f t="shared" si="3"/>
        <v>1400.7505523768555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47.831753764934533</v>
      </c>
      <c r="F73" s="12">
        <v>136.58741107819455</v>
      </c>
      <c r="G73" s="12">
        <v>13.946387587716668</v>
      </c>
      <c r="H73" s="13">
        <v>1610.7850671744914</v>
      </c>
      <c r="I73" s="10" t="s">
        <v>186</v>
      </c>
      <c r="J73" s="28" t="s">
        <v>4</v>
      </c>
      <c r="K73" s="11">
        <v>25.396602144164977</v>
      </c>
      <c r="L73" s="12">
        <v>88.299060130210691</v>
      </c>
      <c r="M73" s="12">
        <v>11.854474087395586</v>
      </c>
      <c r="N73" s="12">
        <v>37.812357985700544</v>
      </c>
      <c r="O73" s="13">
        <v>1625.2836555749934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-92.459208094418798</v>
      </c>
      <c r="V73" s="11">
        <v>22.436151620769561</v>
      </c>
      <c r="W73" s="12">
        <v>48.28935094798387</v>
      </c>
      <c r="X73" s="12">
        <v>2.0929135003210848</v>
      </c>
      <c r="Y73" s="13">
        <v>40.150261708215751</v>
      </c>
      <c r="Z73" s="10" t="s">
        <v>186</v>
      </c>
      <c r="AA73" s="28" t="s">
        <v>4</v>
      </c>
      <c r="AB73" s="17">
        <v>225543.78951507286</v>
      </c>
      <c r="AC73" s="18">
        <v>109290.04314168583</v>
      </c>
      <c r="AD73" s="18">
        <v>94019.560367716505</v>
      </c>
      <c r="AE73" s="19">
        <v>9230.9362759769938</v>
      </c>
      <c r="AF73" s="145">
        <f t="shared" si="2"/>
        <v>125.55013636177125</v>
      </c>
      <c r="AG73" s="146">
        <f t="shared" si="3"/>
        <v>1663.096013560694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5.9903349940197321</v>
      </c>
      <c r="F74" s="12">
        <v>419.26765040566551</v>
      </c>
      <c r="G74" s="12">
        <v>54.011588033137038</v>
      </c>
      <c r="H74" s="13">
        <v>586.09489968999878</v>
      </c>
      <c r="I74" s="10" t="s">
        <v>186</v>
      </c>
      <c r="J74" s="28" t="s">
        <v>5</v>
      </c>
      <c r="K74" s="11">
        <v>26.692751561865151</v>
      </c>
      <c r="L74" s="12">
        <v>296.85820446074746</v>
      </c>
      <c r="M74" s="12">
        <v>43.684829713084518</v>
      </c>
      <c r="N74" s="12">
        <v>64.775099929294271</v>
      </c>
      <c r="O74" s="13">
        <v>4316.7569068379416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-3795.436107077237</v>
      </c>
      <c r="V74" s="11">
        <v>-20.701416567845332</v>
      </c>
      <c r="W74" s="12">
        <v>122.41044594491805</v>
      </c>
      <c r="X74" s="12">
        <v>10.327758320052554</v>
      </c>
      <c r="Y74" s="13">
        <v>1E-3</v>
      </c>
      <c r="Z74" s="10" t="s">
        <v>186</v>
      </c>
      <c r="AA74" s="28" t="s">
        <v>5</v>
      </c>
      <c r="AB74" s="17">
        <v>227291.67264403074</v>
      </c>
      <c r="AC74" s="18">
        <v>113478.38701356671</v>
      </c>
      <c r="AD74" s="18">
        <v>92929.014548442501</v>
      </c>
      <c r="AE74" s="19">
        <v>8877.3392126404287</v>
      </c>
      <c r="AF74" s="145">
        <f t="shared" si="2"/>
        <v>367.23578573569711</v>
      </c>
      <c r="AG74" s="146">
        <f t="shared" si="3"/>
        <v>4381.5320067672355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159.37395747719006</v>
      </c>
      <c r="F75" s="22">
        <v>165.49147812137315</v>
      </c>
      <c r="G75" s="22">
        <v>18.660188112942159</v>
      </c>
      <c r="H75" s="23">
        <v>252.22622509867631</v>
      </c>
      <c r="I75" s="20" t="s">
        <v>186</v>
      </c>
      <c r="J75" s="29" t="s">
        <v>6</v>
      </c>
      <c r="K75" s="21">
        <v>170.85930560031906</v>
      </c>
      <c r="L75" s="22">
        <v>174.27721467484722</v>
      </c>
      <c r="M75" s="22">
        <v>20.077204768707453</v>
      </c>
      <c r="N75" s="22">
        <v>38.462904046912463</v>
      </c>
      <c r="O75" s="23">
        <v>2550.0848647713588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-2336.3205437195948</v>
      </c>
      <c r="V75" s="21">
        <v>-11.484348123128985</v>
      </c>
      <c r="W75" s="22">
        <v>-8.7847365534740476</v>
      </c>
      <c r="X75" s="22">
        <v>-1.4160166557652971</v>
      </c>
      <c r="Y75" s="23">
        <v>1E-3</v>
      </c>
      <c r="Z75" s="20" t="s">
        <v>186</v>
      </c>
      <c r="AA75" s="29" t="s">
        <v>6</v>
      </c>
      <c r="AB75" s="24">
        <v>226508.23705070533</v>
      </c>
      <c r="AC75" s="25">
        <v>112203.82973626902</v>
      </c>
      <c r="AD75" s="25">
        <v>93328.520778564955</v>
      </c>
      <c r="AE75" s="26">
        <v>8871.0445944353851</v>
      </c>
      <c r="AF75" s="147">
        <f t="shared" si="2"/>
        <v>365.21372504387375</v>
      </c>
      <c r="AG75" s="148">
        <f t="shared" si="3"/>
        <v>2588.5477688182714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241.15839216279517</v>
      </c>
      <c r="F76" s="8">
        <v>148.61616668766658</v>
      </c>
      <c r="G76" s="8">
        <v>19.022801869785379</v>
      </c>
      <c r="H76" s="9">
        <v>2436.7618772357305</v>
      </c>
      <c r="I76" s="6" t="s">
        <v>187</v>
      </c>
      <c r="J76" s="27" t="s">
        <v>0</v>
      </c>
      <c r="K76" s="7">
        <v>166.20390315960941</v>
      </c>
      <c r="L76" s="8">
        <v>127.53645644795975</v>
      </c>
      <c r="M76" s="8">
        <v>18.541995328897279</v>
      </c>
      <c r="N76" s="8">
        <v>81.14377003484563</v>
      </c>
      <c r="O76" s="9">
        <v>2927.5434492389541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-571.92434203806897</v>
      </c>
      <c r="V76" s="7">
        <v>74.955489003185718</v>
      </c>
      <c r="W76" s="8">
        <v>21.0807102397068</v>
      </c>
      <c r="X76" s="8">
        <v>0.48180654088810221</v>
      </c>
      <c r="Y76" s="9">
        <v>1E-3</v>
      </c>
      <c r="Z76" s="6" t="s">
        <v>187</v>
      </c>
      <c r="AA76" s="27" t="s">
        <v>0</v>
      </c>
      <c r="AB76" s="14">
        <v>260770.90436284943</v>
      </c>
      <c r="AC76" s="15">
        <v>112414.92903241262</v>
      </c>
      <c r="AD76" s="15">
        <v>91072.65964531702</v>
      </c>
      <c r="AE76" s="16">
        <v>9649.6370534257439</v>
      </c>
      <c r="AF76" s="143">
        <f t="shared" si="2"/>
        <v>312.28235493646645</v>
      </c>
      <c r="AG76" s="144">
        <f t="shared" si="3"/>
        <v>3008.6872192737997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12.957914439384043</v>
      </c>
      <c r="F77" s="12">
        <v>573.13779680710559</v>
      </c>
      <c r="G77" s="12">
        <v>75.041066112518251</v>
      </c>
      <c r="H77" s="13">
        <v>514.04067220571767</v>
      </c>
      <c r="I77" s="10" t="s">
        <v>187</v>
      </c>
      <c r="J77" s="28" t="s">
        <v>1</v>
      </c>
      <c r="K77" s="11">
        <v>75.727030312762338</v>
      </c>
      <c r="L77" s="12">
        <v>731.43265363501246</v>
      </c>
      <c r="M77" s="12">
        <v>80.12300090296668</v>
      </c>
      <c r="N77" s="12">
        <v>44.443632041068014</v>
      </c>
      <c r="O77" s="13">
        <v>5948.8051791145008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-5479.2071389498506</v>
      </c>
      <c r="V77" s="11">
        <v>-62.768115873378441</v>
      </c>
      <c r="W77" s="12">
        <v>-158.29385682790743</v>
      </c>
      <c r="X77" s="12">
        <v>-5.0809347904484232</v>
      </c>
      <c r="Y77" s="13">
        <v>1E-3</v>
      </c>
      <c r="Z77" s="10" t="s">
        <v>187</v>
      </c>
      <c r="AA77" s="28" t="s">
        <v>1</v>
      </c>
      <c r="AB77" s="17">
        <v>262707.01981001551</v>
      </c>
      <c r="AC77" s="18">
        <v>112163.95720089329</v>
      </c>
      <c r="AD77" s="18">
        <v>92349.382031165587</v>
      </c>
      <c r="AE77" s="19">
        <v>9286.5960581203217</v>
      </c>
      <c r="AF77" s="145">
        <f t="shared" si="2"/>
        <v>887.28268485074136</v>
      </c>
      <c r="AG77" s="146">
        <f t="shared" si="3"/>
        <v>5993.2488111555685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89.645029201953577</v>
      </c>
      <c r="F78" s="12">
        <v>158.77734087640258</v>
      </c>
      <c r="G78" s="12">
        <v>14.270773869066081</v>
      </c>
      <c r="H78" s="13">
        <v>658.32348431571654</v>
      </c>
      <c r="I78" s="10" t="s">
        <v>187</v>
      </c>
      <c r="J78" s="28" t="s">
        <v>2</v>
      </c>
      <c r="K78" s="11">
        <v>90.601111440238128</v>
      </c>
      <c r="L78" s="12">
        <v>185.80364197068087</v>
      </c>
      <c r="M78" s="12">
        <v>18.792978082464458</v>
      </c>
      <c r="N78" s="12">
        <v>67.218735868970668</v>
      </c>
      <c r="O78" s="13">
        <v>2048.6290485974559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-1457.5233001507097</v>
      </c>
      <c r="V78" s="11">
        <v>-0.95508223828455563</v>
      </c>
      <c r="W78" s="12">
        <v>-27.025301094278305</v>
      </c>
      <c r="X78" s="12">
        <v>-4.5212042133983763</v>
      </c>
      <c r="Y78" s="13">
        <v>1E-3</v>
      </c>
      <c r="Z78" s="10" t="s">
        <v>187</v>
      </c>
      <c r="AA78" s="28" t="s">
        <v>2</v>
      </c>
      <c r="AB78" s="17">
        <v>263724.07251206244</v>
      </c>
      <c r="AC78" s="18">
        <v>112248.45320323631</v>
      </c>
      <c r="AD78" s="18">
        <v>93689.250813900464</v>
      </c>
      <c r="AE78" s="19">
        <v>9681.1989968506168</v>
      </c>
      <c r="AF78" s="145">
        <f t="shared" si="2"/>
        <v>295.19773149338346</v>
      </c>
      <c r="AG78" s="146">
        <f t="shared" si="3"/>
        <v>2115.8477844664267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57.554148063379976</v>
      </c>
      <c r="F79" s="12">
        <v>112.65729315257249</v>
      </c>
      <c r="G79" s="12">
        <v>11.516072509494894</v>
      </c>
      <c r="H79" s="13">
        <v>502.89594742857787</v>
      </c>
      <c r="I79" s="10" t="s">
        <v>187</v>
      </c>
      <c r="J79" s="28" t="s">
        <v>3</v>
      </c>
      <c r="K79" s="11">
        <v>61.086952056448773</v>
      </c>
      <c r="L79" s="12">
        <v>128.64096826957615</v>
      </c>
      <c r="M79" s="12">
        <v>15.128791813546513</v>
      </c>
      <c r="N79" s="12">
        <v>25.203342414969246</v>
      </c>
      <c r="O79" s="13">
        <v>1457.8936799490539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-913.94453206508445</v>
      </c>
      <c r="V79" s="11">
        <v>-3.5318039930687921</v>
      </c>
      <c r="W79" s="12">
        <v>-15.982675117003661</v>
      </c>
      <c r="X79" s="12">
        <v>-3.6117193040516202</v>
      </c>
      <c r="Y79" s="13">
        <v>-66.25454287036051</v>
      </c>
      <c r="Z79" s="10" t="s">
        <v>187</v>
      </c>
      <c r="AA79" s="28" t="s">
        <v>3</v>
      </c>
      <c r="AB79" s="17">
        <v>263962.11336175416</v>
      </c>
      <c r="AC79" s="18">
        <v>111944.9159685566</v>
      </c>
      <c r="AD79" s="18">
        <v>92923.408865348159</v>
      </c>
      <c r="AE79" s="19">
        <v>10022.375262993159</v>
      </c>
      <c r="AF79" s="145">
        <f t="shared" si="2"/>
        <v>204.85671213957144</v>
      </c>
      <c r="AG79" s="146">
        <f t="shared" si="3"/>
        <v>1483.0970223640231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45.197150534490824</v>
      </c>
      <c r="F80" s="12">
        <v>148.86993616546147</v>
      </c>
      <c r="G80" s="12">
        <v>15.677489769031476</v>
      </c>
      <c r="H80" s="13">
        <v>1729.8569523491747</v>
      </c>
      <c r="I80" s="10" t="s">
        <v>187</v>
      </c>
      <c r="J80" s="28" t="s">
        <v>4</v>
      </c>
      <c r="K80" s="11">
        <v>23.673621495196066</v>
      </c>
      <c r="L80" s="12">
        <v>96.008978201090457</v>
      </c>
      <c r="M80" s="12">
        <v>13.49229710111276</v>
      </c>
      <c r="N80" s="12">
        <v>40.681767734986906</v>
      </c>
      <c r="O80" s="13">
        <v>1740.6749684359834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-117.75432669215557</v>
      </c>
      <c r="V80" s="11">
        <v>21.524529039294766</v>
      </c>
      <c r="W80" s="12">
        <v>52.861957964370916</v>
      </c>
      <c r="X80" s="12">
        <v>2.1861926679187129</v>
      </c>
      <c r="Y80" s="13">
        <v>66.256542870360519</v>
      </c>
      <c r="Z80" s="10" t="s">
        <v>187</v>
      </c>
      <c r="AA80" s="28" t="s">
        <v>4</v>
      </c>
      <c r="AB80" s="17">
        <v>263173.50852230203</v>
      </c>
      <c r="AC80" s="18">
        <v>108427.09399955421</v>
      </c>
      <c r="AD80" s="18">
        <v>91372.337815989347</v>
      </c>
      <c r="AE80" s="19">
        <v>9514.8151595461659</v>
      </c>
      <c r="AF80" s="145">
        <f t="shared" si="2"/>
        <v>133.1748967973993</v>
      </c>
      <c r="AG80" s="146">
        <f t="shared" si="3"/>
        <v>1781.3567361709702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5.6559016071930603</v>
      </c>
      <c r="F81" s="12">
        <v>456.69043909121183</v>
      </c>
      <c r="G81" s="12">
        <v>60.700538561630665</v>
      </c>
      <c r="H81" s="13">
        <v>629.91991923676449</v>
      </c>
      <c r="I81" s="10" t="s">
        <v>187</v>
      </c>
      <c r="J81" s="28" t="s">
        <v>5</v>
      </c>
      <c r="K81" s="11">
        <v>24.278127689748068</v>
      </c>
      <c r="L81" s="12">
        <v>318.99286832992732</v>
      </c>
      <c r="M81" s="12">
        <v>48.69602155803738</v>
      </c>
      <c r="N81" s="12">
        <v>71.353157376017236</v>
      </c>
      <c r="O81" s="13">
        <v>4761.6648071496229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-4203.097045288876</v>
      </c>
      <c r="V81" s="11">
        <v>-18.621226082555037</v>
      </c>
      <c r="W81" s="12">
        <v>137.69857076128457</v>
      </c>
      <c r="X81" s="12">
        <v>12.00551700359329</v>
      </c>
      <c r="Y81" s="13">
        <v>1E-3</v>
      </c>
      <c r="Z81" s="10" t="s">
        <v>187</v>
      </c>
      <c r="AA81" s="28" t="s">
        <v>5</v>
      </c>
      <c r="AB81" s="17">
        <v>265031.82431174134</v>
      </c>
      <c r="AC81" s="18">
        <v>112511.88543169244</v>
      </c>
      <c r="AD81" s="18">
        <v>90286.482875087895</v>
      </c>
      <c r="AE81" s="19">
        <v>9161.2718577349005</v>
      </c>
      <c r="AF81" s="145">
        <f t="shared" si="2"/>
        <v>391.9670175777128</v>
      </c>
      <c r="AG81" s="146">
        <f t="shared" si="3"/>
        <v>4833.0179645256403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150.47604690046563</v>
      </c>
      <c r="F82" s="22">
        <v>180.27710313365162</v>
      </c>
      <c r="G82" s="22">
        <v>20.973005575254028</v>
      </c>
      <c r="H82" s="23">
        <v>271.11857285056328</v>
      </c>
      <c r="I82" s="20" t="s">
        <v>187</v>
      </c>
      <c r="J82" s="29" t="s">
        <v>6</v>
      </c>
      <c r="K82" s="21">
        <v>161.0738367556593</v>
      </c>
      <c r="L82" s="22">
        <v>190.61050905982449</v>
      </c>
      <c r="M82" s="22">
        <v>22.426663479755721</v>
      </c>
      <c r="N82" s="22">
        <v>39.794946019727391</v>
      </c>
      <c r="O82" s="23">
        <v>2660.1940028953795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-2428.8693760645438</v>
      </c>
      <c r="V82" s="21">
        <v>-10.596789855193659</v>
      </c>
      <c r="W82" s="22">
        <v>-10.332405926172855</v>
      </c>
      <c r="X82" s="22">
        <v>-1.4526579045016856</v>
      </c>
      <c r="Y82" s="23">
        <v>1E-3</v>
      </c>
      <c r="Z82" s="20" t="s">
        <v>187</v>
      </c>
      <c r="AA82" s="29" t="s">
        <v>6</v>
      </c>
      <c r="AB82" s="24">
        <v>263933.94071410468</v>
      </c>
      <c r="AC82" s="25">
        <v>111178.17826073205</v>
      </c>
      <c r="AD82" s="25">
        <v>90693.877835505235</v>
      </c>
      <c r="AE82" s="26">
        <v>9155.1344805970311</v>
      </c>
      <c r="AF82" s="147">
        <f t="shared" si="2"/>
        <v>374.11100929523951</v>
      </c>
      <c r="AG82" s="148">
        <f t="shared" si="3"/>
        <v>2699.9889489151069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226.4520088460485</v>
      </c>
      <c r="F83" s="8">
        <v>162.85751119926698</v>
      </c>
      <c r="G83" s="8">
        <v>21.872055537739637</v>
      </c>
      <c r="H83" s="9">
        <v>2581.9805027839966</v>
      </c>
      <c r="I83" s="6" t="s">
        <v>188</v>
      </c>
      <c r="J83" s="27" t="s">
        <v>0</v>
      </c>
      <c r="K83" s="7">
        <v>156.66358275863763</v>
      </c>
      <c r="L83" s="8">
        <v>139.36493020996687</v>
      </c>
      <c r="M83" s="8">
        <v>20.654892434751829</v>
      </c>
      <c r="N83" s="8">
        <v>91.822012772956697</v>
      </c>
      <c r="O83" s="9">
        <v>3038.5800346615115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-548.42054465047158</v>
      </c>
      <c r="V83" s="7">
        <v>69.789426087410845</v>
      </c>
      <c r="W83" s="8">
        <v>23.493580989300103</v>
      </c>
      <c r="X83" s="8">
        <v>1.2181631029878079</v>
      </c>
      <c r="Y83" s="9">
        <v>1E-3</v>
      </c>
      <c r="Z83" s="6" t="s">
        <v>188</v>
      </c>
      <c r="AA83" s="27" t="s">
        <v>0</v>
      </c>
      <c r="AB83" s="14">
        <v>308387.67199441342</v>
      </c>
      <c r="AC83" s="15">
        <v>110898.15346880176</v>
      </c>
      <c r="AD83" s="15">
        <v>89447.726066200936</v>
      </c>
      <c r="AE83" s="16">
        <v>9810.4566552445067</v>
      </c>
      <c r="AF83" s="143">
        <f>SUM(K83:M83)</f>
        <v>316.68340540335635</v>
      </c>
      <c r="AG83" s="144">
        <f t="shared" si="3"/>
        <v>3130.4020474344684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12.145977342114699</v>
      </c>
      <c r="F84" s="12">
        <v>628.00197832366371</v>
      </c>
      <c r="G84" s="12">
        <v>86.292173626488633</v>
      </c>
      <c r="H84" s="13">
        <v>553.80325446806137</v>
      </c>
      <c r="I84" s="10" t="s">
        <v>188</v>
      </c>
      <c r="J84" s="28" t="s">
        <v>1</v>
      </c>
      <c r="K84" s="11">
        <v>71.272574929209227</v>
      </c>
      <c r="L84" s="12">
        <v>800.9416111051811</v>
      </c>
      <c r="M84" s="12">
        <v>89.498733617986716</v>
      </c>
      <c r="N84" s="12">
        <v>44.417050462133076</v>
      </c>
      <c r="O84" s="13">
        <v>6634.738887102043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-6125.3516830961125</v>
      </c>
      <c r="V84" s="11">
        <v>-59.125597587094397</v>
      </c>
      <c r="W84" s="12">
        <v>-172.93863278151724</v>
      </c>
      <c r="X84" s="12">
        <v>-3.2055599914981063</v>
      </c>
      <c r="Y84" s="13">
        <v>1E-3</v>
      </c>
      <c r="Z84" s="10" t="s">
        <v>188</v>
      </c>
      <c r="AA84" s="28" t="s">
        <v>1</v>
      </c>
      <c r="AB84" s="17">
        <v>310636.77696858934</v>
      </c>
      <c r="AC84" s="18">
        <v>110745.20668457274</v>
      </c>
      <c r="AD84" s="18">
        <v>90724.016066200973</v>
      </c>
      <c r="AE84" s="19">
        <v>9581.1936023550406</v>
      </c>
      <c r="AF84" s="145">
        <f t="shared" si="2"/>
        <v>961.71291965237697</v>
      </c>
      <c r="AG84" s="146">
        <f t="shared" si="3"/>
        <v>6679.1559375641764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83.991876358299294</v>
      </c>
      <c r="F85" s="12">
        <v>174.03472938800041</v>
      </c>
      <c r="G85" s="12">
        <v>16.415365511443145</v>
      </c>
      <c r="H85" s="13">
        <v>708.81096823418227</v>
      </c>
      <c r="I85" s="10" t="s">
        <v>188</v>
      </c>
      <c r="J85" s="28" t="s">
        <v>2</v>
      </c>
      <c r="K85" s="11">
        <v>85.638478627778198</v>
      </c>
      <c r="L85" s="12">
        <v>208.56770881012795</v>
      </c>
      <c r="M85" s="12">
        <v>21.448844227463944</v>
      </c>
      <c r="N85" s="12">
        <v>72.032183081862001</v>
      </c>
      <c r="O85" s="13">
        <v>2180.4046761492177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-1543.6248909968974</v>
      </c>
      <c r="V85" s="11">
        <v>-1.645602269478978</v>
      </c>
      <c r="W85" s="12">
        <v>-34.531979422127499</v>
      </c>
      <c r="X85" s="12">
        <v>-5.0324787160207949</v>
      </c>
      <c r="Y85" s="13">
        <v>1E-3</v>
      </c>
      <c r="Z85" s="10" t="s">
        <v>188</v>
      </c>
      <c r="AA85" s="28" t="s">
        <v>2</v>
      </c>
      <c r="AB85" s="17">
        <v>311516.3016993624</v>
      </c>
      <c r="AC85" s="18">
        <v>110844.04372232189</v>
      </c>
      <c r="AD85" s="18">
        <v>92066.996066200969</v>
      </c>
      <c r="AE85" s="19">
        <v>9975.7188884828211</v>
      </c>
      <c r="AF85" s="145">
        <f t="shared" si="2"/>
        <v>315.65503166537007</v>
      </c>
      <c r="AG85" s="146">
        <f t="shared" si="3"/>
        <v>2252.4368592310798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53.932178016367587</v>
      </c>
      <c r="F86" s="12">
        <v>123.42559353334883</v>
      </c>
      <c r="G86" s="12">
        <v>13.240725257638534</v>
      </c>
      <c r="H86" s="13">
        <v>542.42709874972456</v>
      </c>
      <c r="I86" s="10" t="s">
        <v>188</v>
      </c>
      <c r="J86" s="28" t="s">
        <v>3</v>
      </c>
      <c r="K86" s="11">
        <v>57.499952149590669</v>
      </c>
      <c r="L86" s="12">
        <v>140.79386702452527</v>
      </c>
      <c r="M86" s="12">
        <v>16.948912016169231</v>
      </c>
      <c r="N86" s="12">
        <v>25.865528558720513</v>
      </c>
      <c r="O86" s="13">
        <v>1560.2138730073584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-950.11110108575656</v>
      </c>
      <c r="V86" s="11">
        <v>-3.5667741332230825</v>
      </c>
      <c r="W86" s="12">
        <v>-17.36727349117643</v>
      </c>
      <c r="X86" s="12">
        <v>-3.7071867585307019</v>
      </c>
      <c r="Y86" s="13">
        <v>-93.539201730597981</v>
      </c>
      <c r="Z86" s="10" t="s">
        <v>188</v>
      </c>
      <c r="AA86" s="28" t="s">
        <v>3</v>
      </c>
      <c r="AB86" s="17">
        <v>311183.17028137209</v>
      </c>
      <c r="AC86" s="18">
        <v>110431.93223113409</v>
      </c>
      <c r="AD86" s="18">
        <v>91258.949436492112</v>
      </c>
      <c r="AE86" s="19">
        <v>10316.845098120621</v>
      </c>
      <c r="AF86" s="145">
        <f t="shared" si="2"/>
        <v>215.24273119028516</v>
      </c>
      <c r="AG86" s="146">
        <f t="shared" si="3"/>
        <v>1586.079401566079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42.362806215017883</v>
      </c>
      <c r="F87" s="12">
        <v>163.25054589711516</v>
      </c>
      <c r="G87" s="12">
        <v>18.02697985242153</v>
      </c>
      <c r="H87" s="13">
        <v>1867.2364448994913</v>
      </c>
      <c r="I87" s="10" t="s">
        <v>188</v>
      </c>
      <c r="J87" s="28" t="s">
        <v>4</v>
      </c>
      <c r="K87" s="11">
        <v>21.854435713929544</v>
      </c>
      <c r="L87" s="12">
        <v>104.92244637415675</v>
      </c>
      <c r="M87" s="12">
        <v>15.252054905247837</v>
      </c>
      <c r="N87" s="12">
        <v>43.834644909075266</v>
      </c>
      <c r="O87" s="13">
        <v>1882.4974202573203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-152.63482199750234</v>
      </c>
      <c r="V87" s="11">
        <v>20.509370501088334</v>
      </c>
      <c r="W87" s="12">
        <v>58.329099522958344</v>
      </c>
      <c r="X87" s="12">
        <v>2.7759249471736935</v>
      </c>
      <c r="Y87" s="13">
        <v>93.54120173059799</v>
      </c>
      <c r="Z87" s="10" t="s">
        <v>188</v>
      </c>
      <c r="AA87" s="28" t="s">
        <v>4</v>
      </c>
      <c r="AB87" s="17">
        <v>310550.67305670603</v>
      </c>
      <c r="AC87" s="18">
        <v>107048.9250136012</v>
      </c>
      <c r="AD87" s="18">
        <v>89713.238143740105</v>
      </c>
      <c r="AE87" s="19">
        <v>9809.1351650294018</v>
      </c>
      <c r="AF87" s="145">
        <f t="shared" si="2"/>
        <v>142.02893699333413</v>
      </c>
      <c r="AG87" s="146">
        <f t="shared" si="3"/>
        <v>1926.3320651663955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5.2925908222338327</v>
      </c>
      <c r="F88" s="12">
        <v>500.19014624032917</v>
      </c>
      <c r="G88" s="12">
        <v>69.805421380512371</v>
      </c>
      <c r="H88" s="13">
        <v>680.92833489674331</v>
      </c>
      <c r="I88" s="10" t="s">
        <v>188</v>
      </c>
      <c r="J88" s="28" t="s">
        <v>5</v>
      </c>
      <c r="K88" s="11">
        <v>21.896114747718883</v>
      </c>
      <c r="L88" s="12">
        <v>344.82127023700235</v>
      </c>
      <c r="M88" s="12">
        <v>53.845067809422446</v>
      </c>
      <c r="N88" s="12">
        <v>79.466513813697432</v>
      </c>
      <c r="O88" s="13">
        <v>5309.012127846494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7.2576600297678171</v>
      </c>
      <c r="U88" s="18">
        <v>-4707.549306763447</v>
      </c>
      <c r="V88" s="11">
        <v>-16.602523925485063</v>
      </c>
      <c r="W88" s="12">
        <v>155.36987600332708</v>
      </c>
      <c r="X88" s="12">
        <v>8.7046935413221114</v>
      </c>
      <c r="Y88" s="13">
        <v>1E-3</v>
      </c>
      <c r="Z88" s="10" t="s">
        <v>188</v>
      </c>
      <c r="AA88" s="28" t="s">
        <v>5</v>
      </c>
      <c r="AB88" s="17">
        <v>312556.17534054932</v>
      </c>
      <c r="AC88" s="18">
        <v>110991.20544921032</v>
      </c>
      <c r="AD88" s="18">
        <v>88657.255283200968</v>
      </c>
      <c r="AE88" s="19">
        <v>9455.6375810920763</v>
      </c>
      <c r="AF88" s="145">
        <f t="shared" si="2"/>
        <v>420.56245279414367</v>
      </c>
      <c r="AG88" s="146">
        <f t="shared" si="3"/>
        <v>5388.478641660191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140.9136987573734</v>
      </c>
      <c r="F89" s="22">
        <v>197.46339851975426</v>
      </c>
      <c r="G89" s="22">
        <v>24.120177220406937</v>
      </c>
      <c r="H89" s="23">
        <v>293.13213088921509</v>
      </c>
      <c r="I89" s="20" t="s">
        <v>188</v>
      </c>
      <c r="J89" s="29" t="s">
        <v>6</v>
      </c>
      <c r="K89" s="21">
        <v>150.26599743059103</v>
      </c>
      <c r="L89" s="22">
        <v>209.81206934051863</v>
      </c>
      <c r="M89" s="22">
        <v>24.867733345840946</v>
      </c>
      <c r="N89" s="22">
        <v>41.199258457413279</v>
      </c>
      <c r="O89" s="23">
        <v>2804.0338605423594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1E-3</v>
      </c>
      <c r="U89" s="25">
        <v>-2552.0999881105572</v>
      </c>
      <c r="V89" s="21">
        <v>-9.3512986732176486</v>
      </c>
      <c r="W89" s="22">
        <v>-12.347670820764352</v>
      </c>
      <c r="X89" s="22">
        <v>-0.74655612543401073</v>
      </c>
      <c r="Y89" s="23">
        <v>1E-3</v>
      </c>
      <c r="Z89" s="20" t="s">
        <v>188</v>
      </c>
      <c r="AA89" s="29" t="s">
        <v>6</v>
      </c>
      <c r="AB89" s="24">
        <v>311409.3287379414</v>
      </c>
      <c r="AC89" s="25">
        <v>109626.00287997062</v>
      </c>
      <c r="AD89" s="25">
        <v>89078.59913020095</v>
      </c>
      <c r="AE89" s="26">
        <v>9449.6437837006379</v>
      </c>
      <c r="AF89" s="147">
        <f t="shared" si="2"/>
        <v>384.94580011695064</v>
      </c>
      <c r="AG89" s="148">
        <f t="shared" si="3"/>
        <v>2845.2331189997726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210.79466912856174</v>
      </c>
      <c r="F90" s="8">
        <v>179.50204019536258</v>
      </c>
      <c r="G90" s="8">
        <v>25.728219646974612</v>
      </c>
      <c r="H90" s="9">
        <v>2755.0305170750944</v>
      </c>
      <c r="I90" s="6" t="s">
        <v>207</v>
      </c>
      <c r="J90" s="27" t="s">
        <v>0</v>
      </c>
      <c r="K90" s="7">
        <v>146.48464313682163</v>
      </c>
      <c r="L90" s="8">
        <v>153.04229859075173</v>
      </c>
      <c r="M90" s="8">
        <v>22.844940544212413</v>
      </c>
      <c r="N90" s="8">
        <v>106.01064824036331</v>
      </c>
      <c r="O90" s="9">
        <v>3178.7882527345737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1E-3</v>
      </c>
      <c r="U90" s="15">
        <v>-647.00732219508689</v>
      </c>
      <c r="V90" s="7">
        <v>64.311025991740109</v>
      </c>
      <c r="W90" s="8">
        <v>26.460741604610821</v>
      </c>
      <c r="X90" s="8">
        <v>2.8842791027622297</v>
      </c>
      <c r="Y90" s="9">
        <v>117.24093829524402</v>
      </c>
      <c r="Z90" s="6" t="s">
        <v>207</v>
      </c>
      <c r="AA90" s="27" t="s">
        <v>0</v>
      </c>
      <c r="AB90" s="14">
        <v>368785.11773740151</v>
      </c>
      <c r="AC90" s="15">
        <v>108894.93818406301</v>
      </c>
      <c r="AD90" s="15">
        <v>88768.238625343496</v>
      </c>
      <c r="AE90" s="16">
        <v>10026.143338597911</v>
      </c>
      <c r="AF90" s="143">
        <f>SUM(K90:M90)</f>
        <v>322.37188227178575</v>
      </c>
      <c r="AG90" s="144">
        <f t="shared" ref="AG90:AG96" si="4">SUM(N90:O90)</f>
        <v>3284.7989009749372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11.287839653951409</v>
      </c>
      <c r="F91" s="12">
        <v>692.25794249069622</v>
      </c>
      <c r="G91" s="12">
        <v>101.50654006956593</v>
      </c>
      <c r="H91" s="13">
        <v>599.93211202870157</v>
      </c>
      <c r="I91" s="10" t="s">
        <v>207</v>
      </c>
      <c r="J91" s="28" t="s">
        <v>1</v>
      </c>
      <c r="K91" s="11">
        <v>66.546448441891599</v>
      </c>
      <c r="L91" s="12">
        <v>881.01053019495021</v>
      </c>
      <c r="M91" s="12">
        <v>99.374870743595196</v>
      </c>
      <c r="N91" s="12">
        <v>44.260906905010756</v>
      </c>
      <c r="O91" s="13">
        <v>7481.3795432909828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1E-3</v>
      </c>
      <c r="U91" s="18">
        <v>-6808.4673998720482</v>
      </c>
      <c r="V91" s="11">
        <v>-55.257608787940192</v>
      </c>
      <c r="W91" s="12">
        <v>-188.75158770425401</v>
      </c>
      <c r="X91" s="12">
        <v>2.1326693259707139</v>
      </c>
      <c r="Y91" s="13">
        <v>-117.23893829524401</v>
      </c>
      <c r="Z91" s="10" t="s">
        <v>207</v>
      </c>
      <c r="AA91" s="28" t="s">
        <v>1</v>
      </c>
      <c r="AB91" s="17">
        <v>371481.61531077768</v>
      </c>
      <c r="AC91" s="18">
        <v>108847.98244879144</v>
      </c>
      <c r="AD91" s="18">
        <v>90044.320591901764</v>
      </c>
      <c r="AE91" s="19">
        <v>9886.6033211592476</v>
      </c>
      <c r="AF91" s="145">
        <f t="shared" ref="AF91:AF96" si="5">SUM(K91:M91)</f>
        <v>1046.9318493804369</v>
      </c>
      <c r="AG91" s="146">
        <f t="shared" si="4"/>
        <v>7525.6404501959933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78.028017874039236</v>
      </c>
      <c r="F92" s="12">
        <v>191.91843681951701</v>
      </c>
      <c r="G92" s="12">
        <v>19.312962837022042</v>
      </c>
      <c r="H92" s="13">
        <v>767.35279504958999</v>
      </c>
      <c r="I92" s="10" t="s">
        <v>207</v>
      </c>
      <c r="J92" s="28" t="s">
        <v>2</v>
      </c>
      <c r="K92" s="11">
        <v>80.177993400927676</v>
      </c>
      <c r="L92" s="12">
        <v>235.36303813247955</v>
      </c>
      <c r="M92" s="12">
        <v>24.327911265754981</v>
      </c>
      <c r="N92" s="12">
        <v>77.60773694827796</v>
      </c>
      <c r="O92" s="13">
        <v>2346.9648131241215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-1657.2187550228093</v>
      </c>
      <c r="V92" s="11">
        <v>-2.1489755268884516</v>
      </c>
      <c r="W92" s="12">
        <v>-43.443601312962492</v>
      </c>
      <c r="X92" s="12">
        <v>-5.0139484287329434</v>
      </c>
      <c r="Y92" s="13">
        <v>1E-3</v>
      </c>
      <c r="Z92" s="10" t="s">
        <v>207</v>
      </c>
      <c r="AA92" s="28" t="s">
        <v>2</v>
      </c>
      <c r="AB92" s="17">
        <v>372172.26839383238</v>
      </c>
      <c r="AC92" s="18">
        <v>108973.15480783067</v>
      </c>
      <c r="AD92" s="18">
        <v>91389.023514800705</v>
      </c>
      <c r="AE92" s="19">
        <v>10281.04586452916</v>
      </c>
      <c r="AF92" s="145">
        <f t="shared" si="5"/>
        <v>339.86894279916226</v>
      </c>
      <c r="AG92" s="146">
        <f t="shared" si="4"/>
        <v>2424.5725500723993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50.088972149757709</v>
      </c>
      <c r="F93" s="12">
        <v>136.00518145227551</v>
      </c>
      <c r="G93" s="12">
        <v>15.424832032271324</v>
      </c>
      <c r="H93" s="13">
        <v>588.66256098482518</v>
      </c>
      <c r="I93" s="10" t="s">
        <v>207</v>
      </c>
      <c r="J93" s="28" t="s">
        <v>3</v>
      </c>
      <c r="K93" s="11">
        <v>53.719089309451157</v>
      </c>
      <c r="L93" s="12">
        <v>154.90807391920993</v>
      </c>
      <c r="M93" s="12">
        <v>19.050751868689783</v>
      </c>
      <c r="N93" s="12">
        <v>27.049465228400578</v>
      </c>
      <c r="O93" s="13">
        <v>1688.8182527329968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-1010.0885951939138</v>
      </c>
      <c r="V93" s="11">
        <v>-3.6291171596934628</v>
      </c>
      <c r="W93" s="12">
        <v>-18.901892466934431</v>
      </c>
      <c r="X93" s="12">
        <v>-3.6249198364184627</v>
      </c>
      <c r="Y93" s="13">
        <v>-117.11456178265819</v>
      </c>
      <c r="Z93" s="10" t="s">
        <v>207</v>
      </c>
      <c r="AA93" s="28" t="s">
        <v>3</v>
      </c>
      <c r="AB93" s="17">
        <v>371544.0450175103</v>
      </c>
      <c r="AC93" s="18">
        <v>108425.98536757985</v>
      </c>
      <c r="AD93" s="18">
        <v>89456.910010886291</v>
      </c>
      <c r="AE93" s="19">
        <v>10622.120605382164</v>
      </c>
      <c r="AF93" s="145">
        <f t="shared" si="5"/>
        <v>227.67791509735088</v>
      </c>
      <c r="AG93" s="146">
        <f t="shared" si="4"/>
        <v>1715.8677179613974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39.361060829722454</v>
      </c>
      <c r="F94" s="12">
        <v>179.93685572126685</v>
      </c>
      <c r="G94" s="12">
        <v>20.993041313130533</v>
      </c>
      <c r="H94" s="13">
        <v>2028.5073689190185</v>
      </c>
      <c r="I94" s="10" t="s">
        <v>207</v>
      </c>
      <c r="J94" s="28" t="s">
        <v>4</v>
      </c>
      <c r="K94" s="11">
        <v>20.00686013537635</v>
      </c>
      <c r="L94" s="12">
        <v>115.42398893617033</v>
      </c>
      <c r="M94" s="12">
        <v>17.313235290808709</v>
      </c>
      <c r="N94" s="12">
        <v>48.270507174674577</v>
      </c>
      <c r="O94" s="13">
        <v>2061.5068559250817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5.4886185903342773E-2</v>
      </c>
      <c r="U94" s="18">
        <v>-198.38455596339543</v>
      </c>
      <c r="V94" s="11">
        <v>19.355200694346109</v>
      </c>
      <c r="W94" s="12">
        <v>64.513866785096511</v>
      </c>
      <c r="X94" s="12">
        <v>3.6269198364184625</v>
      </c>
      <c r="Y94" s="13">
        <v>117.1165617826582</v>
      </c>
      <c r="Z94" s="10" t="s">
        <v>207</v>
      </c>
      <c r="AA94" s="28" t="s">
        <v>4</v>
      </c>
      <c r="AB94" s="17">
        <v>371328.23678176536</v>
      </c>
      <c r="AC94" s="18">
        <v>105186.93061160145</v>
      </c>
      <c r="AD94" s="18">
        <v>87900.034106881576</v>
      </c>
      <c r="AE94" s="19">
        <v>10114.043716122856</v>
      </c>
      <c r="AF94" s="145">
        <f t="shared" si="5"/>
        <v>152.74408436235538</v>
      </c>
      <c r="AG94" s="146">
        <f t="shared" si="4"/>
        <v>2109.7773630997563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4.914308136891508</v>
      </c>
      <c r="F95" s="12">
        <v>550.54414338427046</v>
      </c>
      <c r="G95" s="12">
        <v>82.871482880677775</v>
      </c>
      <c r="H95" s="13">
        <v>740.76902955169442</v>
      </c>
      <c r="I95" s="10" t="s">
        <v>207</v>
      </c>
      <c r="J95" s="28" t="s">
        <v>5</v>
      </c>
      <c r="K95" s="11">
        <v>19.549224821025859</v>
      </c>
      <c r="L95" s="12">
        <v>375.30979355950655</v>
      </c>
      <c r="M95" s="12">
        <v>58.493172746347845</v>
      </c>
      <c r="N95" s="12">
        <v>90.593543930107586</v>
      </c>
      <c r="O95" s="13">
        <v>6005.097710953869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24.050213112523579</v>
      </c>
      <c r="U95" s="18">
        <v>-5354.9212253322821</v>
      </c>
      <c r="V95" s="11">
        <v>-14.633916684134352</v>
      </c>
      <c r="W95" s="12">
        <v>175.2353498247636</v>
      </c>
      <c r="X95" s="12">
        <v>0.3300970218063542</v>
      </c>
      <c r="Y95" s="13">
        <v>1E-3</v>
      </c>
      <c r="Z95" s="10" t="s">
        <v>207</v>
      </c>
      <c r="AA95" s="28" t="s">
        <v>5</v>
      </c>
      <c r="AB95" s="17">
        <v>373580.02207260963</v>
      </c>
      <c r="AC95" s="18">
        <v>108971.47808580876</v>
      </c>
      <c r="AD95" s="18">
        <v>89031.553375962001</v>
      </c>
      <c r="AE95" s="19">
        <v>9760.8227994215322</v>
      </c>
      <c r="AF95" s="145">
        <f t="shared" si="5"/>
        <v>453.35219112688026</v>
      </c>
      <c r="AG95" s="146">
        <f t="shared" si="4"/>
        <v>6095.6912548839764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130.82826340950209</v>
      </c>
      <c r="F96" s="22">
        <v>217.41199627105888</v>
      </c>
      <c r="G96" s="22">
        <v>28.530269869696067</v>
      </c>
      <c r="H96" s="23">
        <v>318.84134758227867</v>
      </c>
      <c r="I96" s="20" t="s">
        <v>207</v>
      </c>
      <c r="J96" s="29" t="s">
        <v>6</v>
      </c>
      <c r="K96" s="21">
        <v>138.81887193693186</v>
      </c>
      <c r="L96" s="22">
        <v>232.51887300137884</v>
      </c>
      <c r="M96" s="22">
        <v>27.231300125073297</v>
      </c>
      <c r="N96" s="22">
        <v>42.757445256806868</v>
      </c>
      <c r="O96" s="23">
        <v>2995.5399655696369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1.6290667664291221</v>
      </c>
      <c r="U96" s="25">
        <v>-2719.4550632441642</v>
      </c>
      <c r="V96" s="21">
        <v>-7.9896085274297564</v>
      </c>
      <c r="W96" s="22">
        <v>-15.105876730319968</v>
      </c>
      <c r="X96" s="22">
        <v>-0.32809702180635419</v>
      </c>
      <c r="Y96" s="23">
        <v>1E-3</v>
      </c>
      <c r="Z96" s="20" t="s">
        <v>207</v>
      </c>
      <c r="AA96" s="29" t="s">
        <v>6</v>
      </c>
      <c r="AB96" s="24">
        <v>371773.83475667273</v>
      </c>
      <c r="AC96" s="25">
        <v>107599.29213288409</v>
      </c>
      <c r="AD96" s="25">
        <v>89045.564124570214</v>
      </c>
      <c r="AE96" s="26">
        <v>9754.9632730158683</v>
      </c>
      <c r="AF96" s="147">
        <f t="shared" si="5"/>
        <v>398.56904506338401</v>
      </c>
      <c r="AG96" s="148">
        <f t="shared" si="4"/>
        <v>3038.2974108264439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561.87725419345975</v>
      </c>
      <c r="C105" s="131">
        <f t="shared" si="7"/>
        <v>978.62055164929893</v>
      </c>
      <c r="D105" s="131">
        <f t="shared" si="8"/>
        <v>106.60699711005822</v>
      </c>
      <c r="E105" s="132">
        <f t="shared" ref="E105:E115" si="21">SUM(B105:D105)</f>
        <v>1647.104802952817</v>
      </c>
      <c r="F105" s="131">
        <f t="shared" si="9"/>
        <v>4256.6280924419825</v>
      </c>
      <c r="G105" s="130">
        <f t="shared" si="10"/>
        <v>561.87725419345975</v>
      </c>
      <c r="H105" s="131">
        <f t="shared" si="11"/>
        <v>978.62055164929893</v>
      </c>
      <c r="I105" s="131">
        <f t="shared" si="12"/>
        <v>106.60699711005827</v>
      </c>
      <c r="J105" s="132">
        <f t="shared" ref="J105:J115" si="22">SUM(G105:I105)</f>
        <v>1647.104802952817</v>
      </c>
      <c r="K105" s="131">
        <f t="shared" si="13"/>
        <v>255.6957068043597</v>
      </c>
      <c r="L105" s="131">
        <f t="shared" si="14"/>
        <v>12544.244057453763</v>
      </c>
      <c r="M105" s="163">
        <f t="shared" ref="M105:M115" si="23">SUM(K105:L105)</f>
        <v>12799.939764258123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-8543.3046718161386</v>
      </c>
      <c r="S105" s="130">
        <f>SUMPRODUCT(AB13:AB19,K13:K19)/SUM(K13:K19)</f>
        <v>120463.23769002965</v>
      </c>
      <c r="T105" s="131">
        <f>SUMPRODUCT(AC13:AC19,L13:L19)/SUM(L13:L19)</f>
        <v>95150.627162248667</v>
      </c>
      <c r="U105" s="131">
        <f>SUMPRODUCT(AD13:AD19,M13:M19)/SUM(M13:M19)</f>
        <v>95063.547846455054</v>
      </c>
      <c r="V105" s="132">
        <f t="shared" si="19"/>
        <v>103779.88791722326</v>
      </c>
      <c r="W105" s="133">
        <f>SUMPRODUCT(AE13:AE19,AG13:AG19)/SUM(AG13:AG19)</f>
        <v>7119.5570386011505</v>
      </c>
      <c r="X105" s="153">
        <f t="shared" ref="X105:X115" si="25">B105-G105-N105</f>
        <v>-7.0000000000000001E-3</v>
      </c>
      <c r="Y105" s="154">
        <f t="shared" si="20"/>
        <v>-7.0000000000000001E-3</v>
      </c>
      <c r="Z105" s="154">
        <f t="shared" si="20"/>
        <v>-7.0000000000568436E-3</v>
      </c>
      <c r="AA105" s="154">
        <f t="shared" si="20"/>
        <v>-2.1000000000000001E-2</v>
      </c>
      <c r="AB105" s="155">
        <f t="shared" ref="AB105:AB116" si="26">F105-M105-R105</f>
        <v>-7.0000000014260877E-3</v>
      </c>
    </row>
    <row r="106" spans="1:28" customFormat="1" x14ac:dyDescent="0.3">
      <c r="A106" s="160">
        <v>2020</v>
      </c>
      <c r="B106" s="130">
        <f t="shared" si="6"/>
        <v>598.0539816307687</v>
      </c>
      <c r="C106" s="131">
        <f t="shared" si="7"/>
        <v>1044.7322510058739</v>
      </c>
      <c r="D106" s="131">
        <f t="shared" si="8"/>
        <v>107.15119189481091</v>
      </c>
      <c r="E106" s="132">
        <f t="shared" si="21"/>
        <v>1749.9374245314534</v>
      </c>
      <c r="F106" s="131">
        <f t="shared" si="9"/>
        <v>4394.2584044610503</v>
      </c>
      <c r="G106" s="130">
        <f t="shared" si="10"/>
        <v>598.0539816307687</v>
      </c>
      <c r="H106" s="131">
        <f t="shared" si="11"/>
        <v>1044.7322510058739</v>
      </c>
      <c r="I106" s="131">
        <f t="shared" si="12"/>
        <v>107.15119189481094</v>
      </c>
      <c r="J106" s="132">
        <f t="shared" si="22"/>
        <v>1749.9374245314534</v>
      </c>
      <c r="K106" s="131">
        <f t="shared" si="13"/>
        <v>266.76157618746333</v>
      </c>
      <c r="L106" s="131">
        <f t="shared" si="14"/>
        <v>13396.386258662078</v>
      </c>
      <c r="M106" s="163">
        <f t="shared" si="23"/>
        <v>13663.147834849542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-9268.8824303884903</v>
      </c>
      <c r="S106" s="130">
        <f>SUMPRODUCT(AB20:AB26,K20:K26)/SUM(K20:K26)</f>
        <v>130719.66780797245</v>
      </c>
      <c r="T106" s="131">
        <f>SUMPRODUCT(AC20:AC26,L20:L26)/SUM(L20:L26)</f>
        <v>102066.1971504043</v>
      </c>
      <c r="U106" s="131">
        <f>SUMPRODUCT(AD20:AD26,M20:M26)/SUM(M20:M26)</f>
        <v>93029.764739626669</v>
      </c>
      <c r="V106" s="132">
        <f t="shared" si="19"/>
        <v>111305.41764158063</v>
      </c>
      <c r="W106" s="133">
        <f>SUMPRODUCT(AE20:AE26,AG20:AG26)/SUM(AG20:AG26)</f>
        <v>7330.8938965154348</v>
      </c>
      <c r="X106" s="153">
        <f t="shared" si="25"/>
        <v>-7.0000000000000001E-3</v>
      </c>
      <c r="Y106" s="154">
        <f t="shared" si="20"/>
        <v>-7.0000000000000001E-3</v>
      </c>
      <c r="Z106" s="154">
        <f t="shared" si="20"/>
        <v>-7.0000000000284219E-3</v>
      </c>
      <c r="AA106" s="154">
        <f t="shared" si="20"/>
        <v>-2.1000000000000001E-2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616.30304110557404</v>
      </c>
      <c r="C107" s="131">
        <f t="shared" si="7"/>
        <v>1095.6521085176423</v>
      </c>
      <c r="D107" s="131">
        <f t="shared" si="8"/>
        <v>113.79158529482844</v>
      </c>
      <c r="E107" s="132">
        <f t="shared" si="21"/>
        <v>1825.7467349180447</v>
      </c>
      <c r="F107" s="131">
        <f t="shared" si="9"/>
        <v>4570.4295967214248</v>
      </c>
      <c r="G107" s="130">
        <f t="shared" si="10"/>
        <v>616.30304110557415</v>
      </c>
      <c r="H107" s="131">
        <f t="shared" si="11"/>
        <v>1095.6521085176423</v>
      </c>
      <c r="I107" s="131">
        <f t="shared" si="12"/>
        <v>113.79158529482845</v>
      </c>
      <c r="J107" s="132">
        <f t="shared" si="22"/>
        <v>1825.7467349180451</v>
      </c>
      <c r="K107" s="131">
        <f t="shared" si="13"/>
        <v>276.0885133992723</v>
      </c>
      <c r="L107" s="131">
        <f t="shared" si="14"/>
        <v>14116.403869099924</v>
      </c>
      <c r="M107" s="163">
        <f t="shared" si="23"/>
        <v>14392.492382499197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-9822.0557857777712</v>
      </c>
      <c r="S107" s="130">
        <f>SUMPRODUCT(AB27:AB33,K27:K33)/SUM(K27:K33)</f>
        <v>138148.36775822513</v>
      </c>
      <c r="T107" s="131">
        <f>SUMPRODUCT(AC27:AC33,L27:L33)/SUM(L27:L33)</f>
        <v>105666.65948066363</v>
      </c>
      <c r="U107" s="131">
        <f>SUMPRODUCT(AD27:AD33,M27:M33)/SUM(M27:M33)</f>
        <v>95665.745022673756</v>
      </c>
      <c r="V107" s="132">
        <f t="shared" si="19"/>
        <v>116007.93810386768</v>
      </c>
      <c r="W107" s="133">
        <f>SUMPRODUCT(AE27:AE33,AG27:AG33)/SUM(AG27:AG33)</f>
        <v>7575.552558210481</v>
      </c>
      <c r="X107" s="153">
        <f t="shared" si="25"/>
        <v>-7.000000000113687E-3</v>
      </c>
      <c r="Y107" s="154">
        <f t="shared" si="20"/>
        <v>-7.0000000000000001E-3</v>
      </c>
      <c r="Z107" s="154">
        <f t="shared" si="20"/>
        <v>-7.000000000014211E-3</v>
      </c>
      <c r="AA107" s="154">
        <f t="shared" si="20"/>
        <v>-2.1000000000454749E-2</v>
      </c>
      <c r="AB107" s="155">
        <f t="shared" si="26"/>
        <v>-7.0000000014260877E-3</v>
      </c>
    </row>
    <row r="108" spans="1:28" customFormat="1" x14ac:dyDescent="0.3">
      <c r="A108" s="160">
        <v>2022</v>
      </c>
      <c r="B108" s="130">
        <f t="shared" si="6"/>
        <v>635.06465374555034</v>
      </c>
      <c r="C108" s="131">
        <f t="shared" si="7"/>
        <v>1155.1720487356324</v>
      </c>
      <c r="D108" s="131">
        <f t="shared" si="8"/>
        <v>121.79844956149549</v>
      </c>
      <c r="E108" s="132">
        <f t="shared" si="21"/>
        <v>1912.0351520426784</v>
      </c>
      <c r="F108" s="131">
        <f t="shared" si="9"/>
        <v>4773.3546738357236</v>
      </c>
      <c r="G108" s="130">
        <f t="shared" si="10"/>
        <v>635.06465374555069</v>
      </c>
      <c r="H108" s="131">
        <f t="shared" si="11"/>
        <v>1155.1720487356326</v>
      </c>
      <c r="I108" s="131">
        <f t="shared" si="12"/>
        <v>121.79844956149546</v>
      </c>
      <c r="J108" s="132">
        <f t="shared" si="22"/>
        <v>1912.0351520426789</v>
      </c>
      <c r="K108" s="131">
        <f t="shared" si="13"/>
        <v>285.14356530401733</v>
      </c>
      <c r="L108" s="131">
        <f t="shared" si="14"/>
        <v>14896.336414188394</v>
      </c>
      <c r="M108" s="163">
        <f t="shared" si="23"/>
        <v>15181.479979492411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-10408.11830565669</v>
      </c>
      <c r="S108" s="130">
        <f>SUMPRODUCT(AB34:AB40,K34:K40)/SUM(K34:K40)</f>
        <v>145804.5460303587</v>
      </c>
      <c r="T108" s="131">
        <f>SUMPRODUCT(AC34:AC40,L34:L40)/SUM(L34:L40)</f>
        <v>108578.08514538934</v>
      </c>
      <c r="U108" s="131">
        <f>SUMPRODUCT(AD34:AD40,M34:M40)/SUM(M34:M40)</f>
        <v>97461.811488170773</v>
      </c>
      <c r="V108" s="132">
        <f t="shared" si="19"/>
        <v>120234.38998472493</v>
      </c>
      <c r="W108" s="133">
        <f>SUMPRODUCT(AE34:AE40,AG34:AG40)/SUM(AG34:AG40)</f>
        <v>7828.0404371082723</v>
      </c>
      <c r="X108" s="153">
        <f t="shared" si="25"/>
        <v>-7.0000000003410607E-3</v>
      </c>
      <c r="Y108" s="154">
        <f t="shared" si="20"/>
        <v>-7.0000000002273738E-3</v>
      </c>
      <c r="Z108" s="154">
        <f t="shared" si="20"/>
        <v>-6.9999999999715784E-3</v>
      </c>
      <c r="AA108" s="154">
        <f t="shared" si="20"/>
        <v>-2.1000000000454749E-2</v>
      </c>
      <c r="AB108" s="155">
        <f t="shared" si="26"/>
        <v>-6.9999999977881089E-3</v>
      </c>
    </row>
    <row r="109" spans="1:28" customFormat="1" x14ac:dyDescent="0.3">
      <c r="A109" s="160">
        <v>2023</v>
      </c>
      <c r="B109" s="130">
        <f t="shared" si="6"/>
        <v>654.37233036553664</v>
      </c>
      <c r="C109" s="131">
        <f t="shared" si="7"/>
        <v>1224.5065359427988</v>
      </c>
      <c r="D109" s="131">
        <f t="shared" si="8"/>
        <v>131.41463781176262</v>
      </c>
      <c r="E109" s="132">
        <f t="shared" si="21"/>
        <v>2010.2935041200981</v>
      </c>
      <c r="F109" s="131">
        <f t="shared" si="9"/>
        <v>4999.2282128060733</v>
      </c>
      <c r="G109" s="130">
        <f t="shared" si="10"/>
        <v>654.37233036553653</v>
      </c>
      <c r="H109" s="131">
        <f t="shared" si="11"/>
        <v>1224.506535942799</v>
      </c>
      <c r="I109" s="131">
        <f t="shared" si="12"/>
        <v>131.41463781176247</v>
      </c>
      <c r="J109" s="132">
        <f t="shared" si="22"/>
        <v>2010.2935041200981</v>
      </c>
      <c r="K109" s="131">
        <f t="shared" si="13"/>
        <v>294.02329150469586</v>
      </c>
      <c r="L109" s="131">
        <f t="shared" si="14"/>
        <v>15748.199098584542</v>
      </c>
      <c r="M109" s="163">
        <f t="shared" si="23"/>
        <v>16042.222390089239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-11042.987177283165</v>
      </c>
      <c r="S109" s="130">
        <f>SUMPRODUCT(AB41:AB47,K41:K47)/SUM(K41:K47)</f>
        <v>153671.5950545122</v>
      </c>
      <c r="T109" s="131">
        <f>SUMPRODUCT(AC41:AC47,L41:L47)/SUM(L41:L47)</f>
        <v>110717.20898043143</v>
      </c>
      <c r="U109" s="131">
        <f>SUMPRODUCT(AD41:AD47,M41:M47)/SUM(M41:M47)</f>
        <v>98351.044615877734</v>
      </c>
      <c r="V109" s="132">
        <f t="shared" si="19"/>
        <v>123890.94040290857</v>
      </c>
      <c r="W109" s="133">
        <f>SUMPRODUCT(AE41:AE47,AG41:AG47)/SUM(AG41:AG47)</f>
        <v>8074.3433461111299</v>
      </c>
      <c r="X109" s="153">
        <f t="shared" si="25"/>
        <v>-6.9999999998863133E-3</v>
      </c>
      <c r="Y109" s="154">
        <f t="shared" si="20"/>
        <v>-7.0000000002273738E-3</v>
      </c>
      <c r="Z109" s="154">
        <f t="shared" si="20"/>
        <v>-6.9999999998578916E-3</v>
      </c>
      <c r="AA109" s="154">
        <f t="shared" si="20"/>
        <v>-2.1000000000000001E-2</v>
      </c>
      <c r="AB109" s="155">
        <f t="shared" si="26"/>
        <v>-7.0000000014260877E-3</v>
      </c>
    </row>
    <row r="110" spans="1:28" customFormat="1" x14ac:dyDescent="0.3">
      <c r="A110" s="160">
        <v>2024</v>
      </c>
      <c r="B110" s="130">
        <f t="shared" si="6"/>
        <v>674.19514962805385</v>
      </c>
      <c r="C110" s="131">
        <f t="shared" si="7"/>
        <v>1304.9280067926359</v>
      </c>
      <c r="D110" s="131">
        <f t="shared" si="8"/>
        <v>142.92181732958917</v>
      </c>
      <c r="E110" s="132">
        <f t="shared" si="21"/>
        <v>2122.0449737502786</v>
      </c>
      <c r="F110" s="131">
        <f t="shared" si="9"/>
        <v>5255.7127836292912</v>
      </c>
      <c r="G110" s="130">
        <f t="shared" si="10"/>
        <v>674.19514962805374</v>
      </c>
      <c r="H110" s="131">
        <f t="shared" si="11"/>
        <v>1304.9280067926359</v>
      </c>
      <c r="I110" s="131">
        <f t="shared" si="12"/>
        <v>142.92181732958923</v>
      </c>
      <c r="J110" s="132">
        <f t="shared" si="22"/>
        <v>2122.044973750279</v>
      </c>
      <c r="K110" s="131">
        <f t="shared" si="13"/>
        <v>301.98366767747814</v>
      </c>
      <c r="L110" s="131">
        <f t="shared" si="14"/>
        <v>16670.12816449262</v>
      </c>
      <c r="M110" s="163">
        <f t="shared" si="23"/>
        <v>16972.1118321701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-11716.392048540807</v>
      </c>
      <c r="S110" s="130">
        <f>SUMPRODUCT(AB48:AB54,K48:K54)/SUM(K48:K54)</f>
        <v>161739.67349090389</v>
      </c>
      <c r="T110" s="131">
        <f>SUMPRODUCT(AC48:AC54,L48:L54)/SUM(L48:L54)</f>
        <v>112034.28186917162</v>
      </c>
      <c r="U110" s="131">
        <f>SUMPRODUCT(AD48:AD54,M48:M54)/SUM(M48:M54)</f>
        <v>98304.096962432945</v>
      </c>
      <c r="V110" s="132">
        <f t="shared" si="19"/>
        <v>126901.44602113415</v>
      </c>
      <c r="W110" s="133">
        <f>SUMPRODUCT(AE48:AE54,AG48:AG54)/SUM(AG48:AG54)</f>
        <v>8328.1416568831282</v>
      </c>
      <c r="X110" s="153">
        <f t="shared" si="25"/>
        <v>-6.9999999998863133E-3</v>
      </c>
      <c r="Y110" s="154">
        <f t="shared" si="20"/>
        <v>-7.0000000000000001E-3</v>
      </c>
      <c r="Z110" s="154">
        <f t="shared" si="20"/>
        <v>-7.0000000000568436E-3</v>
      </c>
      <c r="AA110" s="154">
        <f t="shared" si="20"/>
        <v>-2.1000000000454749E-2</v>
      </c>
      <c r="AB110" s="155">
        <f t="shared" si="26"/>
        <v>-7.0000000014260877E-3</v>
      </c>
    </row>
    <row r="111" spans="1:28" customFormat="1" x14ac:dyDescent="0.3">
      <c r="A111" s="160">
        <v>2025</v>
      </c>
      <c r="B111" s="130">
        <f t="shared" si="6"/>
        <v>694.55410447415068</v>
      </c>
      <c r="C111" s="131">
        <f t="shared" si="7"/>
        <v>1398.0617169588616</v>
      </c>
      <c r="D111" s="131">
        <f t="shared" si="8"/>
        <v>156.67922416035537</v>
      </c>
      <c r="E111" s="132">
        <f t="shared" si="21"/>
        <v>2249.2950455933674</v>
      </c>
      <c r="F111" s="131">
        <f t="shared" si="9"/>
        <v>5546.1617420867651</v>
      </c>
      <c r="G111" s="130">
        <f t="shared" si="10"/>
        <v>694.55410447415056</v>
      </c>
      <c r="H111" s="131">
        <f t="shared" si="11"/>
        <v>1398.0617169588613</v>
      </c>
      <c r="I111" s="131">
        <f t="shared" si="12"/>
        <v>156.67922416035535</v>
      </c>
      <c r="J111" s="132">
        <f t="shared" si="22"/>
        <v>2249.2950455933669</v>
      </c>
      <c r="K111" s="131">
        <f t="shared" si="13"/>
        <v>309.0399714349839</v>
      </c>
      <c r="L111" s="131">
        <f t="shared" si="14"/>
        <v>17674.300597326175</v>
      </c>
      <c r="M111" s="163">
        <f t="shared" si="23"/>
        <v>17983.340568761159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-12437.171826674396</v>
      </c>
      <c r="S111" s="130">
        <f>SUMPRODUCT(AB55:AB61,K55:K61)/SUM(K55:K61)</f>
        <v>169999.47865917051</v>
      </c>
      <c r="T111" s="131">
        <f>SUMPRODUCT(AC55:AC61,L55:L61)/SUM(L55:L61)</f>
        <v>112509.22889469525</v>
      </c>
      <c r="U111" s="131">
        <f>SUMPRODUCT(AD55:AD61,M55:M61)/SUM(M55:M61)</f>
        <v>97338.759656801791</v>
      </c>
      <c r="V111" s="132">
        <f t="shared" si="19"/>
        <v>129204.76719874736</v>
      </c>
      <c r="W111" s="133">
        <f>SUMPRODUCT(AE55:AE61,AG55:AG61)/SUM(AG55:AG61)</f>
        <v>8589.3365589437253</v>
      </c>
      <c r="X111" s="153">
        <f t="shared" si="25"/>
        <v>-6.9999999998863133E-3</v>
      </c>
      <c r="Y111" s="154">
        <f t="shared" si="20"/>
        <v>-6.9999999997726265E-3</v>
      </c>
      <c r="Z111" s="154">
        <f t="shared" si="20"/>
        <v>-6.9999999999715784E-3</v>
      </c>
      <c r="AA111" s="154">
        <f t="shared" si="20"/>
        <v>-2.0999999999545254E-2</v>
      </c>
      <c r="AB111" s="155">
        <f t="shared" si="26"/>
        <v>-6.9999999977881089E-3</v>
      </c>
    </row>
    <row r="112" spans="1:28" customFormat="1" x14ac:dyDescent="0.3">
      <c r="A112" s="160">
        <v>2026</v>
      </c>
      <c r="B112" s="130">
        <f t="shared" si="6"/>
        <v>668.27828109955738</v>
      </c>
      <c r="C112" s="131">
        <f t="shared" si="7"/>
        <v>1506.7884838466991</v>
      </c>
      <c r="D112" s="131">
        <f t="shared" si="8"/>
        <v>173.29431458856595</v>
      </c>
      <c r="E112" s="132">
        <f t="shared" si="21"/>
        <v>2348.3610795348227</v>
      </c>
      <c r="F112" s="131">
        <f t="shared" si="9"/>
        <v>5892.3125819794277</v>
      </c>
      <c r="G112" s="130">
        <f t="shared" si="10"/>
        <v>668.27828109955749</v>
      </c>
      <c r="H112" s="131">
        <f t="shared" si="11"/>
        <v>1506.7884838466994</v>
      </c>
      <c r="I112" s="131">
        <f t="shared" si="12"/>
        <v>173.2943145885659</v>
      </c>
      <c r="J112" s="132">
        <f t="shared" si="22"/>
        <v>2348.3610795348227</v>
      </c>
      <c r="K112" s="131">
        <f t="shared" si="13"/>
        <v>327.26849044295903</v>
      </c>
      <c r="L112" s="131">
        <f t="shared" si="14"/>
        <v>18795.949219947164</v>
      </c>
      <c r="M112" s="163">
        <f t="shared" si="23"/>
        <v>19123.217710390123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-13230.898128410696</v>
      </c>
      <c r="S112" s="130">
        <f>SUMPRODUCT(AB62:AB68,K62:K68)/SUM(K62:K68)</f>
        <v>194684.07846252699</v>
      </c>
      <c r="T112" s="131">
        <f>SUMPRODUCT(AC62:AC68,L62:L68)/SUM(L62:L68)</f>
        <v>113058.70225357098</v>
      </c>
      <c r="U112" s="131">
        <f>SUMPRODUCT(AD62:AD68,M62:M68)/SUM(M62:M68)</f>
        <v>96231.3989589946</v>
      </c>
      <c r="V112" s="132">
        <f t="shared" si="19"/>
        <v>135045.2658047119</v>
      </c>
      <c r="W112" s="133">
        <f>SUMPRODUCT(AE62:AE68,AG62:AG68)/SUM(AG62:AG68)</f>
        <v>8849.0641773649877</v>
      </c>
      <c r="X112" s="153">
        <f t="shared" si="25"/>
        <v>-7.000000000113687E-3</v>
      </c>
      <c r="Y112" s="154">
        <f t="shared" si="20"/>
        <v>-7.0000000002273738E-3</v>
      </c>
      <c r="Z112" s="154">
        <f t="shared" si="20"/>
        <v>-6.9999999999431567E-3</v>
      </c>
      <c r="AA112" s="154">
        <f t="shared" si="20"/>
        <v>-2.1000000000000001E-2</v>
      </c>
      <c r="AB112" s="155">
        <f t="shared" si="26"/>
        <v>-6.9999999996070983E-3</v>
      </c>
    </row>
    <row r="113" spans="1:28" customFormat="1" x14ac:dyDescent="0.3">
      <c r="A113" s="160">
        <v>2027</v>
      </c>
      <c r="B113" s="130">
        <f t="shared" si="6"/>
        <v>637.40122400748999</v>
      </c>
      <c r="C113" s="131">
        <f t="shared" si="7"/>
        <v>1632.838276008097</v>
      </c>
      <c r="D113" s="131">
        <f t="shared" si="8"/>
        <v>193.22725943624582</v>
      </c>
      <c r="E113" s="132">
        <f t="shared" si="21"/>
        <v>2463.4667594518328</v>
      </c>
      <c r="F113" s="131">
        <f t="shared" si="9"/>
        <v>6289.1928062194629</v>
      </c>
      <c r="G113" s="130">
        <f t="shared" si="10"/>
        <v>637.40122400749021</v>
      </c>
      <c r="H113" s="131">
        <f t="shared" si="11"/>
        <v>1632.838276008097</v>
      </c>
      <c r="I113" s="131">
        <f t="shared" si="12"/>
        <v>193.22725943624573</v>
      </c>
      <c r="J113" s="132">
        <f t="shared" si="22"/>
        <v>2463.4667594518328</v>
      </c>
      <c r="K113" s="131">
        <f t="shared" si="13"/>
        <v>347.56717283445204</v>
      </c>
      <c r="L113" s="131">
        <f t="shared" si="14"/>
        <v>20072.942553620756</v>
      </c>
      <c r="M113" s="163">
        <f t="shared" si="23"/>
        <v>20420.50972645521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7.0000000000000001E-3</v>
      </c>
      <c r="Q113" s="139">
        <f t="shared" si="24"/>
        <v>2.1000000000000001E-2</v>
      </c>
      <c r="R113" s="131">
        <f t="shared" si="18"/>
        <v>-14131.309920235748</v>
      </c>
      <c r="S113" s="130">
        <f>SUMPRODUCT(AB69:AB75,K69:K75)/SUM(K69:K75)</f>
        <v>225134.70021100846</v>
      </c>
      <c r="T113" s="131">
        <f>SUMPRODUCT(AC69:AC75,L69:L75)/SUM(L69:L75)</f>
        <v>112864.32094348244</v>
      </c>
      <c r="U113" s="131">
        <f>SUMPRODUCT(AD69:AD75,M69:M75)/SUM(M69:M75)</f>
        <v>94336.056679399597</v>
      </c>
      <c r="V113" s="132">
        <f t="shared" si="19"/>
        <v>140460.02978680941</v>
      </c>
      <c r="W113" s="133">
        <f>SUMPRODUCT(AE69:AE75,AG69:AG75)/SUM(AG69:AG75)</f>
        <v>9119.1153489397948</v>
      </c>
      <c r="X113" s="153">
        <f t="shared" si="25"/>
        <v>-7.0000000002273738E-3</v>
      </c>
      <c r="Y113" s="154">
        <f t="shared" si="20"/>
        <v>-7.0000000000000001E-3</v>
      </c>
      <c r="Z113" s="154">
        <f t="shared" si="20"/>
        <v>-6.999999999914735E-3</v>
      </c>
      <c r="AA113" s="154">
        <f t="shared" si="20"/>
        <v>-2.1000000000000001E-2</v>
      </c>
      <c r="AB113" s="155">
        <f t="shared" si="26"/>
        <v>-6.9999999977881089E-3</v>
      </c>
    </row>
    <row r="114" spans="1:28" customFormat="1" x14ac:dyDescent="0.3">
      <c r="A114" s="160">
        <v>2028</v>
      </c>
      <c r="B114" s="130">
        <f t="shared" si="6"/>
        <v>602.64458290966229</v>
      </c>
      <c r="C114" s="131">
        <f t="shared" si="7"/>
        <v>1779.026075914072</v>
      </c>
      <c r="D114" s="131">
        <f t="shared" si="8"/>
        <v>217.20174826678078</v>
      </c>
      <c r="E114" s="132">
        <f t="shared" si="21"/>
        <v>2598.872407090515</v>
      </c>
      <c r="F114" s="131">
        <f t="shared" si="9"/>
        <v>6742.917425622245</v>
      </c>
      <c r="G114" s="130">
        <f t="shared" si="10"/>
        <v>602.64458290966206</v>
      </c>
      <c r="H114" s="131">
        <f t="shared" si="11"/>
        <v>1779.0260759140715</v>
      </c>
      <c r="I114" s="131">
        <f t="shared" si="12"/>
        <v>217.20174826678081</v>
      </c>
      <c r="J114" s="132">
        <f t="shared" si="22"/>
        <v>2598.8724070905141</v>
      </c>
      <c r="K114" s="131">
        <f t="shared" si="13"/>
        <v>369.8393514905851</v>
      </c>
      <c r="L114" s="131">
        <f t="shared" si="14"/>
        <v>21545.405135380952</v>
      </c>
      <c r="M114" s="163">
        <f t="shared" si="23"/>
        <v>21915.244486871536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7.0000000000000001E-3</v>
      </c>
      <c r="Q114" s="139">
        <f t="shared" si="24"/>
        <v>2.1000000000000001E-2</v>
      </c>
      <c r="R114" s="131">
        <f t="shared" si="18"/>
        <v>-15172.320061249287</v>
      </c>
      <c r="S114" s="130">
        <f>SUMPRODUCT(AB76:AB82,K76:K82)/SUM(K76:K82)</f>
        <v>262893.0933911677</v>
      </c>
      <c r="T114" s="131">
        <f>SUMPRODUCT(AC76:AC82,L76:L82)/SUM(L76:L82)</f>
        <v>111930.03394493187</v>
      </c>
      <c r="U114" s="131">
        <f>SUMPRODUCT(AD76:AD82,M76:M82)/SUM(M76:M82)</f>
        <v>91702.179545028644</v>
      </c>
      <c r="V114" s="132">
        <f t="shared" si="19"/>
        <v>145245.84599448545</v>
      </c>
      <c r="W114" s="133">
        <f>SUMPRODUCT(AE76:AE82,AG76:AG82)/SUM(AG76:AG82)</f>
        <v>9399.0442318525511</v>
      </c>
      <c r="X114" s="153">
        <f t="shared" si="25"/>
        <v>-6.9999999997726265E-3</v>
      </c>
      <c r="Y114" s="154">
        <f t="shared" si="20"/>
        <v>-6.9999999995452528E-3</v>
      </c>
      <c r="Z114" s="154">
        <f t="shared" si="20"/>
        <v>-7.0000000000284219E-3</v>
      </c>
      <c r="AA114" s="154">
        <f t="shared" si="20"/>
        <v>-2.0999999999090507E-2</v>
      </c>
      <c r="AB114" s="155">
        <f t="shared" si="26"/>
        <v>-7.0000000032450771E-3</v>
      </c>
    </row>
    <row r="115" spans="1:28" s="288" customFormat="1" x14ac:dyDescent="0.3">
      <c r="A115" s="160">
        <v>2029</v>
      </c>
      <c r="B115" s="130">
        <f t="shared" si="6"/>
        <v>565.09113635745518</v>
      </c>
      <c r="C115" s="131">
        <f t="shared" si="7"/>
        <v>1949.2239031014785</v>
      </c>
      <c r="D115" s="131">
        <f t="shared" si="8"/>
        <v>249.77289838665078</v>
      </c>
      <c r="E115" s="132">
        <f t="shared" si="21"/>
        <v>2764.0879378455847</v>
      </c>
      <c r="F115" s="131">
        <f t="shared" si="9"/>
        <v>7228.3187349214149</v>
      </c>
      <c r="G115" s="130">
        <f t="shared" si="10"/>
        <v>565.09113635745518</v>
      </c>
      <c r="H115" s="131">
        <f t="shared" si="11"/>
        <v>1949.2239031014792</v>
      </c>
      <c r="I115" s="131">
        <f t="shared" si="12"/>
        <v>242.51623835688295</v>
      </c>
      <c r="J115" s="132">
        <f t="shared" si="22"/>
        <v>2756.8312778158174</v>
      </c>
      <c r="K115" s="131">
        <f t="shared" si="13"/>
        <v>398.63719205585824</v>
      </c>
      <c r="L115" s="131">
        <f t="shared" si="14"/>
        <v>23409.480879566305</v>
      </c>
      <c r="M115" s="163">
        <f t="shared" si="23"/>
        <v>23808.118071622164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7.2636600297678173</v>
      </c>
      <c r="Q115" s="139">
        <f t="shared" si="24"/>
        <v>7.2776600297678176</v>
      </c>
      <c r="R115" s="131">
        <f t="shared" si="18"/>
        <v>-16579.792336700746</v>
      </c>
      <c r="S115" s="130">
        <f t="shared" ref="S115:U116" si="27">SUMPRODUCT(AB83:AB89,K83:K89)/SUM(K83:K89)</f>
        <v>310478.60740703589</v>
      </c>
      <c r="T115" s="131">
        <f t="shared" si="27"/>
        <v>110468.17475220919</v>
      </c>
      <c r="U115" s="131">
        <f t="shared" si="27"/>
        <v>90080.311418796278</v>
      </c>
      <c r="V115" s="132">
        <f t="shared" si="19"/>
        <v>149672.50895221077</v>
      </c>
      <c r="W115" s="133">
        <f>SUMPRODUCT(AE83:AE89,AG83:AG89)/SUM(AG83:AG89)</f>
        <v>9671.9767463912322</v>
      </c>
      <c r="X115" s="153">
        <f t="shared" si="25"/>
        <v>-7.0000000000000001E-3</v>
      </c>
      <c r="Y115" s="154">
        <f t="shared" si="20"/>
        <v>-7.0000000006821212E-3</v>
      </c>
      <c r="Z115" s="154">
        <f t="shared" si="20"/>
        <v>-6.9999999999881268E-3</v>
      </c>
      <c r="AA115" s="154">
        <f t="shared" si="20"/>
        <v>-2.1000000000499952E-2</v>
      </c>
      <c r="AB115" s="155">
        <f t="shared" si="26"/>
        <v>-7.0000000050640665E-3</v>
      </c>
    </row>
    <row r="116" spans="1:28" s="288" customFormat="1" ht="16.2" thickBot="1" x14ac:dyDescent="0.35">
      <c r="A116" s="161">
        <v>2030</v>
      </c>
      <c r="B116" s="134">
        <f t="shared" si="6"/>
        <v>525.30313118242611</v>
      </c>
      <c r="C116" s="135">
        <f t="shared" si="7"/>
        <v>2147.5765963344479</v>
      </c>
      <c r="D116" s="135">
        <f>SUMIFS(G$6:G$96,$B$6:$B$96,$A116)</f>
        <v>294.36734864933823</v>
      </c>
      <c r="E116" s="136">
        <f>SUM(B116:D116)</f>
        <v>2967.2470761662121</v>
      </c>
      <c r="F116" s="135">
        <f t="shared" si="9"/>
        <v>7799.0957311912025</v>
      </c>
      <c r="G116" s="134">
        <f>SUMIFS(K$6:K$96,$B$6:$B$96,$A116)</f>
        <v>525.30313118242611</v>
      </c>
      <c r="H116" s="135">
        <f t="shared" si="11"/>
        <v>2147.576596334447</v>
      </c>
      <c r="I116" s="135">
        <f t="shared" si="12"/>
        <v>268.63618258448224</v>
      </c>
      <c r="J116" s="136">
        <f t="shared" ref="J116" si="28">SUM(G116:I116)</f>
        <v>2941.5159101013555</v>
      </c>
      <c r="K116" s="135">
        <f t="shared" si="13"/>
        <v>436.55025368364164</v>
      </c>
      <c r="L116" s="135">
        <f t="shared" si="14"/>
        <v>25758.095394331263</v>
      </c>
      <c r="M116" s="164">
        <f t="shared" ref="M116" si="29">SUM(K116:L116)</f>
        <v>26194.645648014906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25.738166064856046</v>
      </c>
      <c r="Q116" s="140">
        <f t="shared" ref="Q116" si="30">SUM(N116:P116)</f>
        <v>25.752166064856045</v>
      </c>
      <c r="R116" s="135">
        <f t="shared" si="18"/>
        <v>-18395.542916823702</v>
      </c>
      <c r="S116" s="134">
        <f t="shared" si="27"/>
        <v>326460.56246862264</v>
      </c>
      <c r="T116" s="135">
        <f t="shared" si="27"/>
        <v>110314.98533875556</v>
      </c>
      <c r="U116" s="135">
        <f t="shared" si="27"/>
        <v>90011.215349436519</v>
      </c>
      <c r="V116" s="136">
        <f t="shared" ref="V116" si="31">SUMPRODUCT(S116:U116,G116:I116)/J116</f>
        <v>147060.53576204847</v>
      </c>
      <c r="W116" s="137">
        <f>SUMPRODUCT(AE84:AE90,AG84:AG90)/SUM(AG84:AG90)</f>
        <v>9702.4354960224446</v>
      </c>
      <c r="X116" s="156">
        <f>B116-G116-N116</f>
        <v>-7.0000000000000001E-3</v>
      </c>
      <c r="Y116" s="157">
        <f t="shared" si="20"/>
        <v>-6.9999999990905054E-3</v>
      </c>
      <c r="Z116" s="157">
        <f t="shared" si="20"/>
        <v>-7.0000000000618456E-3</v>
      </c>
      <c r="AA116" s="157">
        <f t="shared" si="20"/>
        <v>-2.0999999999492758E-2</v>
      </c>
      <c r="AB116" s="158">
        <f t="shared" si="26"/>
        <v>-7.0000000014260877E-3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8" sqref="I18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3.5962667241324624</v>
      </c>
      <c r="C12" s="648">
        <f t="shared" ref="C12:N12" si="4">(C41/C$35)^(1/6)*100-100</f>
        <v>6.1252358959854831</v>
      </c>
      <c r="D12" s="648">
        <f t="shared" si="4"/>
        <v>6.6279231571153616</v>
      </c>
      <c r="E12" s="661">
        <f>(E41/E$35)^(1/6)*100-100</f>
        <v>5.330512872046981</v>
      </c>
      <c r="F12" s="651">
        <f t="shared" si="4"/>
        <v>4.5091873252744108</v>
      </c>
      <c r="G12" s="646">
        <f t="shared" si="4"/>
        <v>3.5962667241324624</v>
      </c>
      <c r="H12" s="648">
        <f t="shared" si="4"/>
        <v>6.1252358959854831</v>
      </c>
      <c r="I12" s="648">
        <f t="shared" si="4"/>
        <v>6.6279231571153616</v>
      </c>
      <c r="J12" s="648">
        <f t="shared" si="4"/>
        <v>5.330512872046981</v>
      </c>
      <c r="K12" s="648">
        <f t="shared" si="4"/>
        <v>3.2084374847279662</v>
      </c>
      <c r="L12" s="648">
        <f t="shared" si="4"/>
        <v>5.8805748078429616</v>
      </c>
      <c r="M12" s="648">
        <f t="shared" si="4"/>
        <v>5.5742342187860743</v>
      </c>
      <c r="N12" s="651">
        <f t="shared" si="4"/>
        <v>5.8303925890065074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6.4590590563891226</v>
      </c>
      <c r="Y12" s="646">
        <f t="shared" si="5"/>
        <v>5.9088314688757464</v>
      </c>
      <c r="Z12" s="648">
        <f t="shared" si="5"/>
        <v>2.8322682553312433</v>
      </c>
      <c r="AA12" s="648">
        <f t="shared" si="5"/>
        <v>0.39497245629161171</v>
      </c>
      <c r="AB12" s="648">
        <f t="shared" si="5"/>
        <v>3.7196135825475096</v>
      </c>
      <c r="AC12" s="651">
        <f t="shared" si="5"/>
        <v>3.1773670539915884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-5.4327453248701971</v>
      </c>
      <c r="C13" s="649">
        <f t="shared" ref="C13:N13" si="6">(C46/C$41)^(1/5)*100-100</f>
        <v>8.9643578422078178</v>
      </c>
      <c r="D13" s="649">
        <f t="shared" si="6"/>
        <v>13.44246239089459</v>
      </c>
      <c r="E13" s="696">
        <f>(E46/E$41)^(1/5)*100-100</f>
        <v>5.696706948589636</v>
      </c>
      <c r="F13" s="652">
        <f t="shared" si="6"/>
        <v>7.0558352261462289</v>
      </c>
      <c r="G13" s="647">
        <f t="shared" si="6"/>
        <v>-5.4327453248701971</v>
      </c>
      <c r="H13" s="649">
        <f t="shared" si="6"/>
        <v>8.9643578422078178</v>
      </c>
      <c r="I13" s="649">
        <f t="shared" si="6"/>
        <v>11.386002767861328</v>
      </c>
      <c r="J13" s="649">
        <f t="shared" si="6"/>
        <v>5.5127530928118915</v>
      </c>
      <c r="K13" s="649">
        <f t="shared" si="6"/>
        <v>7.1528971990722994</v>
      </c>
      <c r="L13" s="649">
        <f t="shared" si="6"/>
        <v>7.8237177178729382</v>
      </c>
      <c r="M13" s="649">
        <f t="shared" si="6"/>
        <v>6.8759165483961624</v>
      </c>
      <c r="N13" s="652">
        <f t="shared" si="6"/>
        <v>7.8123299525998107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8.1429456941303613</v>
      </c>
      <c r="Y13" s="647">
        <f t="shared" si="7"/>
        <v>13.94010806078272</v>
      </c>
      <c r="Z13" s="649">
        <f t="shared" si="7"/>
        <v>-0.39313471497467845</v>
      </c>
      <c r="AA13" s="649">
        <f t="shared" si="7"/>
        <v>-1.553073164671531</v>
      </c>
      <c r="AB13" s="649">
        <f t="shared" si="7"/>
        <v>2.6227199544075432</v>
      </c>
      <c r="AC13" s="652">
        <f t="shared" si="7"/>
        <v>2.4670489688477488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-27.75279511880278</v>
      </c>
      <c r="C15" s="569">
        <f t="shared" si="8"/>
        <v>-10.953265817733723</v>
      </c>
      <c r="D15" s="569">
        <f t="shared" si="8"/>
        <v>5.4496507967402863</v>
      </c>
      <c r="E15" s="711">
        <f>E35/E5*100-100</f>
        <v>-16.720733486323127</v>
      </c>
      <c r="F15" s="571">
        <f t="shared" si="8"/>
        <v>-0.36631704699894385</v>
      </c>
      <c r="G15" s="569">
        <f t="shared" si="8"/>
        <v>-27.75279511880278</v>
      </c>
      <c r="H15" s="569">
        <f t="shared" si="8"/>
        <v>-10.953265817733765</v>
      </c>
      <c r="I15" s="569">
        <f t="shared" si="8"/>
        <v>5.4496507967403147</v>
      </c>
      <c r="J15" s="711">
        <f t="shared" si="8"/>
        <v>-16.720733486323141</v>
      </c>
      <c r="K15" s="569">
        <f t="shared" si="8"/>
        <v>16.042552573152321</v>
      </c>
      <c r="L15" s="569">
        <f t="shared" si="8"/>
        <v>-6.4817253609169825</v>
      </c>
      <c r="M15" s="569">
        <f t="shared" si="8"/>
        <v>-14.754881582956415</v>
      </c>
      <c r="N15" s="569">
        <f t="shared" si="8"/>
        <v>-6.1176989951836731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-8.7423753296799589</v>
      </c>
      <c r="Y15" s="570">
        <f t="shared" si="9"/>
        <v>43.624383106742584</v>
      </c>
      <c r="Z15" s="569">
        <f t="shared" si="9"/>
        <v>14.019374281775271</v>
      </c>
      <c r="AA15" s="569">
        <f t="shared" si="9"/>
        <v>10.76858214163849</v>
      </c>
      <c r="AB15" s="711">
        <f>AB35/AB5*100-100</f>
        <v>23.933160510995762</v>
      </c>
      <c r="AC15" s="571">
        <f t="shared" si="9"/>
        <v>-3.8012428633048927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-25.520774604916767</v>
      </c>
      <c r="C16" s="569">
        <f t="shared" si="10"/>
        <v>-8.8860820657378952</v>
      </c>
      <c r="D16" s="569">
        <f t="shared" si="10"/>
        <v>0.61512648115895274</v>
      </c>
      <c r="E16" s="569">
        <f t="shared" si="10"/>
        <v>-14.236754522809434</v>
      </c>
      <c r="F16" s="571">
        <f t="shared" si="10"/>
        <v>-0.49370130398514789</v>
      </c>
      <c r="G16" s="570">
        <f t="shared" si="10"/>
        <v>-25.520774604916809</v>
      </c>
      <c r="H16" s="569">
        <f t="shared" si="10"/>
        <v>-8.8860820657378952</v>
      </c>
      <c r="I16" s="569">
        <f t="shared" si="10"/>
        <v>0.61512648115891011</v>
      </c>
      <c r="J16" s="569">
        <f t="shared" si="10"/>
        <v>-14.236754522809449</v>
      </c>
      <c r="K16" s="569">
        <f t="shared" si="10"/>
        <v>22.886231193164647</v>
      </c>
      <c r="L16" s="569">
        <f t="shared" si="10"/>
        <v>-4.4614822030685133</v>
      </c>
      <c r="M16" s="569">
        <f t="shared" si="10"/>
        <v>-12.46564346094668</v>
      </c>
      <c r="N16" s="569">
        <f t="shared" si="10"/>
        <v>-4.0947030230235839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-5.6178235148323665</v>
      </c>
      <c r="Y16" s="570">
        <f>Y41/Y6*100-100</f>
        <v>47.42384145624348</v>
      </c>
      <c r="Z16" s="569">
        <f t="shared" si="11"/>
        <v>17.26972908727393</v>
      </c>
      <c r="AA16" s="569">
        <f t="shared" si="11"/>
        <v>4.4152453157796998</v>
      </c>
      <c r="AB16" s="569">
        <f t="shared" si="11"/>
        <v>25.847648104249672</v>
      </c>
      <c r="AC16" s="571">
        <f t="shared" si="11"/>
        <v>-3.9310924833427379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-25.649017043973842</v>
      </c>
      <c r="C17" s="569">
        <f t="shared" si="12"/>
        <v>-8.8844760480364613</v>
      </c>
      <c r="D17" s="569">
        <f t="shared" si="12"/>
        <v>-2.1337402583918106</v>
      </c>
      <c r="E17" s="569">
        <f t="shared" si="12"/>
        <v>-11.801567625983083</v>
      </c>
      <c r="F17" s="571">
        <f t="shared" si="12"/>
        <v>-0.87696459248276426</v>
      </c>
      <c r="G17" s="569">
        <f t="shared" si="12"/>
        <v>-25.64901704397387</v>
      </c>
      <c r="H17" s="569">
        <f t="shared" si="12"/>
        <v>-8.8844760480364897</v>
      </c>
      <c r="I17" s="569">
        <f t="shared" si="12"/>
        <v>3.4998742357794015</v>
      </c>
      <c r="J17" s="569">
        <f t="shared" si="12"/>
        <v>-11.481505855110555</v>
      </c>
      <c r="K17" s="569">
        <f t="shared" si="12"/>
        <v>30.476696687445781</v>
      </c>
      <c r="L17" s="569">
        <f t="shared" si="12"/>
        <v>-2.3121145961838749</v>
      </c>
      <c r="M17" s="569">
        <f t="shared" si="12"/>
        <v>-10.573662235340791</v>
      </c>
      <c r="N17" s="569">
        <f t="shared" si="12"/>
        <v>-1.9012697699986205</v>
      </c>
      <c r="O17" s="575" t="s">
        <v>75</v>
      </c>
      <c r="P17" s="568" t="s">
        <v>75</v>
      </c>
      <c r="Q17" s="697">
        <f>Q46/Q7*100-100</f>
        <v>-37.589533402944106</v>
      </c>
      <c r="R17" s="697">
        <f>R46/R7*100-100</f>
        <v>-37.576777024521633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-2.3291793115554356</v>
      </c>
      <c r="Y17" s="570">
        <f t="shared" si="13"/>
        <v>47.470847044957708</v>
      </c>
      <c r="Z17" s="569">
        <f t="shared" si="13"/>
        <v>16.83489767808652</v>
      </c>
      <c r="AA17" s="569">
        <f t="shared" si="13"/>
        <v>0.75234293333068081</v>
      </c>
      <c r="AB17" s="569">
        <f t="shared" si="13"/>
        <v>21.523126650736657</v>
      </c>
      <c r="AC17" s="571">
        <f t="shared" si="13"/>
        <v>-3.9969703686889773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-25.765339976468681</v>
      </c>
      <c r="C18" s="569">
        <f t="shared" si="14"/>
        <v>-9.1363628113626589</v>
      </c>
      <c r="D18" s="569">
        <f>AVERAGE(D35:D41)/D8*100-100</f>
        <v>1.1707094764256283</v>
      </c>
      <c r="E18" s="569">
        <f>AVERAGE(E35:E41)/E8*100-100</f>
        <v>-14.830391907453915</v>
      </c>
      <c r="F18" s="571">
        <f t="shared" si="14"/>
        <v>-0.4346612963402805</v>
      </c>
      <c r="G18" s="569">
        <f t="shared" si="14"/>
        <v>-25.765339976468681</v>
      </c>
      <c r="H18" s="569">
        <f t="shared" si="14"/>
        <v>-9.1363628113626589</v>
      </c>
      <c r="I18" s="569">
        <f t="shared" si="14"/>
        <v>1.1707094764255856</v>
      </c>
      <c r="J18" s="569">
        <f t="shared" si="14"/>
        <v>-14.830391907453915</v>
      </c>
      <c r="K18" s="569">
        <f t="shared" si="14"/>
        <v>20.215670852895968</v>
      </c>
      <c r="L18" s="569">
        <f t="shared" si="14"/>
        <v>-5.0715964388768526</v>
      </c>
      <c r="M18" s="569">
        <f t="shared" si="14"/>
        <v>-12.999456471234055</v>
      </c>
      <c r="N18" s="569">
        <f t="shared" si="14"/>
        <v>-4.6991274208334914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-6.5461611882218733</v>
      </c>
      <c r="Y18" s="570">
        <f t="shared" si="15"/>
        <v>46.939969248366964</v>
      </c>
      <c r="Z18" s="569">
        <f t="shared" si="15"/>
        <v>16.838382573704649</v>
      </c>
      <c r="AA18" s="569">
        <f t="shared" si="15"/>
        <v>5.2651782204561783</v>
      </c>
      <c r="AB18" s="569">
        <f t="shared" si="15"/>
        <v>26.04322217449868</v>
      </c>
      <c r="AC18" s="571">
        <f t="shared" si="15"/>
        <v>-3.8310144040449927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-25.598137822590871</v>
      </c>
      <c r="C19" s="569">
        <f t="shared" si="16"/>
        <v>-8.8862963218116278</v>
      </c>
      <c r="D19" s="569">
        <f t="shared" si="16"/>
        <v>-0.84497636503211027</v>
      </c>
      <c r="E19" s="569">
        <f t="shared" si="16"/>
        <v>-12.987208549741723</v>
      </c>
      <c r="F19" s="571">
        <f t="shared" si="16"/>
        <v>-0.41990566128275475</v>
      </c>
      <c r="G19" s="569">
        <f t="shared" si="16"/>
        <v>-25.598137822590871</v>
      </c>
      <c r="H19" s="569">
        <f t="shared" si="16"/>
        <v>-8.8862963218116136</v>
      </c>
      <c r="I19" s="569">
        <f t="shared" si="16"/>
        <v>2.0784859226530301</v>
      </c>
      <c r="J19" s="569">
        <f t="shared" si="16"/>
        <v>-12.831611958098279</v>
      </c>
      <c r="K19" s="569">
        <f t="shared" si="16"/>
        <v>26.699164370189692</v>
      </c>
      <c r="L19" s="569">
        <f t="shared" si="16"/>
        <v>-3.3634623677353659</v>
      </c>
      <c r="M19" s="569">
        <f t="shared" si="16"/>
        <v>-11.463675127913604</v>
      </c>
      <c r="N19" s="569">
        <f t="shared" si="16"/>
        <v>-2.9741650323688873</v>
      </c>
      <c r="O19" s="575" t="s">
        <v>75</v>
      </c>
      <c r="P19" s="568" t="s">
        <v>75</v>
      </c>
      <c r="Q19" s="697">
        <f>AVERAGE(Q41:Q46)/Q9*100-100</f>
        <v>-52.44778662992865</v>
      </c>
      <c r="R19" s="697">
        <f>AVERAGE(R41:R46)/R9*100-100</f>
        <v>-52.384436718240757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-4.0548626849822966</v>
      </c>
      <c r="Y19" s="570">
        <f t="shared" si="17"/>
        <v>47.422205051074314</v>
      </c>
      <c r="Z19" s="569">
        <f t="shared" si="17"/>
        <v>17.073477789767892</v>
      </c>
      <c r="AA19" s="569">
        <f t="shared" si="17"/>
        <v>2.841753083908884</v>
      </c>
      <c r="AB19" s="569">
        <f t="shared" si="17"/>
        <v>23.684954541664439</v>
      </c>
      <c r="AC19" s="571">
        <f t="shared" si="17"/>
        <v>-3.9079987101230671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0.52401711757725877</v>
      </c>
      <c r="C20" s="569">
        <f t="shared" ref="C20:N20" si="18">C12-C10</f>
        <v>0.40514017925069368</v>
      </c>
      <c r="D20" s="569">
        <f t="shared" si="18"/>
        <v>-0.8372959261195092</v>
      </c>
      <c r="E20" s="569">
        <f t="shared" si="18"/>
        <v>0.51469852356976276</v>
      </c>
      <c r="F20" s="571">
        <f t="shared" si="18"/>
        <v>-2.2286243557971375E-2</v>
      </c>
      <c r="G20" s="569">
        <f t="shared" si="18"/>
        <v>0.52401711757725877</v>
      </c>
      <c r="H20" s="569">
        <f t="shared" si="18"/>
        <v>0.40514017925070789</v>
      </c>
      <c r="I20" s="569">
        <f t="shared" si="18"/>
        <v>-0.8372959261195092</v>
      </c>
      <c r="J20" s="569">
        <f t="shared" si="18"/>
        <v>0.51469852356977697</v>
      </c>
      <c r="K20" s="569">
        <f t="shared" si="18"/>
        <v>0.98098352984831649</v>
      </c>
      <c r="L20" s="569">
        <f t="shared" si="18"/>
        <v>0.37648671388488708</v>
      </c>
      <c r="M20" s="569">
        <f t="shared" si="18"/>
        <v>0.46526693266642383</v>
      </c>
      <c r="N20" s="569">
        <f t="shared" si="18"/>
        <v>0.37537163007249319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0.59566377309984375</v>
      </c>
      <c r="Y20" s="570">
        <f t="shared" si="19"/>
        <v>0.45988337291937853</v>
      </c>
      <c r="Z20" s="569">
        <f t="shared" si="19"/>
        <v>0.48061295842778406</v>
      </c>
      <c r="AA20" s="569">
        <f t="shared" si="19"/>
        <v>-0.99322738236830332</v>
      </c>
      <c r="AB20" s="569">
        <f t="shared" si="19"/>
        <v>0.26465917177260678</v>
      </c>
      <c r="AC20" s="571">
        <f t="shared" si="19"/>
        <v>-2.3229858761993682E-2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-3.2599910345524563E-2</v>
      </c>
      <c r="C21" s="573">
        <f t="shared" ref="C21:N21" si="20">C13-C11</f>
        <v>3.8412756413208626E-4</v>
      </c>
      <c r="D21" s="573">
        <f t="shared" si="20"/>
        <v>-0.63023263992059242</v>
      </c>
      <c r="E21" s="573">
        <f t="shared" si="20"/>
        <v>0.59021892399539411</v>
      </c>
      <c r="F21" s="574">
        <f t="shared" si="20"/>
        <v>-8.2659413241174207E-2</v>
      </c>
      <c r="G21" s="569">
        <f t="shared" si="20"/>
        <v>-3.2599910345524563E-2</v>
      </c>
      <c r="H21" s="569">
        <f t="shared" si="20"/>
        <v>3.8412756413208626E-4</v>
      </c>
      <c r="I21" s="569">
        <f t="shared" si="20"/>
        <v>0.62795044607202044</v>
      </c>
      <c r="J21" s="569">
        <f t="shared" si="20"/>
        <v>0.66517740549377891</v>
      </c>
      <c r="K21" s="569">
        <f t="shared" si="20"/>
        <v>1.2767881983643292</v>
      </c>
      <c r="L21" s="569">
        <f t="shared" si="20"/>
        <v>0.47870787674587234</v>
      </c>
      <c r="M21" s="569">
        <f t="shared" si="20"/>
        <v>0.45610836994835324</v>
      </c>
      <c r="N21" s="569">
        <f t="shared" si="20"/>
        <v>0.48649557910113117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0.73826079256903654</v>
      </c>
      <c r="Y21" s="572">
        <f t="shared" si="21"/>
        <v>7.2644932228769221E-3</v>
      </c>
      <c r="Z21" s="573">
        <f t="shared" si="21"/>
        <v>-7.4032432153984473E-2</v>
      </c>
      <c r="AA21" s="573">
        <f t="shared" si="21"/>
        <v>-0.70562944257783045</v>
      </c>
      <c r="AB21" s="573">
        <f t="shared" si="21"/>
        <v>-0.72020632273404317</v>
      </c>
      <c r="AC21" s="574">
        <f t="shared" si="21"/>
        <v>-1.4058848870320162E-2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34.113023845608645</v>
      </c>
      <c r="C27" s="12">
        <f>C35/$E35*100</f>
        <v>59.414589156372735</v>
      </c>
      <c r="D27" s="643">
        <f>D35/$E35*100</f>
        <v>6.4723869980186128</v>
      </c>
      <c r="E27" s="382">
        <f>SUM(B27:D27)</f>
        <v>99.999999999999986</v>
      </c>
      <c r="F27" s="411"/>
      <c r="G27" s="11">
        <f>G35/$E35*100</f>
        <v>34.113023845608645</v>
      </c>
      <c r="H27" s="12">
        <f>H35/$E35*100</f>
        <v>59.414589156372735</v>
      </c>
      <c r="I27" s="643">
        <f>I35/$E35*100</f>
        <v>6.4723869980186155</v>
      </c>
      <c r="J27" s="382">
        <f>SUM(G27:I27)</f>
        <v>100</v>
      </c>
      <c r="K27" s="72">
        <f>K35/$N35*100</f>
        <v>1.9976321101006345</v>
      </c>
      <c r="L27" s="72">
        <f>L35/$N35*100</f>
        <v>98.002367889899361</v>
      </c>
      <c r="M27" s="537">
        <f>M35/$N35*100</f>
        <v>40.797172880076104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30.878746024665087</v>
      </c>
      <c r="C28" s="12">
        <f>C41/$E41*100</f>
        <v>62.155550455589562</v>
      </c>
      <c r="D28" s="643">
        <f>D41/$E41*100</f>
        <v>6.9657035197453681</v>
      </c>
      <c r="E28" s="382">
        <f>SUM(B28:D28)</f>
        <v>100.00000000000003</v>
      </c>
      <c r="F28" s="411"/>
      <c r="G28" s="11">
        <f>G41/$J41*100</f>
        <v>30.878746024665087</v>
      </c>
      <c r="H28" s="12">
        <f>H41/$J41*100</f>
        <v>62.155550455589562</v>
      </c>
      <c r="I28" s="643">
        <f>I41/$J41*100</f>
        <v>6.9657035197453681</v>
      </c>
      <c r="J28" s="382">
        <f>SUM(G28:I28)</f>
        <v>100.00000000000003</v>
      </c>
      <c r="K28" s="72">
        <f>K41/$N41*100</f>
        <v>1.7184792238868949</v>
      </c>
      <c r="L28" s="72">
        <f>L41/$N41*100</f>
        <v>98.281520776113112</v>
      </c>
      <c r="M28" s="537">
        <f>M41/$N41*100</f>
        <v>40.208258695395848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17.703383563903831</v>
      </c>
      <c r="C29" s="22">
        <f>C46/$E46*100</f>
        <v>72.376062431214621</v>
      </c>
      <c r="D29" s="644">
        <f>D46/$E46*100</f>
        <v>9.9205540048815628</v>
      </c>
      <c r="E29" s="365">
        <f>SUM(B29:D29)</f>
        <v>100.00000000000001</v>
      </c>
      <c r="F29" s="50"/>
      <c r="G29" s="21">
        <f>G46/$J46*100</f>
        <v>17.85824545019462</v>
      </c>
      <c r="H29" s="22">
        <f>H46/$J46*100</f>
        <v>73.009178327389975</v>
      </c>
      <c r="I29" s="644">
        <f>I46/$J46*100</f>
        <v>9.1325762224153966</v>
      </c>
      <c r="J29" s="365">
        <f>SUM(G29:I29)</f>
        <v>99.999999999999986</v>
      </c>
      <c r="K29" s="76">
        <f>K46/$N46*100</f>
        <v>1.6665629287362569</v>
      </c>
      <c r="L29" s="76">
        <f>L46/$N46*100</f>
        <v>98.333437071263745</v>
      </c>
      <c r="M29" s="538">
        <f>M46/$N46*100</f>
        <v>38.492167552453438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561.87725419345975</v>
      </c>
      <c r="C35" s="74">
        <f>SIM_BASE!C105</f>
        <v>978.62055164929893</v>
      </c>
      <c r="D35" s="74">
        <f>SIM_BASE!D105</f>
        <v>106.60699711005822</v>
      </c>
      <c r="E35" s="173">
        <f>SIM_BASE!E105</f>
        <v>1647.104802952817</v>
      </c>
      <c r="F35" s="75">
        <f>SIM_BASE!F105</f>
        <v>4256.6280924419825</v>
      </c>
      <c r="G35" s="167">
        <f>SIM_BASE!G105</f>
        <v>561.87725419345975</v>
      </c>
      <c r="H35" s="74">
        <f>SIM_BASE!H105</f>
        <v>978.62055164929893</v>
      </c>
      <c r="I35" s="74">
        <f>SIM_BASE!I105</f>
        <v>106.60699711005827</v>
      </c>
      <c r="J35" s="173">
        <f>SIM_BASE!J105</f>
        <v>1647.104802952817</v>
      </c>
      <c r="K35" s="74">
        <f>SIM_BASE!K105</f>
        <v>255.6957068043597</v>
      </c>
      <c r="L35" s="74">
        <f>SIM_BASE!L105</f>
        <v>12544.244057453763</v>
      </c>
      <c r="M35" s="74">
        <f t="shared" ref="M35:M46" si="27">2*(B35*$B$62*$C$62+C35*$B$63*$C$63+D35*$B$64*$C$64)</f>
        <v>5222.0135541699919</v>
      </c>
      <c r="N35" s="510">
        <f>SIM_BASE!M105</f>
        <v>12799.939764258123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8543.3046718161386</v>
      </c>
      <c r="Y35" s="74">
        <f>SIM_BASE!S105</f>
        <v>120463.23769002965</v>
      </c>
      <c r="Z35" s="74">
        <f>SIM_BASE!T105</f>
        <v>95150.627162248667</v>
      </c>
      <c r="AA35" s="74">
        <f>SIM_BASE!U105</f>
        <v>95063.547846455054</v>
      </c>
      <c r="AB35" s="95">
        <f>SIM_BASE!V105</f>
        <v>103779.88791722326</v>
      </c>
      <c r="AC35" s="75">
        <f>SIM_BASE!W105</f>
        <v>7119.5570386011505</v>
      </c>
      <c r="AD35" s="17">
        <v>95750.9</v>
      </c>
      <c r="AE35" s="11">
        <f t="shared" si="25"/>
        <v>17.201977244629735</v>
      </c>
      <c r="AF35" s="13">
        <f t="shared" si="26"/>
        <v>2.6704261453872467</v>
      </c>
      <c r="AG35" s="587">
        <f t="shared" ref="AG35:AG46" si="28">M35-(F35-K35)</f>
        <v>1221.0811685323692</v>
      </c>
      <c r="AH35" s="375"/>
      <c r="AI35" s="700">
        <f t="shared" ref="AI35:AI46" si="29">B35/B34*100-100</f>
        <v>-25.537748123662368</v>
      </c>
      <c r="AJ35" s="701">
        <f t="shared" ref="AJ35:AJ46" si="30">C35/C34*100-100</f>
        <v>-7.6282259371958787</v>
      </c>
      <c r="AK35" s="701">
        <f t="shared" ref="AK35:AK46" si="31">D35/D34*100-100</f>
        <v>9.0641311305765981</v>
      </c>
      <c r="AL35" s="704">
        <f t="shared" ref="AL35:AL46" si="32">E35/E34*100-100</f>
        <v>-13.843710160356068</v>
      </c>
      <c r="AM35" s="504"/>
      <c r="AN35" s="701"/>
    </row>
    <row r="36" spans="1:43" x14ac:dyDescent="0.3">
      <c r="A36" s="513">
        <v>2020</v>
      </c>
      <c r="B36" s="167">
        <f>SIM_BASE!B106</f>
        <v>598.0539816307687</v>
      </c>
      <c r="C36" s="74">
        <f>SIM_BASE!C106</f>
        <v>1044.7322510058739</v>
      </c>
      <c r="D36" s="74">
        <f>SIM_BASE!D106</f>
        <v>107.15119189481091</v>
      </c>
      <c r="E36" s="173">
        <f>SIM_BASE!E106</f>
        <v>1749.9374245314534</v>
      </c>
      <c r="F36" s="75">
        <f>SIM_BASE!F106</f>
        <v>4394.2584044610503</v>
      </c>
      <c r="G36" s="167">
        <f>SIM_BASE!G106</f>
        <v>598.0539816307687</v>
      </c>
      <c r="H36" s="74">
        <f>SIM_BASE!H106</f>
        <v>1044.7322510058739</v>
      </c>
      <c r="I36" s="74">
        <f>SIM_BASE!I106</f>
        <v>107.15119189481094</v>
      </c>
      <c r="J36" s="173">
        <f>SIM_BASE!J106</f>
        <v>1749.9374245314534</v>
      </c>
      <c r="K36" s="74">
        <f>SIM_BASE!K106</f>
        <v>266.76157618746333</v>
      </c>
      <c r="L36" s="74">
        <f>SIM_BASE!L106</f>
        <v>13396.386258662078</v>
      </c>
      <c r="M36" s="74">
        <f t="shared" si="27"/>
        <v>5544.6318539669574</v>
      </c>
      <c r="N36" s="510">
        <f>SIM_BASE!M106</f>
        <v>13663.147834849542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9268.8824303884903</v>
      </c>
      <c r="Y36" s="74">
        <f>SIM_BASE!S106</f>
        <v>130719.66780797245</v>
      </c>
      <c r="Z36" s="74">
        <f>SIM_BASE!T106</f>
        <v>102066.1971504043</v>
      </c>
      <c r="AA36" s="74">
        <f>SIM_BASE!U106</f>
        <v>93029.764739626669</v>
      </c>
      <c r="AB36" s="95">
        <f>SIM_BASE!V106</f>
        <v>111305.41764158063</v>
      </c>
      <c r="AC36" s="75">
        <f>SIM_BASE!W106</f>
        <v>7330.8938965154348</v>
      </c>
      <c r="AD36" s="17">
        <v>96848.3</v>
      </c>
      <c r="AE36" s="11">
        <f t="shared" si="25"/>
        <v>18.068850196972516</v>
      </c>
      <c r="AF36" s="13">
        <f t="shared" si="26"/>
        <v>2.7544270388583314</v>
      </c>
      <c r="AG36" s="587">
        <f t="shared" si="28"/>
        <v>1417.1350256933702</v>
      </c>
      <c r="AH36" s="375"/>
      <c r="AI36" s="700">
        <f t="shared" si="29"/>
        <v>6.4385463492802302</v>
      </c>
      <c r="AJ36" s="701">
        <f t="shared" si="30"/>
        <v>6.7556009574042548</v>
      </c>
      <c r="AK36" s="701">
        <f t="shared" si="31"/>
        <v>0.51046816766715608</v>
      </c>
      <c r="AL36" s="704">
        <f t="shared" si="32"/>
        <v>6.2432348806393634</v>
      </c>
      <c r="AM36" s="504"/>
    </row>
    <row r="37" spans="1:43" x14ac:dyDescent="0.3">
      <c r="A37" s="513">
        <v>2021</v>
      </c>
      <c r="B37" s="167">
        <f>SIM_BASE!B107</f>
        <v>616.30304110557404</v>
      </c>
      <c r="C37" s="74">
        <f>SIM_BASE!C107</f>
        <v>1095.6521085176423</v>
      </c>
      <c r="D37" s="74">
        <f>SIM_BASE!D107</f>
        <v>113.79158529482844</v>
      </c>
      <c r="E37" s="173">
        <f>SIM_BASE!E107</f>
        <v>1825.7467349180447</v>
      </c>
      <c r="F37" s="75">
        <f>SIM_BASE!F107</f>
        <v>4570.4295967214248</v>
      </c>
      <c r="G37" s="167">
        <f>SIM_BASE!G107</f>
        <v>616.30304110557415</v>
      </c>
      <c r="H37" s="74">
        <f>SIM_BASE!H107</f>
        <v>1095.6521085176423</v>
      </c>
      <c r="I37" s="74">
        <f>SIM_BASE!I107</f>
        <v>113.79158529482845</v>
      </c>
      <c r="J37" s="173">
        <f>SIM_BASE!J107</f>
        <v>1825.7467349180451</v>
      </c>
      <c r="K37" s="74">
        <f>SIM_BASE!K107</f>
        <v>276.0885133992723</v>
      </c>
      <c r="L37" s="74">
        <f>SIM_BASE!L107</f>
        <v>14116.403869099924</v>
      </c>
      <c r="M37" s="74">
        <f t="shared" si="27"/>
        <v>5795.581538739948</v>
      </c>
      <c r="N37" s="510">
        <f>SIM_BASE!M107</f>
        <v>14392.492382499197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9822.0557857777712</v>
      </c>
      <c r="Y37" s="74">
        <f>SIM_BASE!S107</f>
        <v>138148.36775822513</v>
      </c>
      <c r="Z37" s="74">
        <f>SIM_BASE!T107</f>
        <v>105666.65948066363</v>
      </c>
      <c r="AA37" s="74">
        <f>SIM_BASE!U107</f>
        <v>95665.745022673756</v>
      </c>
      <c r="AB37" s="95">
        <f>SIM_BASE!V107</f>
        <v>116007.93810386768</v>
      </c>
      <c r="AC37" s="75">
        <f>SIM_BASE!W107</f>
        <v>7575.552558210481</v>
      </c>
      <c r="AD37" s="17">
        <v>97958.3</v>
      </c>
      <c r="AE37" s="11">
        <f t="shared" si="25"/>
        <v>18.637999382574474</v>
      </c>
      <c r="AF37" s="13">
        <f t="shared" si="26"/>
        <v>2.8184289988624984</v>
      </c>
      <c r="AG37" s="587">
        <f t="shared" si="28"/>
        <v>1501.2404554177956</v>
      </c>
      <c r="AH37" s="375"/>
      <c r="AI37" s="700">
        <f t="shared" si="29"/>
        <v>3.0514067350649441</v>
      </c>
      <c r="AJ37" s="701">
        <f t="shared" si="30"/>
        <v>4.8739624399210868</v>
      </c>
      <c r="AK37" s="701">
        <f t="shared" si="31"/>
        <v>6.1972184187520014</v>
      </c>
      <c r="AL37" s="704">
        <f t="shared" si="32"/>
        <v>4.3321154987521453</v>
      </c>
      <c r="AM37" s="504"/>
    </row>
    <row r="38" spans="1:43" x14ac:dyDescent="0.3">
      <c r="A38" s="513">
        <v>2022</v>
      </c>
      <c r="B38" s="167">
        <f>SIM_BASE!B108</f>
        <v>635.06465374555034</v>
      </c>
      <c r="C38" s="74">
        <f>SIM_BASE!C108</f>
        <v>1155.1720487356324</v>
      </c>
      <c r="D38" s="74">
        <f>SIM_BASE!D108</f>
        <v>121.79844956149549</v>
      </c>
      <c r="E38" s="173">
        <f>SIM_BASE!E108</f>
        <v>1912.0351520426784</v>
      </c>
      <c r="F38" s="75">
        <f>SIM_BASE!F108</f>
        <v>4773.3546738357236</v>
      </c>
      <c r="G38" s="167">
        <f>SIM_BASE!G108</f>
        <v>635.06465374555069</v>
      </c>
      <c r="H38" s="74">
        <f>SIM_BASE!H108</f>
        <v>1155.1720487356326</v>
      </c>
      <c r="I38" s="74">
        <f>SIM_BASE!I108</f>
        <v>121.79844956149546</v>
      </c>
      <c r="J38" s="173">
        <f>SIM_BASE!J108</f>
        <v>1912.0351520426789</v>
      </c>
      <c r="K38" s="74">
        <f>SIM_BASE!K108</f>
        <v>285.14356530401733</v>
      </c>
      <c r="L38" s="74">
        <f>SIM_BASE!L108</f>
        <v>14896.336414188394</v>
      </c>
      <c r="M38" s="74">
        <f t="shared" si="27"/>
        <v>6084.0167082691933</v>
      </c>
      <c r="N38" s="510">
        <f>SIM_BASE!M108</f>
        <v>15181.479979492411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10408.11830565669</v>
      </c>
      <c r="Y38" s="74">
        <f>SIM_BASE!S108</f>
        <v>145804.5460303587</v>
      </c>
      <c r="Z38" s="74">
        <f>SIM_BASE!T108</f>
        <v>108578.08514538934</v>
      </c>
      <c r="AA38" s="74">
        <f>SIM_BASE!U108</f>
        <v>97461.811488170773</v>
      </c>
      <c r="AB38" s="95">
        <f>SIM_BASE!V108</f>
        <v>120234.38998472493</v>
      </c>
      <c r="AC38" s="75">
        <f>SIM_BASE!W108</f>
        <v>7828.0404371082723</v>
      </c>
      <c r="AD38" s="17">
        <v>99081</v>
      </c>
      <c r="AE38" s="11">
        <f t="shared" si="25"/>
        <v>19.297697359157446</v>
      </c>
      <c r="AF38" s="13">
        <f t="shared" si="26"/>
        <v>2.8778834014999579</v>
      </c>
      <c r="AG38" s="587">
        <f t="shared" si="28"/>
        <v>1595.8055997374868</v>
      </c>
      <c r="AH38" s="375"/>
      <c r="AI38" s="700">
        <f t="shared" si="29"/>
        <v>3.0442187347185836</v>
      </c>
      <c r="AJ38" s="701">
        <f t="shared" si="30"/>
        <v>5.4323758203246939</v>
      </c>
      <c r="AK38" s="701">
        <f t="shared" si="31"/>
        <v>7.0364291400999832</v>
      </c>
      <c r="AL38" s="704">
        <f t="shared" si="32"/>
        <v>4.7261986273527299</v>
      </c>
      <c r="AM38" s="504"/>
    </row>
    <row r="39" spans="1:43" x14ac:dyDescent="0.3">
      <c r="A39" s="513">
        <v>2023</v>
      </c>
      <c r="B39" s="167">
        <f>SIM_BASE!B109</f>
        <v>654.37233036553664</v>
      </c>
      <c r="C39" s="74">
        <f>SIM_BASE!C109</f>
        <v>1224.5065359427988</v>
      </c>
      <c r="D39" s="74">
        <f>SIM_BASE!D109</f>
        <v>131.41463781176262</v>
      </c>
      <c r="E39" s="173">
        <f>SIM_BASE!E109</f>
        <v>2010.2935041200981</v>
      </c>
      <c r="F39" s="75">
        <f>SIM_BASE!F109</f>
        <v>4999.2282128060733</v>
      </c>
      <c r="G39" s="167">
        <f>SIM_BASE!G109</f>
        <v>654.37233036553653</v>
      </c>
      <c r="H39" s="74">
        <f>SIM_BASE!H109</f>
        <v>1224.506535942799</v>
      </c>
      <c r="I39" s="74">
        <f>SIM_BASE!I109</f>
        <v>131.41463781176247</v>
      </c>
      <c r="J39" s="173">
        <f>SIM_BASE!J109</f>
        <v>2010.2935041200981</v>
      </c>
      <c r="K39" s="74">
        <f>SIM_BASE!K109</f>
        <v>294.02329150469586</v>
      </c>
      <c r="L39" s="74">
        <f>SIM_BASE!L109</f>
        <v>15748.199098584542</v>
      </c>
      <c r="M39" s="74">
        <f t="shared" si="27"/>
        <v>6415.3378228496076</v>
      </c>
      <c r="N39" s="510">
        <f>SIM_BASE!M109</f>
        <v>16042.222390089239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11042.987177283165</v>
      </c>
      <c r="Y39" s="74">
        <f>SIM_BASE!S109</f>
        <v>153671.5950545122</v>
      </c>
      <c r="Z39" s="74">
        <f>SIM_BASE!T109</f>
        <v>110717.20898043143</v>
      </c>
      <c r="AA39" s="74">
        <f>SIM_BASE!U109</f>
        <v>98351.044615877734</v>
      </c>
      <c r="AB39" s="95">
        <f>SIM_BASE!V109</f>
        <v>123890.94040290857</v>
      </c>
      <c r="AC39" s="75">
        <f>SIM_BASE!W109</f>
        <v>8074.3433461111299</v>
      </c>
      <c r="AD39" s="17">
        <v>100216.5</v>
      </c>
      <c r="AE39" s="11">
        <f t="shared" si="25"/>
        <v>20.059506210255776</v>
      </c>
      <c r="AF39" s="13">
        <f t="shared" si="26"/>
        <v>2.9338810625465452</v>
      </c>
      <c r="AG39" s="587">
        <f t="shared" si="28"/>
        <v>1710.1329015482297</v>
      </c>
      <c r="AH39" s="375"/>
      <c r="AI39" s="700">
        <f t="shared" si="29"/>
        <v>3.0402694443961735</v>
      </c>
      <c r="AJ39" s="701">
        <f t="shared" si="30"/>
        <v>6.002091834117266</v>
      </c>
      <c r="AK39" s="701">
        <f t="shared" si="31"/>
        <v>7.895164745436233</v>
      </c>
      <c r="AL39" s="704">
        <f t="shared" si="32"/>
        <v>5.1389406712762451</v>
      </c>
      <c r="AM39" s="504"/>
    </row>
    <row r="40" spans="1:43" x14ac:dyDescent="0.3">
      <c r="A40" s="513">
        <v>2024</v>
      </c>
      <c r="B40" s="167">
        <f>SIM_BASE!B110</f>
        <v>674.19514962805385</v>
      </c>
      <c r="C40" s="74">
        <f>SIM_BASE!C110</f>
        <v>1304.9280067926359</v>
      </c>
      <c r="D40" s="74">
        <f>SIM_BASE!D110</f>
        <v>142.92181732958917</v>
      </c>
      <c r="E40" s="173">
        <f>SIM_BASE!E110</f>
        <v>2122.0449737502786</v>
      </c>
      <c r="F40" s="75">
        <f>SIM_BASE!F110</f>
        <v>5255.7127836292912</v>
      </c>
      <c r="G40" s="167">
        <f>SIM_BASE!G110</f>
        <v>674.19514962805374</v>
      </c>
      <c r="H40" s="74">
        <f>SIM_BASE!H110</f>
        <v>1304.9280067926359</v>
      </c>
      <c r="I40" s="74">
        <f>SIM_BASE!I110</f>
        <v>142.92181732958923</v>
      </c>
      <c r="J40" s="173">
        <f>SIM_BASE!J110</f>
        <v>2122.044973750279</v>
      </c>
      <c r="K40" s="74">
        <f>SIM_BASE!K110</f>
        <v>301.98366767747814</v>
      </c>
      <c r="L40" s="74">
        <f>SIM_BASE!L110</f>
        <v>16670.12816449262</v>
      </c>
      <c r="M40" s="74">
        <f t="shared" si="27"/>
        <v>6795.1592895374415</v>
      </c>
      <c r="N40" s="510">
        <f>SIM_BASE!M110</f>
        <v>16972.1118321701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11716.392048540807</v>
      </c>
      <c r="Y40" s="74">
        <f>SIM_BASE!S110</f>
        <v>161739.67349090389</v>
      </c>
      <c r="Z40" s="74">
        <f>SIM_BASE!T110</f>
        <v>112034.28186917162</v>
      </c>
      <c r="AA40" s="74">
        <f>SIM_BASE!U110</f>
        <v>98304.096962432945</v>
      </c>
      <c r="AB40" s="95">
        <f>SIM_BASE!V110</f>
        <v>126901.44602113415</v>
      </c>
      <c r="AC40" s="75">
        <f>SIM_BASE!W110</f>
        <v>8328.1416568831282</v>
      </c>
      <c r="AD40" s="17">
        <v>101365.1</v>
      </c>
      <c r="AE40" s="11">
        <f t="shared" si="25"/>
        <v>20.9346705498271</v>
      </c>
      <c r="AF40" s="13">
        <f t="shared" si="26"/>
        <v>2.9791680536740763</v>
      </c>
      <c r="AG40" s="587">
        <f t="shared" si="28"/>
        <v>1841.4301735856288</v>
      </c>
      <c r="AH40" s="375"/>
      <c r="AI40" s="700">
        <f t="shared" si="29"/>
        <v>3.0292875084501247</v>
      </c>
      <c r="AJ40" s="701">
        <f t="shared" si="30"/>
        <v>6.5676636660756884</v>
      </c>
      <c r="AK40" s="701">
        <f t="shared" si="31"/>
        <v>8.7563909998438447</v>
      </c>
      <c r="AL40" s="704">
        <f t="shared" si="32"/>
        <v>5.558962877865639</v>
      </c>
      <c r="AM40" s="504"/>
    </row>
    <row r="41" spans="1:43" x14ac:dyDescent="0.3">
      <c r="A41" s="550">
        <v>2025</v>
      </c>
      <c r="B41" s="130">
        <f>SIM_BASE!B111</f>
        <v>694.55410447415068</v>
      </c>
      <c r="C41" s="131">
        <f>SIM_BASE!C111</f>
        <v>1398.0617169588616</v>
      </c>
      <c r="D41" s="131">
        <f>SIM_BASE!D111</f>
        <v>156.67922416035537</v>
      </c>
      <c r="E41" s="551">
        <f>SIM_BASE!E111</f>
        <v>2249.2950455933674</v>
      </c>
      <c r="F41" s="133">
        <f>SIM_BASE!F111</f>
        <v>5546.1617420867651</v>
      </c>
      <c r="G41" s="130">
        <f>SIM_BASE!G111</f>
        <v>694.55410447415056</v>
      </c>
      <c r="H41" s="131">
        <f>SIM_BASE!H111</f>
        <v>1398.0617169588613</v>
      </c>
      <c r="I41" s="131">
        <f>SIM_BASE!I111</f>
        <v>156.67922416035535</v>
      </c>
      <c r="J41" s="551">
        <f>SIM_BASE!J111</f>
        <v>2249.2950455933669</v>
      </c>
      <c r="K41" s="131">
        <f>SIM_BASE!K111</f>
        <v>309.0399714349839</v>
      </c>
      <c r="L41" s="131">
        <f>SIM_BASE!L111</f>
        <v>17674.300597326175</v>
      </c>
      <c r="M41" s="131">
        <f t="shared" si="27"/>
        <v>7230.7880979615584</v>
      </c>
      <c r="N41" s="552">
        <f>SIM_BASE!M111</f>
        <v>17983.340568761159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12437.171826674396</v>
      </c>
      <c r="Y41" s="131">
        <f>SIM_BASE!S111</f>
        <v>169999.47865917051</v>
      </c>
      <c r="Z41" s="131">
        <f>SIM_BASE!T111</f>
        <v>112509.22889469525</v>
      </c>
      <c r="AA41" s="131">
        <f>SIM_BASE!U111</f>
        <v>97338.759656801791</v>
      </c>
      <c r="AB41" s="132">
        <f>SIM_BASE!V111</f>
        <v>129204.76719874736</v>
      </c>
      <c r="AC41" s="133">
        <f>SIM_BASE!W111</f>
        <v>8589.3365589437253</v>
      </c>
      <c r="AD41" s="553">
        <v>102526.8</v>
      </c>
      <c r="AE41" s="554">
        <f t="shared" si="25"/>
        <v>21.938605765452223</v>
      </c>
      <c r="AF41" s="555">
        <f t="shared" si="26"/>
        <v>3.014235999123974</v>
      </c>
      <c r="AG41" s="588">
        <f t="shared" si="28"/>
        <v>1993.6663273097774</v>
      </c>
      <c r="AH41" s="375"/>
      <c r="AI41" s="700">
        <f t="shared" si="29"/>
        <v>3.0197421113647351</v>
      </c>
      <c r="AJ41" s="701">
        <f t="shared" si="30"/>
        <v>7.1370765039473554</v>
      </c>
      <c r="AK41" s="701">
        <f t="shared" si="31"/>
        <v>9.6258269645707912</v>
      </c>
      <c r="AL41" s="704">
        <f t="shared" si="32"/>
        <v>5.9965775191936928</v>
      </c>
      <c r="AM41" s="504"/>
    </row>
    <row r="42" spans="1:43" x14ac:dyDescent="0.3">
      <c r="A42" s="513">
        <v>2026</v>
      </c>
      <c r="B42" s="167">
        <f>SIM_BASE!B112</f>
        <v>668.27828109955738</v>
      </c>
      <c r="C42" s="74">
        <f>SIM_BASE!C112</f>
        <v>1506.7884838466991</v>
      </c>
      <c r="D42" s="74">
        <f>SIM_BASE!D112</f>
        <v>173.29431458856595</v>
      </c>
      <c r="E42" s="173">
        <f>SIM_BASE!E112</f>
        <v>2348.3610795348227</v>
      </c>
      <c r="F42" s="75">
        <f>SIM_BASE!F112</f>
        <v>5892.3125819794277</v>
      </c>
      <c r="G42" s="167">
        <f>SIM_BASE!G112</f>
        <v>668.27828109955749</v>
      </c>
      <c r="H42" s="74">
        <f>SIM_BASE!H112</f>
        <v>1506.7884838466994</v>
      </c>
      <c r="I42" s="74">
        <f>SIM_BASE!I112</f>
        <v>173.2943145885659</v>
      </c>
      <c r="J42" s="173">
        <f>SIM_BASE!J112</f>
        <v>2348.3610795348227</v>
      </c>
      <c r="K42" s="74">
        <f>SIM_BASE!K112</f>
        <v>327.26849044295903</v>
      </c>
      <c r="L42" s="74">
        <f>SIM_BASE!L112</f>
        <v>18795.949219947164</v>
      </c>
      <c r="M42" s="74">
        <f t="shared" si="27"/>
        <v>7627.4267359422856</v>
      </c>
      <c r="N42" s="510">
        <f>SIM_BASE!M112</f>
        <v>19123.217710390123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13230.898128410696</v>
      </c>
      <c r="Y42" s="74">
        <f>SIM_BASE!S112</f>
        <v>194684.07846252699</v>
      </c>
      <c r="Z42" s="74">
        <f>SIM_BASE!T112</f>
        <v>113058.70225357098</v>
      </c>
      <c r="AA42" s="74">
        <f>SIM_BASE!U112</f>
        <v>96231.3989589946</v>
      </c>
      <c r="AB42" s="95">
        <f>SIM_BASE!V112</f>
        <v>135045.2658047119</v>
      </c>
      <c r="AC42" s="75">
        <f>SIM_BASE!W112</f>
        <v>8849.0641773649877</v>
      </c>
      <c r="AD42" s="17">
        <v>103701.8</v>
      </c>
      <c r="AE42" s="11">
        <f t="shared" si="25"/>
        <v>22.645326113286583</v>
      </c>
      <c r="AF42" s="13">
        <f t="shared" si="26"/>
        <v>3.1558612332954592</v>
      </c>
      <c r="AG42" s="587">
        <f t="shared" si="28"/>
        <v>2062.3826444058168</v>
      </c>
      <c r="AH42" s="375"/>
      <c r="AI42" s="700">
        <f t="shared" si="29"/>
        <v>-3.7831211716021471</v>
      </c>
      <c r="AJ42" s="701">
        <f t="shared" si="30"/>
        <v>7.7769647483335547</v>
      </c>
      <c r="AK42" s="701">
        <f t="shared" si="31"/>
        <v>10.604526871543385</v>
      </c>
      <c r="AL42" s="704">
        <f t="shared" si="32"/>
        <v>4.4043147712229853</v>
      </c>
      <c r="AM42" s="504"/>
    </row>
    <row r="43" spans="1:43" x14ac:dyDescent="0.3">
      <c r="A43" s="513">
        <v>2027</v>
      </c>
      <c r="B43" s="167">
        <f>SIM_BASE!B113</f>
        <v>637.40122400748999</v>
      </c>
      <c r="C43" s="74">
        <f>SIM_BASE!C113</f>
        <v>1632.838276008097</v>
      </c>
      <c r="D43" s="74">
        <f>SIM_BASE!D113</f>
        <v>193.22725943624582</v>
      </c>
      <c r="E43" s="173">
        <f>SIM_BASE!E113</f>
        <v>2463.4667594518328</v>
      </c>
      <c r="F43" s="75">
        <f>SIM_BASE!F113</f>
        <v>6289.1928062194629</v>
      </c>
      <c r="G43" s="167">
        <f>SIM_BASE!G113</f>
        <v>637.40122400749021</v>
      </c>
      <c r="H43" s="74">
        <f>SIM_BASE!H113</f>
        <v>1632.838276008097</v>
      </c>
      <c r="I43" s="74">
        <f>SIM_BASE!I113</f>
        <v>193.22725943624573</v>
      </c>
      <c r="J43" s="173">
        <f>SIM_BASE!J113</f>
        <v>2463.4667594518328</v>
      </c>
      <c r="K43" s="74">
        <f>SIM_BASE!K113</f>
        <v>347.56717283445204</v>
      </c>
      <c r="L43" s="74">
        <f>SIM_BASE!L113</f>
        <v>20072.942553620756</v>
      </c>
      <c r="M43" s="74">
        <f t="shared" si="27"/>
        <v>8088.9434413563094</v>
      </c>
      <c r="N43" s="510">
        <f>SIM_BASE!M113</f>
        <v>20420.50972645521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7.0000000000000001E-3</v>
      </c>
      <c r="R43" s="88">
        <f>IF(SIM_BASE!Q113&gt;0,SIM_BASE!Q113,0)</f>
        <v>2.1000000000000001E-2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14131.309920235748</v>
      </c>
      <c r="Y43" s="74">
        <f>SIM_BASE!S113</f>
        <v>225134.70021100846</v>
      </c>
      <c r="Z43" s="74">
        <f>SIM_BASE!T113</f>
        <v>112864.32094348244</v>
      </c>
      <c r="AA43" s="74">
        <f>SIM_BASE!U113</f>
        <v>94336.056679399597</v>
      </c>
      <c r="AB43" s="95">
        <f>SIM_BASE!V113</f>
        <v>140460.02978680941</v>
      </c>
      <c r="AC43" s="75">
        <f>SIM_BASE!W113</f>
        <v>9119.1153489397948</v>
      </c>
      <c r="AD43" s="17">
        <v>104890.3</v>
      </c>
      <c r="AE43" s="11">
        <f t="shared" si="25"/>
        <v>23.486125594567209</v>
      </c>
      <c r="AF43" s="13">
        <f t="shared" si="26"/>
        <v>3.3136255004938686</v>
      </c>
      <c r="AG43" s="587">
        <f t="shared" si="28"/>
        <v>2147.3178079712989</v>
      </c>
      <c r="AH43" s="375"/>
      <c r="AI43" s="700">
        <f t="shared" si="29"/>
        <v>-4.6203891350865831</v>
      </c>
      <c r="AJ43" s="701">
        <f t="shared" si="30"/>
        <v>8.3654602827600399</v>
      </c>
      <c r="AK43" s="701">
        <f t="shared" si="31"/>
        <v>11.502365149719139</v>
      </c>
      <c r="AL43" s="704">
        <f t="shared" si="32"/>
        <v>4.9015324312822912</v>
      </c>
      <c r="AM43" s="504"/>
    </row>
    <row r="44" spans="1:43" x14ac:dyDescent="0.3">
      <c r="A44" s="513">
        <v>2028</v>
      </c>
      <c r="B44" s="167">
        <f>SIM_BASE!B114</f>
        <v>602.64458290966229</v>
      </c>
      <c r="C44" s="74">
        <f>SIM_BASE!C114</f>
        <v>1779.026075914072</v>
      </c>
      <c r="D44" s="74">
        <f>SIM_BASE!D114</f>
        <v>217.20174826678078</v>
      </c>
      <c r="E44" s="173">
        <f>SIM_BASE!E114</f>
        <v>2598.872407090515</v>
      </c>
      <c r="F44" s="75">
        <f>SIM_BASE!F114</f>
        <v>6742.917425622245</v>
      </c>
      <c r="G44" s="167">
        <f>SIM_BASE!G114</f>
        <v>602.64458290966206</v>
      </c>
      <c r="H44" s="74">
        <f>SIM_BASE!H114</f>
        <v>1779.0260759140715</v>
      </c>
      <c r="I44" s="74">
        <f>SIM_BASE!I114</f>
        <v>217.20174826678081</v>
      </c>
      <c r="J44" s="173">
        <f>SIM_BASE!J114</f>
        <v>2598.8724070905141</v>
      </c>
      <c r="K44" s="74">
        <f>SIM_BASE!K114</f>
        <v>369.8393514905851</v>
      </c>
      <c r="L44" s="74">
        <f>SIM_BASE!L114</f>
        <v>21545.405135380952</v>
      </c>
      <c r="M44" s="74">
        <f t="shared" si="27"/>
        <v>8629.9543755304694</v>
      </c>
      <c r="N44" s="510">
        <f>SIM_BASE!M114</f>
        <v>21915.244486871536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7.0000000000000001E-3</v>
      </c>
      <c r="R44" s="88">
        <f>IF(SIM_BASE!Q114&gt;0,SIM_BASE!Q114,0)</f>
        <v>2.1000000000000001E-2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15172.320061249287</v>
      </c>
      <c r="Y44" s="74">
        <f>SIM_BASE!S114</f>
        <v>262893.0933911677</v>
      </c>
      <c r="Z44" s="74">
        <f>SIM_BASE!T114</f>
        <v>111930.03394493187</v>
      </c>
      <c r="AA44" s="74">
        <f>SIM_BASE!U114</f>
        <v>91702.179545028644</v>
      </c>
      <c r="AB44" s="95">
        <f>SIM_BASE!V114</f>
        <v>145245.84599448545</v>
      </c>
      <c r="AC44" s="75">
        <f>SIM_BASE!W114</f>
        <v>9399.0442318525511</v>
      </c>
      <c r="AD44" s="17">
        <v>106092.4</v>
      </c>
      <c r="AE44" s="11">
        <f t="shared" si="25"/>
        <v>24.496310829904065</v>
      </c>
      <c r="AF44" s="13">
        <f t="shared" si="26"/>
        <v>3.4860117359074274</v>
      </c>
      <c r="AG44" s="587">
        <f t="shared" si="28"/>
        <v>2256.8763013988091</v>
      </c>
      <c r="AH44" s="375"/>
      <c r="AI44" s="700">
        <f t="shared" si="29"/>
        <v>-5.4528670151124885</v>
      </c>
      <c r="AJ44" s="701">
        <f t="shared" si="30"/>
        <v>8.9529870810824974</v>
      </c>
      <c r="AK44" s="701">
        <f t="shared" si="31"/>
        <v>12.4074050941271</v>
      </c>
      <c r="AL44" s="704">
        <f t="shared" si="32"/>
        <v>5.4965485983993005</v>
      </c>
      <c r="AM44" s="504"/>
    </row>
    <row r="45" spans="1:43" x14ac:dyDescent="0.3">
      <c r="A45" s="513">
        <v>2029</v>
      </c>
      <c r="B45" s="167">
        <f>SIM_BASE!B115</f>
        <v>565.09113635745518</v>
      </c>
      <c r="C45" s="74">
        <f>SIM_BASE!C115</f>
        <v>1949.2239031014785</v>
      </c>
      <c r="D45" s="74">
        <f>SIM_BASE!D115</f>
        <v>249.77289838665078</v>
      </c>
      <c r="E45" s="173">
        <f>SIM_BASE!E115</f>
        <v>2764.0879378455847</v>
      </c>
      <c r="F45" s="75">
        <f>SIM_BASE!F115</f>
        <v>7228.3187349214149</v>
      </c>
      <c r="G45" s="167">
        <f>SIM_BASE!G115</f>
        <v>565.09113635745518</v>
      </c>
      <c r="H45" s="74">
        <f>SIM_BASE!H115</f>
        <v>1949.2239031014792</v>
      </c>
      <c r="I45" s="74">
        <f>SIM_BASE!I115</f>
        <v>242.51623835688295</v>
      </c>
      <c r="J45" s="173">
        <f>SIM_BASE!J115</f>
        <v>2756.8312778158174</v>
      </c>
      <c r="K45" s="74">
        <f>SIM_BASE!K115</f>
        <v>398.63719205585824</v>
      </c>
      <c r="L45" s="74">
        <f>SIM_BASE!L115</f>
        <v>23409.480879566305</v>
      </c>
      <c r="M45" s="74">
        <f t="shared" si="27"/>
        <v>9284.7236037359908</v>
      </c>
      <c r="N45" s="510">
        <f>SIM_BASE!M115</f>
        <v>23808.118071622164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7.2636600297678173</v>
      </c>
      <c r="R45" s="88">
        <f>IF(SIM_BASE!Q115&gt;0,SIM_BASE!Q115,0)</f>
        <v>7.2776600297678176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16579.792336700746</v>
      </c>
      <c r="Y45" s="74">
        <f>SIM_BASE!S115</f>
        <v>310478.60740703589</v>
      </c>
      <c r="Z45" s="74">
        <f>SIM_BASE!T115</f>
        <v>110468.17475220919</v>
      </c>
      <c r="AA45" s="74">
        <f>SIM_BASE!U115</f>
        <v>90080.311418796278</v>
      </c>
      <c r="AB45" s="95">
        <f>SIM_BASE!V115</f>
        <v>149672.50895221077</v>
      </c>
      <c r="AC45" s="75">
        <f>SIM_BASE!W115</f>
        <v>9671.9767463912322</v>
      </c>
      <c r="AD45" s="17">
        <v>107308.3</v>
      </c>
      <c r="AE45" s="11">
        <f t="shared" si="25"/>
        <v>25.690755307984727</v>
      </c>
      <c r="AF45" s="13">
        <f t="shared" si="26"/>
        <v>3.7148775263037268</v>
      </c>
      <c r="AG45" s="587">
        <f t="shared" si="28"/>
        <v>2455.0420608704344</v>
      </c>
      <c r="AH45" s="375"/>
      <c r="AI45" s="700">
        <f t="shared" si="29"/>
        <v>-6.2314418178112874</v>
      </c>
      <c r="AJ45" s="701">
        <f t="shared" si="30"/>
        <v>9.5669102039416742</v>
      </c>
      <c r="AK45" s="701">
        <f t="shared" si="31"/>
        <v>14.995804766665174</v>
      </c>
      <c r="AL45" s="704">
        <f t="shared" si="32"/>
        <v>6.3572005422163613</v>
      </c>
      <c r="AM45" s="504"/>
    </row>
    <row r="46" spans="1:43" ht="16.2" thickBot="1" x14ac:dyDescent="0.35">
      <c r="A46" s="562">
        <v>2030</v>
      </c>
      <c r="B46" s="134">
        <f>SIM_BASE!B116</f>
        <v>525.30313118242611</v>
      </c>
      <c r="C46" s="135">
        <f>SIM_BASE!C116</f>
        <v>2147.5765963344479</v>
      </c>
      <c r="D46" s="135">
        <f>SIM_BASE!D116</f>
        <v>294.36734864933823</v>
      </c>
      <c r="E46" s="563">
        <f>SIM_BASE!E116</f>
        <v>2967.2470761662121</v>
      </c>
      <c r="F46" s="137">
        <f>SIM_BASE!F116</f>
        <v>7799.0957311912025</v>
      </c>
      <c r="G46" s="134">
        <f>SIM_BASE!G116</f>
        <v>525.30313118242611</v>
      </c>
      <c r="H46" s="135">
        <f>SIM_BASE!H116</f>
        <v>2147.576596334447</v>
      </c>
      <c r="I46" s="135">
        <f>SIM_BASE!I116</f>
        <v>268.63618258448224</v>
      </c>
      <c r="J46" s="563">
        <f>SIM_BASE!J116</f>
        <v>2941.5159101013555</v>
      </c>
      <c r="K46" s="135">
        <f>SIM_BASE!K116</f>
        <v>436.55025368364164</v>
      </c>
      <c r="L46" s="135">
        <f>SIM_BASE!L116</f>
        <v>25758.095394331263</v>
      </c>
      <c r="M46" s="135">
        <f t="shared" si="27"/>
        <v>10082.886892605351</v>
      </c>
      <c r="N46" s="564">
        <f>SIM_BASE!M116</f>
        <v>26194.645648014906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25.738166064856046</v>
      </c>
      <c r="R46" s="666">
        <f>IF(SIM_BASE!Q116&gt;0,SIM_BASE!Q116,0)</f>
        <v>25.752166064856045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66">
        <f>IF(SIM_BASE!Q116&lt;0,-SIM_BASE!Q116,0)</f>
        <v>0</v>
      </c>
      <c r="X46" s="137">
        <f>IF(SIM_BASE!R116&lt;0,-SIM_BASE!R116,0)</f>
        <v>18395.542916823702</v>
      </c>
      <c r="Y46" s="135">
        <f>SIM_BASE!S116</f>
        <v>326460.56246862264</v>
      </c>
      <c r="Z46" s="135">
        <f>SIM_BASE!T116</f>
        <v>110314.98533875556</v>
      </c>
      <c r="AA46" s="135">
        <f>SIM_BASE!U116</f>
        <v>90011.215349436519</v>
      </c>
      <c r="AB46" s="136">
        <f>SIM_BASE!V116</f>
        <v>147060.53576204847</v>
      </c>
      <c r="AC46" s="137">
        <f>SIM_BASE!W116</f>
        <v>9702.4354960224446</v>
      </c>
      <c r="AD46" s="565">
        <v>108538.2</v>
      </c>
      <c r="AE46" s="566">
        <f t="shared" si="25"/>
        <v>27.101204093133621</v>
      </c>
      <c r="AF46" s="567">
        <f t="shared" si="26"/>
        <v>4.0220885705092</v>
      </c>
      <c r="AG46" s="589">
        <f t="shared" si="28"/>
        <v>2720.3414150977906</v>
      </c>
      <c r="AH46" s="375"/>
      <c r="AI46" s="702">
        <f t="shared" si="29"/>
        <v>-7.0409890750543838</v>
      </c>
      <c r="AJ46" s="703">
        <f t="shared" si="30"/>
        <v>10.175983011359733</v>
      </c>
      <c r="AK46" s="703">
        <f t="shared" si="31"/>
        <v>17.853998792797299</v>
      </c>
      <c r="AL46" s="705">
        <f t="shared" si="32"/>
        <v>7.3499520597371486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7" zoomScale="80" zoomScaleNormal="80" workbookViewId="0">
      <selection activeCell="O21" sqref="O21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3294.2096059056339</v>
      </c>
      <c r="N34" s="451"/>
      <c r="O34" s="604">
        <f>'TABLE OUTPUTS'!F35/0.9</f>
        <v>4729.5867693799801</v>
      </c>
      <c r="P34" s="451"/>
      <c r="Q34" s="605"/>
      <c r="R34" s="605"/>
      <c r="S34" s="605"/>
      <c r="T34" s="451"/>
      <c r="U34" s="606">
        <f>'TABLE OUTPUTS'!AF35</f>
        <v>2.6704261453872467</v>
      </c>
      <c r="V34" s="451"/>
      <c r="W34" s="607">
        <f>'TABLE OUTPUTS'!AE35</f>
        <v>17.201977244629735</v>
      </c>
      <c r="X34" s="608"/>
      <c r="Y34" s="604">
        <f>'TABLE OUTPUTS'!F35</f>
        <v>4256.6280924419825</v>
      </c>
      <c r="Z34" s="609"/>
      <c r="AA34" s="604">
        <f>'TABLE OUTPUTS'!E35</f>
        <v>1647.104802952817</v>
      </c>
      <c r="AB34" s="451"/>
      <c r="AC34" s="604">
        <f>'TABLE OUTPUTS'!B35</f>
        <v>561.87725419345975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8543.3046718161386</v>
      </c>
      <c r="AJ34" s="609"/>
      <c r="AK34" s="604">
        <f>AQ34-(Y34-AO34)</f>
        <v>1221.0811685323692</v>
      </c>
      <c r="AL34" s="610"/>
      <c r="AM34" s="610"/>
      <c r="AN34" s="611"/>
      <c r="AO34" s="612">
        <f>'TABLE OUTPUTS'!K35</f>
        <v>255.6957068043597</v>
      </c>
      <c r="AP34" s="640"/>
      <c r="AQ34" s="600">
        <f>'TABLE OUTPUTS'!M35</f>
        <v>5222.0135541699919</v>
      </c>
      <c r="AR34" s="597"/>
      <c r="AS34" s="600">
        <f>'TABLE OUTPUTS'!J35</f>
        <v>1647.104802952817</v>
      </c>
      <c r="AT34" s="610"/>
      <c r="AU34" s="612">
        <f>'TABLE OUTPUTS'!G35</f>
        <v>561.87725419345975</v>
      </c>
      <c r="AV34" s="613"/>
      <c r="AW34" s="604">
        <f>'TABLE OUTPUTS'!I35</f>
        <v>106.60699711005827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3499.8748490629068</v>
      </c>
      <c r="N35" s="451"/>
      <c r="O35" s="604">
        <f>'TABLE OUTPUTS'!F36/0.9</f>
        <v>4882.5093382900559</v>
      </c>
      <c r="P35" s="451"/>
      <c r="Q35" s="605"/>
      <c r="R35" s="605"/>
      <c r="S35" s="605"/>
      <c r="T35" s="451"/>
      <c r="U35" s="606">
        <f>'TABLE OUTPUTS'!AF36</f>
        <v>2.7544270388583314</v>
      </c>
      <c r="V35" s="451"/>
      <c r="W35" s="607">
        <f>'TABLE OUTPUTS'!AE36</f>
        <v>18.068850196972516</v>
      </c>
      <c r="X35" s="608"/>
      <c r="Y35" s="604">
        <f>'TABLE OUTPUTS'!F36</f>
        <v>4394.2584044610503</v>
      </c>
      <c r="Z35" s="609"/>
      <c r="AA35" s="604">
        <f>'TABLE OUTPUTS'!E36</f>
        <v>1749.9374245314534</v>
      </c>
      <c r="AB35" s="451"/>
      <c r="AC35" s="604">
        <f>'TABLE OUTPUTS'!B36</f>
        <v>598.0539816307687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9268.8824303884903</v>
      </c>
      <c r="AJ35" s="609"/>
      <c r="AK35" s="604">
        <f t="shared" ref="AK35:AK45" si="41">AQ35-(Y35-AO35)</f>
        <v>1417.1350256933702</v>
      </c>
      <c r="AL35" s="610"/>
      <c r="AM35" s="610"/>
      <c r="AN35" s="611"/>
      <c r="AO35" s="612">
        <f>'TABLE OUTPUTS'!K36</f>
        <v>266.76157618746333</v>
      </c>
      <c r="AP35" s="640"/>
      <c r="AQ35" s="600">
        <f>'TABLE OUTPUTS'!M36</f>
        <v>5544.6318539669574</v>
      </c>
      <c r="AR35" s="597"/>
      <c r="AS35" s="600">
        <f>'TABLE OUTPUTS'!J36</f>
        <v>1749.9374245314534</v>
      </c>
      <c r="AT35" s="610"/>
      <c r="AU35" s="612">
        <f>'TABLE OUTPUTS'!G36</f>
        <v>598.0539816307687</v>
      </c>
      <c r="AV35" s="613"/>
      <c r="AW35" s="604">
        <f>'TABLE OUTPUTS'!I36</f>
        <v>107.15119189481094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3651.4934698360894</v>
      </c>
      <c r="N36" s="253"/>
      <c r="O36" s="529">
        <f>'TABLE OUTPUTS'!F37/0.9</f>
        <v>5078.2551074682497</v>
      </c>
      <c r="P36" s="253"/>
      <c r="Q36" s="254"/>
      <c r="R36" s="254"/>
      <c r="S36" s="254"/>
      <c r="T36" s="253"/>
      <c r="U36" s="530">
        <f>'TABLE OUTPUTS'!AF37</f>
        <v>2.8184289988624984</v>
      </c>
      <c r="V36" s="253"/>
      <c r="W36" s="531">
        <f>'TABLE OUTPUTS'!AE37</f>
        <v>18.637999382574474</v>
      </c>
      <c r="X36" s="208"/>
      <c r="Y36" s="529">
        <f>'TABLE OUTPUTS'!F37</f>
        <v>4570.4295967214248</v>
      </c>
      <c r="Z36" s="256"/>
      <c r="AA36" s="529">
        <f>'TABLE OUTPUTS'!E37</f>
        <v>1825.7467349180447</v>
      </c>
      <c r="AB36" s="253"/>
      <c r="AC36" s="529">
        <f>'TABLE OUTPUTS'!B37</f>
        <v>616.30304110557404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9822.0557857777712</v>
      </c>
      <c r="AJ36" s="256"/>
      <c r="AK36" s="529">
        <f t="shared" si="41"/>
        <v>1501.2404554177956</v>
      </c>
      <c r="AL36" s="255"/>
      <c r="AM36" s="255"/>
      <c r="AN36" s="250"/>
      <c r="AO36" s="532">
        <f>'TABLE OUTPUTS'!K37</f>
        <v>276.0885133992723</v>
      </c>
      <c r="AP36" s="17"/>
      <c r="AQ36" s="460">
        <f>'TABLE OUTPUTS'!M37</f>
        <v>5795.581538739948</v>
      </c>
      <c r="AR36" s="391"/>
      <c r="AS36" s="460">
        <f>'TABLE OUTPUTS'!J37</f>
        <v>1825.7467349180451</v>
      </c>
      <c r="AT36" s="257"/>
      <c r="AU36" s="443">
        <f>'TABLE OUTPUTS'!G37</f>
        <v>616.30304110557415</v>
      </c>
      <c r="AV36" s="175"/>
      <c r="AW36" s="534">
        <f>'TABLE OUTPUTS'!I37</f>
        <v>113.79158529482845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3824.0703040853568</v>
      </c>
      <c r="N37" s="253"/>
      <c r="O37" s="529">
        <f>'TABLE OUTPUTS'!F38/0.9</f>
        <v>5303.7274153730259</v>
      </c>
      <c r="P37" s="253"/>
      <c r="Q37" s="254"/>
      <c r="R37" s="254"/>
      <c r="S37" s="254"/>
      <c r="T37" s="253"/>
      <c r="U37" s="530">
        <f>'TABLE OUTPUTS'!AF38</f>
        <v>2.8778834014999579</v>
      </c>
      <c r="V37" s="253"/>
      <c r="W37" s="531">
        <f>'TABLE OUTPUTS'!AE38</f>
        <v>19.297697359157446</v>
      </c>
      <c r="X37" s="208"/>
      <c r="Y37" s="529">
        <f>'TABLE OUTPUTS'!F38</f>
        <v>4773.3546738357236</v>
      </c>
      <c r="Z37" s="256"/>
      <c r="AA37" s="529">
        <f>'TABLE OUTPUTS'!E38</f>
        <v>1912.0351520426784</v>
      </c>
      <c r="AB37" s="253"/>
      <c r="AC37" s="529">
        <f>'TABLE OUTPUTS'!B38</f>
        <v>635.06465374555034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10408.11830565669</v>
      </c>
      <c r="AJ37" s="256"/>
      <c r="AK37" s="529">
        <f t="shared" si="41"/>
        <v>1595.8055997374868</v>
      </c>
      <c r="AL37" s="255"/>
      <c r="AM37" s="255"/>
      <c r="AN37" s="250"/>
      <c r="AO37" s="532">
        <f>'TABLE OUTPUTS'!K38</f>
        <v>285.14356530401733</v>
      </c>
      <c r="AP37" s="17"/>
      <c r="AQ37" s="460">
        <f>'TABLE OUTPUTS'!M38</f>
        <v>6084.0167082691933</v>
      </c>
      <c r="AR37" s="391"/>
      <c r="AS37" s="460">
        <f>'TABLE OUTPUTS'!J38</f>
        <v>1912.0351520426789</v>
      </c>
      <c r="AT37" s="257"/>
      <c r="AU37" s="443">
        <f>'TABLE OUTPUTS'!G38</f>
        <v>635.06465374555069</v>
      </c>
      <c r="AV37" s="175"/>
      <c r="AW37" s="534">
        <f>'TABLE OUTPUTS'!I38</f>
        <v>121.79844956149546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4020.5870082401962</v>
      </c>
      <c r="N38" s="253"/>
      <c r="O38" s="529">
        <f>'TABLE OUTPUTS'!F39/0.9</f>
        <v>5554.6980142289704</v>
      </c>
      <c r="P38" s="253"/>
      <c r="Q38" s="254"/>
      <c r="R38" s="254"/>
      <c r="S38" s="254"/>
      <c r="T38" s="253"/>
      <c r="U38" s="530">
        <f>'TABLE OUTPUTS'!AF39</f>
        <v>2.9338810625465452</v>
      </c>
      <c r="V38" s="253"/>
      <c r="W38" s="531">
        <f>'TABLE OUTPUTS'!AE39</f>
        <v>20.059506210255776</v>
      </c>
      <c r="X38" s="208"/>
      <c r="Y38" s="529">
        <f>'TABLE OUTPUTS'!F39</f>
        <v>4999.2282128060733</v>
      </c>
      <c r="Z38" s="256"/>
      <c r="AA38" s="529">
        <f>'TABLE OUTPUTS'!E39</f>
        <v>2010.2935041200981</v>
      </c>
      <c r="AB38" s="253"/>
      <c r="AC38" s="529">
        <f>'TABLE OUTPUTS'!B39</f>
        <v>654.37233036553664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11042.987177283165</v>
      </c>
      <c r="AJ38" s="256"/>
      <c r="AK38" s="529">
        <f t="shared" si="41"/>
        <v>1710.1329015482297</v>
      </c>
      <c r="AL38" s="255"/>
      <c r="AM38" s="255"/>
      <c r="AN38" s="250"/>
      <c r="AO38" s="532">
        <f>'TABLE OUTPUTS'!K39</f>
        <v>294.02329150469586</v>
      </c>
      <c r="AP38" s="17"/>
      <c r="AQ38" s="460">
        <f>'TABLE OUTPUTS'!M39</f>
        <v>6415.3378228496076</v>
      </c>
      <c r="AR38" s="391"/>
      <c r="AS38" s="460">
        <f>'TABLE OUTPUTS'!J39</f>
        <v>2010.2935041200981</v>
      </c>
      <c r="AT38" s="257"/>
      <c r="AU38" s="443">
        <f>'TABLE OUTPUTS'!G39</f>
        <v>654.37233036553653</v>
      </c>
      <c r="AV38" s="175"/>
      <c r="AW38" s="534">
        <f>'TABLE OUTPUTS'!I39</f>
        <v>131.41463781176247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4244.0899475005572</v>
      </c>
      <c r="N39" s="253"/>
      <c r="O39" s="529">
        <f>'TABLE OUTPUTS'!F40/0.9</f>
        <v>5839.6808706992124</v>
      </c>
      <c r="P39" s="253"/>
      <c r="Q39" s="254"/>
      <c r="R39" s="254"/>
      <c r="S39" s="254"/>
      <c r="T39" s="253"/>
      <c r="U39" s="530">
        <f>'TABLE OUTPUTS'!AF40</f>
        <v>2.9791680536740763</v>
      </c>
      <c r="V39" s="253"/>
      <c r="W39" s="531">
        <f>'TABLE OUTPUTS'!AE40</f>
        <v>20.9346705498271</v>
      </c>
      <c r="X39" s="208"/>
      <c r="Y39" s="529">
        <f>'TABLE OUTPUTS'!F40</f>
        <v>5255.7127836292912</v>
      </c>
      <c r="Z39" s="256"/>
      <c r="AA39" s="529">
        <f>'TABLE OUTPUTS'!E40</f>
        <v>2122.0449737502786</v>
      </c>
      <c r="AB39" s="253"/>
      <c r="AC39" s="529">
        <f>'TABLE OUTPUTS'!B40</f>
        <v>674.19514962805385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11716.392048540807</v>
      </c>
      <c r="AJ39" s="256"/>
      <c r="AK39" s="529">
        <f t="shared" si="41"/>
        <v>1841.4301735856288</v>
      </c>
      <c r="AL39" s="255"/>
      <c r="AM39" s="255"/>
      <c r="AN39" s="250"/>
      <c r="AO39" s="532">
        <f>'TABLE OUTPUTS'!K40</f>
        <v>301.98366767747814</v>
      </c>
      <c r="AP39" s="17"/>
      <c r="AQ39" s="460">
        <f>'TABLE OUTPUTS'!M40</f>
        <v>6795.1592895374415</v>
      </c>
      <c r="AR39" s="391"/>
      <c r="AS39" s="460">
        <f>'TABLE OUTPUTS'!J40</f>
        <v>2122.044973750279</v>
      </c>
      <c r="AT39" s="257"/>
      <c r="AU39" s="443">
        <f>'TABLE OUTPUTS'!G40</f>
        <v>674.19514962805374</v>
      </c>
      <c r="AV39" s="175"/>
      <c r="AW39" s="534">
        <f>'TABLE OUTPUTS'!I40</f>
        <v>142.92181732958923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4498.5900911867348</v>
      </c>
      <c r="N40" s="451"/>
      <c r="O40" s="604">
        <f>'TABLE OUTPUTS'!F41/0.9</f>
        <v>6162.4019356519611</v>
      </c>
      <c r="P40" s="451"/>
      <c r="Q40" s="605"/>
      <c r="R40" s="605"/>
      <c r="S40" s="605"/>
      <c r="T40" s="451"/>
      <c r="U40" s="606">
        <f>'TABLE OUTPUTS'!AF41</f>
        <v>3.014235999123974</v>
      </c>
      <c r="V40" s="451"/>
      <c r="W40" s="607">
        <f>'TABLE OUTPUTS'!AE41</f>
        <v>21.938605765452223</v>
      </c>
      <c r="X40" s="608"/>
      <c r="Y40" s="604">
        <f>'TABLE OUTPUTS'!F41</f>
        <v>5546.1617420867651</v>
      </c>
      <c r="Z40" s="609"/>
      <c r="AA40" s="604">
        <f>'TABLE OUTPUTS'!E41</f>
        <v>2249.2950455933674</v>
      </c>
      <c r="AB40" s="451"/>
      <c r="AC40" s="604">
        <f>'TABLE OUTPUTS'!B41</f>
        <v>694.55410447415068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12437.171826674396</v>
      </c>
      <c r="AJ40" s="609"/>
      <c r="AK40" s="604">
        <f t="shared" si="41"/>
        <v>1993.6663273097774</v>
      </c>
      <c r="AL40" s="610"/>
      <c r="AM40" s="610"/>
      <c r="AN40" s="611"/>
      <c r="AO40" s="612">
        <f>'TABLE OUTPUTS'!K41</f>
        <v>309.0399714349839</v>
      </c>
      <c r="AP40" s="603"/>
      <c r="AQ40" s="600">
        <f>'TABLE OUTPUTS'!M41</f>
        <v>7230.7880979615584</v>
      </c>
      <c r="AR40" s="597"/>
      <c r="AS40" s="600">
        <f>'TABLE OUTPUTS'!J41</f>
        <v>2249.2950455933669</v>
      </c>
      <c r="AT40" s="610"/>
      <c r="AU40" s="612">
        <f>'TABLE OUTPUTS'!G41</f>
        <v>694.55410447415056</v>
      </c>
      <c r="AV40" s="613"/>
      <c r="AW40" s="604">
        <f>'TABLE OUTPUTS'!I41</f>
        <v>156.67922416035535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4696.7221590696454</v>
      </c>
      <c r="N41" s="253"/>
      <c r="O41" s="529">
        <f>'TABLE OUTPUTS'!F42/0.9</f>
        <v>6547.0139799771414</v>
      </c>
      <c r="P41" s="253"/>
      <c r="Q41" s="254"/>
      <c r="R41" s="254"/>
      <c r="S41" s="254"/>
      <c r="T41" s="253"/>
      <c r="U41" s="530">
        <f>'TABLE OUTPUTS'!AF42</f>
        <v>3.1558612332954592</v>
      </c>
      <c r="V41" s="253"/>
      <c r="W41" s="531">
        <f>'TABLE OUTPUTS'!AE42</f>
        <v>22.645326113286583</v>
      </c>
      <c r="X41" s="208"/>
      <c r="Y41" s="529">
        <f>'TABLE OUTPUTS'!F42</f>
        <v>5892.3125819794277</v>
      </c>
      <c r="Z41" s="256"/>
      <c r="AA41" s="529">
        <f>'TABLE OUTPUTS'!E42</f>
        <v>2348.3610795348227</v>
      </c>
      <c r="AB41" s="253"/>
      <c r="AC41" s="529">
        <f>'TABLE OUTPUTS'!B42</f>
        <v>668.27828109955738</v>
      </c>
      <c r="AD41" s="256"/>
      <c r="AE41" s="529">
        <f>'TABLE OUTPUTS'!S42</f>
        <v>0</v>
      </c>
      <c r="AF41" s="256"/>
      <c r="AG41" s="530">
        <f>'TABLE OUTPUTS'!R42</f>
        <v>2.1000000000000001E-2</v>
      </c>
      <c r="AH41" s="256"/>
      <c r="AI41" s="529">
        <f>'TABLE OUTPUTS'!X42</f>
        <v>13230.898128410696</v>
      </c>
      <c r="AJ41" s="256"/>
      <c r="AK41" s="529">
        <f t="shared" si="41"/>
        <v>2062.3826444058168</v>
      </c>
      <c r="AL41" s="255"/>
      <c r="AM41" s="255"/>
      <c r="AN41" s="250"/>
      <c r="AO41" s="532">
        <f>'TABLE OUTPUTS'!K42</f>
        <v>327.26849044295903</v>
      </c>
      <c r="AP41" s="17"/>
      <c r="AQ41" s="460">
        <f>'TABLE OUTPUTS'!M42</f>
        <v>7627.4267359422856</v>
      </c>
      <c r="AR41" s="391"/>
      <c r="AS41" s="460">
        <f>'TABLE OUTPUTS'!J42</f>
        <v>2348.3610795348227</v>
      </c>
      <c r="AT41" s="257"/>
      <c r="AU41" s="443">
        <f>'TABLE OUTPUTS'!G42</f>
        <v>668.27828109955749</v>
      </c>
      <c r="AV41" s="175"/>
      <c r="AW41" s="534">
        <f>'TABLE OUTPUTS'!I42</f>
        <v>173.2943145885659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4926.9335189036656</v>
      </c>
      <c r="N42" s="253"/>
      <c r="O42" s="529">
        <f>'TABLE OUTPUTS'!F43/0.9</f>
        <v>6987.9920069105137</v>
      </c>
      <c r="P42" s="253"/>
      <c r="Q42" s="254"/>
      <c r="R42" s="254"/>
      <c r="S42" s="254"/>
      <c r="T42" s="253"/>
      <c r="U42" s="530">
        <f>'TABLE OUTPUTS'!AF43</f>
        <v>3.3136255004938686</v>
      </c>
      <c r="V42" s="253"/>
      <c r="W42" s="531">
        <f>'TABLE OUTPUTS'!AE43</f>
        <v>23.486125594567209</v>
      </c>
      <c r="X42" s="208"/>
      <c r="Y42" s="529">
        <f>'TABLE OUTPUTS'!F43</f>
        <v>6289.1928062194629</v>
      </c>
      <c r="Z42" s="256"/>
      <c r="AA42" s="529">
        <f>'TABLE OUTPUTS'!E43</f>
        <v>2463.4667594518328</v>
      </c>
      <c r="AB42" s="253"/>
      <c r="AC42" s="529">
        <f>'TABLE OUTPUTS'!B43</f>
        <v>637.40122400748999</v>
      </c>
      <c r="AD42" s="256"/>
      <c r="AE42" s="529">
        <f>'TABLE OUTPUTS'!S43</f>
        <v>0</v>
      </c>
      <c r="AF42" s="256"/>
      <c r="AG42" s="530">
        <f>'TABLE OUTPUTS'!R43</f>
        <v>2.1000000000000001E-2</v>
      </c>
      <c r="AH42" s="256"/>
      <c r="AI42" s="529">
        <f>'TABLE OUTPUTS'!X43</f>
        <v>14131.309920235748</v>
      </c>
      <c r="AJ42" s="256"/>
      <c r="AK42" s="529">
        <f t="shared" si="41"/>
        <v>2147.3178079712989</v>
      </c>
      <c r="AL42" s="255"/>
      <c r="AM42" s="255"/>
      <c r="AN42" s="250"/>
      <c r="AO42" s="532">
        <f>'TABLE OUTPUTS'!K43</f>
        <v>347.56717283445204</v>
      </c>
      <c r="AP42" s="17"/>
      <c r="AQ42" s="460">
        <f>'TABLE OUTPUTS'!M43</f>
        <v>8088.9434413563094</v>
      </c>
      <c r="AR42" s="391"/>
      <c r="AS42" s="460">
        <f>'TABLE OUTPUTS'!J43</f>
        <v>2463.4667594518328</v>
      </c>
      <c r="AT42" s="257"/>
      <c r="AU42" s="443">
        <f>'TABLE OUTPUTS'!G43</f>
        <v>637.40122400749021</v>
      </c>
      <c r="AV42" s="175"/>
      <c r="AW42" s="534">
        <f>'TABLE OUTPUTS'!I43</f>
        <v>193.22725943624573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5197.7448141810301</v>
      </c>
      <c r="N43" s="253"/>
      <c r="O43" s="529">
        <f>'TABLE OUTPUTS'!F44/0.9</f>
        <v>7492.1304729136054</v>
      </c>
      <c r="P43" s="253"/>
      <c r="Q43" s="254"/>
      <c r="R43" s="254"/>
      <c r="S43" s="254"/>
      <c r="T43" s="253"/>
      <c r="U43" s="530">
        <f>'TABLE OUTPUTS'!AF44</f>
        <v>3.4860117359074274</v>
      </c>
      <c r="V43" s="253"/>
      <c r="W43" s="531">
        <f>'TABLE OUTPUTS'!AE44</f>
        <v>24.496310829904065</v>
      </c>
      <c r="X43" s="208"/>
      <c r="Y43" s="529">
        <f>'TABLE OUTPUTS'!F44</f>
        <v>6742.917425622245</v>
      </c>
      <c r="Z43" s="256"/>
      <c r="AA43" s="529">
        <f>'TABLE OUTPUTS'!E44</f>
        <v>2598.872407090515</v>
      </c>
      <c r="AB43" s="253"/>
      <c r="AC43" s="529">
        <f>'TABLE OUTPUTS'!B44</f>
        <v>602.64458290966229</v>
      </c>
      <c r="AD43" s="256"/>
      <c r="AE43" s="529">
        <f>'TABLE OUTPUTS'!S44</f>
        <v>0</v>
      </c>
      <c r="AF43" s="256"/>
      <c r="AG43" s="530">
        <f>'TABLE OUTPUTS'!R44</f>
        <v>2.1000000000000001E-2</v>
      </c>
      <c r="AH43" s="256"/>
      <c r="AI43" s="529">
        <f>'TABLE OUTPUTS'!X44</f>
        <v>15172.320061249287</v>
      </c>
      <c r="AJ43" s="256"/>
      <c r="AK43" s="529">
        <f t="shared" si="41"/>
        <v>2256.8763013988091</v>
      </c>
      <c r="AL43" s="255"/>
      <c r="AM43" s="255"/>
      <c r="AN43" s="250"/>
      <c r="AO43" s="532">
        <f>'TABLE OUTPUTS'!K44</f>
        <v>369.8393514905851</v>
      </c>
      <c r="AP43" s="17"/>
      <c r="AQ43" s="460">
        <f>'TABLE OUTPUTS'!M44</f>
        <v>8629.9543755304694</v>
      </c>
      <c r="AR43" s="391"/>
      <c r="AS43" s="460">
        <f>'TABLE OUTPUTS'!J44</f>
        <v>2598.8724070905141</v>
      </c>
      <c r="AT43" s="257"/>
      <c r="AU43" s="443">
        <f>'TABLE OUTPUTS'!G44</f>
        <v>602.64458290966206</v>
      </c>
      <c r="AV43" s="175"/>
      <c r="AW43" s="534">
        <f>'TABLE OUTPUTS'!I44</f>
        <v>217.20174826678081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5528.1758756911695</v>
      </c>
      <c r="N44" s="253"/>
      <c r="O44" s="529">
        <f>'TABLE OUTPUTS'!F45/0.9</f>
        <v>8031.4652610237945</v>
      </c>
      <c r="P44" s="253"/>
      <c r="Q44" s="254"/>
      <c r="R44" s="254"/>
      <c r="S44" s="254"/>
      <c r="T44" s="253"/>
      <c r="U44" s="530">
        <f>'TABLE OUTPUTS'!AF45</f>
        <v>3.7148775263037268</v>
      </c>
      <c r="V44" s="253"/>
      <c r="W44" s="531">
        <f>'TABLE OUTPUTS'!AE45</f>
        <v>25.690755307984727</v>
      </c>
      <c r="X44" s="208"/>
      <c r="Y44" s="529">
        <f>'TABLE OUTPUTS'!F45</f>
        <v>7228.3187349214149</v>
      </c>
      <c r="Z44" s="256"/>
      <c r="AA44" s="529">
        <f>'TABLE OUTPUTS'!E45</f>
        <v>2764.0879378455847</v>
      </c>
      <c r="AB44" s="253"/>
      <c r="AC44" s="529">
        <f>'TABLE OUTPUTS'!B45</f>
        <v>565.09113635745518</v>
      </c>
      <c r="AD44" s="256"/>
      <c r="AE44" s="529">
        <f>'TABLE OUTPUTS'!S45</f>
        <v>0</v>
      </c>
      <c r="AF44" s="256"/>
      <c r="AG44" s="530">
        <f>'TABLE OUTPUTS'!R45</f>
        <v>7.2776600297678176</v>
      </c>
      <c r="AH44" s="256"/>
      <c r="AI44" s="529">
        <f>'TABLE OUTPUTS'!X45</f>
        <v>16579.792336700746</v>
      </c>
      <c r="AJ44" s="256"/>
      <c r="AK44" s="529">
        <f t="shared" si="41"/>
        <v>2455.0420608704344</v>
      </c>
      <c r="AL44" s="255"/>
      <c r="AM44" s="255"/>
      <c r="AN44" s="250"/>
      <c r="AO44" s="532">
        <f>'TABLE OUTPUTS'!K45</f>
        <v>398.63719205585824</v>
      </c>
      <c r="AP44" s="17"/>
      <c r="AQ44" s="460">
        <f>'TABLE OUTPUTS'!M45</f>
        <v>9284.7236037359908</v>
      </c>
      <c r="AR44" s="391"/>
      <c r="AS44" s="460">
        <f>'TABLE OUTPUTS'!J45</f>
        <v>2756.8312778158174</v>
      </c>
      <c r="AT44" s="257"/>
      <c r="AU44" s="443">
        <f>'TABLE OUTPUTS'!G45</f>
        <v>565.09113635745518</v>
      </c>
      <c r="AV44" s="175"/>
      <c r="AW44" s="534">
        <f>'TABLE OUTPUTS'!I45</f>
        <v>242.51623835688295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5934.4941523324242</v>
      </c>
      <c r="N45" s="619"/>
      <c r="O45" s="624">
        <f>'TABLE OUTPUTS'!F46/0.9</f>
        <v>8665.6619235457802</v>
      </c>
      <c r="P45" s="619"/>
      <c r="Q45" s="618"/>
      <c r="R45" s="618"/>
      <c r="S45" s="618"/>
      <c r="T45" s="619"/>
      <c r="U45" s="625">
        <f>'TABLE OUTPUTS'!AF46</f>
        <v>4.0220885705092</v>
      </c>
      <c r="V45" s="619"/>
      <c r="W45" s="626">
        <f>'TABLE OUTPUTS'!AE46</f>
        <v>27.101204093133621</v>
      </c>
      <c r="X45" s="617"/>
      <c r="Y45" s="624">
        <f>'TABLE OUTPUTS'!F46</f>
        <v>7799.0957311912025</v>
      </c>
      <c r="Z45" s="627"/>
      <c r="AA45" s="624">
        <f>'TABLE OUTPUTS'!E46</f>
        <v>2967.2470761662121</v>
      </c>
      <c r="AB45" s="619"/>
      <c r="AC45" s="624">
        <f>'TABLE OUTPUTS'!B46</f>
        <v>525.30313118242611</v>
      </c>
      <c r="AD45" s="627"/>
      <c r="AE45" s="624">
        <f>'TABLE OUTPUTS'!S46</f>
        <v>0</v>
      </c>
      <c r="AF45" s="627"/>
      <c r="AG45" s="625">
        <f>'TABLE OUTPUTS'!R46</f>
        <v>25.752166064856045</v>
      </c>
      <c r="AH45" s="627"/>
      <c r="AI45" s="624">
        <f>'TABLE OUTPUTS'!X46</f>
        <v>18395.542916823702</v>
      </c>
      <c r="AJ45" s="627"/>
      <c r="AK45" s="624">
        <f t="shared" si="41"/>
        <v>2720.3414150977906</v>
      </c>
      <c r="AL45" s="628"/>
      <c r="AM45" s="628"/>
      <c r="AN45" s="615"/>
      <c r="AO45" s="629">
        <f>'TABLE OUTPUTS'!K46</f>
        <v>436.55025368364164</v>
      </c>
      <c r="AP45" s="630"/>
      <c r="AQ45" s="631">
        <f>'TABLE OUTPUTS'!M46</f>
        <v>10082.886892605351</v>
      </c>
      <c r="AR45" s="632"/>
      <c r="AS45" s="631">
        <f>'TABLE OUTPUTS'!J46</f>
        <v>2941.5159101013555</v>
      </c>
      <c r="AT45" s="628"/>
      <c r="AU45" s="629">
        <f>'TABLE OUTPUTS'!G46</f>
        <v>525.30313118242611</v>
      </c>
      <c r="AV45" s="633"/>
      <c r="AW45" s="624">
        <f>'TABLE OUTPUTS'!I46</f>
        <v>268.63618258448224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561.87725419345975</v>
      </c>
      <c r="AO7" s="74">
        <f t="shared" si="12"/>
        <v>978.62055164929893</v>
      </c>
      <c r="AP7" s="74">
        <f t="shared" si="12"/>
        <v>106.60699711005822</v>
      </c>
      <c r="AQ7" s="173">
        <f t="shared" ref="AQ7:AQ17" si="27">SUM(AN7:AP7)</f>
        <v>1647.104802952817</v>
      </c>
      <c r="AR7" s="75">
        <f t="shared" si="12"/>
        <v>4256.6280924419825</v>
      </c>
      <c r="AS7" s="167">
        <f t="shared" si="12"/>
        <v>561.87725419345975</v>
      </c>
      <c r="AT7" s="74">
        <f t="shared" si="12"/>
        <v>978.62055164929893</v>
      </c>
      <c r="AU7" s="74">
        <f t="shared" si="12"/>
        <v>106.60699711005827</v>
      </c>
      <c r="AV7" s="173">
        <f t="shared" ref="AV7:AV17" si="28">SUM(AS7:AU7)</f>
        <v>1647.104802952817</v>
      </c>
      <c r="AW7" s="74">
        <f t="shared" si="12"/>
        <v>255.6957068043597</v>
      </c>
      <c r="AX7" s="74">
        <f t="shared" si="13"/>
        <v>12544.244057453763</v>
      </c>
      <c r="AY7" s="510">
        <f t="shared" si="14"/>
        <v>12799.939764258123</v>
      </c>
      <c r="AZ7" s="168">
        <f t="shared" si="13"/>
        <v>7.0000000000032259E-3</v>
      </c>
      <c r="BA7" s="72">
        <f t="shared" si="13"/>
        <v>6.9999999999921236E-3</v>
      </c>
      <c r="BB7" s="72">
        <f t="shared" si="13"/>
        <v>6.9999999999996732E-3</v>
      </c>
      <c r="BC7" s="731">
        <f t="shared" si="15"/>
        <v>2.0999999999995023E-2</v>
      </c>
      <c r="BD7" s="73">
        <f t="shared" si="13"/>
        <v>6.9999999999990053E-3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-8543.3046718161386</v>
      </c>
      <c r="BJ7" s="168">
        <f t="shared" si="17"/>
        <v>-1.4000000000003225E-2</v>
      </c>
      <c r="BK7" s="72">
        <f t="shared" si="18"/>
        <v>-1.3999999999992123E-2</v>
      </c>
      <c r="BL7" s="72">
        <f t="shared" si="19"/>
        <v>-1.4000000000056516E-2</v>
      </c>
      <c r="BM7" s="731">
        <f t="shared" si="20"/>
        <v>-4.2000000000051864E-2</v>
      </c>
      <c r="BN7" s="73">
        <f t="shared" si="21"/>
        <v>-1.4000000001033186E-2</v>
      </c>
      <c r="BO7" s="167">
        <f t="shared" si="22"/>
        <v>120463.23769002965</v>
      </c>
      <c r="BP7" s="74">
        <f t="shared" si="23"/>
        <v>95150.627162248667</v>
      </c>
      <c r="BQ7" s="74">
        <f t="shared" si="24"/>
        <v>95063.547846455054</v>
      </c>
      <c r="BR7" s="173">
        <f t="shared" si="25"/>
        <v>103779.88791722326</v>
      </c>
      <c r="BS7" s="75">
        <f t="shared" si="26"/>
        <v>7119.5570386011505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1647.104802952817</v>
      </c>
      <c r="CC7" s="684">
        <f t="shared" ref="CC7:CC18" si="37">AN7</f>
        <v>561.87725419345975</v>
      </c>
      <c r="CD7" s="684">
        <f t="shared" ref="CD7:CD18" si="38">AO7</f>
        <v>978.62055164929893</v>
      </c>
      <c r="CE7" s="685">
        <f>AP7</f>
        <v>106.60699711005822</v>
      </c>
      <c r="CF7" s="674">
        <f t="shared" ref="CF7:CF18" si="39">AV7</f>
        <v>1647.104802952817</v>
      </c>
      <c r="CG7" s="675">
        <f t="shared" ref="CG7:CG18" si="40">BR7</f>
        <v>103779.88791722326</v>
      </c>
      <c r="CH7" s="660">
        <f>CG7/CA7*100-100</f>
        <v>23.933160510995748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598.0539816307687</v>
      </c>
      <c r="AO8" s="74">
        <f t="shared" si="12"/>
        <v>1044.7322510058739</v>
      </c>
      <c r="AP8" s="74">
        <f t="shared" si="12"/>
        <v>107.15119189481091</v>
      </c>
      <c r="AQ8" s="173">
        <f t="shared" si="27"/>
        <v>1749.9374245314534</v>
      </c>
      <c r="AR8" s="75">
        <f t="shared" si="12"/>
        <v>4394.2584044610503</v>
      </c>
      <c r="AS8" s="167">
        <f t="shared" si="12"/>
        <v>598.0539816307687</v>
      </c>
      <c r="AT8" s="74">
        <f t="shared" si="12"/>
        <v>1044.7322510058739</v>
      </c>
      <c r="AU8" s="74">
        <f t="shared" si="12"/>
        <v>107.15119189481094</v>
      </c>
      <c r="AV8" s="173">
        <f t="shared" si="28"/>
        <v>1749.9374245314534</v>
      </c>
      <c r="AW8" s="74">
        <f t="shared" si="12"/>
        <v>266.76157618746333</v>
      </c>
      <c r="AX8" s="74">
        <f t="shared" si="13"/>
        <v>13396.386258662078</v>
      </c>
      <c r="AY8" s="510">
        <f t="shared" si="14"/>
        <v>13663.147834849542</v>
      </c>
      <c r="AZ8" s="168">
        <f t="shared" si="13"/>
        <v>7.0000000000085549E-3</v>
      </c>
      <c r="BA8" s="72">
        <f t="shared" si="13"/>
        <v>7.0000000000063345E-3</v>
      </c>
      <c r="BB8" s="72">
        <f t="shared" si="13"/>
        <v>6.999999999999007E-3</v>
      </c>
      <c r="BC8" s="731">
        <f t="shared" si="15"/>
        <v>2.1000000000013896E-2</v>
      </c>
      <c r="BD8" s="73">
        <f t="shared" si="13"/>
        <v>6.9999999999998935E-3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-9268.8824303884903</v>
      </c>
      <c r="BJ8" s="168">
        <f t="shared" si="17"/>
        <v>-1.4000000000008554E-2</v>
      </c>
      <c r="BK8" s="72">
        <f t="shared" si="18"/>
        <v>-1.4000000000006334E-2</v>
      </c>
      <c r="BL8" s="72">
        <f t="shared" si="19"/>
        <v>-1.4000000000027428E-2</v>
      </c>
      <c r="BM8" s="731">
        <f t="shared" si="20"/>
        <v>-4.2000000000042316E-2</v>
      </c>
      <c r="BN8" s="73">
        <f t="shared" si="21"/>
        <v>-1.4000000001033186E-2</v>
      </c>
      <c r="BO8" s="167">
        <f t="shared" si="22"/>
        <v>130719.66780797245</v>
      </c>
      <c r="BP8" s="74">
        <f t="shared" si="23"/>
        <v>102066.1971504043</v>
      </c>
      <c r="BQ8" s="74">
        <f t="shared" si="24"/>
        <v>93029.764739626669</v>
      </c>
      <c r="BR8" s="173">
        <f t="shared" si="25"/>
        <v>111305.41764158059</v>
      </c>
      <c r="BS8" s="75">
        <f t="shared" si="26"/>
        <v>7330.8938965154348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1749.9374245314534</v>
      </c>
      <c r="CC8" s="686">
        <f t="shared" si="37"/>
        <v>598.0539816307687</v>
      </c>
      <c r="CD8" s="686">
        <f t="shared" si="38"/>
        <v>1044.7322510058739</v>
      </c>
      <c r="CE8" s="687">
        <f t="shared" ref="CE8:CE18" si="41">AP8</f>
        <v>107.15119189481091</v>
      </c>
      <c r="CF8" s="676">
        <f t="shared" si="39"/>
        <v>1749.9374245314534</v>
      </c>
      <c r="CG8" s="677">
        <f t="shared" si="40"/>
        <v>111305.41764158059</v>
      </c>
      <c r="CH8" s="660">
        <f t="shared" ref="CH8:CH17" si="42">CG8/CA8*100-100</f>
        <v>26.763808075643396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616.30304110557404</v>
      </c>
      <c r="AO9" s="74">
        <f t="shared" si="12"/>
        <v>1095.6521085176423</v>
      </c>
      <c r="AP9" s="74">
        <f t="shared" si="12"/>
        <v>113.79158529482844</v>
      </c>
      <c r="AQ9" s="173">
        <f t="shared" si="27"/>
        <v>1825.7467349180447</v>
      </c>
      <c r="AR9" s="75">
        <f t="shared" si="12"/>
        <v>4570.4295967214248</v>
      </c>
      <c r="AS9" s="167">
        <f t="shared" si="12"/>
        <v>616.30304110557415</v>
      </c>
      <c r="AT9" s="74">
        <f t="shared" si="12"/>
        <v>1095.6521085176423</v>
      </c>
      <c r="AU9" s="74">
        <f t="shared" si="12"/>
        <v>113.79158529482845</v>
      </c>
      <c r="AV9" s="173">
        <f t="shared" si="28"/>
        <v>1825.7467349180451</v>
      </c>
      <c r="AW9" s="74">
        <f t="shared" si="12"/>
        <v>276.0885133992723</v>
      </c>
      <c r="AX9" s="74">
        <f t="shared" si="13"/>
        <v>14116.403869099924</v>
      </c>
      <c r="AY9" s="510">
        <f t="shared" si="14"/>
        <v>14392.492382499197</v>
      </c>
      <c r="AZ9" s="168">
        <f t="shared" si="13"/>
        <v>7.0000000000121076E-3</v>
      </c>
      <c r="BA9" s="72">
        <f t="shared" si="13"/>
        <v>7.0000000000254303E-3</v>
      </c>
      <c r="BB9" s="72">
        <f t="shared" si="13"/>
        <v>6.9999999999998952E-3</v>
      </c>
      <c r="BC9" s="731">
        <f t="shared" si="15"/>
        <v>2.1000000000037433E-2</v>
      </c>
      <c r="BD9" s="73">
        <f t="shared" si="13"/>
        <v>7.0000000000000001E-3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-9822.0557857777712</v>
      </c>
      <c r="BJ9" s="168">
        <f t="shared" si="17"/>
        <v>-1.4000000000125794E-2</v>
      </c>
      <c r="BK9" s="72">
        <f t="shared" si="18"/>
        <v>-1.400000000002543E-2</v>
      </c>
      <c r="BL9" s="72">
        <f t="shared" si="19"/>
        <v>-1.4000000000014105E-2</v>
      </c>
      <c r="BM9" s="731">
        <f t="shared" si="20"/>
        <v>-4.2000000000165329E-2</v>
      </c>
      <c r="BN9" s="73">
        <f t="shared" si="21"/>
        <v>-1.4000000001033186E-2</v>
      </c>
      <c r="BO9" s="167">
        <f t="shared" si="22"/>
        <v>138148.36775822513</v>
      </c>
      <c r="BP9" s="74">
        <f t="shared" si="23"/>
        <v>105666.65948066363</v>
      </c>
      <c r="BQ9" s="74">
        <f t="shared" si="24"/>
        <v>95665.745022673756</v>
      </c>
      <c r="BR9" s="173">
        <f t="shared" si="25"/>
        <v>116007.93810386771</v>
      </c>
      <c r="BS9" s="75">
        <f t="shared" si="26"/>
        <v>7575.552558210481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1825.7467349180447</v>
      </c>
      <c r="CC9" s="686">
        <f t="shared" si="37"/>
        <v>616.30304110557404</v>
      </c>
      <c r="CD9" s="686">
        <f t="shared" si="38"/>
        <v>1095.6521085176423</v>
      </c>
      <c r="CE9" s="687">
        <f t="shared" si="41"/>
        <v>113.79158529482844</v>
      </c>
      <c r="CF9" s="676">
        <f t="shared" si="39"/>
        <v>1825.7467349180451</v>
      </c>
      <c r="CG9" s="677">
        <f t="shared" si="40"/>
        <v>116007.93810386771</v>
      </c>
      <c r="CH9" s="660">
        <f t="shared" si="42"/>
        <v>26.649293304057124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635.06465374555034</v>
      </c>
      <c r="AO10" s="74">
        <f t="shared" si="12"/>
        <v>1155.1720487356324</v>
      </c>
      <c r="AP10" s="74">
        <f t="shared" si="12"/>
        <v>121.79844956149549</v>
      </c>
      <c r="AQ10" s="173">
        <f t="shared" si="27"/>
        <v>1912.0351520426784</v>
      </c>
      <c r="AR10" s="75">
        <f t="shared" si="12"/>
        <v>4773.3546738357236</v>
      </c>
      <c r="AS10" s="167">
        <f t="shared" si="12"/>
        <v>635.06465374555069</v>
      </c>
      <c r="AT10" s="74">
        <f t="shared" si="12"/>
        <v>1155.1720487356326</v>
      </c>
      <c r="AU10" s="74">
        <f t="shared" si="12"/>
        <v>121.79844956149546</v>
      </c>
      <c r="AV10" s="173">
        <f t="shared" si="28"/>
        <v>1912.0351520426789</v>
      </c>
      <c r="AW10" s="74">
        <f t="shared" si="12"/>
        <v>285.14356530401733</v>
      </c>
      <c r="AX10" s="74">
        <f t="shared" si="13"/>
        <v>14896.336414188394</v>
      </c>
      <c r="AY10" s="510">
        <f t="shared" si="14"/>
        <v>15181.479979492411</v>
      </c>
      <c r="AZ10" s="168">
        <f t="shared" si="13"/>
        <v>7.0000000000094431E-3</v>
      </c>
      <c r="BA10" s="72">
        <f t="shared" si="13"/>
        <v>7.0000000000156604E-3</v>
      </c>
      <c r="BB10" s="72">
        <f t="shared" si="13"/>
        <v>6.999999999999007E-3</v>
      </c>
      <c r="BC10" s="731">
        <f t="shared" si="15"/>
        <v>2.100000000002411E-2</v>
      </c>
      <c r="BD10" s="73">
        <f t="shared" si="13"/>
        <v>7.0000000000000001E-3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-10408.11830565669</v>
      </c>
      <c r="BJ10" s="168">
        <f t="shared" si="17"/>
        <v>-1.4000000000350503E-2</v>
      </c>
      <c r="BK10" s="72">
        <f t="shared" si="18"/>
        <v>-1.4000000000243033E-2</v>
      </c>
      <c r="BL10" s="72">
        <f t="shared" si="19"/>
        <v>-1.3999999999970585E-2</v>
      </c>
      <c r="BM10" s="731">
        <f t="shared" si="20"/>
        <v>-4.2000000000564121E-2</v>
      </c>
      <c r="BN10" s="73">
        <f t="shared" si="21"/>
        <v>-1.3999999997395207E-2</v>
      </c>
      <c r="BO10" s="167">
        <f t="shared" si="22"/>
        <v>145804.5460303587</v>
      </c>
      <c r="BP10" s="74">
        <f t="shared" si="23"/>
        <v>108578.08514538934</v>
      </c>
      <c r="BQ10" s="74">
        <f t="shared" si="24"/>
        <v>97461.811488170773</v>
      </c>
      <c r="BR10" s="173">
        <f t="shared" si="25"/>
        <v>120234.38998472494</v>
      </c>
      <c r="BS10" s="75">
        <f t="shared" si="26"/>
        <v>7828.0404371082723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1912.0351520426784</v>
      </c>
      <c r="CC10" s="686">
        <f t="shared" si="37"/>
        <v>635.06465374555034</v>
      </c>
      <c r="CD10" s="686">
        <f t="shared" si="38"/>
        <v>1155.1720487356324</v>
      </c>
      <c r="CE10" s="687">
        <f t="shared" si="41"/>
        <v>121.79844956149549</v>
      </c>
      <c r="CF10" s="676">
        <f t="shared" si="39"/>
        <v>1912.0351520426789</v>
      </c>
      <c r="CG10" s="677">
        <f t="shared" si="40"/>
        <v>120234.38998472494</v>
      </c>
      <c r="CH10" s="660">
        <f t="shared" si="42"/>
        <v>26.506191825969665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654.37233036553664</v>
      </c>
      <c r="AO11" s="74">
        <f t="shared" si="12"/>
        <v>1224.5065359427988</v>
      </c>
      <c r="AP11" s="74">
        <f t="shared" si="12"/>
        <v>131.41463781176262</v>
      </c>
      <c r="AQ11" s="173">
        <f t="shared" si="27"/>
        <v>2010.2935041200981</v>
      </c>
      <c r="AR11" s="75">
        <f t="shared" si="12"/>
        <v>4999.2282128060733</v>
      </c>
      <c r="AS11" s="167">
        <f t="shared" si="12"/>
        <v>654.37233036553653</v>
      </c>
      <c r="AT11" s="74">
        <f t="shared" si="12"/>
        <v>1224.506535942799</v>
      </c>
      <c r="AU11" s="74">
        <f t="shared" si="12"/>
        <v>131.41463781176247</v>
      </c>
      <c r="AV11" s="173">
        <f t="shared" si="28"/>
        <v>2010.2935041200981</v>
      </c>
      <c r="AW11" s="74">
        <f t="shared" si="12"/>
        <v>294.02329150469586</v>
      </c>
      <c r="AX11" s="74">
        <f t="shared" si="13"/>
        <v>15748.199098584542</v>
      </c>
      <c r="AY11" s="510">
        <f t="shared" si="14"/>
        <v>16042.222390089239</v>
      </c>
      <c r="AZ11" s="168">
        <f t="shared" si="13"/>
        <v>7.0000000000050022E-3</v>
      </c>
      <c r="BA11" s="72">
        <f t="shared" si="13"/>
        <v>7.0000000000085549E-3</v>
      </c>
      <c r="BB11" s="72">
        <f t="shared" si="13"/>
        <v>6.999999999999007E-3</v>
      </c>
      <c r="BC11" s="731">
        <f t="shared" si="15"/>
        <v>2.1000000000012564E-2</v>
      </c>
      <c r="BD11" s="73">
        <f t="shared" si="13"/>
        <v>7.0000000000000001E-3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-11042.987177283165</v>
      </c>
      <c r="BJ11" s="168">
        <f t="shared" si="17"/>
        <v>-1.3999999999891315E-2</v>
      </c>
      <c r="BK11" s="72">
        <f t="shared" si="18"/>
        <v>-1.4000000000235928E-2</v>
      </c>
      <c r="BL11" s="72">
        <f t="shared" si="19"/>
        <v>-1.3999999999856898E-2</v>
      </c>
      <c r="BM11" s="731">
        <f t="shared" si="20"/>
        <v>-4.199999999998414E-2</v>
      </c>
      <c r="BN11" s="73">
        <f t="shared" si="21"/>
        <v>-1.3999999999214197E-2</v>
      </c>
      <c r="BO11" s="167">
        <f t="shared" si="22"/>
        <v>153671.5950545122</v>
      </c>
      <c r="BP11" s="74">
        <f t="shared" si="23"/>
        <v>110717.20898043143</v>
      </c>
      <c r="BQ11" s="74">
        <f t="shared" si="24"/>
        <v>98351.044615877734</v>
      </c>
      <c r="BR11" s="173">
        <f t="shared" si="25"/>
        <v>123890.94040290859</v>
      </c>
      <c r="BS11" s="75">
        <f t="shared" si="26"/>
        <v>8074.3433461111299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2010.2935041200981</v>
      </c>
      <c r="CC11" s="686">
        <f t="shared" si="37"/>
        <v>654.37233036553664</v>
      </c>
      <c r="CD11" s="686">
        <f t="shared" si="38"/>
        <v>1224.5065359427988</v>
      </c>
      <c r="CE11" s="687">
        <f t="shared" si="41"/>
        <v>131.41463781176262</v>
      </c>
      <c r="CF11" s="676">
        <f t="shared" si="39"/>
        <v>2010.2935041200981</v>
      </c>
      <c r="CG11" s="677">
        <f t="shared" si="40"/>
        <v>123890.94040290859</v>
      </c>
      <c r="CH11" s="660">
        <f t="shared" si="42"/>
        <v>26.326792977198551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674.19514962805385</v>
      </c>
      <c r="AO12" s="74">
        <f t="shared" si="12"/>
        <v>1304.9280067926359</v>
      </c>
      <c r="AP12" s="74">
        <f t="shared" si="12"/>
        <v>142.92181732958917</v>
      </c>
      <c r="AQ12" s="173">
        <f t="shared" si="27"/>
        <v>2122.0449737502786</v>
      </c>
      <c r="AR12" s="75">
        <f t="shared" si="12"/>
        <v>5255.7127836292912</v>
      </c>
      <c r="AS12" s="167">
        <f t="shared" si="12"/>
        <v>674.19514962805374</v>
      </c>
      <c r="AT12" s="74">
        <f t="shared" si="12"/>
        <v>1304.9280067926359</v>
      </c>
      <c r="AU12" s="74">
        <f t="shared" si="12"/>
        <v>142.92181732958923</v>
      </c>
      <c r="AV12" s="173">
        <f t="shared" si="28"/>
        <v>2122.044973750279</v>
      </c>
      <c r="AW12" s="74">
        <f t="shared" si="12"/>
        <v>301.98366767747814</v>
      </c>
      <c r="AX12" s="74">
        <f t="shared" si="13"/>
        <v>16670.12816449262</v>
      </c>
      <c r="AY12" s="510">
        <f t="shared" si="14"/>
        <v>16972.1118321701</v>
      </c>
      <c r="AZ12" s="168">
        <f t="shared" si="13"/>
        <v>7.000000000013884E-3</v>
      </c>
      <c r="BA12" s="72">
        <f t="shared" si="13"/>
        <v>7.0000000000067786E-3</v>
      </c>
      <c r="BB12" s="72">
        <f t="shared" si="13"/>
        <v>6.9999999999996732E-3</v>
      </c>
      <c r="BC12" s="731">
        <f t="shared" si="15"/>
        <v>2.1000000000020336E-2</v>
      </c>
      <c r="BD12" s="73">
        <f t="shared" si="13"/>
        <v>7.0000000000000001E-3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-11716.392048540807</v>
      </c>
      <c r="BJ12" s="168">
        <f t="shared" si="17"/>
        <v>-1.3999999999900196E-2</v>
      </c>
      <c r="BK12" s="72">
        <f t="shared" si="18"/>
        <v>-1.4000000000006778E-2</v>
      </c>
      <c r="BL12" s="72">
        <f t="shared" si="19"/>
        <v>-1.4000000000056516E-2</v>
      </c>
      <c r="BM12" s="731">
        <f t="shared" si="20"/>
        <v>-4.199999999996349E-2</v>
      </c>
      <c r="BN12" s="73">
        <f t="shared" si="21"/>
        <v>-1.3999999999214197E-2</v>
      </c>
      <c r="BO12" s="167">
        <f t="shared" si="22"/>
        <v>161739.67349090389</v>
      </c>
      <c r="BP12" s="74">
        <f t="shared" si="23"/>
        <v>112034.28186917162</v>
      </c>
      <c r="BQ12" s="74">
        <f t="shared" si="24"/>
        <v>98304.096962432945</v>
      </c>
      <c r="BR12" s="173">
        <f t="shared" si="25"/>
        <v>126901.44602113415</v>
      </c>
      <c r="BS12" s="75">
        <f t="shared" si="26"/>
        <v>8328.1416568831282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2122.0449737502786</v>
      </c>
      <c r="CC12" s="686">
        <f t="shared" si="37"/>
        <v>674.19514962805385</v>
      </c>
      <c r="CD12" s="686">
        <f t="shared" si="38"/>
        <v>1304.9280067926359</v>
      </c>
      <c r="CE12" s="687">
        <f t="shared" si="41"/>
        <v>142.92181732958917</v>
      </c>
      <c r="CF12" s="676">
        <f t="shared" si="39"/>
        <v>2122.044973750279</v>
      </c>
      <c r="CG12" s="677">
        <f t="shared" si="40"/>
        <v>126901.44602113415</v>
      </c>
      <c r="CH12" s="660">
        <f t="shared" si="42"/>
        <v>26.104580994543653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694.55410447415068</v>
      </c>
      <c r="AO13" s="74">
        <f t="shared" si="12"/>
        <v>1398.0617169588616</v>
      </c>
      <c r="AP13" s="74">
        <f t="shared" si="12"/>
        <v>156.67922416035537</v>
      </c>
      <c r="AQ13" s="173">
        <f t="shared" si="27"/>
        <v>2249.2950455933674</v>
      </c>
      <c r="AR13" s="75">
        <f t="shared" si="12"/>
        <v>5546.1617420867651</v>
      </c>
      <c r="AS13" s="167">
        <f t="shared" si="12"/>
        <v>694.55410447415056</v>
      </c>
      <c r="AT13" s="74">
        <f t="shared" si="12"/>
        <v>1398.0617169588613</v>
      </c>
      <c r="AU13" s="74">
        <f t="shared" si="12"/>
        <v>156.67922416035535</v>
      </c>
      <c r="AV13" s="173">
        <f t="shared" si="28"/>
        <v>2249.2950455933669</v>
      </c>
      <c r="AW13" s="74">
        <f t="shared" si="12"/>
        <v>309.0399714349839</v>
      </c>
      <c r="AX13" s="74">
        <f t="shared" si="13"/>
        <v>17674.300597326175</v>
      </c>
      <c r="AY13" s="510">
        <f t="shared" si="14"/>
        <v>17983.340568761159</v>
      </c>
      <c r="AZ13" s="168">
        <f t="shared" si="13"/>
        <v>7.000000000013884E-3</v>
      </c>
      <c r="BA13" s="72">
        <f t="shared" si="13"/>
        <v>6.9999999999970086E-3</v>
      </c>
      <c r="BB13" s="72">
        <f t="shared" si="13"/>
        <v>6.9999999999996732E-3</v>
      </c>
      <c r="BC13" s="731">
        <f t="shared" si="15"/>
        <v>2.1000000000010566E-2</v>
      </c>
      <c r="BD13" s="73">
        <f t="shared" si="13"/>
        <v>7.0000000000000001E-3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-12437.171826674396</v>
      </c>
      <c r="BJ13" s="168">
        <f t="shared" si="17"/>
        <v>-1.3999999999900196E-2</v>
      </c>
      <c r="BK13" s="72">
        <f t="shared" si="18"/>
        <v>-1.3999999999769634E-2</v>
      </c>
      <c r="BL13" s="72">
        <f t="shared" si="19"/>
        <v>-1.3999999999971251E-2</v>
      </c>
      <c r="BM13" s="731">
        <f t="shared" si="20"/>
        <v>-4.1999999999641081E-2</v>
      </c>
      <c r="BN13" s="73">
        <f t="shared" si="21"/>
        <v>-1.3999999997395207E-2</v>
      </c>
      <c r="BO13" s="167">
        <f t="shared" si="22"/>
        <v>169999.47865917051</v>
      </c>
      <c r="BP13" s="74">
        <f t="shared" si="23"/>
        <v>112509.22889469525</v>
      </c>
      <c r="BQ13" s="74">
        <f t="shared" si="24"/>
        <v>97338.759656801791</v>
      </c>
      <c r="BR13" s="173">
        <f t="shared" si="25"/>
        <v>129204.76719874733</v>
      </c>
      <c r="BS13" s="75">
        <f t="shared" si="26"/>
        <v>8589.3365589437253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2249.2950455933674</v>
      </c>
      <c r="CC13" s="686">
        <f t="shared" si="37"/>
        <v>694.55410447415068</v>
      </c>
      <c r="CD13" s="686">
        <f t="shared" si="38"/>
        <v>1398.0617169588616</v>
      </c>
      <c r="CE13" s="687">
        <f t="shared" si="41"/>
        <v>156.67922416035537</v>
      </c>
      <c r="CF13" s="676">
        <f t="shared" si="39"/>
        <v>2249.2950455933669</v>
      </c>
      <c r="CG13" s="677">
        <f t="shared" si="40"/>
        <v>129204.76719874733</v>
      </c>
      <c r="CH13" s="660">
        <f t="shared" si="42"/>
        <v>25.847648104249672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668.27828109955738</v>
      </c>
      <c r="AO14" s="74">
        <f t="shared" si="12"/>
        <v>1506.7884838466991</v>
      </c>
      <c r="AP14" s="74">
        <f t="shared" si="12"/>
        <v>173.29431458856595</v>
      </c>
      <c r="AQ14" s="173">
        <f t="shared" si="27"/>
        <v>2348.3610795348227</v>
      </c>
      <c r="AR14" s="75">
        <f t="shared" si="12"/>
        <v>5892.3125819794277</v>
      </c>
      <c r="AS14" s="167">
        <f t="shared" si="12"/>
        <v>668.27828109955749</v>
      </c>
      <c r="AT14" s="74">
        <f t="shared" si="12"/>
        <v>1506.7884838466994</v>
      </c>
      <c r="AU14" s="74">
        <f t="shared" si="12"/>
        <v>173.2943145885659</v>
      </c>
      <c r="AV14" s="173">
        <f t="shared" si="28"/>
        <v>2348.3610795348227</v>
      </c>
      <c r="AW14" s="74">
        <f t="shared" si="12"/>
        <v>327.26849044295903</v>
      </c>
      <c r="AX14" s="74">
        <f t="shared" si="13"/>
        <v>18795.949219947164</v>
      </c>
      <c r="AY14" s="510">
        <f t="shared" si="14"/>
        <v>19123.217710390123</v>
      </c>
      <c r="AZ14" s="168">
        <f t="shared" si="13"/>
        <v>7.0000000000156604E-3</v>
      </c>
      <c r="BA14" s="72">
        <f t="shared" si="13"/>
        <v>6.9999999999970086E-3</v>
      </c>
      <c r="BB14" s="72">
        <f t="shared" si="13"/>
        <v>6.9999999999996732E-3</v>
      </c>
      <c r="BC14" s="731">
        <f t="shared" si="15"/>
        <v>2.1000000000012342E-2</v>
      </c>
      <c r="BD14" s="73">
        <f t="shared" si="13"/>
        <v>7.000000000002558E-3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731">
        <f t="shared" si="16"/>
        <v>2.1000000000000001E-2</v>
      </c>
      <c r="BI14" s="75">
        <f t="shared" si="13"/>
        <v>-13230.898128410696</v>
      </c>
      <c r="BJ14" s="168">
        <f t="shared" si="17"/>
        <v>-1.4000000000129346E-2</v>
      </c>
      <c r="BK14" s="72">
        <f t="shared" si="18"/>
        <v>-1.4000000000224382E-2</v>
      </c>
      <c r="BL14" s="72">
        <f t="shared" si="19"/>
        <v>-1.3999999999942829E-2</v>
      </c>
      <c r="BM14" s="731">
        <f t="shared" si="20"/>
        <v>-4.2000000000296557E-2</v>
      </c>
      <c r="BN14" s="73">
        <f t="shared" si="21"/>
        <v>-1.3999999999214197E-2</v>
      </c>
      <c r="BO14" s="167">
        <f t="shared" si="22"/>
        <v>194684.07846252699</v>
      </c>
      <c r="BP14" s="74">
        <f t="shared" si="23"/>
        <v>113058.70225357098</v>
      </c>
      <c r="BQ14" s="74">
        <f t="shared" si="24"/>
        <v>96231.3989589946</v>
      </c>
      <c r="BR14" s="173">
        <f t="shared" si="25"/>
        <v>135045.2658047119</v>
      </c>
      <c r="BS14" s="75">
        <f t="shared" si="26"/>
        <v>8849.0641773649877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2348.3610795348227</v>
      </c>
      <c r="CC14" s="686">
        <f t="shared" si="37"/>
        <v>668.27828109955738</v>
      </c>
      <c r="CD14" s="686">
        <f t="shared" si="38"/>
        <v>1506.7884838466991</v>
      </c>
      <c r="CE14" s="687">
        <f t="shared" si="41"/>
        <v>173.29431458856595</v>
      </c>
      <c r="CF14" s="676">
        <f t="shared" si="39"/>
        <v>2348.3610795348227</v>
      </c>
      <c r="CG14" s="677">
        <f t="shared" si="40"/>
        <v>135045.2658047119</v>
      </c>
      <c r="CH14" s="660">
        <f t="shared" si="42"/>
        <v>25.203175824469653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637.40122400748999</v>
      </c>
      <c r="AO15" s="74">
        <f t="shared" si="12"/>
        <v>1632.838276008097</v>
      </c>
      <c r="AP15" s="74">
        <f t="shared" si="12"/>
        <v>193.22725943624582</v>
      </c>
      <c r="AQ15" s="173">
        <f t="shared" si="27"/>
        <v>2463.4667594518328</v>
      </c>
      <c r="AR15" s="75">
        <f t="shared" si="12"/>
        <v>6289.1928062194629</v>
      </c>
      <c r="AS15" s="167">
        <f t="shared" si="12"/>
        <v>637.40122400749021</v>
      </c>
      <c r="AT15" s="74">
        <f t="shared" si="12"/>
        <v>1632.838276008097</v>
      </c>
      <c r="AU15" s="74">
        <f t="shared" si="12"/>
        <v>193.22725943624573</v>
      </c>
      <c r="AV15" s="173">
        <f t="shared" si="28"/>
        <v>2463.4667594518328</v>
      </c>
      <c r="AW15" s="74">
        <f t="shared" si="12"/>
        <v>347.56717283445204</v>
      </c>
      <c r="AX15" s="74">
        <f t="shared" si="13"/>
        <v>20072.942553620756</v>
      </c>
      <c r="AY15" s="510">
        <f t="shared" si="14"/>
        <v>20420.50972645521</v>
      </c>
      <c r="AZ15" s="168">
        <f t="shared" si="13"/>
        <v>7.0000000000121076E-3</v>
      </c>
      <c r="BA15" s="72">
        <f t="shared" si="13"/>
        <v>7.0000000000192131E-3</v>
      </c>
      <c r="BB15" s="72">
        <f t="shared" si="13"/>
        <v>6.9999999999978968E-3</v>
      </c>
      <c r="BC15" s="731">
        <f t="shared" si="15"/>
        <v>2.1000000000029218E-2</v>
      </c>
      <c r="BD15" s="73">
        <f t="shared" si="13"/>
        <v>6.9999999999954526E-3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7.0000000000000001E-3</v>
      </c>
      <c r="BH15" s="731">
        <f t="shared" si="16"/>
        <v>2.1000000000000001E-2</v>
      </c>
      <c r="BI15" s="75">
        <f t="shared" si="13"/>
        <v>-14131.309920235748</v>
      </c>
      <c r="BJ15" s="168">
        <f t="shared" si="17"/>
        <v>-1.4000000000239481E-2</v>
      </c>
      <c r="BK15" s="72">
        <f t="shared" si="18"/>
        <v>-1.4000000000019212E-2</v>
      </c>
      <c r="BL15" s="72">
        <f t="shared" si="19"/>
        <v>-1.3999999999912631E-2</v>
      </c>
      <c r="BM15" s="731">
        <f t="shared" si="20"/>
        <v>-4.2000000000171324E-2</v>
      </c>
      <c r="BN15" s="73">
        <f t="shared" si="21"/>
        <v>-1.3999999997395207E-2</v>
      </c>
      <c r="BO15" s="167">
        <f t="shared" si="22"/>
        <v>225134.70021100846</v>
      </c>
      <c r="BP15" s="74">
        <f t="shared" si="23"/>
        <v>112864.32094348244</v>
      </c>
      <c r="BQ15" s="74">
        <f t="shared" si="24"/>
        <v>94336.056679399597</v>
      </c>
      <c r="BR15" s="173">
        <f t="shared" si="25"/>
        <v>140460.02978680943</v>
      </c>
      <c r="BS15" s="75">
        <f t="shared" si="26"/>
        <v>9119.1153489397948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2463.4667594518328</v>
      </c>
      <c r="CC15" s="686">
        <f t="shared" si="37"/>
        <v>637.40122400748999</v>
      </c>
      <c r="CD15" s="686">
        <f t="shared" si="38"/>
        <v>1632.838276008097</v>
      </c>
      <c r="CE15" s="687">
        <f t="shared" si="41"/>
        <v>193.22725943624582</v>
      </c>
      <c r="CF15" s="676">
        <f t="shared" si="39"/>
        <v>2463.4667594518328</v>
      </c>
      <c r="CG15" s="677">
        <f t="shared" si="40"/>
        <v>140460.02978680943</v>
      </c>
      <c r="CH15" s="660">
        <f t="shared" si="42"/>
        <v>24.471945342614831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602.64458290966229</v>
      </c>
      <c r="AO16" s="74">
        <f t="shared" si="12"/>
        <v>1779.026075914072</v>
      </c>
      <c r="AP16" s="74">
        <f t="shared" si="12"/>
        <v>217.20174826678078</v>
      </c>
      <c r="AQ16" s="173">
        <f t="shared" si="27"/>
        <v>2598.872407090515</v>
      </c>
      <c r="AR16" s="75">
        <f t="shared" si="12"/>
        <v>6742.917425622245</v>
      </c>
      <c r="AS16" s="167">
        <f t="shared" si="12"/>
        <v>602.64458290966206</v>
      </c>
      <c r="AT16" s="74">
        <f t="shared" si="12"/>
        <v>1779.0260759140715</v>
      </c>
      <c r="AU16" s="74">
        <f t="shared" si="12"/>
        <v>217.20174826678081</v>
      </c>
      <c r="AV16" s="173">
        <f t="shared" si="28"/>
        <v>2598.8724070905141</v>
      </c>
      <c r="AW16" s="74">
        <f t="shared" si="12"/>
        <v>369.8393514905851</v>
      </c>
      <c r="AX16" s="74">
        <f t="shared" si="13"/>
        <v>21545.405135380952</v>
      </c>
      <c r="AY16" s="510">
        <f t="shared" si="14"/>
        <v>21915.244486871536</v>
      </c>
      <c r="AZ16" s="168">
        <f t="shared" si="13"/>
        <v>6.9999999999978968E-3</v>
      </c>
      <c r="BA16" s="72">
        <f t="shared" si="13"/>
        <v>7.0000000000600693E-3</v>
      </c>
      <c r="BB16" s="72">
        <f t="shared" si="13"/>
        <v>7.0000000000003393E-3</v>
      </c>
      <c r="BC16" s="731">
        <f t="shared" si="15"/>
        <v>2.1000000000058305E-2</v>
      </c>
      <c r="BD16" s="73">
        <f t="shared" si="13"/>
        <v>7.0000000000096634E-3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7.0000000000000001E-3</v>
      </c>
      <c r="BH16" s="731">
        <f t="shared" si="16"/>
        <v>2.1000000000000001E-2</v>
      </c>
      <c r="BI16" s="75">
        <f t="shared" si="13"/>
        <v>-15172.320061249287</v>
      </c>
      <c r="BJ16" s="168">
        <f t="shared" si="17"/>
        <v>-1.3999999999770522E-2</v>
      </c>
      <c r="BK16" s="72">
        <f t="shared" si="18"/>
        <v>-1.3999999999605321E-2</v>
      </c>
      <c r="BL16" s="72">
        <f t="shared" si="19"/>
        <v>-1.400000000002876E-2</v>
      </c>
      <c r="BM16" s="731">
        <f t="shared" si="20"/>
        <v>-4.1999999999404604E-2</v>
      </c>
      <c r="BN16" s="73">
        <f t="shared" si="21"/>
        <v>-1.4000000004671165E-2</v>
      </c>
      <c r="BO16" s="167">
        <f t="shared" si="22"/>
        <v>262893.0933911677</v>
      </c>
      <c r="BP16" s="74">
        <f t="shared" si="23"/>
        <v>111930.03394493187</v>
      </c>
      <c r="BQ16" s="74">
        <f t="shared" si="24"/>
        <v>91702.179545028644</v>
      </c>
      <c r="BR16" s="173">
        <f t="shared" si="25"/>
        <v>145245.84599448545</v>
      </c>
      <c r="BS16" s="75">
        <f t="shared" si="26"/>
        <v>9399.0442318525511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2598.872407090515</v>
      </c>
      <c r="CC16" s="686">
        <f t="shared" si="37"/>
        <v>602.64458290966229</v>
      </c>
      <c r="CD16" s="686">
        <f t="shared" si="38"/>
        <v>1779.026075914072</v>
      </c>
      <c r="CE16" s="687">
        <f t="shared" si="41"/>
        <v>217.20174826678078</v>
      </c>
      <c r="CF16" s="676">
        <f t="shared" si="39"/>
        <v>2598.8724070905141</v>
      </c>
      <c r="CG16" s="677">
        <f t="shared" si="40"/>
        <v>145245.84599448545</v>
      </c>
      <c r="CH16" s="660">
        <f t="shared" si="42"/>
        <v>23.30755416440806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565.09113635745518</v>
      </c>
      <c r="AO17" s="74">
        <f t="shared" si="12"/>
        <v>1949.2239031014785</v>
      </c>
      <c r="AP17" s="74">
        <f t="shared" si="12"/>
        <v>249.77289838665078</v>
      </c>
      <c r="AQ17" s="173">
        <f t="shared" si="27"/>
        <v>2764.0879378455847</v>
      </c>
      <c r="AR17" s="75">
        <f t="shared" si="12"/>
        <v>7228.3187349214149</v>
      </c>
      <c r="AS17" s="167">
        <f t="shared" si="12"/>
        <v>565.09113635745518</v>
      </c>
      <c r="AT17" s="74">
        <f t="shared" si="12"/>
        <v>1949.2239031014792</v>
      </c>
      <c r="AU17" s="74">
        <f t="shared" si="12"/>
        <v>242.51623835688295</v>
      </c>
      <c r="AV17" s="173">
        <f t="shared" si="28"/>
        <v>2756.8312778158174</v>
      </c>
      <c r="AW17" s="74">
        <f t="shared" si="12"/>
        <v>398.63719205585824</v>
      </c>
      <c r="AX17" s="74">
        <f t="shared" si="13"/>
        <v>23409.480879566305</v>
      </c>
      <c r="AY17" s="510">
        <f t="shared" si="14"/>
        <v>23808.118071622164</v>
      </c>
      <c r="AZ17" s="168">
        <f t="shared" si="13"/>
        <v>7.0000000000085549E-3</v>
      </c>
      <c r="BA17" s="72">
        <f t="shared" si="13"/>
        <v>6.999999999989015E-3</v>
      </c>
      <c r="BB17" s="72">
        <f t="shared" si="13"/>
        <v>6.999999999998785E-3</v>
      </c>
      <c r="BC17" s="731">
        <f t="shared" si="15"/>
        <v>2.0999999999996355E-2</v>
      </c>
      <c r="BD17" s="73">
        <f t="shared" si="13"/>
        <v>7.0000000000096634E-3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7.2636600297678173</v>
      </c>
      <c r="BH17" s="731">
        <f t="shared" si="16"/>
        <v>7.2776600297678176</v>
      </c>
      <c r="BI17" s="75">
        <f t="shared" si="13"/>
        <v>-16579.792336700746</v>
      </c>
      <c r="BJ17" s="168">
        <f t="shared" si="17"/>
        <v>-1.4000000000008554E-2</v>
      </c>
      <c r="BK17" s="72">
        <f t="shared" si="18"/>
        <v>-1.4000000000671135E-2</v>
      </c>
      <c r="BL17" s="72">
        <f t="shared" si="19"/>
        <v>-1.3999999999986912E-2</v>
      </c>
      <c r="BM17" s="731">
        <f t="shared" si="20"/>
        <v>-4.2000000000666601E-2</v>
      </c>
      <c r="BN17" s="73">
        <f t="shared" si="21"/>
        <v>-1.4000000002852175E-2</v>
      </c>
      <c r="BO17" s="167">
        <f t="shared" si="22"/>
        <v>310478.60740703589</v>
      </c>
      <c r="BP17" s="74">
        <f t="shared" si="23"/>
        <v>110468.17475220919</v>
      </c>
      <c r="BQ17" s="74">
        <f t="shared" si="24"/>
        <v>90080.311418796278</v>
      </c>
      <c r="BR17" s="173">
        <f t="shared" si="25"/>
        <v>149672.50895221083</v>
      </c>
      <c r="BS17" s="75">
        <f t="shared" si="26"/>
        <v>9671.9767463912322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2764.0879378455847</v>
      </c>
      <c r="CC17" s="686">
        <f t="shared" si="37"/>
        <v>565.09113635745518</v>
      </c>
      <c r="CD17" s="686">
        <f t="shared" si="38"/>
        <v>1949.2239031014785</v>
      </c>
      <c r="CE17" s="687">
        <f t="shared" si="41"/>
        <v>249.77289838665078</v>
      </c>
      <c r="CF17" s="676">
        <f t="shared" si="39"/>
        <v>2756.8312778158174</v>
      </c>
      <c r="CG17" s="677">
        <f t="shared" si="40"/>
        <v>149672.50895221083</v>
      </c>
      <c r="CH17" s="660">
        <f t="shared" si="42"/>
        <v>22.307730031973634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525.30313118242611</v>
      </c>
      <c r="AO18" s="74">
        <f t="shared" si="12"/>
        <v>2147.5765963344479</v>
      </c>
      <c r="AP18" s="74">
        <f t="shared" si="12"/>
        <v>294.36734864933823</v>
      </c>
      <c r="AQ18" s="173">
        <f>SUM(AN18:AP18)</f>
        <v>2967.2470761662121</v>
      </c>
      <c r="AR18" s="75">
        <f t="shared" si="12"/>
        <v>7799.0957311912025</v>
      </c>
      <c r="AS18" s="167">
        <f t="shared" si="12"/>
        <v>525.30313118242611</v>
      </c>
      <c r="AT18" s="74">
        <f t="shared" si="12"/>
        <v>2147.576596334447</v>
      </c>
      <c r="AU18" s="74">
        <f t="shared" si="12"/>
        <v>268.63618258448224</v>
      </c>
      <c r="AV18" s="173">
        <f>SUM(AS18:AU18)</f>
        <v>2941.5159101013555</v>
      </c>
      <c r="AW18" s="74">
        <f t="shared" si="12"/>
        <v>436.55025368364164</v>
      </c>
      <c r="AX18" s="74">
        <f t="shared" si="13"/>
        <v>25758.095394331263</v>
      </c>
      <c r="AY18" s="510">
        <f t="shared" si="14"/>
        <v>26194.645648014906</v>
      </c>
      <c r="AZ18" s="168">
        <f>SUMIFS(AZ$19:AZ$109,$AL$19:$AL$109,$AL18)</f>
        <v>7.000000000004114E-3</v>
      </c>
      <c r="BA18" s="72">
        <f t="shared" si="13"/>
        <v>7.0000000000423057E-3</v>
      </c>
      <c r="BB18" s="72">
        <f t="shared" si="13"/>
        <v>6.9999999999998952E-3</v>
      </c>
      <c r="BC18" s="731">
        <f t="shared" si="15"/>
        <v>2.1000000000046315E-2</v>
      </c>
      <c r="BD18" s="73">
        <f t="shared" si="13"/>
        <v>7.0000000000238743E-3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25.738166064856046</v>
      </c>
      <c r="BH18" s="731">
        <f t="shared" si="16"/>
        <v>25.752166064856045</v>
      </c>
      <c r="BI18" s="75">
        <f t="shared" si="13"/>
        <v>-18395.542916823702</v>
      </c>
      <c r="BJ18" s="168">
        <f t="shared" ref="BJ18" si="48">AN18-AS18-AZ18-BE18</f>
        <v>-1.4000000000004113E-2</v>
      </c>
      <c r="BK18" s="72">
        <f t="shared" ref="BK18" si="49">AO18-AT18-BA18-BF18</f>
        <v>-1.399999999913281E-2</v>
      </c>
      <c r="BL18" s="72">
        <f t="shared" ref="BL18" si="50">AP18-AU18-BB18-BG18</f>
        <v>-1.4000000000063295E-2</v>
      </c>
      <c r="BM18" s="731">
        <f t="shared" si="20"/>
        <v>-4.1999999999200219E-2</v>
      </c>
      <c r="BN18" s="73">
        <f t="shared" ref="BN18" si="51">AR18-AW18-AX18-BD18-BI18</f>
        <v>-1.4000000002852175E-2</v>
      </c>
      <c r="BO18" s="167">
        <f t="shared" si="22"/>
        <v>370990.95106852264</v>
      </c>
      <c r="BP18" s="74">
        <f t="shared" si="23"/>
        <v>108524.22601301929</v>
      </c>
      <c r="BQ18" s="74">
        <f t="shared" si="24"/>
        <v>89555.962112027933</v>
      </c>
      <c r="BR18" s="173">
        <f t="shared" si="25"/>
        <v>153663.88683969155</v>
      </c>
      <c r="BS18" s="75">
        <f t="shared" si="26"/>
        <v>9962.5705093710021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2967.2470761662121</v>
      </c>
      <c r="CC18" s="688">
        <f t="shared" si="37"/>
        <v>525.30313118242611</v>
      </c>
      <c r="CD18" s="688">
        <f t="shared" si="38"/>
        <v>2147.5765963344479</v>
      </c>
      <c r="CE18" s="689">
        <f t="shared" si="41"/>
        <v>294.36734864933823</v>
      </c>
      <c r="CF18" s="678">
        <f t="shared" si="39"/>
        <v>2941.5159101013555</v>
      </c>
      <c r="CG18" s="679">
        <f t="shared" si="40"/>
        <v>153663.88683969155</v>
      </c>
      <c r="CH18" s="660">
        <f>CG18/CA18*100-100</f>
        <v>21.620962097361655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204.68165378641436</v>
      </c>
      <c r="AO20" s="74">
        <f>SIM_BASE!F13</f>
        <v>82.705163633654024</v>
      </c>
      <c r="AP20" s="74">
        <f>SIM_BASE!G13</f>
        <v>9.4320738497281571</v>
      </c>
      <c r="AQ20" s="95">
        <f t="shared" ref="AQ20:AQ52" si="57">SUM(AN20:AP20)</f>
        <v>296.81889126979655</v>
      </c>
      <c r="AR20" s="75">
        <f>SIM_BASE!H13</f>
        <v>1557.8459496545759</v>
      </c>
      <c r="AS20" s="74">
        <f>SIM_BASE!K13</f>
        <v>176.94699349883561</v>
      </c>
      <c r="AT20" s="74">
        <f>SIM_BASE!L13</f>
        <v>70.324333872811081</v>
      </c>
      <c r="AU20" s="74">
        <f>SIM_BASE!M13</f>
        <v>9.2144636171702334</v>
      </c>
      <c r="AV20" s="95">
        <f t="shared" si="52"/>
        <v>256.48579098881692</v>
      </c>
      <c r="AW20" s="74">
        <f>SIM_BASE!N13</f>
        <v>57.135681512141389</v>
      </c>
      <c r="AX20" s="74">
        <f>SIM_BASE!O13</f>
        <v>1887.5876068790403</v>
      </c>
      <c r="AY20" s="98">
        <f t="shared" si="53"/>
        <v>1944.7232883911818</v>
      </c>
      <c r="AZ20" s="72">
        <f>SIM_BASE!V13</f>
        <v>27.735660287578828</v>
      </c>
      <c r="BA20" s="72">
        <f>SIM_BASE!W13</f>
        <v>12.381829760842924</v>
      </c>
      <c r="BB20" s="72">
        <f>SIM_BASE!X13</f>
        <v>0.21861023255792478</v>
      </c>
      <c r="BC20" s="88">
        <f t="shared" si="54"/>
        <v>40.336100280979672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-386.8763387366057</v>
      </c>
      <c r="BJ20" s="72">
        <f t="shared" si="17"/>
        <v>-2.0000000000793819E-3</v>
      </c>
      <c r="BK20" s="72">
        <f t="shared" si="18"/>
        <v>-1.9999999999816822E-3</v>
      </c>
      <c r="BL20" s="72">
        <f t="shared" si="19"/>
        <v>-2.0000000000011111E-3</v>
      </c>
      <c r="BM20" s="88">
        <f t="shared" si="56"/>
        <v>-6.0000000000621752E-3</v>
      </c>
      <c r="BN20" s="73">
        <f t="shared" si="21"/>
        <v>-2.00000000018008E-3</v>
      </c>
      <c r="BO20" s="74">
        <f>SIM_BASE!AB13</f>
        <v>100211.89744261527</v>
      </c>
      <c r="BP20" s="74">
        <f>SIM_BASE!AC13</f>
        <v>95757.867445788448</v>
      </c>
      <c r="BQ20" s="74">
        <f>SIM_BASE!AD13</f>
        <v>94506.658710652875</v>
      </c>
      <c r="BR20" s="95">
        <f t="shared" ref="BR20:BR52" si="58">SUMPRODUCT(BO20:BQ20,AS20:AU20)/AV20</f>
        <v>98785.707688052033</v>
      </c>
      <c r="BS20" s="75">
        <f>SIM_BASE!AE13</f>
        <v>7356.6146416756901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238.74976760854102</v>
      </c>
      <c r="AO21" s="74">
        <f>SIM_BASE!F20</f>
        <v>87.399824043078013</v>
      </c>
      <c r="AP21" s="74">
        <f>SIM_BASE!G20</f>
        <v>9.3878373251299259</v>
      </c>
      <c r="AQ21" s="95">
        <f t="shared" si="57"/>
        <v>335.53742897674897</v>
      </c>
      <c r="AR21" s="75">
        <f>SIM_BASE!H20</f>
        <v>1610.4950536057163</v>
      </c>
      <c r="AS21" s="74">
        <f>SIM_BASE!K20</f>
        <v>165.67255974058088</v>
      </c>
      <c r="AT21" s="74">
        <f>SIM_BASE!L20</f>
        <v>76.107991389841999</v>
      </c>
      <c r="AU21" s="74">
        <f>SIM_BASE!M20</f>
        <v>9.3689665692283537</v>
      </c>
      <c r="AV21" s="95">
        <f t="shared" si="52"/>
        <v>251.14951769965123</v>
      </c>
      <c r="AW21" s="74">
        <f>SIM_BASE!N20</f>
        <v>61.905113118558909</v>
      </c>
      <c r="AX21" s="74">
        <f>SIM_BASE!O20</f>
        <v>2206.0483044499742</v>
      </c>
      <c r="AY21" s="98">
        <f t="shared" si="53"/>
        <v>2267.953417568533</v>
      </c>
      <c r="AZ21" s="72">
        <f>SIM_BASE!V20</f>
        <v>73.07820786796016</v>
      </c>
      <c r="BA21" s="72">
        <f>SIM_BASE!W20</f>
        <v>11.292832653235985</v>
      </c>
      <c r="BB21" s="72">
        <f>SIM_BASE!X20</f>
        <v>1.9870755901572282E-2</v>
      </c>
      <c r="BC21" s="88">
        <f t="shared" si="54"/>
        <v>84.390911277097729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-657.457363962817</v>
      </c>
      <c r="BJ21" s="72">
        <f t="shared" si="17"/>
        <v>-2.0000000000189857E-3</v>
      </c>
      <c r="BK21" s="72">
        <f t="shared" si="18"/>
        <v>-1.9999999999710241E-3</v>
      </c>
      <c r="BL21" s="72">
        <f t="shared" si="19"/>
        <v>-2.0000000000001154E-3</v>
      </c>
      <c r="BM21" s="88">
        <f t="shared" si="56"/>
        <v>-5.9999999999901252E-3</v>
      </c>
      <c r="BN21" s="73">
        <f t="shared" si="21"/>
        <v>-1.9999999997253326E-3</v>
      </c>
      <c r="BO21" s="74">
        <f>SIM_BASE!AB20</f>
        <v>129087.61381479577</v>
      </c>
      <c r="BP21" s="74">
        <f>SIM_BASE!AC20</f>
        <v>102758.90609583302</v>
      </c>
      <c r="BQ21" s="74">
        <f>SIM_BASE!AD20</f>
        <v>92467.408428548966</v>
      </c>
      <c r="BR21" s="95">
        <f t="shared" si="58"/>
        <v>119742.90727544586</v>
      </c>
      <c r="BS21" s="75">
        <f>SIM_BASE!AE20</f>
        <v>7564.6318530832541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246.17635753270858</v>
      </c>
      <c r="AO22" s="74">
        <f>SIM_BASE!F27</f>
        <v>91.577896072507414</v>
      </c>
      <c r="AP22" s="74">
        <f>SIM_BASE!G27</f>
        <v>9.9680491025344971</v>
      </c>
      <c r="AQ22" s="95">
        <f t="shared" si="57"/>
        <v>347.72230270775049</v>
      </c>
      <c r="AR22" s="75">
        <f>SIM_BASE!H27</f>
        <v>1671.3973474875445</v>
      </c>
      <c r="AS22" s="74">
        <f>SIM_BASE!K27</f>
        <v>170.16763680688956</v>
      </c>
      <c r="AT22" s="74">
        <f>SIM_BASE!L27</f>
        <v>79.795538755055972</v>
      </c>
      <c r="AU22" s="74">
        <f>SIM_BASE!M27</f>
        <v>9.912657957805532</v>
      </c>
      <c r="AV22" s="95">
        <f t="shared" si="52"/>
        <v>259.8758335197511</v>
      </c>
      <c r="AW22" s="74">
        <f>SIM_BASE!N27</f>
        <v>62.63367930369143</v>
      </c>
      <c r="AX22" s="74">
        <f>SIM_BASE!O27</f>
        <v>2309.8930003032892</v>
      </c>
      <c r="AY22" s="98">
        <f t="shared" si="53"/>
        <v>2372.5266796069805</v>
      </c>
      <c r="AZ22" s="72">
        <f>SIM_BASE!V27</f>
        <v>76.009720725818994</v>
      </c>
      <c r="BA22" s="72">
        <f>SIM_BASE!W27</f>
        <v>11.783357317451426</v>
      </c>
      <c r="BB22" s="72">
        <f>SIM_BASE!X27</f>
        <v>5.6391144728963227E-2</v>
      </c>
      <c r="BC22" s="88">
        <f t="shared" si="54"/>
        <v>87.849469187999375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-701.12833211943598</v>
      </c>
      <c r="BJ22" s="72">
        <f t="shared" si="17"/>
        <v>-1.9999999999763532E-3</v>
      </c>
      <c r="BK22" s="72">
        <f t="shared" si="18"/>
        <v>-1.9999999999834586E-3</v>
      </c>
      <c r="BL22" s="72">
        <f t="shared" si="19"/>
        <v>-1.9999999999982246E-3</v>
      </c>
      <c r="BM22" s="88">
        <f t="shared" si="56"/>
        <v>-5.9999999999580363E-3</v>
      </c>
      <c r="BN22" s="73">
        <f t="shared" si="21"/>
        <v>-2.00000000018008E-3</v>
      </c>
      <c r="BO22" s="74">
        <f>SIM_BASE!AB27</f>
        <v>136538.81253149617</v>
      </c>
      <c r="BP22" s="74">
        <f>SIM_BASE!AC27</f>
        <v>106269.85290110123</v>
      </c>
      <c r="BQ22" s="74">
        <f>SIM_BASE!AD27</f>
        <v>95092.996479000372</v>
      </c>
      <c r="BR22" s="95">
        <f t="shared" si="58"/>
        <v>125663.7492318603</v>
      </c>
      <c r="BS22" s="75">
        <f>SIM_BASE!AE27</f>
        <v>7808.4531248861313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253.76675690931498</v>
      </c>
      <c r="AO23" s="74">
        <f>SIM_BASE!F34</f>
        <v>96.548550114797308</v>
      </c>
      <c r="AP23" s="74">
        <f>SIM_BASE!G34</f>
        <v>10.670325814976763</v>
      </c>
      <c r="AQ23" s="95">
        <f t="shared" si="57"/>
        <v>360.98563283908902</v>
      </c>
      <c r="AR23" s="75">
        <f>SIM_BASE!H34</f>
        <v>1741.5800057392617</v>
      </c>
      <c r="AS23" s="74">
        <f>SIM_BASE!K34</f>
        <v>174.79548950545157</v>
      </c>
      <c r="AT23" s="74">
        <f>SIM_BASE!L34</f>
        <v>84.006215051304991</v>
      </c>
      <c r="AU23" s="74">
        <f>SIM_BASE!M34</f>
        <v>10.57134069777816</v>
      </c>
      <c r="AV23" s="95">
        <f t="shared" si="52"/>
        <v>269.37304525453476</v>
      </c>
      <c r="AW23" s="74">
        <f>SIM_BASE!N34</f>
        <v>63.327731038833704</v>
      </c>
      <c r="AX23" s="74">
        <f>SIM_BASE!O34</f>
        <v>2416.8338140941055</v>
      </c>
      <c r="AY23" s="98">
        <f t="shared" si="53"/>
        <v>2480.1615451329394</v>
      </c>
      <c r="AZ23" s="72">
        <f>SIM_BASE!V34</f>
        <v>78.972267403863356</v>
      </c>
      <c r="BA23" s="72">
        <f>SIM_BASE!W34</f>
        <v>12.54333506349233</v>
      </c>
      <c r="BB23" s="72">
        <f>SIM_BASE!X34</f>
        <v>9.9985117198603632E-2</v>
      </c>
      <c r="BC23" s="88">
        <f t="shared" si="54"/>
        <v>91.615587584554291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-738.58053939367767</v>
      </c>
      <c r="BJ23" s="72">
        <f t="shared" si="17"/>
        <v>-1.9999999999479314E-3</v>
      </c>
      <c r="BK23" s="72">
        <f t="shared" si="18"/>
        <v>-2.0000000000136567E-3</v>
      </c>
      <c r="BL23" s="72">
        <f t="shared" si="19"/>
        <v>-2.0000000000000425E-3</v>
      </c>
      <c r="BM23" s="88">
        <f t="shared" si="56"/>
        <v>-5.9999999999616306E-3</v>
      </c>
      <c r="BN23" s="73">
        <f t="shared" si="21"/>
        <v>-1.9999999998390194E-3</v>
      </c>
      <c r="BO23" s="74">
        <f>SIM_BASE!AB34</f>
        <v>144197.80801258198</v>
      </c>
      <c r="BP23" s="74">
        <f>SIM_BASE!AC34</f>
        <v>109180.45664868024</v>
      </c>
      <c r="BQ23" s="74">
        <f>SIM_BASE!AD34</f>
        <v>96879.457961352426</v>
      </c>
      <c r="BR23" s="95">
        <f t="shared" si="58"/>
        <v>131420.38425216445</v>
      </c>
      <c r="BS23" s="75">
        <f>SIM_BASE!AE34</f>
        <v>8059.6463317503394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261.42452666075241</v>
      </c>
      <c r="AO24" s="74">
        <f>SIM_BASE!F41</f>
        <v>102.35448216393894</v>
      </c>
      <c r="AP24" s="74">
        <f>SIM_BASE!G41</f>
        <v>11.513439035261737</v>
      </c>
      <c r="AQ24" s="95">
        <f t="shared" si="57"/>
        <v>375.29244785995309</v>
      </c>
      <c r="AR24" s="75">
        <f>SIM_BASE!H41</f>
        <v>1820.4474677359026</v>
      </c>
      <c r="AS24" s="74">
        <f>SIM_BASE!K41</f>
        <v>179.65489225193073</v>
      </c>
      <c r="AT24" s="74">
        <f>SIM_BASE!L41</f>
        <v>88.874202866491018</v>
      </c>
      <c r="AU24" s="74">
        <f>SIM_BASE!M41</f>
        <v>11.366750054343948</v>
      </c>
      <c r="AV24" s="95">
        <f t="shared" si="52"/>
        <v>279.89584517276569</v>
      </c>
      <c r="AW24" s="74">
        <f>SIM_BASE!N41</f>
        <v>63.962787979650045</v>
      </c>
      <c r="AX24" s="74">
        <f>SIM_BASE!O41</f>
        <v>2527.0020728441032</v>
      </c>
      <c r="AY24" s="98">
        <f t="shared" si="53"/>
        <v>2590.964860823753</v>
      </c>
      <c r="AZ24" s="72">
        <f>SIM_BASE!V41</f>
        <v>81.770634408821692</v>
      </c>
      <c r="BA24" s="72">
        <f>SIM_BASE!W41</f>
        <v>13.481279297447921</v>
      </c>
      <c r="BB24" s="72">
        <f>SIM_BASE!X41</f>
        <v>0.14768898091778601</v>
      </c>
      <c r="BC24" s="88">
        <f t="shared" si="54"/>
        <v>95.399602687187411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-770.51639308785047</v>
      </c>
      <c r="BJ24" s="72">
        <f t="shared" si="17"/>
        <v>-2.0000000000189857E-3</v>
      </c>
      <c r="BK24" s="72">
        <f t="shared" si="18"/>
        <v>-1.9999999999994458E-3</v>
      </c>
      <c r="BL24" s="72">
        <f t="shared" si="19"/>
        <v>-1.9999999999970866E-3</v>
      </c>
      <c r="BM24" s="88">
        <f t="shared" si="56"/>
        <v>-6.0000000000155181E-3</v>
      </c>
      <c r="BN24" s="73">
        <f t="shared" si="21"/>
        <v>-2.00000000018008E-3</v>
      </c>
      <c r="BO24" s="74">
        <f>SIM_BASE!AB41</f>
        <v>151937.72580653464</v>
      </c>
      <c r="BP24" s="74">
        <f>SIM_BASE!AC41</f>
        <v>111333.68816845672</v>
      </c>
      <c r="BQ24" s="74">
        <f>SIM_BASE!AD41</f>
        <v>97759.555672149916</v>
      </c>
      <c r="BR24" s="95">
        <f t="shared" si="58"/>
        <v>136844.67862694224</v>
      </c>
      <c r="BS24" s="75">
        <f>SIM_BASE!AE41</f>
        <v>8305.9596173145746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269.10113492222177</v>
      </c>
      <c r="AO25" s="74">
        <f>SIM_BASE!F48</f>
        <v>109.11181296879172</v>
      </c>
      <c r="AP25" s="74">
        <f>SIM_BASE!G48</f>
        <v>12.522253161407688</v>
      </c>
      <c r="AQ25" s="95">
        <f t="shared" si="57"/>
        <v>390.73520105242119</v>
      </c>
      <c r="AR25" s="75">
        <f>SIM_BASE!H48</f>
        <v>1910.7356245952367</v>
      </c>
      <c r="AS25" s="74">
        <f>SIM_BASE!K48</f>
        <v>184.77293078079376</v>
      </c>
      <c r="AT25" s="74">
        <f>SIM_BASE!L48</f>
        <v>94.479606129181605</v>
      </c>
      <c r="AU25" s="74">
        <f>SIM_BASE!M48</f>
        <v>12.321905193414272</v>
      </c>
      <c r="AV25" s="95">
        <f t="shared" si="52"/>
        <v>291.57444210338963</v>
      </c>
      <c r="AW25" s="74">
        <f>SIM_BASE!N48</f>
        <v>64.291513919087848</v>
      </c>
      <c r="AX25" s="74">
        <f>SIM_BASE!O48</f>
        <v>2638.6398075369179</v>
      </c>
      <c r="AY25" s="98">
        <f t="shared" si="53"/>
        <v>2702.9313214560057</v>
      </c>
      <c r="AZ25" s="72">
        <f>SIM_BASE!V48</f>
        <v>84.329204141427994</v>
      </c>
      <c r="BA25" s="72">
        <f>SIM_BASE!W48</f>
        <v>14.633206839610105</v>
      </c>
      <c r="BB25" s="72">
        <f>SIM_BASE!X48</f>
        <v>0.20134796799341967</v>
      </c>
      <c r="BC25" s="88">
        <f t="shared" si="54"/>
        <v>99.163758949031518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-792.19469686076968</v>
      </c>
      <c r="BJ25" s="72">
        <f t="shared" si="17"/>
        <v>-1.9999999999763532E-3</v>
      </c>
      <c r="BK25" s="72">
        <f t="shared" si="18"/>
        <v>-1.9999999999852349E-3</v>
      </c>
      <c r="BL25" s="72">
        <f t="shared" si="19"/>
        <v>-2.0000000000037479E-3</v>
      </c>
      <c r="BM25" s="88">
        <f t="shared" si="56"/>
        <v>-5.999999999965336E-3</v>
      </c>
      <c r="BN25" s="73">
        <f t="shared" si="21"/>
        <v>-1.9999999994979589E-3</v>
      </c>
      <c r="BO25" s="74">
        <f>SIM_BASE!AB48</f>
        <v>159693.68649265866</v>
      </c>
      <c r="BP25" s="74">
        <f>SIM_BASE!AC48</f>
        <v>112680.50462575129</v>
      </c>
      <c r="BQ25" s="74">
        <f>SIM_BASE!AD48</f>
        <v>97703.768859184056</v>
      </c>
      <c r="BR25" s="95">
        <f t="shared" si="58"/>
        <v>141840.19852526553</v>
      </c>
      <c r="BS25" s="75">
        <f>SIM_BASE!AE48</f>
        <v>8561.695772901403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276.79447756329671</v>
      </c>
      <c r="AO26" s="74">
        <f>SIM_BASE!F55</f>
        <v>116.90720281531452</v>
      </c>
      <c r="AP26" s="74">
        <f>SIM_BASE!G55</f>
        <v>13.727373464387101</v>
      </c>
      <c r="AQ26" s="95">
        <f t="shared" si="57"/>
        <v>407.42905384299831</v>
      </c>
      <c r="AR26" s="75">
        <f>SIM_BASE!H55</f>
        <v>2013.8118392626088</v>
      </c>
      <c r="AS26" s="74">
        <f>SIM_BASE!K55</f>
        <v>190.16062911618263</v>
      </c>
      <c r="AT26" s="74">
        <f>SIM_BASE!L55</f>
        <v>100.98098800138071</v>
      </c>
      <c r="AU26" s="74">
        <f>SIM_BASE!M55</f>
        <v>13.468265097532154</v>
      </c>
      <c r="AV26" s="95">
        <f t="shared" si="52"/>
        <v>304.60988221509547</v>
      </c>
      <c r="AW26" s="74">
        <f>SIM_BASE!N55</f>
        <v>64.309311287846739</v>
      </c>
      <c r="AX26" s="74">
        <f>SIM_BASE!O55</f>
        <v>2752.1687260410126</v>
      </c>
      <c r="AY26" s="98">
        <f t="shared" si="53"/>
        <v>2816.4780373288595</v>
      </c>
      <c r="AZ26" s="72">
        <f>SIM_BASE!V55</f>
        <v>86.634848447114081</v>
      </c>
      <c r="BA26" s="72">
        <f>SIM_BASE!W55</f>
        <v>15.9272148139338</v>
      </c>
      <c r="BB26" s="72">
        <f>SIM_BASE!X55</f>
        <v>0.26010836685494854</v>
      </c>
      <c r="BC26" s="88">
        <f t="shared" si="54"/>
        <v>102.82217162790283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-802.66519806625047</v>
      </c>
      <c r="BJ26" s="72">
        <f t="shared" si="17"/>
        <v>-2.0000000000047749E-3</v>
      </c>
      <c r="BK26" s="72">
        <f t="shared" si="18"/>
        <v>-1.9999999999887877E-3</v>
      </c>
      <c r="BL26" s="72">
        <f t="shared" si="19"/>
        <v>-2.0000000000008891E-3</v>
      </c>
      <c r="BM26" s="88">
        <f t="shared" si="56"/>
        <v>-5.9999999999944516E-3</v>
      </c>
      <c r="BN26" s="73">
        <f t="shared" si="21"/>
        <v>-1.9999999999527063E-3</v>
      </c>
      <c r="BO26" s="74">
        <f>SIM_BASE!AB55</f>
        <v>167433.96818048973</v>
      </c>
      <c r="BP26" s="74">
        <f>SIM_BASE!AC55</f>
        <v>113137.85912260524</v>
      </c>
      <c r="BQ26" s="74">
        <f>SIM_BASE!AD55</f>
        <v>96730.327426854565</v>
      </c>
      <c r="BR26" s="95">
        <f t="shared" si="58"/>
        <v>146308.15943281929</v>
      </c>
      <c r="BS26" s="75">
        <f>SIM_BASE!AE55</f>
        <v>8827.2242501412984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266.67286036804342</v>
      </c>
      <c r="AO27" s="74">
        <f>SIM_BASE!F62</f>
        <v>125.94234153132234</v>
      </c>
      <c r="AP27" s="74">
        <f>SIM_BASE!G62</f>
        <v>15.182391017463525</v>
      </c>
      <c r="AQ27" s="95">
        <f t="shared" si="57"/>
        <v>407.79759291682927</v>
      </c>
      <c r="AR27" s="75">
        <f>SIM_BASE!H62</f>
        <v>2136.2627473007578</v>
      </c>
      <c r="AS27" s="74">
        <f>SIM_BASE!K62</f>
        <v>183.28809459254998</v>
      </c>
      <c r="AT27" s="74">
        <f>SIM_BASE!L62</f>
        <v>108.60648095954124</v>
      </c>
      <c r="AU27" s="74">
        <f>SIM_BASE!M62</f>
        <v>14.857252448206824</v>
      </c>
      <c r="AV27" s="95">
        <f t="shared" si="52"/>
        <v>306.75182800029808</v>
      </c>
      <c r="AW27" s="74">
        <f>SIM_BASE!N62</f>
        <v>68.870312809566528</v>
      </c>
      <c r="AX27" s="74">
        <f>SIM_BASE!O62</f>
        <v>2808.0797826463472</v>
      </c>
      <c r="AY27" s="98">
        <f t="shared" si="53"/>
        <v>2876.9500954559139</v>
      </c>
      <c r="AZ27" s="72">
        <f>SIM_BASE!V62</f>
        <v>83.385765775493525</v>
      </c>
      <c r="BA27" s="72">
        <f>SIM_BASE!W62</f>
        <v>17.336860571781081</v>
      </c>
      <c r="BB27" s="72">
        <f>SIM_BASE!X62</f>
        <v>0.32613856925670059</v>
      </c>
      <c r="BC27" s="88">
        <f t="shared" si="54"/>
        <v>101.0487649165313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-740.68634815515543</v>
      </c>
      <c r="BJ27" s="72">
        <f t="shared" si="17"/>
        <v>-2.00000000009004E-3</v>
      </c>
      <c r="BK27" s="72">
        <f t="shared" si="18"/>
        <v>-1.9999999999834586E-3</v>
      </c>
      <c r="BL27" s="72">
        <f t="shared" si="19"/>
        <v>-1.9999999999993348E-3</v>
      </c>
      <c r="BM27" s="88">
        <f t="shared" si="56"/>
        <v>-6.0000000000728334E-3</v>
      </c>
      <c r="BN27" s="73">
        <f t="shared" si="21"/>
        <v>-2.0000000006348273E-3</v>
      </c>
      <c r="BO27" s="74">
        <f>SIM_BASE!AB62</f>
        <v>192185.9247043973</v>
      </c>
      <c r="BP27" s="74">
        <f>SIM_BASE!AC62</f>
        <v>113619.0050918904</v>
      </c>
      <c r="BQ27" s="74">
        <f>SIM_BASE!AD62</f>
        <v>95615.234232418428</v>
      </c>
      <c r="BR27" s="95">
        <f t="shared" si="58"/>
        <v>159691.73599372501</v>
      </c>
      <c r="BS27" s="75">
        <f>SIM_BASE!AE62</f>
        <v>9091.5598441911643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254.76563907702266</v>
      </c>
      <c r="AO28" s="74">
        <f>SIM_BASE!F69</f>
        <v>136.44683134807838</v>
      </c>
      <c r="AP28" s="74">
        <f>SIM_BASE!G69</f>
        <v>16.926843868476411</v>
      </c>
      <c r="AQ28" s="95">
        <f t="shared" si="57"/>
        <v>408.13931429357746</v>
      </c>
      <c r="AR28" s="75">
        <f>SIM_BASE!H69</f>
        <v>2276.4200387628898</v>
      </c>
      <c r="AS28" s="74">
        <f>SIM_BASE!K69</f>
        <v>175.1882293883672</v>
      </c>
      <c r="AT28" s="74">
        <f>SIM_BASE!L69</f>
        <v>117.38055096715371</v>
      </c>
      <c r="AU28" s="74">
        <f>SIM_BASE!M69</f>
        <v>16.527647216981968</v>
      </c>
      <c r="AV28" s="95">
        <f t="shared" si="52"/>
        <v>309.09642757250288</v>
      </c>
      <c r="AW28" s="74">
        <f>SIM_BASE!N69</f>
        <v>74.426621454915988</v>
      </c>
      <c r="AX28" s="74">
        <f>SIM_BASE!O69</f>
        <v>2865.6749600047924</v>
      </c>
      <c r="AY28" s="98">
        <f t="shared" si="53"/>
        <v>2940.1015814597085</v>
      </c>
      <c r="AZ28" s="72">
        <f>SIM_BASE!V69</f>
        <v>79.578409688655512</v>
      </c>
      <c r="BA28" s="72">
        <f>SIM_BASE!W69</f>
        <v>19.067280380924675</v>
      </c>
      <c r="BB28" s="72">
        <f>SIM_BASE!X69</f>
        <v>0.40019665149444072</v>
      </c>
      <c r="BC28" s="88">
        <f t="shared" si="54"/>
        <v>99.045886721074623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-663.68054269681875</v>
      </c>
      <c r="BJ28" s="72">
        <f t="shared" si="17"/>
        <v>-2.0000000000616183E-3</v>
      </c>
      <c r="BK28" s="72">
        <f t="shared" si="18"/>
        <v>-2.0000000000083276E-3</v>
      </c>
      <c r="BL28" s="72">
        <f t="shared" si="19"/>
        <v>-1.9999999999984466E-3</v>
      </c>
      <c r="BM28" s="88">
        <f t="shared" si="56"/>
        <v>-6.0000000000683925E-3</v>
      </c>
      <c r="BN28" s="73">
        <f t="shared" si="21"/>
        <v>-1.9999999999527063E-3</v>
      </c>
      <c r="BO28" s="74">
        <f>SIM_BASE!AB69</f>
        <v>222862.72089911587</v>
      </c>
      <c r="BP28" s="74">
        <f>SIM_BASE!AC69</f>
        <v>113393.60170157491</v>
      </c>
      <c r="BQ28" s="74">
        <f>SIM_BASE!AD69</f>
        <v>93712.680423100683</v>
      </c>
      <c r="BR28" s="95">
        <f t="shared" si="58"/>
        <v>174385.64224110334</v>
      </c>
      <c r="BS28" s="75">
        <f>SIM_BASE!AE69</f>
        <v>9365.5764416821457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241.15839216279517</v>
      </c>
      <c r="AO29" s="74">
        <f>SIM_BASE!F76</f>
        <v>148.61616668766658</v>
      </c>
      <c r="AP29" s="74">
        <f>SIM_BASE!G76</f>
        <v>19.022801869785379</v>
      </c>
      <c r="AQ29" s="95">
        <f t="shared" si="57"/>
        <v>408.79736072024713</v>
      </c>
      <c r="AR29" s="75">
        <f>SIM_BASE!H76</f>
        <v>2436.7618772357305</v>
      </c>
      <c r="AS29" s="74">
        <f>SIM_BASE!K76</f>
        <v>166.20390315960941</v>
      </c>
      <c r="AT29" s="74">
        <f>SIM_BASE!L76</f>
        <v>127.53645644795975</v>
      </c>
      <c r="AU29" s="74">
        <f>SIM_BASE!M76</f>
        <v>18.541995328897279</v>
      </c>
      <c r="AV29" s="95">
        <f t="shared" si="52"/>
        <v>312.28235493646645</v>
      </c>
      <c r="AW29" s="74">
        <f>SIM_BASE!N76</f>
        <v>81.14377003484563</v>
      </c>
      <c r="AX29" s="74">
        <f>SIM_BASE!O76</f>
        <v>2927.5434492389541</v>
      </c>
      <c r="AY29" s="98">
        <f t="shared" si="53"/>
        <v>3008.6872192737997</v>
      </c>
      <c r="AZ29" s="72">
        <f>SIM_BASE!V76</f>
        <v>74.955489003185718</v>
      </c>
      <c r="BA29" s="72">
        <f>SIM_BASE!W76</f>
        <v>21.0807102397068</v>
      </c>
      <c r="BB29" s="72">
        <f>SIM_BASE!X76</f>
        <v>0.48180654088810221</v>
      </c>
      <c r="BC29" s="88">
        <f t="shared" si="54"/>
        <v>96.518005783780623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5"/>
        <v>3.0000000000000001E-3</v>
      </c>
      <c r="BI29" s="75">
        <f>SIM_BASE!U76</f>
        <v>-571.92434203806897</v>
      </c>
      <c r="BJ29" s="72">
        <f t="shared" si="17"/>
        <v>-1.9999999999621423E-3</v>
      </c>
      <c r="BK29" s="72">
        <f t="shared" si="18"/>
        <v>-1.9999999999728004E-3</v>
      </c>
      <c r="BL29" s="72">
        <f t="shared" si="19"/>
        <v>-2.0000000000022769E-3</v>
      </c>
      <c r="BM29" s="88">
        <f t="shared" si="56"/>
        <v>-5.9999999999372196E-3</v>
      </c>
      <c r="BN29" s="73">
        <f t="shared" si="21"/>
        <v>-2.00000000018008E-3</v>
      </c>
      <c r="BO29" s="74">
        <f>SIM_BASE!AB76</f>
        <v>260770.90436284943</v>
      </c>
      <c r="BP29" s="74">
        <f>SIM_BASE!AC76</f>
        <v>112414.92903241262</v>
      </c>
      <c r="BQ29" s="74">
        <f>SIM_BASE!AD76</f>
        <v>91072.65964531702</v>
      </c>
      <c r="BR29" s="95">
        <f t="shared" si="58"/>
        <v>190106.20269602301</v>
      </c>
      <c r="BS29" s="75">
        <f>SIM_BASE!AE76</f>
        <v>9649.6370534257439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226.4520088460485</v>
      </c>
      <c r="AO30" s="74">
        <f>SIM_BASE!F83</f>
        <v>162.85751119926698</v>
      </c>
      <c r="AP30" s="74">
        <f>SIM_BASE!G83</f>
        <v>21.872055537739637</v>
      </c>
      <c r="AQ30" s="95">
        <f t="shared" si="57"/>
        <v>411.18157558305512</v>
      </c>
      <c r="AR30" s="75">
        <f>SIM_BASE!H83</f>
        <v>2581.9805027839966</v>
      </c>
      <c r="AS30" s="74">
        <f>SIM_BASE!K83</f>
        <v>156.66358275863763</v>
      </c>
      <c r="AT30" s="74">
        <f>SIM_BASE!L83</f>
        <v>139.36493020996687</v>
      </c>
      <c r="AU30" s="74">
        <f>SIM_BASE!M83</f>
        <v>20.654892434751829</v>
      </c>
      <c r="AV30" s="95">
        <f t="shared" si="52"/>
        <v>316.68340540335635</v>
      </c>
      <c r="AW30" s="74">
        <f>SIM_BASE!N83</f>
        <v>91.822012772956697</v>
      </c>
      <c r="AX30" s="74">
        <f>SIM_BASE!O83</f>
        <v>3038.5800346615115</v>
      </c>
      <c r="AY30" s="98">
        <f t="shared" si="53"/>
        <v>3130.4020474344684</v>
      </c>
      <c r="AZ30" s="72">
        <f>SIM_BASE!V83</f>
        <v>69.789426087410845</v>
      </c>
      <c r="BA30" s="72">
        <f>SIM_BASE!W83</f>
        <v>23.493580989300103</v>
      </c>
      <c r="BB30" s="72">
        <f>SIM_BASE!X83</f>
        <v>1.2181631029878079</v>
      </c>
      <c r="BC30" s="88">
        <f t="shared" si="54"/>
        <v>94.501170179698747</v>
      </c>
      <c r="BD30" s="73">
        <f>SIM_BASE!Y83</f>
        <v>1E-3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5"/>
        <v>3.0000000000000001E-3</v>
      </c>
      <c r="BI30" s="75">
        <f>SIM_BASE!U83</f>
        <v>-548.42054465047158</v>
      </c>
      <c r="BJ30" s="72">
        <f t="shared" si="17"/>
        <v>-1.9999999999763532E-3</v>
      </c>
      <c r="BK30" s="72">
        <f t="shared" si="18"/>
        <v>-1.9999999999941167E-3</v>
      </c>
      <c r="BL30" s="72">
        <f t="shared" si="19"/>
        <v>-2.0000000000001119E-3</v>
      </c>
      <c r="BM30" s="88">
        <f t="shared" si="56"/>
        <v>-5.9999999999705818E-3</v>
      </c>
      <c r="BN30" s="73">
        <f t="shared" si="21"/>
        <v>-2.00000000018008E-3</v>
      </c>
      <c r="BO30" s="74">
        <f>SIM_BASE!AB83</f>
        <v>308387.67199441342</v>
      </c>
      <c r="BP30" s="74">
        <f>SIM_BASE!AC83</f>
        <v>110898.15346880176</v>
      </c>
      <c r="BQ30" s="74">
        <f>SIM_BASE!AD83</f>
        <v>89447.726066200936</v>
      </c>
      <c r="BR30" s="95">
        <f t="shared" si="58"/>
        <v>207197.35556932734</v>
      </c>
      <c r="BS30" s="75">
        <f>SIM_BASE!AE83</f>
        <v>9810.4566552445067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210.79466912856174</v>
      </c>
      <c r="AO31" s="78">
        <f>SIM_BASE!F90</f>
        <v>179.50204019536258</v>
      </c>
      <c r="AP31" s="78">
        <f>SIM_BASE!G90</f>
        <v>25.728219646974612</v>
      </c>
      <c r="AQ31" s="96">
        <f>SUM(AN31:AP31)</f>
        <v>416.02492897089894</v>
      </c>
      <c r="AR31" s="79">
        <f>SIM_BASE!H90</f>
        <v>2755.0305170750944</v>
      </c>
      <c r="AS31" s="74">
        <f>SIM_BASE!K90</f>
        <v>146.48464313682163</v>
      </c>
      <c r="AT31" s="74">
        <f>SIM_BASE!L90</f>
        <v>153.04229859075173</v>
      </c>
      <c r="AU31" s="74">
        <f>SIM_BASE!M90</f>
        <v>22.844940544212413</v>
      </c>
      <c r="AV31" s="95">
        <f t="shared" ref="AV31" si="59">SUM(AS31:AU31)</f>
        <v>322.37188227178575</v>
      </c>
      <c r="AW31" s="74">
        <f>SIM_BASE!N90</f>
        <v>106.01064824036331</v>
      </c>
      <c r="AX31" s="74">
        <f>SIM_BASE!O90</f>
        <v>3178.7882527345737</v>
      </c>
      <c r="AY31" s="98">
        <f t="shared" ref="AY31" si="60">SUM(AW31:AX31)</f>
        <v>3284.7989009749372</v>
      </c>
      <c r="AZ31" s="72">
        <f>SIM_BASE!V90</f>
        <v>64.311025991740109</v>
      </c>
      <c r="BA31" s="72">
        <f>SIM_BASE!W90</f>
        <v>26.460741604610821</v>
      </c>
      <c r="BB31" s="72">
        <f>SIM_BASE!X90</f>
        <v>2.8842791027622297</v>
      </c>
      <c r="BC31" s="88">
        <f t="shared" ref="BC31" si="61">SUM(AZ31:BB31)</f>
        <v>93.656046699113162</v>
      </c>
      <c r="BD31" s="73">
        <f>SIM_BASE!Y90</f>
        <v>117.24093829524402</v>
      </c>
      <c r="BE31" s="72">
        <f>SIM_BASE!R90</f>
        <v>1E-3</v>
      </c>
      <c r="BF31" s="72">
        <f>SIM_BASE!S90</f>
        <v>1E-3</v>
      </c>
      <c r="BG31" s="72">
        <f>SIM_BASE!T90</f>
        <v>1E-3</v>
      </c>
      <c r="BH31" s="88">
        <f t="shared" ref="BH31" si="62">SUM(BE31:BG31)</f>
        <v>3.0000000000000001E-3</v>
      </c>
      <c r="BI31" s="75">
        <f>SIM_BASE!U90</f>
        <v>-647.00732219508689</v>
      </c>
      <c r="BJ31" s="72">
        <f t="shared" ref="BJ31" si="63">AN31-AS31-AZ31-BE31</f>
        <v>-2.0000000000047749E-3</v>
      </c>
      <c r="BK31" s="72">
        <f t="shared" ref="BK31" si="64">AO31-AT31-BA31-BF31</f>
        <v>-1.999999999965695E-3</v>
      </c>
      <c r="BL31" s="72">
        <f t="shared" ref="BL31" si="65">AP31-AU31-BB31-BG31</f>
        <v>-2.0000000000309761E-3</v>
      </c>
      <c r="BM31" s="88">
        <f t="shared" ref="BM31" si="66">SUM(BJ31:BL31)</f>
        <v>-6.000000000001446E-3</v>
      </c>
      <c r="BN31" s="73">
        <f>AR31-AW31-AX31-BD31-BI31</f>
        <v>-1.9999999999527063E-3</v>
      </c>
      <c r="BO31" s="74">
        <f>SIM_BASE!AB90</f>
        <v>368785.11773740151</v>
      </c>
      <c r="BP31" s="74">
        <f>SIM_BASE!AC90</f>
        <v>108894.93818406301</v>
      </c>
      <c r="BQ31" s="74">
        <f>SIM_BASE!AD90</f>
        <v>88768.238625343496</v>
      </c>
      <c r="BR31" s="95">
        <f t="shared" ref="BR31" si="67">SUMPRODUCT(BO31:BQ31,AS31:AU31)/AV31</f>
        <v>225561.83446181193</v>
      </c>
      <c r="BS31" s="75">
        <f>SIM_BASE!AE90</f>
        <v>10026.143338597911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12.986798525543424</v>
      </c>
      <c r="AO33" s="74">
        <f>SIM_BASE!F14</f>
        <v>315.82759550290615</v>
      </c>
      <c r="AP33" s="74">
        <f>SIM_BASE!G14</f>
        <v>36.764217061528711</v>
      </c>
      <c r="AQ33" s="95">
        <f t="shared" si="57"/>
        <v>365.57861108997827</v>
      </c>
      <c r="AR33" s="75">
        <f>SIM_BASE!H14</f>
        <v>328.32507324364872</v>
      </c>
      <c r="AS33" s="74">
        <f>SIM_BASE!K14</f>
        <v>67.509323295302977</v>
      </c>
      <c r="AT33" s="74">
        <f>SIM_BASE!L14</f>
        <v>392.82398731970966</v>
      </c>
      <c r="AU33" s="74">
        <f>SIM_BASE!M14</f>
        <v>38.350658179671754</v>
      </c>
      <c r="AV33" s="95">
        <f t="shared" si="52"/>
        <v>498.6839687946844</v>
      </c>
      <c r="AW33" s="74">
        <f>SIM_BASE!N14</f>
        <v>39.590474504683819</v>
      </c>
      <c r="AX33" s="74">
        <f>SIM_BASE!O14</f>
        <v>3123.890748485021</v>
      </c>
      <c r="AY33" s="98">
        <f t="shared" si="53"/>
        <v>3163.4812229897047</v>
      </c>
      <c r="AZ33" s="72">
        <f>SIM_BASE!V14</f>
        <v>-54.52152476975963</v>
      </c>
      <c r="BA33" s="72">
        <f>SIM_BASE!W14</f>
        <v>-76.995391816803519</v>
      </c>
      <c r="BB33" s="72">
        <f>SIM_BASE!X14</f>
        <v>-1.5854411181430335</v>
      </c>
      <c r="BC33" s="88">
        <f t="shared" si="54"/>
        <v>-133.10235770470618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-2835.1551497460559</v>
      </c>
      <c r="BJ33" s="72">
        <f t="shared" si="17"/>
        <v>-1.9999999999266152E-3</v>
      </c>
      <c r="BK33" s="72">
        <f t="shared" si="18"/>
        <v>-1.999999999990564E-3</v>
      </c>
      <c r="BL33" s="72">
        <f t="shared" si="19"/>
        <v>-2.0000000000092158E-3</v>
      </c>
      <c r="BM33" s="88">
        <f t="shared" si="56"/>
        <v>-5.9999999999263949E-3</v>
      </c>
      <c r="BN33" s="73">
        <f t="shared" si="21"/>
        <v>-2.0000000004074536E-3</v>
      </c>
      <c r="BO33" s="74">
        <f>SIM_BASE!AB14</f>
        <v>131632.38813687745</v>
      </c>
      <c r="BP33" s="74">
        <f>SIM_BASE!AC14</f>
        <v>95702.014949617878</v>
      </c>
      <c r="BQ33" s="74">
        <f>SIM_BASE!AD14</f>
        <v>95781.544290231963</v>
      </c>
      <c r="BR33" s="95">
        <f t="shared" si="58"/>
        <v>100572.20395538611</v>
      </c>
      <c r="BS33" s="75">
        <f>SIM_BASE!AE14</f>
        <v>6992.717470032414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12.874696557416442</v>
      </c>
      <c r="AO34" s="74">
        <f>SIM_BASE!F21</f>
        <v>337.30955342674434</v>
      </c>
      <c r="AP34" s="74">
        <f>SIM_BASE!G21</f>
        <v>37.019510872294276</v>
      </c>
      <c r="AQ34" s="95">
        <f t="shared" si="57"/>
        <v>387.20376085645506</v>
      </c>
      <c r="AR34" s="75">
        <f>SIM_BASE!H21</f>
        <v>337.7204467596523</v>
      </c>
      <c r="AS34" s="74">
        <f>SIM_BASE!K21</f>
        <v>76.299793162227644</v>
      </c>
      <c r="AT34" s="74">
        <f>SIM_BASE!L21</f>
        <v>421.72430061948205</v>
      </c>
      <c r="AU34" s="74">
        <f>SIM_BASE!M21</f>
        <v>38.528093397855692</v>
      </c>
      <c r="AV34" s="95">
        <f t="shared" si="52"/>
        <v>536.55218717956541</v>
      </c>
      <c r="AW34" s="74">
        <f>SIM_BASE!N21</f>
        <v>40.787578427198511</v>
      </c>
      <c r="AX34" s="74">
        <f>SIM_BASE!O21</f>
        <v>3301.2222380052913</v>
      </c>
      <c r="AY34" s="98">
        <f t="shared" si="53"/>
        <v>3342.00981643249</v>
      </c>
      <c r="AZ34" s="72">
        <f>SIM_BASE!V21</f>
        <v>-63.424096604811204</v>
      </c>
      <c r="BA34" s="72">
        <f>SIM_BASE!W21</f>
        <v>-84.413747192737603</v>
      </c>
      <c r="BB34" s="72">
        <f>SIM_BASE!X21</f>
        <v>-1.5075825255614093</v>
      </c>
      <c r="BC34" s="88">
        <f t="shared" si="54"/>
        <v>-149.34542632311022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-3004.2883696728377</v>
      </c>
      <c r="BJ34" s="72">
        <f t="shared" si="17"/>
        <v>-1.9999999999976694E-3</v>
      </c>
      <c r="BK34" s="72">
        <f t="shared" si="18"/>
        <v>-2.0000000001042509E-3</v>
      </c>
      <c r="BL34" s="72">
        <f t="shared" si="19"/>
        <v>-2.0000000000061071E-3</v>
      </c>
      <c r="BM34" s="88">
        <f t="shared" si="56"/>
        <v>-6.0000000001080274E-3</v>
      </c>
      <c r="BN34" s="73">
        <f t="shared" si="21"/>
        <v>-1.9999999999527063E-3</v>
      </c>
      <c r="BO34" s="74">
        <f>SIM_BASE!AB21</f>
        <v>130430.87271592313</v>
      </c>
      <c r="BP34" s="74">
        <f>SIM_BASE!AC21</f>
        <v>102489.146874584</v>
      </c>
      <c r="BQ34" s="74">
        <f>SIM_BASE!AD21</f>
        <v>93742.786520977184</v>
      </c>
      <c r="BR34" s="95">
        <f t="shared" si="58"/>
        <v>105834.520086331</v>
      </c>
      <c r="BS34" s="75">
        <f>SIM_BASE!AE21</f>
        <v>7200.812877879348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13.26673725789869</v>
      </c>
      <c r="AO35" s="74">
        <f>SIM_BASE!F28</f>
        <v>353.24818786258982</v>
      </c>
      <c r="AP35" s="74">
        <f>SIM_BASE!G28</f>
        <v>39.311621080719547</v>
      </c>
      <c r="AQ35" s="95">
        <f t="shared" si="57"/>
        <v>405.82654620120803</v>
      </c>
      <c r="AR35" s="75">
        <f>SIM_BASE!H28</f>
        <v>350.78604246532279</v>
      </c>
      <c r="AS35" s="74">
        <f>SIM_BASE!K28</f>
        <v>78.248256389467358</v>
      </c>
      <c r="AT35" s="74">
        <f>SIM_BASE!L28</f>
        <v>444.7470132312086</v>
      </c>
      <c r="AU35" s="74">
        <f>SIM_BASE!M28</f>
        <v>41.199346676363831</v>
      </c>
      <c r="AV35" s="95">
        <f t="shared" si="52"/>
        <v>564.19461629703972</v>
      </c>
      <c r="AW35" s="74">
        <f>SIM_BASE!N28</f>
        <v>40.895135108271447</v>
      </c>
      <c r="AX35" s="74">
        <f>SIM_BASE!O28</f>
        <v>3489.4074336068356</v>
      </c>
      <c r="AY35" s="98">
        <f t="shared" si="53"/>
        <v>3530.3025687151071</v>
      </c>
      <c r="AZ35" s="72">
        <f>SIM_BASE!V28</f>
        <v>-64.980519131568414</v>
      </c>
      <c r="BA35" s="72">
        <f>SIM_BASE!W28</f>
        <v>-91.497825368618848</v>
      </c>
      <c r="BB35" s="72">
        <f>SIM_BASE!X28</f>
        <v>-1.8867255956442945</v>
      </c>
      <c r="BC35" s="88">
        <f t="shared" si="54"/>
        <v>-158.36507009583156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-3179.5155262497842</v>
      </c>
      <c r="BJ35" s="72">
        <f t="shared" si="17"/>
        <v>-2.0000000002463594E-3</v>
      </c>
      <c r="BK35" s="72">
        <f t="shared" si="18"/>
        <v>-1.9999999999337206E-3</v>
      </c>
      <c r="BL35" s="72">
        <f t="shared" si="19"/>
        <v>-1.9999999999892317E-3</v>
      </c>
      <c r="BM35" s="88">
        <f t="shared" si="56"/>
        <v>-6.0000000001693117E-3</v>
      </c>
      <c r="BN35" s="73">
        <f t="shared" si="21"/>
        <v>-2.0000000004074536E-3</v>
      </c>
      <c r="BO35" s="74">
        <f>SIM_BASE!AB28</f>
        <v>137906.97707113353</v>
      </c>
      <c r="BP35" s="74">
        <f>SIM_BASE!AC28</f>
        <v>105899.96160706397</v>
      </c>
      <c r="BQ35" s="74">
        <f>SIM_BASE!AD28</f>
        <v>96368.89494398066</v>
      </c>
      <c r="BR35" s="95">
        <f t="shared" si="58"/>
        <v>109643.03070351637</v>
      </c>
      <c r="BS35" s="75">
        <f>SIM_BASE!AE28</f>
        <v>7444.7296587207347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13.67101500340925</v>
      </c>
      <c r="AO36" s="74">
        <f>SIM_BASE!F35</f>
        <v>372.21137288994862</v>
      </c>
      <c r="AP36" s="74">
        <f>SIM_BASE!G35</f>
        <v>42.07225293513963</v>
      </c>
      <c r="AQ36" s="95">
        <f t="shared" si="57"/>
        <v>427.95464082849753</v>
      </c>
      <c r="AR36" s="75">
        <f>SIM_BASE!H35</f>
        <v>365.8343609260794</v>
      </c>
      <c r="AS36" s="74">
        <f>SIM_BASE!K35</f>
        <v>80.250763579513489</v>
      </c>
      <c r="AT36" s="74">
        <f>SIM_BASE!L35</f>
        <v>470.78780937328509</v>
      </c>
      <c r="AU36" s="74">
        <f>SIM_BASE!M35</f>
        <v>44.352091524130138</v>
      </c>
      <c r="AV36" s="95">
        <f t="shared" si="52"/>
        <v>595.39066447692881</v>
      </c>
      <c r="AW36" s="74">
        <f>SIM_BASE!N35</f>
        <v>41.257661761454159</v>
      </c>
      <c r="AX36" s="74">
        <f>SIM_BASE!O35</f>
        <v>3702.6501021451022</v>
      </c>
      <c r="AY36" s="98">
        <f t="shared" si="53"/>
        <v>3743.9077639065563</v>
      </c>
      <c r="AZ36" s="72">
        <f>SIM_BASE!V35</f>
        <v>-66.578748576103962</v>
      </c>
      <c r="BA36" s="72">
        <f>SIM_BASE!W35</f>
        <v>-98.575436483336418</v>
      </c>
      <c r="BB36" s="72">
        <f>SIM_BASE!X35</f>
        <v>-2.2788385889905252</v>
      </c>
      <c r="BC36" s="88">
        <f t="shared" si="54"/>
        <v>-167.43302364843092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-3378.0724029804769</v>
      </c>
      <c r="BJ36" s="72">
        <f t="shared" si="17"/>
        <v>-2.0000000002747811E-3</v>
      </c>
      <c r="BK36" s="72">
        <f t="shared" si="18"/>
        <v>-2.0000000000474074E-3</v>
      </c>
      <c r="BL36" s="72">
        <f t="shared" si="19"/>
        <v>-1.9999999999825704E-3</v>
      </c>
      <c r="BM36" s="88">
        <f t="shared" si="56"/>
        <v>-6.0000000003047589E-3</v>
      </c>
      <c r="BN36" s="73">
        <f t="shared" si="21"/>
        <v>-2.0000000004074536E-3</v>
      </c>
      <c r="BO36" s="74">
        <f>SIM_BASE!AB35</f>
        <v>145591.99137711106</v>
      </c>
      <c r="BP36" s="74">
        <f>SIM_BASE!AC35</f>
        <v>108740.65895751331</v>
      </c>
      <c r="BQ36" s="74">
        <f>SIM_BASE!AD35</f>
        <v>98155.897947771125</v>
      </c>
      <c r="BR36" s="95">
        <f t="shared" si="58"/>
        <v>112919.2452622142</v>
      </c>
      <c r="BS36" s="75">
        <f>SIM_BASE!AE35</f>
        <v>7696.0159918344443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14.079342216941884</v>
      </c>
      <c r="AO37" s="74">
        <f>SIM_BASE!F42</f>
        <v>394.46924425754707</v>
      </c>
      <c r="AP37" s="74">
        <f>SIM_BASE!G42</f>
        <v>45.38987109952479</v>
      </c>
      <c r="AQ37" s="95">
        <f t="shared" si="57"/>
        <v>453.93845757401374</v>
      </c>
      <c r="AR37" s="75">
        <f>SIM_BASE!H42</f>
        <v>382.70562241865832</v>
      </c>
      <c r="AS37" s="74">
        <f>SIM_BASE!K42</f>
        <v>82.351902513363399</v>
      </c>
      <c r="AT37" s="74">
        <f>SIM_BASE!L42</f>
        <v>500.53699939161254</v>
      </c>
      <c r="AU37" s="74">
        <f>SIM_BASE!M42</f>
        <v>48.079915570190337</v>
      </c>
      <c r="AV37" s="95">
        <f t="shared" si="52"/>
        <v>630.96881747516625</v>
      </c>
      <c r="AW37" s="74">
        <f>SIM_BASE!N42</f>
        <v>41.923249812529832</v>
      </c>
      <c r="AX37" s="74">
        <f>SIM_BASE!O42</f>
        <v>3942.6225494550717</v>
      </c>
      <c r="AY37" s="98">
        <f t="shared" si="53"/>
        <v>3984.5457992676015</v>
      </c>
      <c r="AZ37" s="72">
        <f>SIM_BASE!V42</f>
        <v>-68.271560296421498</v>
      </c>
      <c r="BA37" s="72">
        <f>SIM_BASE!W42</f>
        <v>-106.0667551340653</v>
      </c>
      <c r="BB37" s="72">
        <f>SIM_BASE!X42</f>
        <v>-2.6890444706655439</v>
      </c>
      <c r="BC37" s="88">
        <f t="shared" si="54"/>
        <v>-177.02735990115235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-3601.8391768489428</v>
      </c>
      <c r="BJ37" s="72">
        <f t="shared" si="17"/>
        <v>-2.0000000000189857E-3</v>
      </c>
      <c r="BK37" s="72">
        <f t="shared" si="18"/>
        <v>-2.0000000001610943E-3</v>
      </c>
      <c r="BL37" s="72">
        <f t="shared" si="19"/>
        <v>-2.0000000000038867E-3</v>
      </c>
      <c r="BM37" s="88">
        <f t="shared" si="56"/>
        <v>-6.0000000001839667E-3</v>
      </c>
      <c r="BN37" s="73">
        <f t="shared" si="21"/>
        <v>-2.000000000862201E-3</v>
      </c>
      <c r="BO37" s="74">
        <f>SIM_BASE!AB42</f>
        <v>153361.95291191098</v>
      </c>
      <c r="BP37" s="74">
        <f>SIM_BASE!AC42</f>
        <v>110867.11772807559</v>
      </c>
      <c r="BQ37" s="74">
        <f>SIM_BASE!AD42</f>
        <v>99036.465537485681</v>
      </c>
      <c r="BR37" s="95">
        <f t="shared" si="58"/>
        <v>115511.90156643405</v>
      </c>
      <c r="BS37" s="75">
        <f>SIM_BASE!AE42</f>
        <v>7942.418084002481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14.516091076258414</v>
      </c>
      <c r="AO38" s="74">
        <f>SIM_BASE!F49</f>
        <v>420.38164244258496</v>
      </c>
      <c r="AP38" s="74">
        <f>SIM_BASE!G49</f>
        <v>49.364521298448871</v>
      </c>
      <c r="AQ38" s="95">
        <f t="shared" si="57"/>
        <v>484.26225481729227</v>
      </c>
      <c r="AR38" s="75">
        <f>SIM_BASE!H49</f>
        <v>402.00900267547422</v>
      </c>
      <c r="AS38" s="74">
        <f>SIM_BASE!K49</f>
        <v>84.564532245829099</v>
      </c>
      <c r="AT38" s="74">
        <f>SIM_BASE!L49</f>
        <v>534.56493312327279</v>
      </c>
      <c r="AU38" s="74">
        <f>SIM_BASE!M49</f>
        <v>52.481226613663459</v>
      </c>
      <c r="AV38" s="95">
        <f t="shared" si="52"/>
        <v>671.61069198276539</v>
      </c>
      <c r="AW38" s="74">
        <f>SIM_BASE!N49</f>
        <v>42.874589157817461</v>
      </c>
      <c r="AX38" s="74">
        <f>SIM_BASE!O49</f>
        <v>4209.7674213281553</v>
      </c>
      <c r="AY38" s="98">
        <f t="shared" si="53"/>
        <v>4252.6420104859726</v>
      </c>
      <c r="AZ38" s="72">
        <f>SIM_BASE!V49</f>
        <v>-70.047441169570675</v>
      </c>
      <c r="BA38" s="72">
        <f>SIM_BASE!W49</f>
        <v>-114.18229068068818</v>
      </c>
      <c r="BB38" s="72">
        <f>SIM_BASE!X49</f>
        <v>-3.1157053152145475</v>
      </c>
      <c r="BC38" s="88">
        <f t="shared" si="54"/>
        <v>-187.34543716547341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-3850.6320078104982</v>
      </c>
      <c r="BJ38" s="72">
        <f t="shared" si="17"/>
        <v>-2.0000000000047749E-3</v>
      </c>
      <c r="BK38" s="72">
        <f t="shared" si="18"/>
        <v>-1.9999999996495035E-3</v>
      </c>
      <c r="BL38" s="72">
        <f t="shared" si="19"/>
        <v>-2.0000000000407461E-3</v>
      </c>
      <c r="BM38" s="88">
        <f t="shared" si="56"/>
        <v>-5.9999999996950245E-3</v>
      </c>
      <c r="BN38" s="73">
        <f t="shared" si="21"/>
        <v>-2.0000000004074536E-3</v>
      </c>
      <c r="BO38" s="74">
        <f>SIM_BASE!AB49</f>
        <v>161149.39111040495</v>
      </c>
      <c r="BP38" s="74">
        <f>SIM_BASE!AC49</f>
        <v>112210.10395675217</v>
      </c>
      <c r="BQ38" s="74">
        <f>SIM_BASE!AD49</f>
        <v>98980.996720539668</v>
      </c>
      <c r="BR38" s="95">
        <f t="shared" si="58"/>
        <v>117338.44421837686</v>
      </c>
      <c r="BS38" s="75">
        <f>SIM_BASE!AE49</f>
        <v>8198.2378331679811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14.972697652145833</v>
      </c>
      <c r="AO39" s="74">
        <f>SIM_BASE!F56</f>
        <v>450.35747827995931</v>
      </c>
      <c r="AP39" s="74">
        <f>SIM_BASE!G56</f>
        <v>54.117992126288925</v>
      </c>
      <c r="AQ39" s="95">
        <f t="shared" si="57"/>
        <v>519.448168058394</v>
      </c>
      <c r="AR39" s="75">
        <f>SIM_BASE!H56</f>
        <v>424.03717387474865</v>
      </c>
      <c r="AS39" s="74">
        <f>SIM_BASE!K56</f>
        <v>86.893562062591442</v>
      </c>
      <c r="AT39" s="74">
        <f>SIM_BASE!L56</f>
        <v>573.67530466743438</v>
      </c>
      <c r="AU39" s="74">
        <f>SIM_BASE!M56</f>
        <v>57.687631258501206</v>
      </c>
      <c r="AV39" s="95">
        <f t="shared" si="52"/>
        <v>718.25649798852703</v>
      </c>
      <c r="AW39" s="74">
        <f>SIM_BASE!N56</f>
        <v>44.114064597132085</v>
      </c>
      <c r="AX39" s="74">
        <f>SIM_BASE!O56</f>
        <v>4507.2711107106898</v>
      </c>
      <c r="AY39" s="98">
        <f t="shared" si="53"/>
        <v>4551.3851753078216</v>
      </c>
      <c r="AZ39" s="72">
        <f>SIM_BASE!V56</f>
        <v>-71.919864410445598</v>
      </c>
      <c r="BA39" s="72">
        <f>SIM_BASE!W56</f>
        <v>-123.31682638747513</v>
      </c>
      <c r="BB39" s="72">
        <f>SIM_BASE!X56</f>
        <v>-3.5686391322122795</v>
      </c>
      <c r="BC39" s="88">
        <f t="shared" si="54"/>
        <v>-198.80532993013301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-4127.3470014330733</v>
      </c>
      <c r="BJ39" s="72">
        <f t="shared" si="17"/>
        <v>-2.0000000000047749E-3</v>
      </c>
      <c r="BK39" s="72">
        <f t="shared" si="18"/>
        <v>-1.9999999999337206E-3</v>
      </c>
      <c r="BL39" s="72">
        <f t="shared" si="19"/>
        <v>-2.0000000000012222E-3</v>
      </c>
      <c r="BM39" s="88">
        <f t="shared" si="56"/>
        <v>-5.9999999999397176E-3</v>
      </c>
      <c r="BN39" s="73">
        <f t="shared" si="21"/>
        <v>-2.0000000004074536E-3</v>
      </c>
      <c r="BO39" s="74">
        <f>SIM_BASE!AB56</f>
        <v>168928.94836480182</v>
      </c>
      <c r="BP39" s="74">
        <f>SIM_BASE!AC56</f>
        <v>112700.43230049175</v>
      </c>
      <c r="BQ39" s="74">
        <f>SIM_BASE!AD56</f>
        <v>98007.679926025696</v>
      </c>
      <c r="BR39" s="95">
        <f t="shared" si="58"/>
        <v>118322.80533920442</v>
      </c>
      <c r="BS39" s="75">
        <f>SIM_BASE!AE56</f>
        <v>8463.8434785500795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14.400738711476546</v>
      </c>
      <c r="AO40" s="74">
        <f>SIM_BASE!F63</f>
        <v>485.28632619977799</v>
      </c>
      <c r="AP40" s="74">
        <f>SIM_BASE!G63</f>
        <v>59.86077505044701</v>
      </c>
      <c r="AQ40" s="95">
        <f t="shared" si="57"/>
        <v>559.54783996170158</v>
      </c>
      <c r="AR40" s="75">
        <f>SIM_BASE!H63</f>
        <v>450.11325529672422</v>
      </c>
      <c r="AS40" s="74">
        <f>SIM_BASE!K63</f>
        <v>83.670605786249723</v>
      </c>
      <c r="AT40" s="74">
        <f>SIM_BASE!L63</f>
        <v>619.16317491353141</v>
      </c>
      <c r="AU40" s="74">
        <f>SIM_BASE!M63</f>
        <v>63.90692626556816</v>
      </c>
      <c r="AV40" s="95">
        <f t="shared" si="52"/>
        <v>766.7407069653492</v>
      </c>
      <c r="AW40" s="74">
        <f>SIM_BASE!N63</f>
        <v>44.1392331973842</v>
      </c>
      <c r="AX40" s="74">
        <f>SIM_BASE!O63</f>
        <v>4918.1409217936616</v>
      </c>
      <c r="AY40" s="98">
        <f t="shared" si="53"/>
        <v>4962.2801549910455</v>
      </c>
      <c r="AZ40" s="72">
        <f>SIM_BASE!V63</f>
        <v>-69.268867074773183</v>
      </c>
      <c r="BA40" s="72">
        <f>SIM_BASE!W63</f>
        <v>-133.87584871375336</v>
      </c>
      <c r="BB40" s="72">
        <f>SIM_BASE!X63</f>
        <v>-4.0451512151211766</v>
      </c>
      <c r="BC40" s="88">
        <f t="shared" si="54"/>
        <v>-207.18986700364769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-4512.1658996943215</v>
      </c>
      <c r="BJ40" s="72">
        <f t="shared" ref="BJ40:BJ74" si="68">AN40-AS40-AZ40-BE40</f>
        <v>-1.999999999990564E-3</v>
      </c>
      <c r="BK40" s="72">
        <f t="shared" ref="BK40:BK74" si="69">AO40-AT40-BA40-BF40</f>
        <v>-2.0000000000616183E-3</v>
      </c>
      <c r="BL40" s="72">
        <f t="shared" ref="BL40:BL74" si="70">AP40-AU40-BB40-BG40</f>
        <v>-1.9999999999728004E-3</v>
      </c>
      <c r="BM40" s="88">
        <f t="shared" si="56"/>
        <v>-6.0000000000249827E-3</v>
      </c>
      <c r="BN40" s="73">
        <f t="shared" ref="BN40:BN74" si="71">AR40-AW40-AX40-BD40-BI40</f>
        <v>-2.0000000004074536E-3</v>
      </c>
      <c r="BO40" s="74">
        <f>SIM_BASE!AB63</f>
        <v>193778.28325335647</v>
      </c>
      <c r="BP40" s="74">
        <f>SIM_BASE!AC63</f>
        <v>113229.05987182008</v>
      </c>
      <c r="BQ40" s="74">
        <f>SIM_BASE!AD63</f>
        <v>96892.535936110915</v>
      </c>
      <c r="BR40" s="95">
        <f t="shared" si="58"/>
        <v>120657.36677350053</v>
      </c>
      <c r="BS40" s="75">
        <f>SIM_BASE!AE63</f>
        <v>8728.2935547881862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13.711861939500036</v>
      </c>
      <c r="AO41" s="74">
        <f>SIM_BASE!F70</f>
        <v>525.96036748274162</v>
      </c>
      <c r="AP41" s="74">
        <f>SIM_BASE!G70</f>
        <v>66.752610218638267</v>
      </c>
      <c r="AQ41" s="95">
        <f t="shared" si="57"/>
        <v>606.42483964088001</v>
      </c>
      <c r="AR41" s="75">
        <f>SIM_BASE!H70</f>
        <v>479.92672908227939</v>
      </c>
      <c r="AS41" s="74">
        <f>SIM_BASE!K70</f>
        <v>79.896260909396858</v>
      </c>
      <c r="AT41" s="74">
        <f>SIM_BASE!L70</f>
        <v>671.34129987970971</v>
      </c>
      <c r="AU41" s="74">
        <f>SIM_BASE!M70</f>
        <v>71.301589621213964</v>
      </c>
      <c r="AV41" s="95">
        <f t="shared" si="52"/>
        <v>822.53915041032042</v>
      </c>
      <c r="AW41" s="74">
        <f>SIM_BASE!N70</f>
        <v>44.24797817052044</v>
      </c>
      <c r="AX41" s="74">
        <f>SIM_BASE!O70</f>
        <v>5394.247860252106</v>
      </c>
      <c r="AY41" s="98">
        <f t="shared" si="53"/>
        <v>5438.4958384226265</v>
      </c>
      <c r="AZ41" s="72">
        <f>SIM_BASE!V70</f>
        <v>-66.183398969896828</v>
      </c>
      <c r="BA41" s="72">
        <f>SIM_BASE!W70</f>
        <v>-145.37993239696806</v>
      </c>
      <c r="BB41" s="72">
        <f>SIM_BASE!X70</f>
        <v>-4.5479794025757965</v>
      </c>
      <c r="BC41" s="88">
        <f t="shared" si="54"/>
        <v>-216.11131076944068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5"/>
        <v>3.0000000000000001E-3</v>
      </c>
      <c r="BI41" s="75">
        <f>SIM_BASE!U70</f>
        <v>-4958.5681093403473</v>
      </c>
      <c r="BJ41" s="72">
        <f t="shared" si="68"/>
        <v>-1.999999999990564E-3</v>
      </c>
      <c r="BK41" s="72">
        <f t="shared" si="69"/>
        <v>-2.0000000000331966E-3</v>
      </c>
      <c r="BL41" s="72">
        <f t="shared" si="70"/>
        <v>-1.9999999998999698E-3</v>
      </c>
      <c r="BM41" s="88">
        <f t="shared" si="56"/>
        <v>-5.9999999999237304E-3</v>
      </c>
      <c r="BN41" s="73">
        <f t="shared" si="71"/>
        <v>-2.0000000004074536E-3</v>
      </c>
      <c r="BO41" s="74">
        <f>SIM_BASE!AB70</f>
        <v>224592.66356248854</v>
      </c>
      <c r="BP41" s="74">
        <f>SIM_BASE!AC70</f>
        <v>113061.14317018271</v>
      </c>
      <c r="BQ41" s="74">
        <f>SIM_BASE!AD70</f>
        <v>94989.761952169632</v>
      </c>
      <c r="BR41" s="95">
        <f t="shared" si="58"/>
        <v>122328.09811279873</v>
      </c>
      <c r="BS41" s="75">
        <f>SIM_BASE!AE70</f>
        <v>9002.4238658236427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12.957914439384043</v>
      </c>
      <c r="AO42" s="74">
        <f>SIM_BASE!F77</f>
        <v>573.13779680710559</v>
      </c>
      <c r="AP42" s="74">
        <f>SIM_BASE!G77</f>
        <v>75.041066112518251</v>
      </c>
      <c r="AQ42" s="95">
        <f t="shared" si="57"/>
        <v>661.13677735900785</v>
      </c>
      <c r="AR42" s="75">
        <f>SIM_BASE!H77</f>
        <v>514.04067220571767</v>
      </c>
      <c r="AS42" s="74">
        <f>SIM_BASE!K77</f>
        <v>75.727030312762338</v>
      </c>
      <c r="AT42" s="74">
        <f>SIM_BASE!L77</f>
        <v>731.43265363501246</v>
      </c>
      <c r="AU42" s="74">
        <f>SIM_BASE!M77</f>
        <v>80.12300090296668</v>
      </c>
      <c r="AV42" s="95">
        <f t="shared" si="52"/>
        <v>887.28268485074136</v>
      </c>
      <c r="AW42" s="74">
        <f>SIM_BASE!N77</f>
        <v>44.443632041068014</v>
      </c>
      <c r="AX42" s="74">
        <f>SIM_BASE!O77</f>
        <v>5948.8051791145008</v>
      </c>
      <c r="AY42" s="98">
        <f t="shared" si="53"/>
        <v>5993.2488111555685</v>
      </c>
      <c r="AZ42" s="72">
        <f>SIM_BASE!V77</f>
        <v>-62.768115873378441</v>
      </c>
      <c r="BA42" s="72">
        <f>SIM_BASE!W77</f>
        <v>-158.29385682790743</v>
      </c>
      <c r="BB42" s="72">
        <f>SIM_BASE!X77</f>
        <v>-5.0809347904484232</v>
      </c>
      <c r="BC42" s="88">
        <f t="shared" si="54"/>
        <v>-226.14290749173429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5"/>
        <v>3.0000000000000001E-3</v>
      </c>
      <c r="BI42" s="75">
        <f>SIM_BASE!U77</f>
        <v>-5479.2071389498506</v>
      </c>
      <c r="BJ42" s="72">
        <f t="shared" si="68"/>
        <v>-1.9999999998555609E-3</v>
      </c>
      <c r="BK42" s="72">
        <f t="shared" si="69"/>
        <v>-1.9999999994363407E-3</v>
      </c>
      <c r="BL42" s="72">
        <f t="shared" si="70"/>
        <v>-2.000000000005663E-3</v>
      </c>
      <c r="BM42" s="88">
        <f t="shared" si="56"/>
        <v>-5.9999999992975646E-3</v>
      </c>
      <c r="BN42" s="73">
        <f t="shared" si="71"/>
        <v>-2.0000000004074536E-3</v>
      </c>
      <c r="BO42" s="74">
        <f>SIM_BASE!AB77</f>
        <v>262707.01981001551</v>
      </c>
      <c r="BP42" s="74">
        <f>SIM_BASE!AC77</f>
        <v>112163.95720089329</v>
      </c>
      <c r="BQ42" s="74">
        <f>SIM_BASE!AD77</f>
        <v>92349.382031165587</v>
      </c>
      <c r="BR42" s="95">
        <f t="shared" si="58"/>
        <v>123223.08864670951</v>
      </c>
      <c r="BS42" s="75">
        <f>SIM_BASE!AE77</f>
        <v>9286.5960581203217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12.145977342114699</v>
      </c>
      <c r="AO43" s="74">
        <f>SIM_BASE!F84</f>
        <v>628.00197832366371</v>
      </c>
      <c r="AP43" s="74">
        <f>SIM_BASE!G84</f>
        <v>86.292173626488633</v>
      </c>
      <c r="AQ43" s="95">
        <f t="shared" si="57"/>
        <v>726.4401292922671</v>
      </c>
      <c r="AR43" s="75">
        <f>SIM_BASE!H84</f>
        <v>553.80325446806137</v>
      </c>
      <c r="AS43" s="74">
        <f>SIM_BASE!K84</f>
        <v>71.272574929209227</v>
      </c>
      <c r="AT43" s="74">
        <f>SIM_BASE!L84</f>
        <v>800.9416111051811</v>
      </c>
      <c r="AU43" s="74">
        <f>SIM_BASE!M84</f>
        <v>89.498733617986716</v>
      </c>
      <c r="AV43" s="95">
        <f t="shared" si="52"/>
        <v>961.71291965237697</v>
      </c>
      <c r="AW43" s="74">
        <f>SIM_BASE!N84</f>
        <v>44.417050462133076</v>
      </c>
      <c r="AX43" s="74">
        <f>SIM_BASE!O84</f>
        <v>6634.738887102043</v>
      </c>
      <c r="AY43" s="98">
        <f t="shared" si="53"/>
        <v>6679.1559375641764</v>
      </c>
      <c r="AZ43" s="72">
        <f>SIM_BASE!V84</f>
        <v>-59.125597587094397</v>
      </c>
      <c r="BA43" s="72">
        <f>SIM_BASE!W84</f>
        <v>-172.93863278151724</v>
      </c>
      <c r="BB43" s="72">
        <f>SIM_BASE!X84</f>
        <v>-3.2055599914981063</v>
      </c>
      <c r="BC43" s="88">
        <f t="shared" si="54"/>
        <v>-235.26979036010977</v>
      </c>
      <c r="BD43" s="73">
        <f>SIM_BASE!Y84</f>
        <v>1E-3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5"/>
        <v>3.0000000000000001E-3</v>
      </c>
      <c r="BI43" s="75">
        <f>SIM_BASE!U84</f>
        <v>-6125.3516830961125</v>
      </c>
      <c r="BJ43" s="72">
        <f t="shared" si="68"/>
        <v>-2.0000000001326726E-3</v>
      </c>
      <c r="BK43" s="72">
        <f t="shared" si="69"/>
        <v>-2.0000000001468834E-3</v>
      </c>
      <c r="BL43" s="72">
        <f t="shared" si="70"/>
        <v>-1.9999999999759091E-3</v>
      </c>
      <c r="BM43" s="88">
        <f t="shared" si="56"/>
        <v>-6.000000000255465E-3</v>
      </c>
      <c r="BN43" s="73">
        <f t="shared" si="71"/>
        <v>-2.000000002226443E-3</v>
      </c>
      <c r="BO43" s="74">
        <f>SIM_BASE!AB84</f>
        <v>310636.77696858934</v>
      </c>
      <c r="BP43" s="74">
        <f>SIM_BASE!AC84</f>
        <v>110745.20668457274</v>
      </c>
      <c r="BQ43" s="74">
        <f>SIM_BASE!AD84</f>
        <v>90724.016066200973</v>
      </c>
      <c r="BR43" s="95">
        <f t="shared" si="58"/>
        <v>123695.96928784344</v>
      </c>
      <c r="BS43" s="75">
        <f>SIM_BASE!AE84</f>
        <v>9581.1936023550406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11.287839653951409</v>
      </c>
      <c r="AO44" s="74">
        <f>SIM_BASE!F91</f>
        <v>692.25794249069622</v>
      </c>
      <c r="AP44" s="74">
        <f>SIM_BASE!G91</f>
        <v>101.50654006956593</v>
      </c>
      <c r="AQ44" s="95">
        <f t="shared" ref="AQ44" si="72">SUM(AN44:AP44)</f>
        <v>805.05232221421363</v>
      </c>
      <c r="AR44" s="75">
        <f>SIM_BASE!H91</f>
        <v>599.93211202870157</v>
      </c>
      <c r="AS44" s="74">
        <f>SIM_BASE!K91</f>
        <v>66.546448441891599</v>
      </c>
      <c r="AT44" s="74">
        <f>SIM_BASE!L91</f>
        <v>881.01053019495021</v>
      </c>
      <c r="AU44" s="74">
        <f>SIM_BASE!M91</f>
        <v>99.374870743595196</v>
      </c>
      <c r="AV44" s="95">
        <f t="shared" ref="AV44" si="73">SUM(AS44:AU44)</f>
        <v>1046.9318493804369</v>
      </c>
      <c r="AW44" s="74">
        <f>SIM_BASE!N91</f>
        <v>44.260906905010756</v>
      </c>
      <c r="AX44" s="74">
        <f>SIM_BASE!O91</f>
        <v>7481.3795432909828</v>
      </c>
      <c r="AY44" s="98">
        <f t="shared" ref="AY44" si="74">SUM(AW44:AX44)</f>
        <v>7525.6404501959933</v>
      </c>
      <c r="AZ44" s="72">
        <f>SIM_BASE!V91</f>
        <v>-55.257608787940192</v>
      </c>
      <c r="BA44" s="72">
        <f>SIM_BASE!W91</f>
        <v>-188.75158770425401</v>
      </c>
      <c r="BB44" s="72">
        <f>SIM_BASE!X91</f>
        <v>2.1326693259707139</v>
      </c>
      <c r="BC44" s="88">
        <f t="shared" ref="BC44" si="75">SUM(AZ44:BB44)</f>
        <v>-241.8765271662235</v>
      </c>
      <c r="BD44" s="73">
        <f>SIM_BASE!Y91</f>
        <v>-117.23893829524401</v>
      </c>
      <c r="BE44" s="72">
        <f>SIM_BASE!R91</f>
        <v>1E-3</v>
      </c>
      <c r="BF44" s="72">
        <f>SIM_BASE!S91</f>
        <v>1E-3</v>
      </c>
      <c r="BG44" s="72">
        <f>SIM_BASE!T91</f>
        <v>1E-3</v>
      </c>
      <c r="BH44" s="88">
        <f t="shared" ref="BH44" si="76">SUM(BE44:BG44)</f>
        <v>3.0000000000000001E-3</v>
      </c>
      <c r="BI44" s="75">
        <f>SIM_BASE!U91</f>
        <v>-6808.4673998720482</v>
      </c>
      <c r="BJ44" s="72">
        <f t="shared" ref="BJ44" si="77">AN44-AS44-AZ44-BE44</f>
        <v>-1.9999999999976694E-3</v>
      </c>
      <c r="BK44" s="72">
        <f t="shared" ref="BK44" si="78">AO44-AT44-BA44-BF44</f>
        <v>-1.9999999999763532E-3</v>
      </c>
      <c r="BL44" s="72">
        <f t="shared" ref="BL44" si="79">AP44-AU44-BB44-BG44</f>
        <v>-1.99999999998035E-3</v>
      </c>
      <c r="BM44" s="88">
        <f t="shared" ref="BM44" si="80">SUM(BJ44:BL44)</f>
        <v>-5.9999999999543726E-3</v>
      </c>
      <c r="BN44" s="73">
        <f t="shared" ref="BN44" si="81">AR44-AW44-AX44-BD44-BI44</f>
        <v>-1.9999999994979589E-3</v>
      </c>
      <c r="BO44" s="74">
        <f>SIM_BASE!AB91</f>
        <v>371481.61531077768</v>
      </c>
      <c r="BP44" s="74">
        <f>SIM_BASE!AC91</f>
        <v>108847.98244879144</v>
      </c>
      <c r="BQ44" s="74">
        <f>SIM_BASE!AD91</f>
        <v>90044.320591901764</v>
      </c>
      <c r="BR44" s="95">
        <f>SUMPRODUCT(BO44:BQ44,AS44:AU44)/AV44</f>
        <v>123756.99878166856</v>
      </c>
      <c r="BS44" s="75">
        <f>SIM_BASE!AE91</f>
        <v>9886.6033211592476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89.05341848328132</v>
      </c>
      <c r="AO46" s="74">
        <f>SIM_BASE!F15</f>
        <v>86.125504141509253</v>
      </c>
      <c r="AP46" s="74">
        <f>SIM_BASE!G15</f>
        <v>6.9974938925982082</v>
      </c>
      <c r="AQ46" s="95">
        <f t="shared" si="57"/>
        <v>182.17641651738879</v>
      </c>
      <c r="AR46" s="75">
        <f>SIM_BASE!H15</f>
        <v>423.05826879736992</v>
      </c>
      <c r="AS46" s="74">
        <f>SIM_BASE!K15</f>
        <v>70.765091414396466</v>
      </c>
      <c r="AT46" s="74">
        <f>SIM_BASE!L15</f>
        <v>84.954183894917875</v>
      </c>
      <c r="AU46" s="74">
        <f>SIM_BASE!M15</f>
        <v>7.6663944242671489</v>
      </c>
      <c r="AV46" s="95">
        <f t="shared" si="52"/>
        <v>163.38566973358149</v>
      </c>
      <c r="AW46" s="74">
        <f>SIM_BASE!N15</f>
        <v>45.030893312510969</v>
      </c>
      <c r="AX46" s="74">
        <f>SIM_BASE!O15</f>
        <v>1319.4490566314998</v>
      </c>
      <c r="AY46" s="98">
        <f t="shared" si="53"/>
        <v>1364.4799499440107</v>
      </c>
      <c r="AZ46" s="72">
        <f>SIM_BASE!V15</f>
        <v>18.289327068884838</v>
      </c>
      <c r="BA46" s="72">
        <f>SIM_BASE!W15</f>
        <v>1.1723202465913702</v>
      </c>
      <c r="BB46" s="72">
        <f>SIM_BASE!X15</f>
        <v>-0.66790053166893937</v>
      </c>
      <c r="BC46" s="88">
        <f t="shared" si="54"/>
        <v>18.793746783807268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-941.42068114664085</v>
      </c>
      <c r="BJ46" s="72">
        <f t="shared" si="68"/>
        <v>-1.9999999999834586E-3</v>
      </c>
      <c r="BK46" s="72">
        <f t="shared" si="69"/>
        <v>-1.9999999999921183E-3</v>
      </c>
      <c r="BL46" s="72">
        <f t="shared" si="70"/>
        <v>-2.0000000000013332E-3</v>
      </c>
      <c r="BM46" s="88">
        <f t="shared" si="56"/>
        <v>-5.9999999999769101E-3</v>
      </c>
      <c r="BN46" s="73">
        <f t="shared" si="71"/>
        <v>-1.9999999999527063E-3</v>
      </c>
      <c r="BO46" s="74">
        <f>SIM_BASE!AB15</f>
        <v>130289.90785359708</v>
      </c>
      <c r="BP46" s="74">
        <f>SIM_BASE!AC15</f>
        <v>93845.630446187133</v>
      </c>
      <c r="BQ46" s="74">
        <f>SIM_BASE!AD15</f>
        <v>97125.033163083048</v>
      </c>
      <c r="BR46" s="95">
        <f t="shared" si="58"/>
        <v>109784.13852475389</v>
      </c>
      <c r="BS46" s="75">
        <f>SIM_BASE!AE15</f>
        <v>7387.7308134384975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88.247412860277294</v>
      </c>
      <c r="AO47" s="74">
        <f>SIM_BASE!F22</f>
        <v>92.208947570304957</v>
      </c>
      <c r="AP47" s="74">
        <f>SIM_BASE!G22</f>
        <v>7.0491214898556418</v>
      </c>
      <c r="AQ47" s="95">
        <f t="shared" si="57"/>
        <v>187.50548192043792</v>
      </c>
      <c r="AR47" s="75">
        <f>SIM_BASE!H22</f>
        <v>434.74822936575561</v>
      </c>
      <c r="AS47" s="74">
        <f>SIM_BASE!K22</f>
        <v>82.229634104639203</v>
      </c>
      <c r="AT47" s="74">
        <f>SIM_BASE!L22</f>
        <v>92.088559880761949</v>
      </c>
      <c r="AU47" s="74">
        <f>SIM_BASE!M22</f>
        <v>7.8370743343390696</v>
      </c>
      <c r="AV47" s="95">
        <f t="shared" si="52"/>
        <v>182.1552683197402</v>
      </c>
      <c r="AW47" s="74">
        <f>SIM_BASE!N22</f>
        <v>45.793347214033986</v>
      </c>
      <c r="AX47" s="74">
        <f>SIM_BASE!O22</f>
        <v>1356.6872343969249</v>
      </c>
      <c r="AY47" s="98">
        <f t="shared" si="53"/>
        <v>1402.4805816109588</v>
      </c>
      <c r="AZ47" s="72">
        <f>SIM_BASE!V22</f>
        <v>6.0187787556381815</v>
      </c>
      <c r="BA47" s="72">
        <f>SIM_BASE!W22</f>
        <v>0.12138768954301773</v>
      </c>
      <c r="BB47" s="72">
        <f>SIM_BASE!X22</f>
        <v>-0.78695284448342839</v>
      </c>
      <c r="BC47" s="88">
        <f t="shared" si="54"/>
        <v>5.3532136006977709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-967.7313522452032</v>
      </c>
      <c r="BJ47" s="72">
        <f t="shared" si="68"/>
        <v>-2.0000000000909282E-3</v>
      </c>
      <c r="BK47" s="72">
        <f t="shared" si="69"/>
        <v>-2.0000000000092435E-3</v>
      </c>
      <c r="BL47" s="72">
        <f t="shared" si="70"/>
        <v>-1.9999999999994458E-3</v>
      </c>
      <c r="BM47" s="88">
        <f t="shared" si="56"/>
        <v>-6.0000000000996175E-3</v>
      </c>
      <c r="BN47" s="73">
        <f t="shared" si="71"/>
        <v>-1.9999999999527063E-3</v>
      </c>
      <c r="BO47" s="74">
        <f>SIM_BASE!AB22</f>
        <v>129071.2904734094</v>
      </c>
      <c r="BP47" s="74">
        <f>SIM_BASE!AC22</f>
        <v>100779.53322921583</v>
      </c>
      <c r="BQ47" s="74">
        <f>SIM_BASE!AD22</f>
        <v>95085.248271760109</v>
      </c>
      <c r="BR47" s="95">
        <f t="shared" si="58"/>
        <v>113306.17784906595</v>
      </c>
      <c r="BS47" s="75">
        <f>SIM_BASE!AE22</f>
        <v>7595.8167345828797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90.925257404629875</v>
      </c>
      <c r="AO48" s="74">
        <f>SIM_BASE!F29</f>
        <v>97.563226087572303</v>
      </c>
      <c r="AP48" s="74">
        <f>SIM_BASE!G29</f>
        <v>7.4747803724059345</v>
      </c>
      <c r="AQ48" s="95">
        <f t="shared" si="57"/>
        <v>195.96326386460814</v>
      </c>
      <c r="AR48" s="75">
        <f>SIM_BASE!H29</f>
        <v>451.46523578632292</v>
      </c>
      <c r="AS48" s="74">
        <f>SIM_BASE!K29</f>
        <v>86.049636233697868</v>
      </c>
      <c r="AT48" s="74">
        <f>SIM_BASE!L29</f>
        <v>97.575627122825068</v>
      </c>
      <c r="AU48" s="74">
        <f>SIM_BASE!M29</f>
        <v>8.5023167675078977</v>
      </c>
      <c r="AV48" s="95">
        <f t="shared" si="52"/>
        <v>192.12758012403083</v>
      </c>
      <c r="AW48" s="74">
        <f>SIM_BASE!N29</f>
        <v>48.54711942359156</v>
      </c>
      <c r="AX48" s="74">
        <f>SIM_BASE!O29</f>
        <v>1435.4040400033441</v>
      </c>
      <c r="AY48" s="98">
        <f t="shared" si="53"/>
        <v>1483.9511594269356</v>
      </c>
      <c r="AZ48" s="72">
        <f>SIM_BASE!V29</f>
        <v>4.876621170931986</v>
      </c>
      <c r="BA48" s="72">
        <f>SIM_BASE!W29</f>
        <v>-1.1401035252750623E-2</v>
      </c>
      <c r="BB48" s="72">
        <f>SIM_BASE!X29</f>
        <v>-1.026536395101961</v>
      </c>
      <c r="BC48" s="88">
        <f t="shared" si="54"/>
        <v>3.8386837405772747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-1032.4849236406128</v>
      </c>
      <c r="BJ48" s="72">
        <f t="shared" si="68"/>
        <v>-1.9999999999790177E-3</v>
      </c>
      <c r="BK48" s="72">
        <f t="shared" si="69"/>
        <v>-2.0000000000141909E-3</v>
      </c>
      <c r="BL48" s="72">
        <f t="shared" si="70"/>
        <v>-2.0000000000021103E-3</v>
      </c>
      <c r="BM48" s="88">
        <f t="shared" si="56"/>
        <v>-5.999999999995319E-3</v>
      </c>
      <c r="BN48" s="73">
        <f t="shared" si="71"/>
        <v>-1.9999999999527063E-3</v>
      </c>
      <c r="BO48" s="74">
        <f>SIM_BASE!AB29</f>
        <v>136530.14984379557</v>
      </c>
      <c r="BP48" s="74">
        <f>SIM_BASE!AC29</f>
        <v>105710.56508706162</v>
      </c>
      <c r="BQ48" s="74">
        <f>SIM_BASE!AD29</f>
        <v>97710.248237477746</v>
      </c>
      <c r="BR48" s="95">
        <f t="shared" si="58"/>
        <v>119159.92424427815</v>
      </c>
      <c r="BS48" s="75">
        <f>SIM_BASE!AE29</f>
        <v>7839.6772675392349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93.709419597620482</v>
      </c>
      <c r="AO49" s="74">
        <f>SIM_BASE!F36</f>
        <v>103.04889981084577</v>
      </c>
      <c r="AP49" s="74">
        <f>SIM_BASE!G36</f>
        <v>7.9983614724363434</v>
      </c>
      <c r="AQ49" s="95">
        <f t="shared" si="57"/>
        <v>204.75668088090259</v>
      </c>
      <c r="AR49" s="75">
        <f>SIM_BASE!H36</f>
        <v>470.46985156341196</v>
      </c>
      <c r="AS49" s="74">
        <f>SIM_BASE!K36</f>
        <v>89.972661339772827</v>
      </c>
      <c r="AT49" s="74">
        <f>SIM_BASE!L36</f>
        <v>104.89915747077555</v>
      </c>
      <c r="AU49" s="74">
        <f>SIM_BASE!M36</f>
        <v>9.2867608393639678</v>
      </c>
      <c r="AV49" s="95">
        <f t="shared" si="52"/>
        <v>204.15857964991235</v>
      </c>
      <c r="AW49" s="74">
        <f>SIM_BASE!N36</f>
        <v>50.843327350376896</v>
      </c>
      <c r="AX49" s="74">
        <f>SIM_BASE!O36</f>
        <v>1511.4290064386032</v>
      </c>
      <c r="AY49" s="98">
        <f t="shared" si="53"/>
        <v>1562.2723337889802</v>
      </c>
      <c r="AZ49" s="72">
        <f>SIM_BASE!V36</f>
        <v>3.737758257847656</v>
      </c>
      <c r="BA49" s="72">
        <f>SIM_BASE!W36</f>
        <v>-1.8492576599297905</v>
      </c>
      <c r="BB49" s="72">
        <f>SIM_BASE!X36</f>
        <v>-1.2873993669276231</v>
      </c>
      <c r="BC49" s="88">
        <f t="shared" si="54"/>
        <v>0.60110123099024237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-1091.8014822255682</v>
      </c>
      <c r="BJ49" s="72">
        <f t="shared" si="68"/>
        <v>-2.0000000000016662E-3</v>
      </c>
      <c r="BK49" s="72">
        <f t="shared" si="69"/>
        <v>-1.999999999990564E-3</v>
      </c>
      <c r="BL49" s="72">
        <f t="shared" si="70"/>
        <v>-2.0000000000012222E-3</v>
      </c>
      <c r="BM49" s="88">
        <f t="shared" si="56"/>
        <v>-5.9999999999934524E-3</v>
      </c>
      <c r="BN49" s="73">
        <f t="shared" si="71"/>
        <v>-1.9999999999527063E-3</v>
      </c>
      <c r="BO49" s="74">
        <f>SIM_BASE!AB36</f>
        <v>144196.06789611236</v>
      </c>
      <c r="BP49" s="74">
        <f>SIM_BASE!AC36</f>
        <v>108883.09445134744</v>
      </c>
      <c r="BQ49" s="74">
        <f>SIM_BASE!AD36</f>
        <v>99496.012215417664</v>
      </c>
      <c r="BR49" s="95">
        <f t="shared" si="58"/>
        <v>124018.51819028816</v>
      </c>
      <c r="BS49" s="75">
        <f>SIM_BASE!AE36</f>
        <v>8090.9149452663642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96.754847858637731</v>
      </c>
      <c r="AO50" s="74">
        <f>SIM_BASE!F43</f>
        <v>109.18742946190459</v>
      </c>
      <c r="AP50" s="74">
        <f>SIM_BASE!G43</f>
        <v>8.6288439407179833</v>
      </c>
      <c r="AQ50" s="95">
        <f t="shared" si="57"/>
        <v>214.57112126126029</v>
      </c>
      <c r="AR50" s="75">
        <f>SIM_BASE!H43</f>
        <v>491.7649645186371</v>
      </c>
      <c r="AS50" s="74">
        <f>SIM_BASE!K43</f>
        <v>93.805015013962503</v>
      </c>
      <c r="AT50" s="74">
        <f>SIM_BASE!L43</f>
        <v>113.78001882261742</v>
      </c>
      <c r="AU50" s="74">
        <f>SIM_BASE!M43</f>
        <v>10.226372468334752</v>
      </c>
      <c r="AV50" s="95">
        <f t="shared" si="52"/>
        <v>217.81140630491467</v>
      </c>
      <c r="AW50" s="74">
        <f>SIM_BASE!N43</f>
        <v>52.840779826487193</v>
      </c>
      <c r="AX50" s="74">
        <f>SIM_BASE!O43</f>
        <v>1592.235662168704</v>
      </c>
      <c r="AY50" s="98">
        <f t="shared" si="53"/>
        <v>1645.0764419951913</v>
      </c>
      <c r="AZ50" s="72">
        <f>SIM_BASE!V43</f>
        <v>2.9508328446752192</v>
      </c>
      <c r="BA50" s="72">
        <f>SIM_BASE!W43</f>
        <v>-4.5915893607128178</v>
      </c>
      <c r="BB50" s="72">
        <f>SIM_BASE!X43</f>
        <v>-1.5965285276167691</v>
      </c>
      <c r="BC50" s="88">
        <f t="shared" si="54"/>
        <v>-3.2372850436543676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-1153.3104774765541</v>
      </c>
      <c r="BJ50" s="72">
        <f t="shared" si="68"/>
        <v>-1.9999999999910081E-3</v>
      </c>
      <c r="BK50" s="72">
        <f t="shared" si="69"/>
        <v>-2.0000000000180975E-3</v>
      </c>
      <c r="BL50" s="72">
        <f t="shared" si="70"/>
        <v>-1.9999999999994458E-3</v>
      </c>
      <c r="BM50" s="88">
        <f t="shared" si="56"/>
        <v>-6.0000000000085514E-3</v>
      </c>
      <c r="BN50" s="73">
        <f t="shared" si="71"/>
        <v>-1.9999999999527063E-3</v>
      </c>
      <c r="BO50" s="74">
        <f>SIM_BASE!AB43</f>
        <v>152479.3517389466</v>
      </c>
      <c r="BP50" s="74">
        <f>SIM_BASE!AC43</f>
        <v>110944.67213970267</v>
      </c>
      <c r="BQ50" s="74">
        <f>SIM_BASE!AD43</f>
        <v>100375.40140328932</v>
      </c>
      <c r="BR50" s="95">
        <f t="shared" si="58"/>
        <v>128336.21286936964</v>
      </c>
      <c r="BS50" s="75">
        <f>SIM_BASE!AE43</f>
        <v>8337.2769086864719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99.825390789155762</v>
      </c>
      <c r="AO51" s="74">
        <f>SIM_BASE!F50</f>
        <v>116.32101558563699</v>
      </c>
      <c r="AP51" s="74">
        <f>SIM_BASE!G50</f>
        <v>9.3784367149099932</v>
      </c>
      <c r="AQ51" s="95">
        <f t="shared" si="57"/>
        <v>225.52484308970273</v>
      </c>
      <c r="AR51" s="75">
        <f>SIM_BASE!H50</f>
        <v>516.19940852541583</v>
      </c>
      <c r="AS51" s="74">
        <f>SIM_BASE!K50</f>
        <v>97.88344341165363</v>
      </c>
      <c r="AT51" s="74">
        <f>SIM_BASE!L50</f>
        <v>124.10376268650336</v>
      </c>
      <c r="AU51" s="74">
        <f>SIM_BASE!M50</f>
        <v>11.363083153992786</v>
      </c>
      <c r="AV51" s="95">
        <f t="shared" si="52"/>
        <v>233.35028925214979</v>
      </c>
      <c r="AW51" s="74">
        <f>SIM_BASE!N50</f>
        <v>54.468187583634403</v>
      </c>
      <c r="AX51" s="74">
        <f>SIM_BASE!O50</f>
        <v>1678.5687575690713</v>
      </c>
      <c r="AY51" s="98">
        <f t="shared" si="53"/>
        <v>1733.0369451527058</v>
      </c>
      <c r="AZ51" s="72">
        <f>SIM_BASE!V50</f>
        <v>1.9429473775021169</v>
      </c>
      <c r="BA51" s="72">
        <f>SIM_BASE!W50</f>
        <v>-7.781747100866391</v>
      </c>
      <c r="BB51" s="72">
        <f>SIM_BASE!X50</f>
        <v>-1.9836464390827948</v>
      </c>
      <c r="BC51" s="88">
        <f t="shared" si="54"/>
        <v>-7.8224461624470685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-1216.8365366272897</v>
      </c>
      <c r="BJ51" s="72">
        <f t="shared" si="68"/>
        <v>-1.9999999999852349E-3</v>
      </c>
      <c r="BK51" s="72">
        <f t="shared" si="69"/>
        <v>-1.9999999999825704E-3</v>
      </c>
      <c r="BL51" s="72">
        <f t="shared" si="70"/>
        <v>-1.9999999999981135E-3</v>
      </c>
      <c r="BM51" s="88">
        <f t="shared" si="56"/>
        <v>-5.9999999999659189E-3</v>
      </c>
      <c r="BN51" s="73">
        <f t="shared" si="71"/>
        <v>-2.00000000018008E-3</v>
      </c>
      <c r="BO51" s="74">
        <f>SIM_BASE!AB50</f>
        <v>160865.20493437469</v>
      </c>
      <c r="BP51" s="74">
        <f>SIM_BASE!AC50</f>
        <v>112233.89848276874</v>
      </c>
      <c r="BQ51" s="74">
        <f>SIM_BASE!AD50</f>
        <v>100319.07696954638</v>
      </c>
      <c r="BR51" s="95">
        <f t="shared" si="58"/>
        <v>132053.07522470722</v>
      </c>
      <c r="BS51" s="75">
        <f>SIM_BASE!AE50</f>
        <v>8593.0670817627888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102.98658737002762</v>
      </c>
      <c r="AO52" s="74">
        <f>SIM_BASE!F57</f>
        <v>124.6210376248859</v>
      </c>
      <c r="AP52" s="74">
        <f>SIM_BASE!G57</f>
        <v>10.283449458867112</v>
      </c>
      <c r="AQ52" s="95">
        <f t="shared" si="57"/>
        <v>237.89107445378065</v>
      </c>
      <c r="AR52" s="75">
        <f>SIM_BASE!H57</f>
        <v>544.07451999778755</v>
      </c>
      <c r="AS52" s="74">
        <f>SIM_BASE!K57</f>
        <v>102.10536271131862</v>
      </c>
      <c r="AT52" s="74">
        <f>SIM_BASE!L57</f>
        <v>136.08812409598568</v>
      </c>
      <c r="AU52" s="74">
        <f>SIM_BASE!M57</f>
        <v>12.717486153712084</v>
      </c>
      <c r="AV52" s="95">
        <f t="shared" si="52"/>
        <v>250.91097296101637</v>
      </c>
      <c r="AW52" s="74">
        <f>SIM_BASE!N57</f>
        <v>55.724489111962704</v>
      </c>
      <c r="AX52" s="74">
        <f>SIM_BASE!O57</f>
        <v>1770.0926522436323</v>
      </c>
      <c r="AY52" s="98">
        <f t="shared" si="53"/>
        <v>1825.8171413555949</v>
      </c>
      <c r="AZ52" s="72">
        <f>SIM_BASE!V57</f>
        <v>0.88222465870898448</v>
      </c>
      <c r="BA52" s="72">
        <f>SIM_BASE!W57</f>
        <v>-11.466086471099798</v>
      </c>
      <c r="BB52" s="72">
        <f>SIM_BASE!X57</f>
        <v>-2.4330366948449722</v>
      </c>
      <c r="BC52" s="88">
        <f t="shared" si="54"/>
        <v>-13.016898507235785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-1281.7416213578074</v>
      </c>
      <c r="BJ52" s="72">
        <f t="shared" si="68"/>
        <v>-1.9999999999829035E-3</v>
      </c>
      <c r="BK52" s="72">
        <f t="shared" si="69"/>
        <v>-1.9999999999781295E-3</v>
      </c>
      <c r="BL52" s="72">
        <f t="shared" si="70"/>
        <v>-1.9999999999994458E-3</v>
      </c>
      <c r="BM52" s="88">
        <f t="shared" si="56"/>
        <v>-5.9999999999604788E-3</v>
      </c>
      <c r="BN52" s="73">
        <f t="shared" si="71"/>
        <v>-1.9999999999527063E-3</v>
      </c>
      <c r="BO52" s="74">
        <f>SIM_BASE!AB57</f>
        <v>169483.97719861753</v>
      </c>
      <c r="BP52" s="74">
        <f>SIM_BASE!AC57</f>
        <v>112686.8755775406</v>
      </c>
      <c r="BQ52" s="74">
        <f>SIM_BASE!AD57</f>
        <v>99345.251014986396</v>
      </c>
      <c r="BR52" s="95">
        <f t="shared" si="58"/>
        <v>135123.58557827875</v>
      </c>
      <c r="BS52" s="75">
        <f>SIM_BASE!AE57</f>
        <v>8858.6517888491217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99.09063114135985</v>
      </c>
      <c r="AO53" s="74">
        <f>SIM_BASE!F64</f>
        <v>134.42123405229927</v>
      </c>
      <c r="AP53" s="74">
        <f>SIM_BASE!G64</f>
        <v>11.375500171625509</v>
      </c>
      <c r="AQ53" s="95">
        <f t="shared" ref="AQ53:AQ87" si="82">SUM(AN53:AP53)</f>
        <v>244.88736536528461</v>
      </c>
      <c r="AR53" s="75">
        <f>SIM_BASE!H64</f>
        <v>577.13702438722999</v>
      </c>
      <c r="AS53" s="74">
        <f>SIM_BASE!K64</f>
        <v>99.192329352383467</v>
      </c>
      <c r="AT53" s="74">
        <f>SIM_BASE!L64</f>
        <v>150.03401225347037</v>
      </c>
      <c r="AU53" s="74">
        <f>SIM_BASE!M64</f>
        <v>14.367110031113356</v>
      </c>
      <c r="AV53" s="95">
        <f t="shared" ref="AV53:AV87" si="83">SUM(AS53:AU53)</f>
        <v>263.59345163696719</v>
      </c>
      <c r="AW53" s="74">
        <f>SIM_BASE!N64</f>
        <v>59.364457016743408</v>
      </c>
      <c r="AX53" s="74">
        <f>SIM_BASE!O64</f>
        <v>1851.6149467467485</v>
      </c>
      <c r="AY53" s="98">
        <f t="shared" ref="AY53:AY87" si="84">SUM(AW53:AX53)</f>
        <v>1910.979403763492</v>
      </c>
      <c r="AZ53" s="72">
        <f>SIM_BASE!V64</f>
        <v>-0.10069821102360051</v>
      </c>
      <c r="BA53" s="72">
        <f>SIM_BASE!W64</f>
        <v>-15.611778201170996</v>
      </c>
      <c r="BB53" s="72">
        <f>SIM_BASE!X64</f>
        <v>-2.9906098594878467</v>
      </c>
      <c r="BC53" s="88">
        <f t="shared" ref="BC53:BC87" si="85">SUM(AZ53:BB53)</f>
        <v>-18.703086271682441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86">SUM(BE53:BG53)</f>
        <v>3.0000000000000001E-3</v>
      </c>
      <c r="BI53" s="75">
        <f>SIM_BASE!U64</f>
        <v>-1333.841379376262</v>
      </c>
      <c r="BJ53" s="72">
        <f t="shared" si="68"/>
        <v>-2.0000000000165849E-3</v>
      </c>
      <c r="BK53" s="72">
        <f t="shared" si="69"/>
        <v>-2.0000000001006981E-3</v>
      </c>
      <c r="BL53" s="72">
        <f t="shared" si="70"/>
        <v>-1.9999999999998899E-3</v>
      </c>
      <c r="BM53" s="88">
        <f t="shared" ref="BM53:BM87" si="87">SUM(BJ53:BL53)</f>
        <v>-6.0000000001171729E-3</v>
      </c>
      <c r="BN53" s="73">
        <f t="shared" si="71"/>
        <v>-1.9999999997253326E-3</v>
      </c>
      <c r="BO53" s="74">
        <f>SIM_BASE!AB64</f>
        <v>194149.90388024825</v>
      </c>
      <c r="BP53" s="74">
        <f>SIM_BASE!AC64</f>
        <v>113335.21067042855</v>
      </c>
      <c r="BQ53" s="74">
        <f>SIM_BASE!AD64</f>
        <v>98230.058460249609</v>
      </c>
      <c r="BR53" s="95">
        <f t="shared" ref="BR53:BR87" si="88">SUMPRODUCT(BO53:BQ53,AS53:AU53)/AV53</f>
        <v>142923.12430449441</v>
      </c>
      <c r="BS53" s="75">
        <f>SIM_BASE!AE64</f>
        <v>9123.0330200687822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94.787892234957312</v>
      </c>
      <c r="AO54" s="74">
        <f>SIM_BASE!F71</f>
        <v>145.67760747081113</v>
      </c>
      <c r="AP54" s="74">
        <f>SIM_BASE!G71</f>
        <v>12.689244697079092</v>
      </c>
      <c r="AQ54" s="95">
        <f t="shared" si="82"/>
        <v>253.15474440284751</v>
      </c>
      <c r="AR54" s="75">
        <f>SIM_BASE!H71</f>
        <v>615.0158880959757</v>
      </c>
      <c r="AS54" s="74">
        <f>SIM_BASE!K71</f>
        <v>95.068253009071455</v>
      </c>
      <c r="AT54" s="74">
        <f>SIM_BASE!L71</f>
        <v>166.51122664749346</v>
      </c>
      <c r="AU54" s="74">
        <f>SIM_BASE!M71</f>
        <v>16.362895234386915</v>
      </c>
      <c r="AV54" s="95">
        <f t="shared" si="83"/>
        <v>277.94237489095184</v>
      </c>
      <c r="AW54" s="74">
        <f>SIM_BASE!N71</f>
        <v>63.27639924825165</v>
      </c>
      <c r="AX54" s="74">
        <f>SIM_BASE!O71</f>
        <v>1944.7095658015669</v>
      </c>
      <c r="AY54" s="98">
        <f t="shared" si="84"/>
        <v>2007.9859650498186</v>
      </c>
      <c r="AZ54" s="72">
        <f>SIM_BASE!V71</f>
        <v>-0.27936077411413096</v>
      </c>
      <c r="BA54" s="72">
        <f>SIM_BASE!W71</f>
        <v>-20.832619176682364</v>
      </c>
      <c r="BB54" s="72">
        <f>SIM_BASE!X71</f>
        <v>-3.6726505373078226</v>
      </c>
      <c r="BC54" s="88">
        <f t="shared" si="85"/>
        <v>-24.78463048810432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86"/>
        <v>3.0000000000000001E-3</v>
      </c>
      <c r="BI54" s="75">
        <f>SIM_BASE!U71</f>
        <v>-1392.9690769538427</v>
      </c>
      <c r="BJ54" s="72">
        <f t="shared" si="68"/>
        <v>-2.0000000000124354E-3</v>
      </c>
      <c r="BK54" s="72">
        <f t="shared" si="69"/>
        <v>-1.9999999999692477E-3</v>
      </c>
      <c r="BL54" s="72">
        <f t="shared" si="70"/>
        <v>-2.0000000000007781E-3</v>
      </c>
      <c r="BM54" s="88">
        <f t="shared" si="87"/>
        <v>-5.9999999999824612E-3</v>
      </c>
      <c r="BN54" s="73">
        <f t="shared" si="71"/>
        <v>-2.00000000018008E-3</v>
      </c>
      <c r="BO54" s="74">
        <f>SIM_BASE!AB71</f>
        <v>225653.10992924939</v>
      </c>
      <c r="BP54" s="74">
        <f>SIM_BASE!AC71</f>
        <v>113146.7352215655</v>
      </c>
      <c r="BQ54" s="74">
        <f>SIM_BASE!AD71</f>
        <v>96327.929252574875</v>
      </c>
      <c r="BR54" s="95">
        <f t="shared" si="88"/>
        <v>150638.6079160182</v>
      </c>
      <c r="BS54" s="75">
        <f>SIM_BASE!AE71</f>
        <v>9397.093188519566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89.645029201953577</v>
      </c>
      <c r="AO55" s="74">
        <f>SIM_BASE!F78</f>
        <v>158.77734087640258</v>
      </c>
      <c r="AP55" s="74">
        <f>SIM_BASE!G78</f>
        <v>14.270773869066081</v>
      </c>
      <c r="AQ55" s="95">
        <f t="shared" si="82"/>
        <v>262.69314394742224</v>
      </c>
      <c r="AR55" s="75">
        <f>SIM_BASE!H78</f>
        <v>658.32348431571654</v>
      </c>
      <c r="AS55" s="74">
        <f>SIM_BASE!K78</f>
        <v>90.601111440238128</v>
      </c>
      <c r="AT55" s="74">
        <f>SIM_BASE!L78</f>
        <v>185.80364197068087</v>
      </c>
      <c r="AU55" s="74">
        <f>SIM_BASE!M78</f>
        <v>18.792978082464458</v>
      </c>
      <c r="AV55" s="95">
        <f t="shared" si="83"/>
        <v>295.19773149338346</v>
      </c>
      <c r="AW55" s="74">
        <f>SIM_BASE!N78</f>
        <v>67.218735868970668</v>
      </c>
      <c r="AX55" s="74">
        <f>SIM_BASE!O78</f>
        <v>2048.6290485974559</v>
      </c>
      <c r="AY55" s="98">
        <f t="shared" si="84"/>
        <v>2115.8477844664267</v>
      </c>
      <c r="AZ55" s="72">
        <f>SIM_BASE!V78</f>
        <v>-0.95508223828455563</v>
      </c>
      <c r="BA55" s="72">
        <f>SIM_BASE!W78</f>
        <v>-27.025301094278305</v>
      </c>
      <c r="BB55" s="72">
        <f>SIM_BASE!X78</f>
        <v>-4.5212042133983763</v>
      </c>
      <c r="BC55" s="88">
        <f t="shared" si="85"/>
        <v>-32.501587545961236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86"/>
        <v>3.0000000000000001E-3</v>
      </c>
      <c r="BI55" s="75">
        <f>SIM_BASE!U78</f>
        <v>-1457.5233001507097</v>
      </c>
      <c r="BJ55" s="72">
        <f t="shared" si="68"/>
        <v>-1.9999999999958931E-3</v>
      </c>
      <c r="BK55" s="72">
        <f t="shared" si="69"/>
        <v>-1.999999999990564E-3</v>
      </c>
      <c r="BL55" s="72">
        <f t="shared" si="70"/>
        <v>-2.000000000000334E-3</v>
      </c>
      <c r="BM55" s="88">
        <f t="shared" si="87"/>
        <v>-5.9999999999867911E-3</v>
      </c>
      <c r="BN55" s="73">
        <f t="shared" si="71"/>
        <v>-2.0000000004074536E-3</v>
      </c>
      <c r="BO55" s="74">
        <f>SIM_BASE!AB78</f>
        <v>263724.07251206244</v>
      </c>
      <c r="BP55" s="74">
        <f>SIM_BASE!AC78</f>
        <v>112248.45320323631</v>
      </c>
      <c r="BQ55" s="74">
        <f>SIM_BASE!AD78</f>
        <v>93689.250813900464</v>
      </c>
      <c r="BR55" s="95">
        <f t="shared" si="88"/>
        <v>157557.32706918273</v>
      </c>
      <c r="BS55" s="75">
        <f>SIM_BASE!AE78</f>
        <v>9681.1989968506168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83.991876358299294</v>
      </c>
      <c r="AO56" s="74">
        <f>SIM_BASE!F85</f>
        <v>174.03472938800041</v>
      </c>
      <c r="AP56" s="74">
        <f>SIM_BASE!G85</f>
        <v>16.415365511443145</v>
      </c>
      <c r="AQ56" s="95">
        <f t="shared" si="82"/>
        <v>274.44197125774286</v>
      </c>
      <c r="AR56" s="75">
        <f>SIM_BASE!H85</f>
        <v>708.81096823418227</v>
      </c>
      <c r="AS56" s="74">
        <f>SIM_BASE!K85</f>
        <v>85.638478627778198</v>
      </c>
      <c r="AT56" s="74">
        <f>SIM_BASE!L85</f>
        <v>208.56770881012795</v>
      </c>
      <c r="AU56" s="74">
        <f>SIM_BASE!M85</f>
        <v>21.448844227463944</v>
      </c>
      <c r="AV56" s="95">
        <f t="shared" si="83"/>
        <v>315.65503166537007</v>
      </c>
      <c r="AW56" s="74">
        <f>SIM_BASE!N85</f>
        <v>72.032183081862001</v>
      </c>
      <c r="AX56" s="74">
        <f>SIM_BASE!O85</f>
        <v>2180.4046761492177</v>
      </c>
      <c r="AY56" s="98">
        <f t="shared" si="84"/>
        <v>2252.4368592310798</v>
      </c>
      <c r="AZ56" s="72">
        <f>SIM_BASE!V85</f>
        <v>-1.645602269478978</v>
      </c>
      <c r="BA56" s="72">
        <f>SIM_BASE!W85</f>
        <v>-34.531979422127499</v>
      </c>
      <c r="BB56" s="72">
        <f>SIM_BASE!X85</f>
        <v>-5.0324787160207949</v>
      </c>
      <c r="BC56" s="88">
        <f t="shared" si="85"/>
        <v>-41.210060407627275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86"/>
        <v>3.0000000000000001E-3</v>
      </c>
      <c r="BI56" s="75">
        <f>SIM_BASE!U85</f>
        <v>-1543.6248909968974</v>
      </c>
      <c r="BJ56" s="72">
        <f t="shared" si="68"/>
        <v>-1.9999999999266152E-3</v>
      </c>
      <c r="BK56" s="72">
        <f t="shared" si="69"/>
        <v>-2.000000000040302E-3</v>
      </c>
      <c r="BL56" s="72">
        <f t="shared" si="70"/>
        <v>-2.0000000000038867E-3</v>
      </c>
      <c r="BM56" s="88">
        <f t="shared" si="87"/>
        <v>-5.9999999999708039E-3</v>
      </c>
      <c r="BN56" s="73">
        <f t="shared" si="71"/>
        <v>-1.9999999999527063E-3</v>
      </c>
      <c r="BO56" s="74">
        <f>SIM_BASE!AB85</f>
        <v>311516.3016993624</v>
      </c>
      <c r="BP56" s="74">
        <f>SIM_BASE!AC85</f>
        <v>110844.04372232189</v>
      </c>
      <c r="BQ56" s="74">
        <f>SIM_BASE!AD85</f>
        <v>92066.996066200969</v>
      </c>
      <c r="BR56" s="95">
        <f t="shared" si="88"/>
        <v>164011.32832787299</v>
      </c>
      <c r="BS56" s="75">
        <f>SIM_BASE!AE85</f>
        <v>9975.7188884828211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78.028017874039236</v>
      </c>
      <c r="AO57" s="74">
        <f>SIM_BASE!F92</f>
        <v>191.91843681951701</v>
      </c>
      <c r="AP57" s="74">
        <f>SIM_BASE!G92</f>
        <v>19.312962837022042</v>
      </c>
      <c r="AQ57" s="95">
        <f t="shared" ref="AQ57" si="89">SUM(AN57:AP57)</f>
        <v>289.25941753057828</v>
      </c>
      <c r="AR57" s="75">
        <f>SIM_BASE!H92</f>
        <v>767.35279504958999</v>
      </c>
      <c r="AS57" s="74">
        <f>SIM_BASE!K92</f>
        <v>80.177993400927676</v>
      </c>
      <c r="AT57" s="74">
        <f>SIM_BASE!L92</f>
        <v>235.36303813247955</v>
      </c>
      <c r="AU57" s="74">
        <f>SIM_BASE!M92</f>
        <v>24.327911265754981</v>
      </c>
      <c r="AV57" s="95">
        <f t="shared" ref="AV57" si="90">SUM(AS57:AU57)</f>
        <v>339.86894279916226</v>
      </c>
      <c r="AW57" s="74">
        <f>SIM_BASE!N92</f>
        <v>77.60773694827796</v>
      </c>
      <c r="AX57" s="74">
        <f>SIM_BASE!O92</f>
        <v>2346.9648131241215</v>
      </c>
      <c r="AY57" s="98">
        <f t="shared" ref="AY57" si="91">SUM(AW57:AX57)</f>
        <v>2424.5725500723993</v>
      </c>
      <c r="AZ57" s="72">
        <f>SIM_BASE!V92</f>
        <v>-2.1489755268884516</v>
      </c>
      <c r="BA57" s="72">
        <f>SIM_BASE!W92</f>
        <v>-43.443601312962492</v>
      </c>
      <c r="BB57" s="72">
        <f>SIM_BASE!X92</f>
        <v>-5.0139484287329434</v>
      </c>
      <c r="BC57" s="88">
        <f t="shared" ref="BC57" si="92">SUM(AZ57:BB57)</f>
        <v>-50.606525268583887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1E-3</v>
      </c>
      <c r="BH57" s="88">
        <f t="shared" ref="BH57" si="93">SUM(BE57:BG57)</f>
        <v>3.0000000000000001E-3</v>
      </c>
      <c r="BI57" s="75">
        <f>SIM_BASE!U92</f>
        <v>-1657.2187550228093</v>
      </c>
      <c r="BJ57" s="72">
        <f t="shared" ref="BJ57" si="94">AN57-AS57-AZ57-BE57</f>
        <v>-1.9999999999883436E-3</v>
      </c>
      <c r="BK57" s="72">
        <f t="shared" ref="BK57" si="95">AO57-AT57-BA57-BF57</f>
        <v>-2.000000000040302E-3</v>
      </c>
      <c r="BL57" s="72">
        <f t="shared" ref="BL57" si="96">AP57-AU57-BB57-BG57</f>
        <v>-1.9999999999958931E-3</v>
      </c>
      <c r="BM57" s="88">
        <f t="shared" ref="BM57" si="97">SUM(BJ57:BL57)</f>
        <v>-6.0000000000245387E-3</v>
      </c>
      <c r="BN57" s="73">
        <f t="shared" ref="BN57" si="98">AR57-AW57-AX57-BD57-BI57</f>
        <v>-2.00000000018008E-3</v>
      </c>
      <c r="BO57" s="74">
        <f>SIM_BASE!AB92</f>
        <v>372172.26839383238</v>
      </c>
      <c r="BP57" s="74">
        <f>SIM_BASE!AC92</f>
        <v>108973.15480783067</v>
      </c>
      <c r="BQ57" s="74">
        <f>SIM_BASE!AD92</f>
        <v>91389.023514800705</v>
      </c>
      <c r="BR57" s="95">
        <f t="shared" ref="BR57" si="99">SUMPRODUCT(BO57:BQ57,AS57:AU57)/AV57</f>
        <v>169805.40219168074</v>
      </c>
      <c r="BS57" s="75">
        <f>SIM_BASE!AE92</f>
        <v>10281.04586452916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56.27126901157385</v>
      </c>
      <c r="AO59" s="74">
        <f>SIM_BASE!F16</f>
        <v>61.815253185339657</v>
      </c>
      <c r="AP59" s="74">
        <f>SIM_BASE!G16</f>
        <v>5.6423821593108974</v>
      </c>
      <c r="AQ59" s="95">
        <f t="shared" si="82"/>
        <v>123.7289043562244</v>
      </c>
      <c r="AR59" s="75">
        <f>SIM_BASE!H16</f>
        <v>316.08454882285571</v>
      </c>
      <c r="AS59" s="74">
        <f>SIM_BASE!K16</f>
        <v>55.010602358267022</v>
      </c>
      <c r="AT59" s="74">
        <f>SIM_BASE!L16</f>
        <v>71.281679544793718</v>
      </c>
      <c r="AU59" s="74">
        <f>SIM_BASE!M16</f>
        <v>7.3710017491664255</v>
      </c>
      <c r="AV59" s="95">
        <f t="shared" si="83"/>
        <v>133.66328365222716</v>
      </c>
      <c r="AW59" s="74">
        <f>SIM_BASE!N16</f>
        <v>22.136785618512974</v>
      </c>
      <c r="AX59" s="74">
        <f>SIM_BASE!O16</f>
        <v>907.1386595088884</v>
      </c>
      <c r="AY59" s="98">
        <f t="shared" si="84"/>
        <v>929.27544512740133</v>
      </c>
      <c r="AZ59" s="72">
        <f>SIM_BASE!V16</f>
        <v>1.2616666533068361</v>
      </c>
      <c r="BA59" s="72">
        <f>SIM_BASE!W16</f>
        <v>-9.4654263594540637</v>
      </c>
      <c r="BB59" s="72">
        <f>SIM_BASE!X16</f>
        <v>-1.727619589855496</v>
      </c>
      <c r="BC59" s="88">
        <f t="shared" si="85"/>
        <v>-9.9313792960027243</v>
      </c>
      <c r="BD59" s="73">
        <f>SIM_BASE!Y16</f>
        <v>-8.5813355736015584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-604.6075607309441</v>
      </c>
      <c r="BJ59" s="72">
        <f t="shared" si="68"/>
        <v>-2.0000000000083276E-3</v>
      </c>
      <c r="BK59" s="72">
        <f t="shared" si="69"/>
        <v>-1.9999999999976694E-3</v>
      </c>
      <c r="BL59" s="72">
        <f t="shared" si="70"/>
        <v>-2.0000000000320864E-3</v>
      </c>
      <c r="BM59" s="88">
        <f t="shared" si="87"/>
        <v>-6.0000000000380834E-3</v>
      </c>
      <c r="BN59" s="73">
        <f t="shared" si="71"/>
        <v>-2.0000000000663931E-3</v>
      </c>
      <c r="BO59" s="74">
        <f>SIM_BASE!AB16</f>
        <v>127574.87218691394</v>
      </c>
      <c r="BP59" s="74">
        <f>SIM_BASE!AC16</f>
        <v>95046.83156291538</v>
      </c>
      <c r="BQ59" s="74">
        <f>SIM_BASE!AD16</f>
        <v>96362.515488739213</v>
      </c>
      <c r="BR59" s="95">
        <f t="shared" si="88"/>
        <v>108506.66112583337</v>
      </c>
      <c r="BS59" s="75">
        <f>SIM_BASE!AE16</f>
        <v>7729.3731175741177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57.269344727150369</v>
      </c>
      <c r="AO60" s="74">
        <f>SIM_BASE!F23</f>
        <v>66.036435519434491</v>
      </c>
      <c r="AP60" s="74">
        <f>SIM_BASE!G23</f>
        <v>5.6743750433833524</v>
      </c>
      <c r="AQ60" s="95">
        <f t="shared" si="82"/>
        <v>128.98015528996822</v>
      </c>
      <c r="AR60" s="75">
        <f>SIM_BASE!H23</f>
        <v>325.88210574545258</v>
      </c>
      <c r="AS60" s="74">
        <f>SIM_BASE!K23</f>
        <v>60.464801247496062</v>
      </c>
      <c r="AT60" s="74">
        <f>SIM_BASE!L23</f>
        <v>76.036324325124752</v>
      </c>
      <c r="AU60" s="74">
        <f>SIM_BASE!M23</f>
        <v>7.4156847884450183</v>
      </c>
      <c r="AV60" s="95">
        <f t="shared" si="83"/>
        <v>143.91681036106584</v>
      </c>
      <c r="AW60" s="74">
        <f>SIM_BASE!N23</f>
        <v>22.307649903905052</v>
      </c>
      <c r="AX60" s="74">
        <f>SIM_BASE!O23</f>
        <v>951.90627551429225</v>
      </c>
      <c r="AY60" s="98">
        <f t="shared" si="84"/>
        <v>974.21392541819728</v>
      </c>
      <c r="AZ60" s="72">
        <f>SIM_BASE!V23</f>
        <v>-3.1944565203456761</v>
      </c>
      <c r="BA60" s="72">
        <f>SIM_BASE!W23</f>
        <v>-9.9988888056902443</v>
      </c>
      <c r="BB60" s="72">
        <f>SIM_BASE!X23</f>
        <v>-1.7403097450616647</v>
      </c>
      <c r="BC60" s="88">
        <f t="shared" si="85"/>
        <v>-14.933655071097586</v>
      </c>
      <c r="BD60" s="73">
        <f>SIM_BASE!Y23</f>
        <v>-3.4383516937695338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-644.89146797897524</v>
      </c>
      <c r="BJ60" s="72">
        <f t="shared" si="68"/>
        <v>-2.0000000000176535E-3</v>
      </c>
      <c r="BK60" s="72">
        <f t="shared" si="69"/>
        <v>-2.0000000000172094E-3</v>
      </c>
      <c r="BL60" s="72">
        <f t="shared" si="70"/>
        <v>-2.0000000000012222E-3</v>
      </c>
      <c r="BM60" s="88">
        <f t="shared" si="87"/>
        <v>-6.000000000036085E-3</v>
      </c>
      <c r="BN60" s="73">
        <f t="shared" si="71"/>
        <v>-1.9999999999527063E-3</v>
      </c>
      <c r="BO60" s="74">
        <f>SIM_BASE!AB23</f>
        <v>131935.071173798</v>
      </c>
      <c r="BP60" s="74">
        <f>SIM_BASE!AC23</f>
        <v>102051.00499700123</v>
      </c>
      <c r="BQ60" s="74">
        <f>SIM_BASE!AD23</f>
        <v>94323.447453774759</v>
      </c>
      <c r="BR60" s="95">
        <f t="shared" si="88"/>
        <v>114208.22962234096</v>
      </c>
      <c r="BS60" s="75">
        <f>SIM_BASE!AE23</f>
        <v>7937.3969726260075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59.013038367170459</v>
      </c>
      <c r="AO61" s="74">
        <f>SIM_BASE!F30</f>
        <v>69.214718262875579</v>
      </c>
      <c r="AP61" s="74">
        <f>SIM_BASE!G30</f>
        <v>6.0230930433870702</v>
      </c>
      <c r="AQ61" s="95">
        <f t="shared" si="82"/>
        <v>134.25084967343309</v>
      </c>
      <c r="AR61" s="75">
        <f>SIM_BASE!H30</f>
        <v>339.0735748174472</v>
      </c>
      <c r="AS61" s="74">
        <f>SIM_BASE!K30</f>
        <v>62.207145835283868</v>
      </c>
      <c r="AT61" s="74">
        <f>SIM_BASE!L30</f>
        <v>79.781905361201964</v>
      </c>
      <c r="AU61" s="74">
        <f>SIM_BASE!M30</f>
        <v>7.867252904126615</v>
      </c>
      <c r="AV61" s="95">
        <f t="shared" si="83"/>
        <v>149.85630410061245</v>
      </c>
      <c r="AW61" s="74">
        <f>SIM_BASE!N30</f>
        <v>22.675238401187254</v>
      </c>
      <c r="AX61" s="74">
        <f>SIM_BASE!O30</f>
        <v>1001.6579507906697</v>
      </c>
      <c r="AY61" s="98">
        <f t="shared" si="84"/>
        <v>1024.3331891918569</v>
      </c>
      <c r="AZ61" s="72">
        <f>SIM_BASE!V30</f>
        <v>-3.1931074681134057</v>
      </c>
      <c r="BA61" s="72">
        <f>SIM_BASE!W30</f>
        <v>-10.566187098326385</v>
      </c>
      <c r="BB61" s="72">
        <f>SIM_BASE!X30</f>
        <v>-1.8431598607395423</v>
      </c>
      <c r="BC61" s="88">
        <f t="shared" si="85"/>
        <v>-15.602454427179332</v>
      </c>
      <c r="BD61" s="73">
        <f>SIM_BASE!Y30</f>
        <v>1E-3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-685.25861437440983</v>
      </c>
      <c r="BJ61" s="72">
        <f t="shared" si="68"/>
        <v>-2.0000000000025544E-3</v>
      </c>
      <c r="BK61" s="72">
        <f t="shared" si="69"/>
        <v>-2.0000000000012222E-3</v>
      </c>
      <c r="BL61" s="72">
        <f t="shared" si="70"/>
        <v>-2.0000000000025544E-3</v>
      </c>
      <c r="BM61" s="88">
        <f t="shared" si="87"/>
        <v>-6.000000000006331E-3</v>
      </c>
      <c r="BN61" s="73">
        <f t="shared" si="71"/>
        <v>-1.9999999998390194E-3</v>
      </c>
      <c r="BO61" s="74">
        <f>SIM_BASE!AB30</f>
        <v>139383.31297350256</v>
      </c>
      <c r="BP61" s="74">
        <f>SIM_BASE!AC30</f>
        <v>105559.59462040066</v>
      </c>
      <c r="BQ61" s="74">
        <f>SIM_BASE!AD30</f>
        <v>96948.714671579059</v>
      </c>
      <c r="BR61" s="95">
        <f t="shared" si="88"/>
        <v>119148.16549981688</v>
      </c>
      <c r="BS61" s="75">
        <f>SIM_BASE!AE30</f>
        <v>8181.1999988829921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60.794422552406274</v>
      </c>
      <c r="AO62" s="74">
        <f>SIM_BASE!F37</f>
        <v>72.993060430120465</v>
      </c>
      <c r="AP62" s="74">
        <f>SIM_BASE!G37</f>
        <v>6.4466715243355805</v>
      </c>
      <c r="AQ62" s="95">
        <f t="shared" si="82"/>
        <v>140.23415450686232</v>
      </c>
      <c r="AR62" s="75">
        <f>SIM_BASE!H37</f>
        <v>354.21275710500686</v>
      </c>
      <c r="AS62" s="74">
        <f>SIM_BASE!K37</f>
        <v>64.002484962682018</v>
      </c>
      <c r="AT62" s="74">
        <f>SIM_BASE!L37</f>
        <v>84.068894452035664</v>
      </c>
      <c r="AU62" s="74">
        <f>SIM_BASE!M37</f>
        <v>8.4145598815983362</v>
      </c>
      <c r="AV62" s="95">
        <f t="shared" si="83"/>
        <v>156.48593929631602</v>
      </c>
      <c r="AW62" s="74">
        <f>SIM_BASE!N37</f>
        <v>22.966038672899575</v>
      </c>
      <c r="AX62" s="74">
        <f>SIM_BASE!O37</f>
        <v>1054.8642753725035</v>
      </c>
      <c r="AY62" s="98">
        <f t="shared" si="84"/>
        <v>1077.8303140454032</v>
      </c>
      <c r="AZ62" s="72">
        <f>SIM_BASE!V37</f>
        <v>-3.2070624102757335</v>
      </c>
      <c r="BA62" s="72">
        <f>SIM_BASE!W37</f>
        <v>-11.074834021915205</v>
      </c>
      <c r="BB62" s="72">
        <f>SIM_BASE!X37</f>
        <v>-1.9668883572627545</v>
      </c>
      <c r="BC62" s="88">
        <f t="shared" si="85"/>
        <v>-16.248784789453694</v>
      </c>
      <c r="BD62" s="73">
        <f>SIM_BASE!Y37</f>
        <v>1E-3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-723.61655694039632</v>
      </c>
      <c r="BJ62" s="72">
        <f t="shared" si="68"/>
        <v>-2.000000000010548E-3</v>
      </c>
      <c r="BK62" s="72">
        <f t="shared" si="69"/>
        <v>-1.9999999999941167E-3</v>
      </c>
      <c r="BL62" s="72">
        <f t="shared" si="70"/>
        <v>-2.0000000000012222E-3</v>
      </c>
      <c r="BM62" s="88">
        <f t="shared" si="87"/>
        <v>-6.0000000000058869E-3</v>
      </c>
      <c r="BN62" s="73">
        <f t="shared" si="71"/>
        <v>-1.9999999998390194E-3</v>
      </c>
      <c r="BO62" s="74">
        <f>SIM_BASE!AB37</f>
        <v>147030.74838871555</v>
      </c>
      <c r="BP62" s="74">
        <f>SIM_BASE!AC37</f>
        <v>108467.31578783177</v>
      </c>
      <c r="BQ62" s="74">
        <f>SIM_BASE!AD37</f>
        <v>98734.960094605776</v>
      </c>
      <c r="BR62" s="95">
        <f t="shared" si="88"/>
        <v>123716.36650835218</v>
      </c>
      <c r="BS62" s="75">
        <f>SIM_BASE!AE37</f>
        <v>8432.3864703638083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62.722413550914446</v>
      </c>
      <c r="AO63" s="74">
        <f>SIM_BASE!F44</f>
        <v>77.400947802589442</v>
      </c>
      <c r="AP63" s="74">
        <f>SIM_BASE!G44</f>
        <v>6.9569036775865154</v>
      </c>
      <c r="AQ63" s="95">
        <f t="shared" si="82"/>
        <v>147.08026503109042</v>
      </c>
      <c r="AR63" s="75">
        <f>SIM_BASE!H44</f>
        <v>371.16423067529746</v>
      </c>
      <c r="AS63" s="74">
        <f>SIM_BASE!K44</f>
        <v>65.717417296781306</v>
      </c>
      <c r="AT63" s="74">
        <f>SIM_BASE!L44</f>
        <v>89.043012683287657</v>
      </c>
      <c r="AU63" s="74">
        <f>SIM_BASE!M44</f>
        <v>9.0760109776724072</v>
      </c>
      <c r="AV63" s="95">
        <f t="shared" si="83"/>
        <v>163.83644095774139</v>
      </c>
      <c r="AW63" s="74">
        <f>SIM_BASE!N44</f>
        <v>23.207077190003542</v>
      </c>
      <c r="AX63" s="74">
        <f>SIM_BASE!O44</f>
        <v>1112.9872355787929</v>
      </c>
      <c r="AY63" s="98">
        <f t="shared" si="84"/>
        <v>1136.1943127687964</v>
      </c>
      <c r="AZ63" s="72">
        <f>SIM_BASE!V44</f>
        <v>-2.994003745866892</v>
      </c>
      <c r="BA63" s="72">
        <f>SIM_BASE!W44</f>
        <v>-11.64106488069819</v>
      </c>
      <c r="BB63" s="72">
        <f>SIM_BASE!X44</f>
        <v>-2.1181073000858941</v>
      </c>
      <c r="BC63" s="88">
        <f t="shared" si="85"/>
        <v>-16.753175926650975</v>
      </c>
      <c r="BD63" s="73">
        <f>SIM_BASE!Y44</f>
        <v>1E-3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-765.02908209349914</v>
      </c>
      <c r="BJ63" s="72">
        <f t="shared" si="68"/>
        <v>-1.9999999999683596E-3</v>
      </c>
      <c r="BK63" s="72">
        <f t="shared" si="69"/>
        <v>-2.0000000000243148E-3</v>
      </c>
      <c r="BL63" s="72">
        <f t="shared" si="70"/>
        <v>-1.9999999999976694E-3</v>
      </c>
      <c r="BM63" s="88">
        <f t="shared" si="87"/>
        <v>-5.9999999999903438E-3</v>
      </c>
      <c r="BN63" s="73">
        <f t="shared" si="71"/>
        <v>-1.9999999998390194E-3</v>
      </c>
      <c r="BO63" s="74">
        <f>SIM_BASE!AB44</f>
        <v>155278.78625351141</v>
      </c>
      <c r="BP63" s="74">
        <f>SIM_BASE!AC44</f>
        <v>110616.75637665637</v>
      </c>
      <c r="BQ63" s="74">
        <f>SIM_BASE!AD44</f>
        <v>99614.95736872316</v>
      </c>
      <c r="BR63" s="95">
        <f t="shared" si="88"/>
        <v>127921.94678237168</v>
      </c>
      <c r="BS63" s="75">
        <f>SIM_BASE!AE44</f>
        <v>8678.7021641494939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64.644511467713116</v>
      </c>
      <c r="AO64" s="74">
        <f>SIM_BASE!F51</f>
        <v>82.521285161366933</v>
      </c>
      <c r="AP64" s="74">
        <f>SIM_BASE!G51</f>
        <v>7.5676627316143783</v>
      </c>
      <c r="AQ64" s="95">
        <f t="shared" si="82"/>
        <v>154.73345936069441</v>
      </c>
      <c r="AR64" s="75">
        <f>SIM_BASE!H51</f>
        <v>390.54608657245376</v>
      </c>
      <c r="AS64" s="74">
        <f>SIM_BASE!K51</f>
        <v>67.545609714352111</v>
      </c>
      <c r="AT64" s="74">
        <f>SIM_BASE!L51</f>
        <v>94.79669506163691</v>
      </c>
      <c r="AU64" s="74">
        <f>SIM_BASE!M51</f>
        <v>9.8741571163511033</v>
      </c>
      <c r="AV64" s="95">
        <f t="shared" si="83"/>
        <v>172.21646189234013</v>
      </c>
      <c r="AW64" s="74">
        <f>SIM_BASE!N51</f>
        <v>23.307642703944062</v>
      </c>
      <c r="AX64" s="74">
        <f>SIM_BASE!O51</f>
        <v>1174.6272644341591</v>
      </c>
      <c r="AY64" s="98">
        <f t="shared" si="84"/>
        <v>1197.9349071381032</v>
      </c>
      <c r="AZ64" s="72">
        <f>SIM_BASE!V51</f>
        <v>-2.9000982466390046</v>
      </c>
      <c r="BA64" s="72">
        <f>SIM_BASE!W51</f>
        <v>-12.274409900269985</v>
      </c>
      <c r="BB64" s="72">
        <f>SIM_BASE!X51</f>
        <v>-2.305494384736734</v>
      </c>
      <c r="BC64" s="88">
        <f t="shared" si="85"/>
        <v>-17.480002531645724</v>
      </c>
      <c r="BD64" s="73">
        <f>SIM_BASE!Y51</f>
        <v>1E-3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-807.38782056564946</v>
      </c>
      <c r="BJ64" s="72">
        <f t="shared" si="68"/>
        <v>-1.9999999999901199E-3</v>
      </c>
      <c r="BK64" s="72">
        <f t="shared" si="69"/>
        <v>-1.9999999999923404E-3</v>
      </c>
      <c r="BL64" s="72">
        <f t="shared" si="70"/>
        <v>-1.9999999999910081E-3</v>
      </c>
      <c r="BM64" s="88">
        <f t="shared" si="87"/>
        <v>-5.9999999999734684E-3</v>
      </c>
      <c r="BN64" s="73">
        <f t="shared" si="71"/>
        <v>-1.9999999999527063E-3</v>
      </c>
      <c r="BO64" s="74">
        <f>SIM_BASE!AB51</f>
        <v>163517.91589498063</v>
      </c>
      <c r="BP64" s="74">
        <f>SIM_BASE!AC51</f>
        <v>111960.11319953192</v>
      </c>
      <c r="BQ64" s="74">
        <f>SIM_BASE!AD51</f>
        <v>99559.258242839671</v>
      </c>
      <c r="BR64" s="95">
        <f t="shared" si="88"/>
        <v>131470.76387401507</v>
      </c>
      <c r="BS64" s="75">
        <f>SIM_BASE!AE51</f>
        <v>8934.4489323478429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66.650913488184244</v>
      </c>
      <c r="AO65" s="74">
        <f>SIM_BASE!F58</f>
        <v>88.427016724872701</v>
      </c>
      <c r="AP65" s="74">
        <f>SIM_BASE!G58</f>
        <v>8.2993735628546297</v>
      </c>
      <c r="AQ65" s="95">
        <f t="shared" si="82"/>
        <v>163.3773037759116</v>
      </c>
      <c r="AR65" s="75">
        <f>SIM_BASE!H58</f>
        <v>412.65836584888933</v>
      </c>
      <c r="AS65" s="74">
        <f>SIM_BASE!K58</f>
        <v>69.374637153963718</v>
      </c>
      <c r="AT65" s="74">
        <f>SIM_BASE!L58</f>
        <v>101.48581904249633</v>
      </c>
      <c r="AU65" s="74">
        <f>SIM_BASE!M58</f>
        <v>10.833489574937419</v>
      </c>
      <c r="AV65" s="95">
        <f t="shared" si="83"/>
        <v>181.69394577139749</v>
      </c>
      <c r="AW65" s="74">
        <f>SIM_BASE!N58</f>
        <v>23.287191799057759</v>
      </c>
      <c r="AX65" s="74">
        <f>SIM_BASE!O58</f>
        <v>1240.780101094359</v>
      </c>
      <c r="AY65" s="98">
        <f t="shared" si="84"/>
        <v>1264.0672928934168</v>
      </c>
      <c r="AZ65" s="72">
        <f>SIM_BASE!V58</f>
        <v>-2.7227236657794931</v>
      </c>
      <c r="BA65" s="72">
        <f>SIM_BASE!W58</f>
        <v>-13.057802317623624</v>
      </c>
      <c r="BB65" s="72">
        <f>SIM_BASE!X58</f>
        <v>-2.5331160120827936</v>
      </c>
      <c r="BC65" s="88">
        <f t="shared" si="85"/>
        <v>-18.313641995485909</v>
      </c>
      <c r="BD65" s="73">
        <f>SIM_BASE!Y58</f>
        <v>1E-3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-851.40792704452724</v>
      </c>
      <c r="BJ65" s="72">
        <f t="shared" si="68"/>
        <v>-1.9999999999807941E-3</v>
      </c>
      <c r="BK65" s="72">
        <f t="shared" si="69"/>
        <v>-2.0000000000065512E-3</v>
      </c>
      <c r="BL65" s="72">
        <f t="shared" si="70"/>
        <v>-1.999999999995449E-3</v>
      </c>
      <c r="BM65" s="88">
        <f t="shared" si="87"/>
        <v>-5.9999999999827943E-3</v>
      </c>
      <c r="BN65" s="73">
        <f t="shared" si="71"/>
        <v>-2.00000000018008E-3</v>
      </c>
      <c r="BO65" s="74">
        <f>SIM_BASE!AB58</f>
        <v>172092.47035956231</v>
      </c>
      <c r="BP65" s="74">
        <f>SIM_BASE!AC58</f>
        <v>112413.54895534285</v>
      </c>
      <c r="BQ65" s="74">
        <f>SIM_BASE!AD58</f>
        <v>98586.053772412473</v>
      </c>
      <c r="BR65" s="95">
        <f t="shared" si="88"/>
        <v>134375.77491892278</v>
      </c>
      <c r="BS65" s="75">
        <f>SIM_BASE!AE58</f>
        <v>9199.9955334724527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64.047304464229313</v>
      </c>
      <c r="AO66" s="74">
        <f>SIM_BASE!F65</f>
        <v>95.430379766163725</v>
      </c>
      <c r="AP66" s="74">
        <f>SIM_BASE!G65</f>
        <v>9.1812575091069863</v>
      </c>
      <c r="AQ66" s="95">
        <f t="shared" si="82"/>
        <v>168.65894173950002</v>
      </c>
      <c r="AR66" s="75">
        <f>SIM_BASE!H65</f>
        <v>438.81825140338151</v>
      </c>
      <c r="AS66" s="74">
        <f>SIM_BASE!K65</f>
        <v>67.016297291318565</v>
      </c>
      <c r="AT66" s="74">
        <f>SIM_BASE!L65</f>
        <v>109.13282410992946</v>
      </c>
      <c r="AU66" s="74">
        <f>SIM_BASE!M65</f>
        <v>12.004808288444702</v>
      </c>
      <c r="AV66" s="95">
        <f t="shared" si="83"/>
        <v>188.15392968969272</v>
      </c>
      <c r="AW66" s="74">
        <f>SIM_BASE!N65</f>
        <v>23.931994952044221</v>
      </c>
      <c r="AX66" s="74">
        <f>SIM_BASE!O65</f>
        <v>1305.3153250822902</v>
      </c>
      <c r="AY66" s="98">
        <f t="shared" si="84"/>
        <v>1329.2473200343345</v>
      </c>
      <c r="AZ66" s="72">
        <f>SIM_BASE!V65</f>
        <v>-2.967992827089204</v>
      </c>
      <c r="BA66" s="72">
        <f>SIM_BASE!W65</f>
        <v>-13.701444343765724</v>
      </c>
      <c r="BB66" s="72">
        <f>SIM_BASE!X65</f>
        <v>-2.8225507793377096</v>
      </c>
      <c r="BC66" s="88">
        <f t="shared" si="85"/>
        <v>-19.491987950192637</v>
      </c>
      <c r="BD66" s="73">
        <f>SIM_BASE!Y65</f>
        <v>-17.040253861411777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-873.38681476954116</v>
      </c>
      <c r="BJ66" s="72">
        <f t="shared" si="68"/>
        <v>-2.0000000000482956E-3</v>
      </c>
      <c r="BK66" s="72">
        <f t="shared" si="69"/>
        <v>-2.0000000000101039E-3</v>
      </c>
      <c r="BL66" s="72">
        <f t="shared" si="70"/>
        <v>-2.000000000005663E-3</v>
      </c>
      <c r="BM66" s="88">
        <f t="shared" si="87"/>
        <v>-6.0000000000640626E-3</v>
      </c>
      <c r="BN66" s="73">
        <f t="shared" si="71"/>
        <v>-1.9999999999527063E-3</v>
      </c>
      <c r="BO66" s="74">
        <f>SIM_BASE!AB65</f>
        <v>196675.13468198941</v>
      </c>
      <c r="BP66" s="74">
        <f>SIM_BASE!AC65</f>
        <v>113151.33477845948</v>
      </c>
      <c r="BQ66" s="74">
        <f>SIM_BASE!AD65</f>
        <v>97471.345746339095</v>
      </c>
      <c r="BR66" s="95">
        <f t="shared" si="88"/>
        <v>141900.24558707795</v>
      </c>
      <c r="BS66" s="75">
        <f>SIM_BASE!AE65</f>
        <v>9464.3159239951765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60.939784519865619</v>
      </c>
      <c r="AO67" s="74">
        <f>SIM_BASE!F72</f>
        <v>103.40693010123269</v>
      </c>
      <c r="AP67" s="74">
        <f>SIM_BASE!G72</f>
        <v>10.240396918256183</v>
      </c>
      <c r="AQ67" s="95">
        <f t="shared" si="82"/>
        <v>174.58711153935448</v>
      </c>
      <c r="AR67" s="75">
        <f>SIM_BASE!H72</f>
        <v>468.72395831515178</v>
      </c>
      <c r="AS67" s="74">
        <f>SIM_BASE!K72</f>
        <v>64.299821394305397</v>
      </c>
      <c r="AT67" s="74">
        <f>SIM_BASE!L72</f>
        <v>118.17071924793478</v>
      </c>
      <c r="AU67" s="74">
        <f>SIM_BASE!M72</f>
        <v>13.418618794475357</v>
      </c>
      <c r="AV67" s="95">
        <f t="shared" si="83"/>
        <v>195.88915943671552</v>
      </c>
      <c r="AW67" s="74">
        <f>SIM_BASE!N72</f>
        <v>24.565811998856685</v>
      </c>
      <c r="AX67" s="74">
        <f>SIM_BASE!O72</f>
        <v>1376.1847403779989</v>
      </c>
      <c r="AY67" s="98">
        <f t="shared" si="84"/>
        <v>1400.7505523768555</v>
      </c>
      <c r="AZ67" s="72">
        <f>SIM_BASE!V72</f>
        <v>-3.3590368744397843</v>
      </c>
      <c r="BA67" s="72">
        <f>SIM_BASE!W72</f>
        <v>-14.762789146702117</v>
      </c>
      <c r="BB67" s="72">
        <f>SIM_BASE!X72</f>
        <v>-3.177221876219166</v>
      </c>
      <c r="BC67" s="88">
        <f t="shared" si="85"/>
        <v>-21.299047897361064</v>
      </c>
      <c r="BD67" s="73">
        <f>SIM_BASE!Y72</f>
        <v>-40.148261708215756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-891.87633235348778</v>
      </c>
      <c r="BJ67" s="72">
        <f t="shared" si="68"/>
        <v>-1.9999999999941167E-3</v>
      </c>
      <c r="BK67" s="72">
        <f t="shared" si="69"/>
        <v>-1.9999999999781295E-3</v>
      </c>
      <c r="BL67" s="72">
        <f t="shared" si="70"/>
        <v>-2.0000000000083276E-3</v>
      </c>
      <c r="BM67" s="88">
        <f t="shared" si="87"/>
        <v>-5.9999999999805738E-3</v>
      </c>
      <c r="BN67" s="73">
        <f t="shared" si="71"/>
        <v>-2.0000000002937668E-3</v>
      </c>
      <c r="BO67" s="74">
        <f>SIM_BASE!AB72</f>
        <v>226525.05974749106</v>
      </c>
      <c r="BP67" s="74">
        <f>SIM_BASE!AC72</f>
        <v>112924.70885621983</v>
      </c>
      <c r="BQ67" s="74">
        <f>SIM_BASE!AD72</f>
        <v>95569.172664142912</v>
      </c>
      <c r="BR67" s="95">
        <f t="shared" si="88"/>
        <v>149024.6899314285</v>
      </c>
      <c r="BS67" s="75">
        <f>SIM_BASE!AE72</f>
        <v>9738.3218411914913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57.554148063379976</v>
      </c>
      <c r="AO68" s="74">
        <f>SIM_BASE!F79</f>
        <v>112.65729315257249</v>
      </c>
      <c r="AP68" s="74">
        <f>SIM_BASE!G79</f>
        <v>11.516072509494894</v>
      </c>
      <c r="AQ68" s="95">
        <f t="shared" si="82"/>
        <v>181.72751372544738</v>
      </c>
      <c r="AR68" s="75">
        <f>SIM_BASE!H79</f>
        <v>502.89594742857787</v>
      </c>
      <c r="AS68" s="74">
        <f>SIM_BASE!K79</f>
        <v>61.086952056448773</v>
      </c>
      <c r="AT68" s="74">
        <f>SIM_BASE!L79</f>
        <v>128.64096826957615</v>
      </c>
      <c r="AU68" s="74">
        <f>SIM_BASE!M79</f>
        <v>15.128791813546513</v>
      </c>
      <c r="AV68" s="95">
        <f t="shared" si="83"/>
        <v>204.85671213957144</v>
      </c>
      <c r="AW68" s="74">
        <f>SIM_BASE!N79</f>
        <v>25.203342414969246</v>
      </c>
      <c r="AX68" s="74">
        <f>SIM_BASE!O79</f>
        <v>1457.8936799490539</v>
      </c>
      <c r="AY68" s="98">
        <f t="shared" si="84"/>
        <v>1483.0970223640231</v>
      </c>
      <c r="AZ68" s="72">
        <f>SIM_BASE!V79</f>
        <v>-3.5318039930687921</v>
      </c>
      <c r="BA68" s="72">
        <f>SIM_BASE!W79</f>
        <v>-15.982675117003661</v>
      </c>
      <c r="BB68" s="72">
        <f>SIM_BASE!X79</f>
        <v>-3.6117193040516202</v>
      </c>
      <c r="BC68" s="88">
        <f t="shared" si="85"/>
        <v>-23.126198414124076</v>
      </c>
      <c r="BD68" s="73">
        <f>SIM_BASE!Y79</f>
        <v>-66.25454287036051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-913.94453206508445</v>
      </c>
      <c r="BJ68" s="72">
        <f t="shared" si="68"/>
        <v>-2.0000000000043308E-3</v>
      </c>
      <c r="BK68" s="72">
        <f t="shared" si="69"/>
        <v>-1.9999999999958931E-3</v>
      </c>
      <c r="BL68" s="72">
        <f t="shared" si="70"/>
        <v>-1.9999999999994458E-3</v>
      </c>
      <c r="BM68" s="88">
        <f t="shared" si="87"/>
        <v>-5.9999999999996697E-3</v>
      </c>
      <c r="BN68" s="73">
        <f t="shared" si="71"/>
        <v>-2.0000000002937668E-3</v>
      </c>
      <c r="BO68" s="74">
        <f>SIM_BASE!AB79</f>
        <v>263962.11336175416</v>
      </c>
      <c r="BP68" s="74">
        <f>SIM_BASE!AC79</f>
        <v>111944.9159685566</v>
      </c>
      <c r="BQ68" s="74">
        <f>SIM_BASE!AD79</f>
        <v>92923.408865348159</v>
      </c>
      <c r="BR68" s="95">
        <f t="shared" si="88"/>
        <v>155870.71529427674</v>
      </c>
      <c r="BS68" s="75">
        <f>SIM_BASE!AE79</f>
        <v>10022.375262993159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53.932178016367587</v>
      </c>
      <c r="AO69" s="74">
        <f>SIM_BASE!F86</f>
        <v>123.42559353334883</v>
      </c>
      <c r="AP69" s="74">
        <f>SIM_BASE!G86</f>
        <v>13.240725257638534</v>
      </c>
      <c r="AQ69" s="95">
        <f t="shared" si="82"/>
        <v>190.59849680735493</v>
      </c>
      <c r="AR69" s="75">
        <f>SIM_BASE!H86</f>
        <v>542.42709874972456</v>
      </c>
      <c r="AS69" s="74">
        <f>SIM_BASE!K86</f>
        <v>57.499952149590669</v>
      </c>
      <c r="AT69" s="74">
        <f>SIM_BASE!L86</f>
        <v>140.79386702452527</v>
      </c>
      <c r="AU69" s="74">
        <f>SIM_BASE!M86</f>
        <v>16.948912016169231</v>
      </c>
      <c r="AV69" s="95">
        <f t="shared" si="83"/>
        <v>215.24273119028516</v>
      </c>
      <c r="AW69" s="74">
        <f>SIM_BASE!N86</f>
        <v>25.865528558720513</v>
      </c>
      <c r="AX69" s="74">
        <f>SIM_BASE!O86</f>
        <v>1560.2138730073584</v>
      </c>
      <c r="AY69" s="98">
        <f t="shared" si="84"/>
        <v>1586.079401566079</v>
      </c>
      <c r="AZ69" s="72">
        <f>SIM_BASE!V86</f>
        <v>-3.5667741332230825</v>
      </c>
      <c r="BA69" s="72">
        <f>SIM_BASE!W86</f>
        <v>-17.36727349117643</v>
      </c>
      <c r="BB69" s="72">
        <f>SIM_BASE!X86</f>
        <v>-3.7071867585307019</v>
      </c>
      <c r="BC69" s="88">
        <f t="shared" si="85"/>
        <v>-24.641234382930215</v>
      </c>
      <c r="BD69" s="73">
        <f>SIM_BASE!Y86</f>
        <v>-93.539201730597981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-950.11110108575656</v>
      </c>
      <c r="BJ69" s="72">
        <f t="shared" si="68"/>
        <v>-1.9999999999998899E-3</v>
      </c>
      <c r="BK69" s="72">
        <f t="shared" si="69"/>
        <v>-2.0000000000083276E-3</v>
      </c>
      <c r="BL69" s="72">
        <f t="shared" si="70"/>
        <v>-1.999999999995449E-3</v>
      </c>
      <c r="BM69" s="88">
        <f t="shared" si="87"/>
        <v>-6.0000000000036665E-3</v>
      </c>
      <c r="BN69" s="73">
        <f t="shared" si="71"/>
        <v>-1.9999999997253326E-3</v>
      </c>
      <c r="BO69" s="74">
        <f>SIM_BASE!AB86</f>
        <v>311183.17028137209</v>
      </c>
      <c r="BP69" s="74">
        <f>SIM_BASE!AC86</f>
        <v>110431.93223113409</v>
      </c>
      <c r="BQ69" s="74">
        <f>SIM_BASE!AD86</f>
        <v>91258.949436492112</v>
      </c>
      <c r="BR69" s="95">
        <f t="shared" si="88"/>
        <v>162550.88333972413</v>
      </c>
      <c r="BS69" s="75">
        <f>SIM_BASE!AE86</f>
        <v>10316.845098120621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50.088972149757709</v>
      </c>
      <c r="AO70" s="74">
        <f>SIM_BASE!F93</f>
        <v>136.00518145227551</v>
      </c>
      <c r="AP70" s="74">
        <f>SIM_BASE!G93</f>
        <v>15.424832032271324</v>
      </c>
      <c r="AQ70" s="95">
        <f t="shared" ref="AQ70" si="100">SUM(AN70:AP70)</f>
        <v>201.51898563430453</v>
      </c>
      <c r="AR70" s="75">
        <f>SIM_BASE!H93</f>
        <v>588.66256098482518</v>
      </c>
      <c r="AS70" s="74">
        <f>SIM_BASE!K93</f>
        <v>53.719089309451157</v>
      </c>
      <c r="AT70" s="74">
        <f>SIM_BASE!L93</f>
        <v>154.90807391920993</v>
      </c>
      <c r="AU70" s="74">
        <f>SIM_BASE!M93</f>
        <v>19.050751868689783</v>
      </c>
      <c r="AV70" s="95">
        <f t="shared" ref="AV70" si="101">SUM(AS70:AU70)</f>
        <v>227.67791509735088</v>
      </c>
      <c r="AW70" s="74">
        <f>SIM_BASE!N93</f>
        <v>27.049465228400578</v>
      </c>
      <c r="AX70" s="74">
        <f>SIM_BASE!O93</f>
        <v>1688.8182527329968</v>
      </c>
      <c r="AY70" s="98">
        <f t="shared" ref="AY70" si="102">SUM(AW70:AX70)</f>
        <v>1715.8677179613974</v>
      </c>
      <c r="AZ70" s="72">
        <f>SIM_BASE!V93</f>
        <v>-3.6291171596934628</v>
      </c>
      <c r="BA70" s="72">
        <f>SIM_BASE!W93</f>
        <v>-18.901892466934431</v>
      </c>
      <c r="BB70" s="72">
        <f>SIM_BASE!X93</f>
        <v>-3.6249198364184627</v>
      </c>
      <c r="BC70" s="88">
        <f t="shared" ref="BC70" si="103">SUM(AZ70:BB70)</f>
        <v>-26.155929463046355</v>
      </c>
      <c r="BD70" s="73">
        <f>SIM_BASE!Y93</f>
        <v>-117.11456178265819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-1010.0885951939138</v>
      </c>
      <c r="BJ70" s="72">
        <f t="shared" ref="BJ70" si="105">AN70-AS70-AZ70-BE70</f>
        <v>-1.9999999999852349E-3</v>
      </c>
      <c r="BK70" s="72">
        <f t="shared" ref="BK70" si="106">AO70-AT70-BA70-BF70</f>
        <v>-1.9999999999870113E-3</v>
      </c>
      <c r="BL70" s="72">
        <f t="shared" ref="BL70" si="107">AP70-AU70-BB70-BG70</f>
        <v>-1.9999999999967813E-3</v>
      </c>
      <c r="BM70" s="88">
        <f t="shared" ref="BM70" si="108">SUM(BJ70:BL70)</f>
        <v>-5.9999999999690275E-3</v>
      </c>
      <c r="BN70" s="73">
        <f t="shared" ref="BN70" si="109">AR70-AW70-AX70-BD70-BI70</f>
        <v>-2.0000000002937668E-3</v>
      </c>
      <c r="BO70" s="74">
        <f>SIM_BASE!AB93</f>
        <v>371544.0450175103</v>
      </c>
      <c r="BP70" s="74">
        <f>SIM_BASE!AC93</f>
        <v>108425.98536757985</v>
      </c>
      <c r="BQ70" s="74">
        <f>SIM_BASE!AD93</f>
        <v>89456.910010886291</v>
      </c>
      <c r="BR70" s="95">
        <f t="shared" ref="BR70" si="110">SUMPRODUCT(BO70:BQ70,AS70:AU70)/AV70</f>
        <v>168919.72008741926</v>
      </c>
      <c r="BS70" s="75">
        <f>SIM_BASE!AE93</f>
        <v>10622.120605382164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44.625966257335705</v>
      </c>
      <c r="AO72" s="74">
        <f>SIM_BASE!F17</f>
        <v>81.728417795698675</v>
      </c>
      <c r="AP72" s="74">
        <f>SIM_BASE!G17</f>
        <v>7.6920463288798038</v>
      </c>
      <c r="AQ72" s="95">
        <f t="shared" si="82"/>
        <v>134.04643038191418</v>
      </c>
      <c r="AR72" s="75">
        <f>SIM_BASE!H17</f>
        <v>1075.2589994386412</v>
      </c>
      <c r="AS72" s="74">
        <f>SIM_BASE!K17</f>
        <v>23.721838686901794</v>
      </c>
      <c r="AT72" s="74">
        <f>SIM_BASE!L17</f>
        <v>54.37156433612563</v>
      </c>
      <c r="AU72" s="74">
        <f>SIM_BASE!M17</f>
        <v>6.0694136556696643</v>
      </c>
      <c r="AV72" s="95">
        <f t="shared" si="83"/>
        <v>84.162816678697084</v>
      </c>
      <c r="AW72" s="74">
        <f>SIM_BASE!N17</f>
        <v>24.309115694320198</v>
      </c>
      <c r="AX72" s="74">
        <f>SIM_BASE!O17</f>
        <v>1042.3675481707196</v>
      </c>
      <c r="AY72" s="98">
        <f t="shared" si="84"/>
        <v>1066.6766638650397</v>
      </c>
      <c r="AZ72" s="72">
        <f>SIM_BASE!V17</f>
        <v>20.905127570433908</v>
      </c>
      <c r="BA72" s="72">
        <f>SIM_BASE!W17</f>
        <v>27.357853459573075</v>
      </c>
      <c r="BB72" s="72">
        <f>SIM_BASE!X17</f>
        <v>1.6236326732101396</v>
      </c>
      <c r="BC72" s="88">
        <f t="shared" si="85"/>
        <v>49.886613703217122</v>
      </c>
      <c r="BD72" s="73">
        <f>SIM_BASE!Y17</f>
        <v>8.5833355736015573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-1.9999999999976694E-3</v>
      </c>
      <c r="BK72" s="72">
        <f t="shared" si="69"/>
        <v>-2.0000000000296439E-3</v>
      </c>
      <c r="BL72" s="72">
        <f t="shared" si="70"/>
        <v>-2.0000000000001119E-3</v>
      </c>
      <c r="BM72" s="88">
        <f t="shared" si="87"/>
        <v>-6.0000000000274252E-3</v>
      </c>
      <c r="BN72" s="73">
        <f t="shared" si="71"/>
        <v>-2.0000000000172094E-3</v>
      </c>
      <c r="BO72" s="74">
        <f>SIM_BASE!AB17</f>
        <v>128789.77626452656</v>
      </c>
      <c r="BP72" s="74">
        <f>SIM_BASE!AC17</f>
        <v>91791.422230763565</v>
      </c>
      <c r="BQ72" s="74">
        <f>SIM_BASE!AD17</f>
        <v>94807.860590298194</v>
      </c>
      <c r="BR72" s="95">
        <f t="shared" si="88"/>
        <v>102437.18045985381</v>
      </c>
      <c r="BS72" s="75">
        <f>SIM_BASE!AE17</f>
        <v>7216.1439418965647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44.959344208200484</v>
      </c>
      <c r="AO73" s="74">
        <f>SIM_BASE!F24</f>
        <v>87.296912126709842</v>
      </c>
      <c r="AP73" s="74">
        <f>SIM_BASE!G24</f>
        <v>7.7319939236527224</v>
      </c>
      <c r="AQ73" s="95">
        <f t="shared" si="82"/>
        <v>139.98825025856303</v>
      </c>
      <c r="AR73" s="75">
        <f>SIM_BASE!H24</f>
        <v>1110.9541091976641</v>
      </c>
      <c r="AS73" s="74">
        <f>SIM_BASE!K24</f>
        <v>26.159142818342907</v>
      </c>
      <c r="AT73" s="74">
        <f>SIM_BASE!L24</f>
        <v>57.659013500268472</v>
      </c>
      <c r="AU73" s="74">
        <f>SIM_BASE!M24</f>
        <v>6.1561286096838614</v>
      </c>
      <c r="AV73" s="95">
        <f t="shared" si="83"/>
        <v>89.974284928295248</v>
      </c>
      <c r="AW73" s="74">
        <f>SIM_BASE!N24</f>
        <v>25.324496106959021</v>
      </c>
      <c r="AX73" s="74">
        <f>SIM_BASE!O24</f>
        <v>1090.6772382541153</v>
      </c>
      <c r="AY73" s="98">
        <f t="shared" si="84"/>
        <v>1116.0017343610743</v>
      </c>
      <c r="AZ73" s="72">
        <f>SIM_BASE!V24</f>
        <v>18.801201389857582</v>
      </c>
      <c r="BA73" s="72">
        <f>SIM_BASE!W24</f>
        <v>29.638898626441375</v>
      </c>
      <c r="BB73" s="72">
        <f>SIM_BASE!X24</f>
        <v>1.5768653139688624</v>
      </c>
      <c r="BC73" s="88">
        <f t="shared" si="85"/>
        <v>50.016965330267816</v>
      </c>
      <c r="BD73" s="73">
        <f>SIM_BASE!Y24</f>
        <v>3.4403516937695335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-8.4859768571799314</v>
      </c>
      <c r="BJ73" s="72">
        <f t="shared" si="68"/>
        <v>-2.0000000000047749E-3</v>
      </c>
      <c r="BK73" s="72">
        <f t="shared" si="69"/>
        <v>-2.0000000000047749E-3</v>
      </c>
      <c r="BL73" s="72">
        <f t="shared" si="70"/>
        <v>-2.0000000000014442E-3</v>
      </c>
      <c r="BM73" s="88">
        <f t="shared" si="87"/>
        <v>-6.0000000000109939E-3</v>
      </c>
      <c r="BN73" s="73">
        <f t="shared" si="71"/>
        <v>-1.9999999998052687E-3</v>
      </c>
      <c r="BO73" s="74">
        <f>SIM_BASE!AB24</f>
        <v>131075.57923845711</v>
      </c>
      <c r="BP73" s="74">
        <f>SIM_BASE!AC24</f>
        <v>98515.516066652955</v>
      </c>
      <c r="BQ73" s="74">
        <f>SIM_BASE!AD24</f>
        <v>92769.819930214362</v>
      </c>
      <c r="BR73" s="95">
        <f t="shared" si="88"/>
        <v>107588.90963647145</v>
      </c>
      <c r="BS73" s="75">
        <f>SIM_BASE!AE24</f>
        <v>7430.5121532035146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46.316658367960756</v>
      </c>
      <c r="AO74" s="74">
        <f>SIM_BASE!F31</f>
        <v>91.475634806642276</v>
      </c>
      <c r="AP74" s="74">
        <f>SIM_BASE!G31</f>
        <v>8.2127512811713501</v>
      </c>
      <c r="AQ74" s="95">
        <f t="shared" si="82"/>
        <v>146.0050444557744</v>
      </c>
      <c r="AR74" s="75">
        <f>SIM_BASE!H31</f>
        <v>1158.5602611334175</v>
      </c>
      <c r="AS74" s="74">
        <f>SIM_BASE!K31</f>
        <v>26.615814506733308</v>
      </c>
      <c r="AT74" s="74">
        <f>SIM_BASE!L31</f>
        <v>60.309086127487717</v>
      </c>
      <c r="AU74" s="74">
        <f>SIM_BASE!M31</f>
        <v>6.5817586722376422</v>
      </c>
      <c r="AV74" s="95">
        <f t="shared" si="83"/>
        <v>93.506659306458658</v>
      </c>
      <c r="AW74" s="74">
        <f>SIM_BASE!N31</f>
        <v>27.017851489855332</v>
      </c>
      <c r="AX74" s="74">
        <f>SIM_BASE!O31</f>
        <v>1147.5477949163494</v>
      </c>
      <c r="AY74" s="98">
        <f t="shared" si="84"/>
        <v>1174.5656464062047</v>
      </c>
      <c r="AZ74" s="72">
        <f>SIM_BASE!V31</f>
        <v>19.701843861227438</v>
      </c>
      <c r="BA74" s="72">
        <f>SIM_BASE!W31</f>
        <v>31.167548679154574</v>
      </c>
      <c r="BB74" s="72">
        <f>SIM_BASE!X31</f>
        <v>1.6319926089337065</v>
      </c>
      <c r="BC74" s="88">
        <f t="shared" si="85"/>
        <v>52.501385149315716</v>
      </c>
      <c r="BD74" s="73">
        <f>SIM_BASE!Y31</f>
        <v>1E-3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-16.004385272787143</v>
      </c>
      <c r="BJ74" s="72">
        <f t="shared" si="68"/>
        <v>-1.999999999990564E-3</v>
      </c>
      <c r="BK74" s="72">
        <f t="shared" si="69"/>
        <v>-2.000000000015433E-3</v>
      </c>
      <c r="BL74" s="72">
        <f t="shared" si="70"/>
        <v>-1.9999999999985576E-3</v>
      </c>
      <c r="BM74" s="88">
        <f t="shared" si="87"/>
        <v>-6.0000000000045546E-3</v>
      </c>
      <c r="BN74" s="73">
        <f t="shared" si="71"/>
        <v>-2.0000000000379714E-3</v>
      </c>
      <c r="BO74" s="74">
        <f>SIM_BASE!AB31</f>
        <v>138483.91915727267</v>
      </c>
      <c r="BP74" s="74">
        <f>SIM_BASE!AC31</f>
        <v>101900.70754068054</v>
      </c>
      <c r="BQ74" s="74">
        <f>SIM_BASE!AD31</f>
        <v>95396.882231988347</v>
      </c>
      <c r="BR74" s="95">
        <f t="shared" si="88"/>
        <v>111855.99171748661</v>
      </c>
      <c r="BS74" s="75">
        <f>SIM_BASE!AE31</f>
        <v>7689.5321204046522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47.715076013566616</v>
      </c>
      <c r="AO75" s="74">
        <f>SIM_BASE!F38</f>
        <v>96.429102766377994</v>
      </c>
      <c r="AP75" s="74">
        <f>SIM_BASE!G38</f>
        <v>8.791042195959843</v>
      </c>
      <c r="AQ75" s="95">
        <f t="shared" si="82"/>
        <v>152.93522097590446</v>
      </c>
      <c r="AR75" s="75">
        <f>SIM_BASE!H38</f>
        <v>1213.8656240176424</v>
      </c>
      <c r="AS75" s="74">
        <f>SIM_BASE!K38</f>
        <v>27.073423793849951</v>
      </c>
      <c r="AT75" s="74">
        <f>SIM_BASE!L38</f>
        <v>63.384974442733238</v>
      </c>
      <c r="AU75" s="74">
        <f>SIM_BASE!M38</f>
        <v>7.1005082129397952</v>
      </c>
      <c r="AV75" s="95">
        <f t="shared" si="83"/>
        <v>97.558906449522993</v>
      </c>
      <c r="AW75" s="74">
        <f>SIM_BASE!N38</f>
        <v>28.558871923491967</v>
      </c>
      <c r="AX75" s="74">
        <f>SIM_BASE!O38</f>
        <v>1209.4829143171175</v>
      </c>
      <c r="AY75" s="98">
        <f t="shared" si="84"/>
        <v>1238.0417862406096</v>
      </c>
      <c r="AZ75" s="72">
        <f>SIM_BASE!V38</f>
        <v>20.64265221971667</v>
      </c>
      <c r="BA75" s="72">
        <f>SIM_BASE!W38</f>
        <v>33.04512832364474</v>
      </c>
      <c r="BB75" s="72">
        <f>SIM_BASE!X38</f>
        <v>1.6915339830200473</v>
      </c>
      <c r="BC75" s="88">
        <f t="shared" si="85"/>
        <v>55.379314526381464</v>
      </c>
      <c r="BD75" s="73">
        <f>SIM_BASE!Y38</f>
        <v>1E-3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-24.175162222967106</v>
      </c>
      <c r="BJ75" s="72">
        <f t="shared" ref="BJ75:BJ108" si="111">AN75-AS75-AZ75-BE75</f>
        <v>-2.0000000000047749E-3</v>
      </c>
      <c r="BK75" s="72">
        <f t="shared" ref="BK75:BK108" si="112">AO75-AT75-BA75-BF75</f>
        <v>-1.9999999999834586E-3</v>
      </c>
      <c r="BL75" s="72">
        <f t="shared" ref="BL75:BL108" si="113">AP75-AU75-BB75-BG75</f>
        <v>-1.9999999999994458E-3</v>
      </c>
      <c r="BM75" s="88">
        <f t="shared" si="87"/>
        <v>-5.9999999999876793E-3</v>
      </c>
      <c r="BN75" s="73">
        <f t="shared" ref="BN75:BN108" si="114">AR75-AW75-AX75-BD75-BI75</f>
        <v>-2.0000000000450768E-3</v>
      </c>
      <c r="BO75" s="74">
        <f>SIM_BASE!AB38</f>
        <v>146161.4035598269</v>
      </c>
      <c r="BP75" s="74">
        <f>SIM_BASE!AC38</f>
        <v>104726.59121265465</v>
      </c>
      <c r="BQ75" s="74">
        <f>SIM_BASE!AD38</f>
        <v>97184.913431226159</v>
      </c>
      <c r="BR75" s="95">
        <f t="shared" si="88"/>
        <v>115676.20645890554</v>
      </c>
      <c r="BS75" s="75">
        <f>SIM_BASE!AE38</f>
        <v>7967.0196872813558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49.131600245719333</v>
      </c>
      <c r="AO76" s="74">
        <f>SIM_BASE!F45</f>
        <v>102.23658942924163</v>
      </c>
      <c r="AP76" s="74">
        <f>SIM_BASE!G45</f>
        <v>9.4853208004484983</v>
      </c>
      <c r="AQ76" s="95">
        <f t="shared" si="82"/>
        <v>160.85351047540948</v>
      </c>
      <c r="AR76" s="75">
        <f>SIM_BASE!H45</f>
        <v>1274.3230346314797</v>
      </c>
      <c r="AS76" s="74">
        <f>SIM_BASE!K45</f>
        <v>27.55219714015379</v>
      </c>
      <c r="AT76" s="74">
        <f>SIM_BASE!L45</f>
        <v>66.967329065496472</v>
      </c>
      <c r="AU76" s="74">
        <f>SIM_BASE!M45</f>
        <v>7.7276679603738936</v>
      </c>
      <c r="AV76" s="95">
        <f t="shared" si="83"/>
        <v>102.24719416602416</v>
      </c>
      <c r="AW76" s="74">
        <f>SIM_BASE!N45</f>
        <v>29.974130278832302</v>
      </c>
      <c r="AX76" s="74">
        <f>SIM_BASE!O45</f>
        <v>1277.5887120802281</v>
      </c>
      <c r="AY76" s="98">
        <f t="shared" si="84"/>
        <v>1307.5628423590604</v>
      </c>
      <c r="AZ76" s="72">
        <f>SIM_BASE!V45</f>
        <v>21.580403105565537</v>
      </c>
      <c r="BA76" s="72">
        <f>SIM_BASE!W45</f>
        <v>35.270260363745187</v>
      </c>
      <c r="BB76" s="72">
        <f>SIM_BASE!X45</f>
        <v>1.7586528400746047</v>
      </c>
      <c r="BC76" s="88">
        <f t="shared" si="85"/>
        <v>58.609316309385328</v>
      </c>
      <c r="BD76" s="73">
        <f>SIM_BASE!Y45</f>
        <v>1E-3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-33.238807727580493</v>
      </c>
      <c r="BJ76" s="72">
        <f t="shared" si="111"/>
        <v>-1.9999999999941167E-3</v>
      </c>
      <c r="BK76" s="72">
        <f t="shared" si="112"/>
        <v>-2.0000000000260912E-3</v>
      </c>
      <c r="BL76" s="72">
        <f t="shared" si="113"/>
        <v>-1.9999999999998899E-3</v>
      </c>
      <c r="BM76" s="88">
        <f t="shared" si="87"/>
        <v>-6.0000000000200978E-3</v>
      </c>
      <c r="BN76" s="73">
        <f t="shared" si="114"/>
        <v>-2.0000000001871854E-3</v>
      </c>
      <c r="BO76" s="74">
        <f>SIM_BASE!AB45</f>
        <v>153930.4799069335</v>
      </c>
      <c r="BP76" s="74">
        <f>SIM_BASE!AC45</f>
        <v>106852.0242664633</v>
      </c>
      <c r="BQ76" s="74">
        <f>SIM_BASE!AD45</f>
        <v>98066.42803177498</v>
      </c>
      <c r="BR76" s="95">
        <f t="shared" si="88"/>
        <v>118874.09225914271</v>
      </c>
      <c r="BS76" s="75">
        <f>SIM_BASE!AE45</f>
        <v>8225.9919005304455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50.652702911044877</v>
      </c>
      <c r="AO77" s="74">
        <f>SIM_BASE!F52</f>
        <v>108.98739307282577</v>
      </c>
      <c r="AP77" s="74">
        <f>SIM_BASE!G52</f>
        <v>10.31645205049344</v>
      </c>
      <c r="AQ77" s="95">
        <f t="shared" si="82"/>
        <v>169.95654803436409</v>
      </c>
      <c r="AR77" s="75">
        <f>SIM_BASE!H52</f>
        <v>1341.5815102815504</v>
      </c>
      <c r="AS77" s="74">
        <f>SIM_BASE!K52</f>
        <v>27.987908005196683</v>
      </c>
      <c r="AT77" s="74">
        <f>SIM_BASE!L52</f>
        <v>71.146788003943229</v>
      </c>
      <c r="AU77" s="74">
        <f>SIM_BASE!M52</f>
        <v>8.4831762823577979</v>
      </c>
      <c r="AV77" s="95">
        <f t="shared" si="83"/>
        <v>107.61787229149772</v>
      </c>
      <c r="AW77" s="74">
        <f>SIM_BASE!N52</f>
        <v>31.253597882362072</v>
      </c>
      <c r="AX77" s="74">
        <f>SIM_BASE!O52</f>
        <v>1352.7396780992672</v>
      </c>
      <c r="AY77" s="98">
        <f t="shared" si="84"/>
        <v>1383.9932759816293</v>
      </c>
      <c r="AZ77" s="72">
        <f>SIM_BASE!V52</f>
        <v>22.665794905848191</v>
      </c>
      <c r="BA77" s="72">
        <f>SIM_BASE!W52</f>
        <v>37.841605068882821</v>
      </c>
      <c r="BB77" s="72">
        <f>SIM_BASE!X52</f>
        <v>1.8342757681356481</v>
      </c>
      <c r="BC77" s="88">
        <f t="shared" si="85"/>
        <v>62.341675742866663</v>
      </c>
      <c r="BD77" s="73">
        <f>SIM_BASE!Y52</f>
        <v>1E-3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-42.410765700078528</v>
      </c>
      <c r="BJ77" s="72">
        <f t="shared" si="111"/>
        <v>-1.9999999999976694E-3</v>
      </c>
      <c r="BK77" s="72">
        <f t="shared" si="112"/>
        <v>-2.0000000002818865E-3</v>
      </c>
      <c r="BL77" s="72">
        <f t="shared" si="113"/>
        <v>-2.000000000005441E-3</v>
      </c>
      <c r="BM77" s="88">
        <f t="shared" si="87"/>
        <v>-6.000000000284997E-3</v>
      </c>
      <c r="BN77" s="73">
        <f t="shared" si="114"/>
        <v>-2.0000000003008722E-3</v>
      </c>
      <c r="BO77" s="74">
        <f>SIM_BASE!AB52</f>
        <v>162210.15091306253</v>
      </c>
      <c r="BP77" s="74">
        <f>SIM_BASE!AC52</f>
        <v>108201.00568952526</v>
      </c>
      <c r="BQ77" s="74">
        <f>SIM_BASE!AD52</f>
        <v>98011.61753581911</v>
      </c>
      <c r="BR77" s="95">
        <f t="shared" si="88"/>
        <v>121443.83034023158</v>
      </c>
      <c r="BS77" s="75">
        <f>SIM_BASE!AE52</f>
        <v>8473.1837988246916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52.24982270489474</v>
      </c>
      <c r="AO78" s="74">
        <f>SIM_BASE!F59</f>
        <v>116.79392883416801</v>
      </c>
      <c r="AP78" s="74">
        <f>SIM_BASE!G59</f>
        <v>11.309793079694298</v>
      </c>
      <c r="AQ78" s="95">
        <f t="shared" si="82"/>
        <v>180.35354461875704</v>
      </c>
      <c r="AR78" s="75">
        <f>SIM_BASE!H59</f>
        <v>1416.1429976120669</v>
      </c>
      <c r="AS78" s="74">
        <f>SIM_BASE!K59</f>
        <v>28.404688953739818</v>
      </c>
      <c r="AT78" s="74">
        <f>SIM_BASE!L59</f>
        <v>76.03164521457623</v>
      </c>
      <c r="AU78" s="74">
        <f>SIM_BASE!M59</f>
        <v>9.3945634943170564</v>
      </c>
      <c r="AV78" s="95">
        <f t="shared" si="83"/>
        <v>113.83089766263311</v>
      </c>
      <c r="AW78" s="74">
        <f>SIM_BASE!N59</f>
        <v>32.361876570575717</v>
      </c>
      <c r="AX78" s="74">
        <f>SIM_BASE!O59</f>
        <v>1435.5761088815611</v>
      </c>
      <c r="AY78" s="98">
        <f t="shared" si="84"/>
        <v>1467.9379854521369</v>
      </c>
      <c r="AZ78" s="72">
        <f>SIM_BASE!V59</f>
        <v>23.846133751154781</v>
      </c>
      <c r="BA78" s="72">
        <f>SIM_BASE!W59</f>
        <v>40.763283619591768</v>
      </c>
      <c r="BB78" s="72">
        <f>SIM_BASE!X59</f>
        <v>1.9162295853772413</v>
      </c>
      <c r="BC78" s="88">
        <f t="shared" si="85"/>
        <v>66.525646956123779</v>
      </c>
      <c r="BD78" s="73">
        <f>SIM_BASE!Y59</f>
        <v>1E-3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-51.793987840069825</v>
      </c>
      <c r="BJ78" s="72">
        <f t="shared" si="111"/>
        <v>-1.9999999998591136E-3</v>
      </c>
      <c r="BK78" s="72">
        <f t="shared" si="112"/>
        <v>-1.9999999999834586E-3</v>
      </c>
      <c r="BL78" s="72">
        <f t="shared" si="113"/>
        <v>-1.9999999999994458E-3</v>
      </c>
      <c r="BM78" s="88">
        <f t="shared" si="87"/>
        <v>-5.999999999842018E-3</v>
      </c>
      <c r="BN78" s="73">
        <f t="shared" si="114"/>
        <v>-2.00000000018008E-3</v>
      </c>
      <c r="BO78" s="74">
        <f>SIM_BASE!AB59</f>
        <v>170849.30788477286</v>
      </c>
      <c r="BP78" s="74">
        <f>SIM_BASE!AC59</f>
        <v>108708.31511846097</v>
      </c>
      <c r="BQ78" s="74">
        <f>SIM_BASE!AD59</f>
        <v>97038.539213695971</v>
      </c>
      <c r="BR78" s="95">
        <f t="shared" si="88"/>
        <v>123251.4941155054</v>
      </c>
      <c r="BS78" s="75">
        <f>SIM_BASE!AE59</f>
        <v>8703.805870177941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50.244256685779746</v>
      </c>
      <c r="AO79" s="74">
        <f>SIM_BASE!F66</f>
        <v>126.00694088173179</v>
      </c>
      <c r="AP79" s="74">
        <f>SIM_BASE!G66</f>
        <v>12.507504059186614</v>
      </c>
      <c r="AQ79" s="95">
        <f t="shared" si="82"/>
        <v>188.75870162669815</v>
      </c>
      <c r="AR79" s="75">
        <f>SIM_BASE!H66</f>
        <v>1506.5265950865059</v>
      </c>
      <c r="AS79" s="74">
        <f>SIM_BASE!K66</f>
        <v>26.955384154055881</v>
      </c>
      <c r="AT79" s="74">
        <f>SIM_BASE!L66</f>
        <v>81.666889456298406</v>
      </c>
      <c r="AU79" s="74">
        <f>SIM_BASE!M66</f>
        <v>10.507585297679224</v>
      </c>
      <c r="AV79" s="95">
        <f t="shared" si="83"/>
        <v>119.12985890803351</v>
      </c>
      <c r="AW79" s="74">
        <f>SIM_BASE!N66</f>
        <v>35.057183568240873</v>
      </c>
      <c r="AX79" s="74">
        <f>SIM_BASE!O66</f>
        <v>1525.4359191202325</v>
      </c>
      <c r="AY79" s="98">
        <f t="shared" si="84"/>
        <v>1560.4931026884733</v>
      </c>
      <c r="AZ79" s="72">
        <f>SIM_BASE!V66</f>
        <v>23.289872531723869</v>
      </c>
      <c r="BA79" s="72">
        <f>SIM_BASE!W66</f>
        <v>44.341051425433363</v>
      </c>
      <c r="BB79" s="72">
        <f>SIM_BASE!X66</f>
        <v>2.0009187615073891</v>
      </c>
      <c r="BC79" s="88">
        <f t="shared" si="85"/>
        <v>69.631842718664629</v>
      </c>
      <c r="BD79" s="73">
        <f>SIM_BASE!Y66</f>
        <v>17.04225386141178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-71.006761463379263</v>
      </c>
      <c r="BJ79" s="72">
        <f t="shared" si="111"/>
        <v>-2.0000000000047749E-3</v>
      </c>
      <c r="BK79" s="72">
        <f t="shared" si="112"/>
        <v>-1.9999999999763532E-3</v>
      </c>
      <c r="BL79" s="72">
        <f t="shared" si="113"/>
        <v>-1.9999999999994458E-3</v>
      </c>
      <c r="BM79" s="88">
        <f t="shared" si="87"/>
        <v>-5.9999999999805738E-3</v>
      </c>
      <c r="BN79" s="73">
        <f t="shared" si="114"/>
        <v>-1.9999999998674411E-3</v>
      </c>
      <c r="BO79" s="74">
        <f>SIM_BASE!AB66</f>
        <v>195552.979009962</v>
      </c>
      <c r="BP79" s="74">
        <f>SIM_BASE!AC66</f>
        <v>109429.66436763163</v>
      </c>
      <c r="BQ79" s="74">
        <f>SIM_BASE!AD66</f>
        <v>95923.28305692751</v>
      </c>
      <c r="BR79" s="95">
        <f t="shared" si="88"/>
        <v>127725.39305477824</v>
      </c>
      <c r="BS79" s="75">
        <f>SIM_BASE!AE66</f>
        <v>8957.1167129645346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47.831753764934533</v>
      </c>
      <c r="AO80" s="74">
        <f>SIM_BASE!F73</f>
        <v>136.58741107819455</v>
      </c>
      <c r="AP80" s="74">
        <f>SIM_BASE!G73</f>
        <v>13.946387587716668</v>
      </c>
      <c r="AQ80" s="95">
        <f t="shared" si="82"/>
        <v>198.36555243084572</v>
      </c>
      <c r="AR80" s="75">
        <f>SIM_BASE!H73</f>
        <v>1610.7850671744914</v>
      </c>
      <c r="AS80" s="74">
        <f>SIM_BASE!K73</f>
        <v>25.396602144164977</v>
      </c>
      <c r="AT80" s="74">
        <f>SIM_BASE!L73</f>
        <v>88.299060130210691</v>
      </c>
      <c r="AU80" s="74">
        <f>SIM_BASE!M73</f>
        <v>11.854474087395586</v>
      </c>
      <c r="AV80" s="95">
        <f t="shared" si="83"/>
        <v>125.55013636177125</v>
      </c>
      <c r="AW80" s="74">
        <f>SIM_BASE!N73</f>
        <v>37.812357985700544</v>
      </c>
      <c r="AX80" s="74">
        <f>SIM_BASE!O73</f>
        <v>1625.2836555749934</v>
      </c>
      <c r="AY80" s="98">
        <f t="shared" si="84"/>
        <v>1663.096013560694</v>
      </c>
      <c r="AZ80" s="72">
        <f>SIM_BASE!V73</f>
        <v>22.436151620769561</v>
      </c>
      <c r="BA80" s="72">
        <f>SIM_BASE!W73</f>
        <v>48.28935094798387</v>
      </c>
      <c r="BB80" s="72">
        <f>SIM_BASE!X73</f>
        <v>2.0929135003210848</v>
      </c>
      <c r="BC80" s="88">
        <f t="shared" si="85"/>
        <v>72.818416069074516</v>
      </c>
      <c r="BD80" s="73">
        <f>SIM_BASE!Y73</f>
        <v>40.150261708215751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-92.459208094418798</v>
      </c>
      <c r="BJ80" s="72">
        <f t="shared" si="111"/>
        <v>-2.0000000000047749E-3</v>
      </c>
      <c r="BK80" s="72">
        <f t="shared" si="112"/>
        <v>-2.0000000000118803E-3</v>
      </c>
      <c r="BL80" s="72">
        <f t="shared" si="113"/>
        <v>-2.0000000000025544E-3</v>
      </c>
      <c r="BM80" s="88">
        <f t="shared" si="87"/>
        <v>-6.0000000000192096E-3</v>
      </c>
      <c r="BN80" s="73">
        <f t="shared" si="114"/>
        <v>-1.9999999996116458E-3</v>
      </c>
      <c r="BO80" s="74">
        <f>SIM_BASE!AB73</f>
        <v>225543.78951507286</v>
      </c>
      <c r="BP80" s="74">
        <f>SIM_BASE!AC73</f>
        <v>109290.04314168583</v>
      </c>
      <c r="BQ80" s="74">
        <f>SIM_BASE!AD73</f>
        <v>94019.560367716505</v>
      </c>
      <c r="BR80" s="95">
        <f t="shared" si="88"/>
        <v>131364.3051248166</v>
      </c>
      <c r="BS80" s="75">
        <f>SIM_BASE!AE73</f>
        <v>9230.9362759769938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45.197150534490824</v>
      </c>
      <c r="AO81" s="74">
        <f>SIM_BASE!F80</f>
        <v>148.86993616546147</v>
      </c>
      <c r="AP81" s="74">
        <f>SIM_BASE!G80</f>
        <v>15.677489769031476</v>
      </c>
      <c r="AQ81" s="95">
        <f t="shared" si="82"/>
        <v>209.74457646898375</v>
      </c>
      <c r="AR81" s="75">
        <f>SIM_BASE!H80</f>
        <v>1729.8569523491747</v>
      </c>
      <c r="AS81" s="74">
        <f>SIM_BASE!K80</f>
        <v>23.673621495196066</v>
      </c>
      <c r="AT81" s="74">
        <f>SIM_BASE!L80</f>
        <v>96.008978201090457</v>
      </c>
      <c r="AU81" s="74">
        <f>SIM_BASE!M80</f>
        <v>13.49229710111276</v>
      </c>
      <c r="AV81" s="95">
        <f t="shared" si="83"/>
        <v>133.1748967973993</v>
      </c>
      <c r="AW81" s="74">
        <f>SIM_BASE!N80</f>
        <v>40.681767734986906</v>
      </c>
      <c r="AX81" s="74">
        <f>SIM_BASE!O80</f>
        <v>1740.6749684359834</v>
      </c>
      <c r="AY81" s="98">
        <f t="shared" si="84"/>
        <v>1781.3567361709702</v>
      </c>
      <c r="AZ81" s="72">
        <f>SIM_BASE!V80</f>
        <v>21.524529039294766</v>
      </c>
      <c r="BA81" s="72">
        <f>SIM_BASE!W80</f>
        <v>52.861957964370916</v>
      </c>
      <c r="BB81" s="72">
        <f>SIM_BASE!X80</f>
        <v>2.1861926679187129</v>
      </c>
      <c r="BC81" s="88">
        <f t="shared" si="85"/>
        <v>76.572679671584396</v>
      </c>
      <c r="BD81" s="73">
        <f>SIM_BASE!Y80</f>
        <v>66.256542870360519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-117.75432669215557</v>
      </c>
      <c r="BJ81" s="72">
        <f t="shared" si="111"/>
        <v>-2.0000000000083276E-3</v>
      </c>
      <c r="BK81" s="72">
        <f t="shared" si="112"/>
        <v>-1.9999999999052989E-3</v>
      </c>
      <c r="BL81" s="72">
        <f t="shared" si="113"/>
        <v>-1.9999999999963372E-3</v>
      </c>
      <c r="BM81" s="88">
        <f t="shared" si="87"/>
        <v>-5.9999999999099636E-3</v>
      </c>
      <c r="BN81" s="73">
        <f t="shared" si="114"/>
        <v>-2.000000000464297E-3</v>
      </c>
      <c r="BO81" s="74">
        <f>SIM_BASE!AB80</f>
        <v>263173.50852230203</v>
      </c>
      <c r="BP81" s="74">
        <f>SIM_BASE!AC80</f>
        <v>108427.09399955421</v>
      </c>
      <c r="BQ81" s="74">
        <f>SIM_BASE!AD80</f>
        <v>91372.337815989347</v>
      </c>
      <c r="BR81" s="95">
        <f t="shared" si="88"/>
        <v>134207.47972012789</v>
      </c>
      <c r="BS81" s="75">
        <f>SIM_BASE!AE80</f>
        <v>9514.8151595461659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42.362806215017883</v>
      </c>
      <c r="AO82" s="74">
        <f>SIM_BASE!F87</f>
        <v>163.25054589711516</v>
      </c>
      <c r="AP82" s="74">
        <f>SIM_BASE!G87</f>
        <v>18.02697985242153</v>
      </c>
      <c r="AQ82" s="95">
        <f t="shared" si="82"/>
        <v>223.64033196455458</v>
      </c>
      <c r="AR82" s="75">
        <f>SIM_BASE!H87</f>
        <v>1867.2364448994913</v>
      </c>
      <c r="AS82" s="74">
        <f>SIM_BASE!K87</f>
        <v>21.854435713929544</v>
      </c>
      <c r="AT82" s="74">
        <f>SIM_BASE!L87</f>
        <v>104.92244637415675</v>
      </c>
      <c r="AU82" s="74">
        <f>SIM_BASE!M87</f>
        <v>15.252054905247837</v>
      </c>
      <c r="AV82" s="95">
        <f t="shared" si="83"/>
        <v>142.02893699333413</v>
      </c>
      <c r="AW82" s="74">
        <f>SIM_BASE!N87</f>
        <v>43.834644909075266</v>
      </c>
      <c r="AX82" s="74">
        <f>SIM_BASE!O87</f>
        <v>1882.4974202573203</v>
      </c>
      <c r="AY82" s="98">
        <f t="shared" si="84"/>
        <v>1926.3320651663955</v>
      </c>
      <c r="AZ82" s="72">
        <f>SIM_BASE!V87</f>
        <v>20.509370501088334</v>
      </c>
      <c r="BA82" s="72">
        <f>SIM_BASE!W87</f>
        <v>58.329099522958344</v>
      </c>
      <c r="BB82" s="72">
        <f>SIM_BASE!X87</f>
        <v>2.7759249471736935</v>
      </c>
      <c r="BC82" s="88">
        <f t="shared" si="85"/>
        <v>81.614394971220364</v>
      </c>
      <c r="BD82" s="73">
        <f>SIM_BASE!Y87</f>
        <v>93.54120173059799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-152.63482199750234</v>
      </c>
      <c r="BJ82" s="72">
        <f t="shared" si="111"/>
        <v>-1.9999999999941167E-3</v>
      </c>
      <c r="BK82" s="72">
        <f t="shared" si="112"/>
        <v>-1.9999999999337206E-3</v>
      </c>
      <c r="BL82" s="72">
        <f t="shared" si="113"/>
        <v>-2.0000000000007781E-3</v>
      </c>
      <c r="BM82" s="88">
        <f t="shared" si="87"/>
        <v>-5.9999999999286154E-3</v>
      </c>
      <c r="BN82" s="73">
        <f t="shared" si="114"/>
        <v>-1.9999999998958629E-3</v>
      </c>
      <c r="BO82" s="74">
        <f>SIM_BASE!AB87</f>
        <v>310550.67305670603</v>
      </c>
      <c r="BP82" s="74">
        <f>SIM_BASE!AC87</f>
        <v>107048.9250136012</v>
      </c>
      <c r="BQ82" s="74">
        <f>SIM_BASE!AD87</f>
        <v>89713.238143740105</v>
      </c>
      <c r="BR82" s="95">
        <f t="shared" si="88"/>
        <v>136500.7473736977</v>
      </c>
      <c r="BS82" s="75">
        <f>SIM_BASE!AE87</f>
        <v>9809.1351650294018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39.361060829722454</v>
      </c>
      <c r="AO83" s="74">
        <f>SIM_BASE!F94</f>
        <v>179.93685572126685</v>
      </c>
      <c r="AP83" s="74">
        <f>SIM_BASE!G94</f>
        <v>20.993041313130533</v>
      </c>
      <c r="AQ83" s="95">
        <f t="shared" ref="AQ83" si="115">SUM(AN83:AP83)</f>
        <v>240.29095786411983</v>
      </c>
      <c r="AR83" s="75">
        <f>SIM_BASE!H94</f>
        <v>2028.5073689190185</v>
      </c>
      <c r="AS83" s="74">
        <f>SIM_BASE!K94</f>
        <v>20.00686013537635</v>
      </c>
      <c r="AT83" s="74">
        <f>SIM_BASE!L94</f>
        <v>115.42398893617033</v>
      </c>
      <c r="AU83" s="74">
        <f>SIM_BASE!M94</f>
        <v>17.313235290808709</v>
      </c>
      <c r="AV83" s="95">
        <f t="shared" ref="AV83" si="116">SUM(AS83:AU83)</f>
        <v>152.74408436235538</v>
      </c>
      <c r="AW83" s="74">
        <f>SIM_BASE!N94</f>
        <v>48.270507174674577</v>
      </c>
      <c r="AX83" s="74">
        <f>SIM_BASE!O94</f>
        <v>2061.5068559250817</v>
      </c>
      <c r="AY83" s="98">
        <f t="shared" ref="AY83" si="117">SUM(AW83:AX83)</f>
        <v>2109.7773630997563</v>
      </c>
      <c r="AZ83" s="72">
        <f>SIM_BASE!V94</f>
        <v>19.355200694346109</v>
      </c>
      <c r="BA83" s="72">
        <f>SIM_BASE!W94</f>
        <v>64.513866785096511</v>
      </c>
      <c r="BB83" s="72">
        <f>SIM_BASE!X94</f>
        <v>3.6269198364184625</v>
      </c>
      <c r="BC83" s="88">
        <f t="shared" ref="BC83" si="118">SUM(AZ83:BB83)</f>
        <v>87.495987315861086</v>
      </c>
      <c r="BD83" s="73">
        <f>SIM_BASE!Y94</f>
        <v>117.1165617826582</v>
      </c>
      <c r="BE83" s="72">
        <f>SIM_BASE!R94</f>
        <v>1E-3</v>
      </c>
      <c r="BF83" s="72">
        <f>SIM_BASE!S94</f>
        <v>1E-3</v>
      </c>
      <c r="BG83" s="72">
        <f>SIM_BASE!T94</f>
        <v>5.4886185903342773E-2</v>
      </c>
      <c r="BH83" s="88">
        <f t="shared" ref="BH83" si="119">SUM(BE83:BG83)</f>
        <v>5.6886185903342774E-2</v>
      </c>
      <c r="BI83" s="75">
        <f>SIM_BASE!U94</f>
        <v>-198.38455596339543</v>
      </c>
      <c r="BJ83" s="72">
        <f t="shared" ref="BJ83" si="120">AN83-AS83-AZ83-BE83</f>
        <v>-2.0000000000047749E-3</v>
      </c>
      <c r="BK83" s="72">
        <f t="shared" ref="BK83" si="121">AO83-AT83-BA83-BF83</f>
        <v>-1.999999999990564E-3</v>
      </c>
      <c r="BL83" s="72">
        <f t="shared" ref="BL83" si="122">AP83-AU83-BB83-BG83</f>
        <v>-1.9999999999816345E-3</v>
      </c>
      <c r="BM83" s="88">
        <f t="shared" ref="BM83" si="123">SUM(BJ83:BL83)</f>
        <v>-5.9999999999769734E-3</v>
      </c>
      <c r="BN83" s="73">
        <f t="shared" ref="BN83" si="124">AR83-AW83-AX83-BD83-BI83</f>
        <v>-2.0000000005211405E-3</v>
      </c>
      <c r="BO83" s="74">
        <f>SIM_BASE!AB94</f>
        <v>371328.23678176536</v>
      </c>
      <c r="BP83" s="74">
        <f>SIM_BASE!AC94</f>
        <v>105186.93061160145</v>
      </c>
      <c r="BQ83" s="74">
        <f>SIM_BASE!AD94</f>
        <v>87900.034106881576</v>
      </c>
      <c r="BR83" s="95">
        <f t="shared" ref="BR83" si="125">SUMPRODUCT(BO83:BQ83,AS83:AU83)/AV83</f>
        <v>138087.45047878721</v>
      </c>
      <c r="BS83" s="75">
        <f>SIM_BASE!AE94</f>
        <v>10114.043716122856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5.6079223352982295</v>
      </c>
      <c r="AO85" s="74">
        <f>SIM_BASE!F18</f>
        <v>251.05521975277821</v>
      </c>
      <c r="AP85" s="74">
        <f>SIM_BASE!G18</f>
        <v>29.788156777348167</v>
      </c>
      <c r="AQ85" s="95">
        <f t="shared" si="82"/>
        <v>286.45129886542458</v>
      </c>
      <c r="AR85" s="75">
        <f>SIM_BASE!H18</f>
        <v>388.73494768160447</v>
      </c>
      <c r="AS85" s="74">
        <f>SIM_BASE!K18</f>
        <v>30.136851961254987</v>
      </c>
      <c r="AT85" s="74">
        <f>SIM_BASE!L18</f>
        <v>201.59250923798029</v>
      </c>
      <c r="AU85" s="74">
        <f>SIM_BASE!M18</f>
        <v>26.088543349765704</v>
      </c>
      <c r="AV85" s="95">
        <f t="shared" si="83"/>
        <v>257.81790454900101</v>
      </c>
      <c r="AW85" s="74">
        <f>SIM_BASE!N18</f>
        <v>37.571320712915274</v>
      </c>
      <c r="AX85" s="74">
        <f>SIM_BASE!O18</f>
        <v>2470.1007233996816</v>
      </c>
      <c r="AY85" s="98">
        <f t="shared" si="84"/>
        <v>2507.6720441125967</v>
      </c>
      <c r="AZ85" s="72">
        <f>SIM_BASE!V18</f>
        <v>-24.527929625956794</v>
      </c>
      <c r="BA85" s="72">
        <f>SIM_BASE!W18</f>
        <v>49.463710514797846</v>
      </c>
      <c r="BB85" s="72">
        <f>SIM_BASE!X18</f>
        <v>3.7006134275824714</v>
      </c>
      <c r="BC85" s="88">
        <f t="shared" si="85"/>
        <v>28.636394316423523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-2118.9360964309922</v>
      </c>
      <c r="BJ85" s="72">
        <f t="shared" si="111"/>
        <v>-1.9999999999621423E-3</v>
      </c>
      <c r="BK85" s="72">
        <f t="shared" si="112"/>
        <v>-1.9999999999266152E-3</v>
      </c>
      <c r="BL85" s="72">
        <f t="shared" si="113"/>
        <v>-2.0000000000083276E-3</v>
      </c>
      <c r="BM85" s="88">
        <f t="shared" si="87"/>
        <v>-5.9999999998970851E-3</v>
      </c>
      <c r="BN85" s="73">
        <f t="shared" si="114"/>
        <v>-2.0000000004074536E-3</v>
      </c>
      <c r="BO85" s="74">
        <f>SIM_BASE!AB18</f>
        <v>130285.49015165337</v>
      </c>
      <c r="BP85" s="74">
        <f>SIM_BASE!AC18</f>
        <v>95270.385869132515</v>
      </c>
      <c r="BQ85" s="74">
        <f>SIM_BASE!AD18</f>
        <v>93714.040162942227</v>
      </c>
      <c r="BR85" s="95">
        <f t="shared" si="88"/>
        <v>99205.885319886234</v>
      </c>
      <c r="BS85" s="75">
        <f>SIM_BASE!AE18</f>
        <v>6870.1343780056022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5.649261316272689</v>
      </c>
      <c r="AO86" s="74">
        <f>SIM_BASE!F25</f>
        <v>268.34810288320392</v>
      </c>
      <c r="AP86" s="74">
        <f>SIM_BASE!G25</f>
        <v>29.945316285073691</v>
      </c>
      <c r="AQ86" s="95">
        <f t="shared" si="82"/>
        <v>303.94268048455035</v>
      </c>
      <c r="AR86" s="75">
        <f>SIM_BASE!H25</f>
        <v>401.61360502159459</v>
      </c>
      <c r="AS86" s="74">
        <f>SIM_BASE!K25</f>
        <v>32.471086069116332</v>
      </c>
      <c r="AT86" s="74">
        <f>SIM_BASE!L25</f>
        <v>211.14233590498264</v>
      </c>
      <c r="AU86" s="74">
        <f>SIM_BASE!M25</f>
        <v>26.028494996541415</v>
      </c>
      <c r="AV86" s="95">
        <f t="shared" si="83"/>
        <v>269.64191697064041</v>
      </c>
      <c r="AW86" s="74">
        <f>SIM_BASE!N25</f>
        <v>39.717385166077115</v>
      </c>
      <c r="AX86" s="74">
        <f>SIM_BASE!O25</f>
        <v>2628.0746468080943</v>
      </c>
      <c r="AY86" s="98">
        <f t="shared" si="84"/>
        <v>2667.7920319741716</v>
      </c>
      <c r="AZ86" s="72">
        <f>SIM_BASE!V25</f>
        <v>-26.820824752843606</v>
      </c>
      <c r="BA86" s="72">
        <f>SIM_BASE!W25</f>
        <v>57.20676697822131</v>
      </c>
      <c r="BB86" s="72">
        <f>SIM_BASE!X25</f>
        <v>3.917821288532275</v>
      </c>
      <c r="BC86" s="88">
        <f t="shared" si="85"/>
        <v>34.303763513909978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-2266.1774269525768</v>
      </c>
      <c r="BJ86" s="72">
        <f t="shared" si="111"/>
        <v>-2.0000000000367493E-3</v>
      </c>
      <c r="BK86" s="72">
        <f t="shared" si="112"/>
        <v>-2.0000000000331966E-3</v>
      </c>
      <c r="BL86" s="72">
        <f t="shared" si="113"/>
        <v>-1.9999999999990017E-3</v>
      </c>
      <c r="BM86" s="88">
        <f t="shared" si="87"/>
        <v>-6.0000000000689476E-3</v>
      </c>
      <c r="BN86" s="73">
        <f t="shared" si="114"/>
        <v>-2.0000000004074536E-3</v>
      </c>
      <c r="BO86" s="74">
        <f>SIM_BASE!AB25</f>
        <v>132586.31930452448</v>
      </c>
      <c r="BP86" s="74">
        <f>SIM_BASE!AC25</f>
        <v>102394.42445442951</v>
      </c>
      <c r="BQ86" s="74">
        <f>SIM_BASE!AD25</f>
        <v>91676.633855520791</v>
      </c>
      <c r="BR86" s="95">
        <f t="shared" si="88"/>
        <v>104995.63596178517</v>
      </c>
      <c r="BS86" s="75">
        <f>SIM_BASE!AE25</f>
        <v>7077.8665088676407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5.8176927467753083</v>
      </c>
      <c r="AO87" s="74">
        <f>SIM_BASE!F32</f>
        <v>281.32915119068929</v>
      </c>
      <c r="AP87" s="74">
        <f>SIM_BASE!G32</f>
        <v>31.813870634803269</v>
      </c>
      <c r="AQ87" s="95">
        <f t="shared" si="82"/>
        <v>318.96071457226788</v>
      </c>
      <c r="AR87" s="75">
        <f>SIM_BASE!H32</f>
        <v>418.88427759676216</v>
      </c>
      <c r="AS87" s="74">
        <f>SIM_BASE!K32</f>
        <v>32.269819546046257</v>
      </c>
      <c r="AT87" s="74">
        <f>SIM_BASE!L32</f>
        <v>217.99924520116534</v>
      </c>
      <c r="AU87" s="74">
        <f>SIM_BASE!M32</f>
        <v>27.308808840219196</v>
      </c>
      <c r="AV87" s="95">
        <f t="shared" si="83"/>
        <v>277.57787358743076</v>
      </c>
      <c r="AW87" s="74">
        <f>SIM_BASE!N32</f>
        <v>42.479615861811432</v>
      </c>
      <c r="AX87" s="74">
        <f>SIM_BASE!O32</f>
        <v>2781.2614095107692</v>
      </c>
      <c r="AY87" s="98">
        <f t="shared" si="84"/>
        <v>2823.7410253725807</v>
      </c>
      <c r="AZ87" s="72">
        <f>SIM_BASE!V32</f>
        <v>-26.451126799270956</v>
      </c>
      <c r="BA87" s="72">
        <f>SIM_BASE!W32</f>
        <v>63.330905989523949</v>
      </c>
      <c r="BB87" s="72">
        <f>SIM_BASE!X32</f>
        <v>4.5060617945840775</v>
      </c>
      <c r="BC87" s="88">
        <f t="shared" si="85"/>
        <v>41.385840984837067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-2404.8557477758181</v>
      </c>
      <c r="BJ87" s="72">
        <f t="shared" si="111"/>
        <v>-1.9999999999941167E-3</v>
      </c>
      <c r="BK87" s="72">
        <f t="shared" si="112"/>
        <v>-1.9999999999976694E-3</v>
      </c>
      <c r="BL87" s="72">
        <f t="shared" si="113"/>
        <v>-2.0000000000047749E-3</v>
      </c>
      <c r="BM87" s="88">
        <f t="shared" si="87"/>
        <v>-5.999999999996561E-3</v>
      </c>
      <c r="BN87" s="73">
        <f t="shared" si="114"/>
        <v>-2.0000000004074536E-3</v>
      </c>
      <c r="BO87" s="74">
        <f>SIM_BASE!AB32</f>
        <v>140009.09243116068</v>
      </c>
      <c r="BP87" s="74">
        <f>SIM_BASE!AC32</f>
        <v>105995.02715992849</v>
      </c>
      <c r="BQ87" s="74">
        <f>SIM_BASE!AD32</f>
        <v>94304.120175933669</v>
      </c>
      <c r="BR87" s="95">
        <f t="shared" si="88"/>
        <v>108799.15197822111</v>
      </c>
      <c r="BS87" s="75">
        <f>SIM_BASE!AE32</f>
        <v>7321.3530496298954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5.9916257724533208</v>
      </c>
      <c r="AO88" s="74">
        <f>SIM_BASE!F39</f>
        <v>296.65482426741124</v>
      </c>
      <c r="AP88" s="74">
        <f>SIM_BASE!G39</f>
        <v>34.058015870981428</v>
      </c>
      <c r="AQ88" s="95">
        <f t="shared" ref="AQ88:AQ108" si="126">SUM(AN88:AP88)</f>
        <v>336.70446591084601</v>
      </c>
      <c r="AR88" s="75">
        <f>SIM_BASE!H39</f>
        <v>438.64095497469418</v>
      </c>
      <c r="AS88" s="74">
        <f>SIM_BASE!K39</f>
        <v>32.060062619421728</v>
      </c>
      <c r="AT88" s="74">
        <f>SIM_BASE!L39</f>
        <v>226.22150865364276</v>
      </c>
      <c r="AU88" s="74">
        <f>SIM_BASE!M39</f>
        <v>28.905115880700471</v>
      </c>
      <c r="AV88" s="95">
        <f t="shared" ref="AV88:AV108" si="127">SUM(AS88:AU88)</f>
        <v>287.18668715376498</v>
      </c>
      <c r="AW88" s="74">
        <f>SIM_BASE!N39</f>
        <v>45.38651611284029</v>
      </c>
      <c r="AX88" s="74">
        <f>SIM_BASE!O39</f>
        <v>2954.3195666573615</v>
      </c>
      <c r="AY88" s="98">
        <f t="shared" ref="AY88:AY108" si="128">SUM(AW88:AX88)</f>
        <v>2999.7060827702016</v>
      </c>
      <c r="AZ88" s="72">
        <f>SIM_BASE!V39</f>
        <v>-26.067436846968405</v>
      </c>
      <c r="BA88" s="72">
        <f>SIM_BASE!W39</f>
        <v>70.434315613768518</v>
      </c>
      <c r="BB88" s="72">
        <f>SIM_BASE!X39</f>
        <v>5.1538999902809515</v>
      </c>
      <c r="BC88" s="88">
        <f t="shared" ref="BC88:BC108" si="129">SUM(AZ88:BB88)</f>
        <v>49.520778757081061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-2561.0641277955074</v>
      </c>
      <c r="BJ88" s="72">
        <f t="shared" si="111"/>
        <v>-2.0000000000012222E-3</v>
      </c>
      <c r="BK88" s="72">
        <f t="shared" si="112"/>
        <v>-2.0000000000331966E-3</v>
      </c>
      <c r="BL88" s="72">
        <f t="shared" si="113"/>
        <v>-1.9999999999941167E-3</v>
      </c>
      <c r="BM88" s="88">
        <f t="shared" ref="BM88:BM108" si="131">SUM(BJ88:BL88)</f>
        <v>-6.0000000000285355E-3</v>
      </c>
      <c r="BN88" s="73">
        <f t="shared" si="114"/>
        <v>-2.0000000004074536E-3</v>
      </c>
      <c r="BO88" s="74">
        <f>SIM_BASE!AB39</f>
        <v>147704.44937703275</v>
      </c>
      <c r="BP88" s="74">
        <f>SIM_BASE!AC39</f>
        <v>108993.91375958503</v>
      </c>
      <c r="BQ88" s="74">
        <f>SIM_BASE!AD39</f>
        <v>96092.686870238031</v>
      </c>
      <c r="BR88" s="95">
        <f t="shared" ref="BR88:BR108" si="132">SUMPRODUCT(BO88:BQ88,AS88:AU88)/AV88</f>
        <v>112016.86286036322</v>
      </c>
      <c r="BS88" s="75">
        <f>SIM_BASE!AE39</f>
        <v>7572.2740256174075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6.1675342356766469</v>
      </c>
      <c r="AO89" s="74">
        <f>SIM_BASE!F46</f>
        <v>314.51949787191978</v>
      </c>
      <c r="AP89" s="74">
        <f>SIM_BASE!G46</f>
        <v>36.748827589387609</v>
      </c>
      <c r="AQ89" s="95">
        <f t="shared" si="126"/>
        <v>357.43585969698404</v>
      </c>
      <c r="AR89" s="75">
        <f>SIM_BASE!H46</f>
        <v>460.62155680058646</v>
      </c>
      <c r="AS89" s="74">
        <f>SIM_BASE!K46</f>
        <v>31.869816048217633</v>
      </c>
      <c r="AT89" s="74">
        <f>SIM_BASE!L46</f>
        <v>236.06912114741874</v>
      </c>
      <c r="AU89" s="74">
        <f>SIM_BASE!M46</f>
        <v>30.857185765729369</v>
      </c>
      <c r="AV89" s="95">
        <f t="shared" si="127"/>
        <v>298.79612296136571</v>
      </c>
      <c r="AW89" s="74">
        <f>SIM_BASE!N46</f>
        <v>48.277452859594703</v>
      </c>
      <c r="AX89" s="74">
        <f>SIM_BASE!O46</f>
        <v>3148.0390055762509</v>
      </c>
      <c r="AY89" s="98">
        <f t="shared" si="128"/>
        <v>3196.3164584358456</v>
      </c>
      <c r="AZ89" s="72">
        <f>SIM_BASE!V46</f>
        <v>-25.701281812541005</v>
      </c>
      <c r="BA89" s="72">
        <f>SIM_BASE!W46</f>
        <v>78.451376724501074</v>
      </c>
      <c r="BB89" s="72">
        <f>SIM_BASE!X46</f>
        <v>5.8926418236580949</v>
      </c>
      <c r="BC89" s="88">
        <f t="shared" si="129"/>
        <v>58.642736735618165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-2735.693901635259</v>
      </c>
      <c r="BJ89" s="72">
        <f t="shared" si="111"/>
        <v>-1.9999999999799059E-3</v>
      </c>
      <c r="BK89" s="72">
        <f t="shared" si="112"/>
        <v>-2.0000000000331966E-3</v>
      </c>
      <c r="BL89" s="72">
        <f t="shared" si="113"/>
        <v>-1.9999999998546727E-3</v>
      </c>
      <c r="BM89" s="88">
        <f t="shared" si="131"/>
        <v>-5.9999999998677752E-3</v>
      </c>
      <c r="BN89" s="73">
        <f t="shared" si="114"/>
        <v>-2.0000000004074536E-3</v>
      </c>
      <c r="BO89" s="74">
        <f>SIM_BASE!AB46</f>
        <v>155494.75370198602</v>
      </c>
      <c r="BP89" s="74">
        <f>SIM_BASE!AC46</f>
        <v>111224.36643968304</v>
      </c>
      <c r="BQ89" s="74">
        <f>SIM_BASE!AD46</f>
        <v>96974.757463911548</v>
      </c>
      <c r="BR89" s="95">
        <f t="shared" si="132"/>
        <v>114474.69732601834</v>
      </c>
      <c r="BS89" s="75">
        <f>SIM_BASE!AE46</f>
        <v>7818.3739171876532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6.3559380761973276</v>
      </c>
      <c r="AO90" s="74">
        <f>SIM_BASE!F53</f>
        <v>335.27957881436748</v>
      </c>
      <c r="AP90" s="74">
        <f>SIM_BASE!G53</f>
        <v>39.966246760877212</v>
      </c>
      <c r="AQ90" s="95">
        <f t="shared" si="126"/>
        <v>381.60176365144201</v>
      </c>
      <c r="AR90" s="75">
        <f>SIM_BASE!H53</f>
        <v>485.66845695810929</v>
      </c>
      <c r="AS90" s="74">
        <f>SIM_BASE!K53</f>
        <v>31.623878438359068</v>
      </c>
      <c r="AT90" s="74">
        <f>SIM_BASE!L53</f>
        <v>247.69638815854864</v>
      </c>
      <c r="AU90" s="74">
        <f>SIM_BASE!M53</f>
        <v>33.2186544503164</v>
      </c>
      <c r="AV90" s="95">
        <f t="shared" si="127"/>
        <v>312.53892104722411</v>
      </c>
      <c r="AW90" s="74">
        <f>SIM_BASE!N53</f>
        <v>50.910174156428809</v>
      </c>
      <c r="AX90" s="74">
        <f>SIM_BASE!O53</f>
        <v>3362.5749264005954</v>
      </c>
      <c r="AY90" s="98">
        <f t="shared" si="128"/>
        <v>3413.485100557024</v>
      </c>
      <c r="AZ90" s="72">
        <f>SIM_BASE!V53</f>
        <v>-25.26694036216173</v>
      </c>
      <c r="BA90" s="72">
        <f>SIM_BASE!W53</f>
        <v>87.584190655818901</v>
      </c>
      <c r="BB90" s="72">
        <f>SIM_BASE!X53</f>
        <v>6.7485923105608157</v>
      </c>
      <c r="BC90" s="88">
        <f t="shared" si="129"/>
        <v>69.065842604217977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-2927.8156435989149</v>
      </c>
      <c r="BJ90" s="72">
        <f t="shared" si="111"/>
        <v>-2.0000000000083276E-3</v>
      </c>
      <c r="BK90" s="72">
        <f t="shared" si="112"/>
        <v>-2.0000000000616183E-3</v>
      </c>
      <c r="BL90" s="72">
        <f t="shared" si="113"/>
        <v>-2.0000000000038867E-3</v>
      </c>
      <c r="BM90" s="88">
        <f t="shared" si="131"/>
        <v>-6.0000000000738326E-3</v>
      </c>
      <c r="BN90" s="73">
        <f t="shared" si="114"/>
        <v>-2.0000000004074536E-3</v>
      </c>
      <c r="BO90" s="74">
        <f>SIM_BASE!AB53</f>
        <v>163795.68625721085</v>
      </c>
      <c r="BP90" s="74">
        <f>SIM_BASE!AC53</f>
        <v>112640.11971940752</v>
      </c>
      <c r="BQ90" s="74">
        <f>SIM_BASE!AD53</f>
        <v>96920.439435854802</v>
      </c>
      <c r="BR90" s="95">
        <f t="shared" si="132"/>
        <v>116145.44566907556</v>
      </c>
      <c r="BS90" s="75">
        <f>SIM_BASE!AE53</f>
        <v>8073.9445914239959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6.5531478454983532</v>
      </c>
      <c r="AO91" s="74">
        <f>SIM_BASE!F60</f>
        <v>359.19189716331482</v>
      </c>
      <c r="AP91" s="74">
        <f>SIM_BASE!G60</f>
        <v>43.807592468772206</v>
      </c>
      <c r="AQ91" s="95">
        <f t="shared" si="126"/>
        <v>409.55263747758539</v>
      </c>
      <c r="AR91" s="75">
        <f>SIM_BASE!H60</f>
        <v>514.17781061196945</v>
      </c>
      <c r="AS91" s="74">
        <f>SIM_BASE!K60</f>
        <v>31.352916969050455</v>
      </c>
      <c r="AT91" s="74">
        <f>SIM_BASE!L60</f>
        <v>261.48142188877682</v>
      </c>
      <c r="AU91" s="74">
        <f>SIM_BASE!M60</f>
        <v>36.066539316374168</v>
      </c>
      <c r="AV91" s="95">
        <f t="shared" si="127"/>
        <v>328.90087817420147</v>
      </c>
      <c r="AW91" s="74">
        <f>SIM_BASE!N60</f>
        <v>53.286618345078423</v>
      </c>
      <c r="AX91" s="74">
        <f>SIM_BASE!O60</f>
        <v>3600.3654385701061</v>
      </c>
      <c r="AY91" s="98">
        <f t="shared" si="128"/>
        <v>3653.6520569151844</v>
      </c>
      <c r="AZ91" s="72">
        <f>SIM_BASE!V60</f>
        <v>-24.798769123552102</v>
      </c>
      <c r="BA91" s="72">
        <f>SIM_BASE!W60</f>
        <v>97.711475274537946</v>
      </c>
      <c r="BB91" s="72">
        <f>SIM_BASE!X60</f>
        <v>7.7420531523980047</v>
      </c>
      <c r="BC91" s="88">
        <f t="shared" si="129"/>
        <v>80.654759303383841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-3139.4732463032151</v>
      </c>
      <c r="BJ91" s="72">
        <f t="shared" si="111"/>
        <v>-2.0000000000012222E-3</v>
      </c>
      <c r="BK91" s="72">
        <f t="shared" si="112"/>
        <v>-1.9999999999479314E-3</v>
      </c>
      <c r="BL91" s="72">
        <f t="shared" si="113"/>
        <v>-1.9999999999665832E-3</v>
      </c>
      <c r="BM91" s="88">
        <f t="shared" si="131"/>
        <v>-5.9999999999157368E-3</v>
      </c>
      <c r="BN91" s="73">
        <f t="shared" si="114"/>
        <v>-2.0000000004074536E-3</v>
      </c>
      <c r="BO91" s="74">
        <f>SIM_BASE!AB60</f>
        <v>172459.14366332741</v>
      </c>
      <c r="BP91" s="74">
        <f>SIM_BASE!AC60</f>
        <v>113148.74827599268</v>
      </c>
      <c r="BQ91" s="74">
        <f>SIM_BASE!AD60</f>
        <v>95947.713619843416</v>
      </c>
      <c r="BR91" s="95">
        <f t="shared" si="132"/>
        <v>116916.36396662641</v>
      </c>
      <c r="BS91" s="75">
        <f>SIM_BASE!AE60</f>
        <v>8339.3444190379778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6.296744461798859</v>
      </c>
      <c r="AO92" s="74">
        <f>SIM_BASE!F67</f>
        <v>386.96805432951311</v>
      </c>
      <c r="AP92" s="74">
        <f>SIM_BASE!G67</f>
        <v>48.449316149099154</v>
      </c>
      <c r="AQ92" s="95">
        <f t="shared" si="126"/>
        <v>441.71411494041115</v>
      </c>
      <c r="AR92" s="75">
        <f>SIM_BASE!H67</f>
        <v>547.74370469923713</v>
      </c>
      <c r="AS92" s="74">
        <f>SIM_BASE!K67</f>
        <v>29.036553519243135</v>
      </c>
      <c r="AT92" s="74">
        <f>SIM_BASE!L67</f>
        <v>277.86391136086337</v>
      </c>
      <c r="AU92" s="74">
        <f>SIM_BASE!M67</f>
        <v>39.522461509911693</v>
      </c>
      <c r="AV92" s="95">
        <f t="shared" si="127"/>
        <v>346.42292639001818</v>
      </c>
      <c r="AW92" s="74">
        <f>SIM_BASE!N67</f>
        <v>58.727601969331396</v>
      </c>
      <c r="AX92" s="74">
        <f>SIM_BASE!O67</f>
        <v>3932.3075782979854</v>
      </c>
      <c r="AY92" s="98">
        <f t="shared" si="128"/>
        <v>3991.0351802673167</v>
      </c>
      <c r="AZ92" s="72">
        <f>SIM_BASE!V67</f>
        <v>-22.738809057444257</v>
      </c>
      <c r="BA92" s="72">
        <f>SIM_BASE!W67</f>
        <v>109.1051429686498</v>
      </c>
      <c r="BB92" s="72">
        <f>SIM_BASE!X67</f>
        <v>8.9278546391874265</v>
      </c>
      <c r="BC92" s="88">
        <f t="shared" si="129"/>
        <v>95.294188550392974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-3443.2904755680793</v>
      </c>
      <c r="BJ92" s="72">
        <f t="shared" si="111"/>
        <v>-2.0000000000189857E-3</v>
      </c>
      <c r="BK92" s="72">
        <f t="shared" si="112"/>
        <v>-2.0000000000616183E-3</v>
      </c>
      <c r="BL92" s="72">
        <f t="shared" si="113"/>
        <v>-1.999999999965695E-3</v>
      </c>
      <c r="BM92" s="88">
        <f t="shared" si="131"/>
        <v>-6.000000000046299E-3</v>
      </c>
      <c r="BN92" s="73">
        <f t="shared" si="114"/>
        <v>-2.0000000004074536E-3</v>
      </c>
      <c r="BO92" s="74">
        <f>SIM_BASE!AB67</f>
        <v>197218.47964540563</v>
      </c>
      <c r="BP92" s="74">
        <f>SIM_BASE!AC67</f>
        <v>113671.48863238994</v>
      </c>
      <c r="BQ92" s="74">
        <f>SIM_BASE!AD67</f>
        <v>94832.638113881403</v>
      </c>
      <c r="BR92" s="95">
        <f t="shared" si="132"/>
        <v>118524.97494443467</v>
      </c>
      <c r="BS92" s="75">
        <f>SIM_BASE!AE67</f>
        <v>8603.4819775564574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5.9903349940197321</v>
      </c>
      <c r="AO93" s="74">
        <f>SIM_BASE!F74</f>
        <v>419.26765040566551</v>
      </c>
      <c r="AP93" s="74">
        <f>SIM_BASE!G74</f>
        <v>54.011588033137038</v>
      </c>
      <c r="AQ93" s="95">
        <f t="shared" si="126"/>
        <v>479.26957343282231</v>
      </c>
      <c r="AR93" s="75">
        <f>SIM_BASE!H74</f>
        <v>586.09489968999878</v>
      </c>
      <c r="AS93" s="74">
        <f>SIM_BASE!K74</f>
        <v>26.692751561865151</v>
      </c>
      <c r="AT93" s="74">
        <f>SIM_BASE!L74</f>
        <v>296.85820446074746</v>
      </c>
      <c r="AU93" s="74">
        <f>SIM_BASE!M74</f>
        <v>43.684829713084518</v>
      </c>
      <c r="AV93" s="95">
        <f t="shared" si="127"/>
        <v>367.23578573569711</v>
      </c>
      <c r="AW93" s="74">
        <f>SIM_BASE!N74</f>
        <v>64.775099929294271</v>
      </c>
      <c r="AX93" s="74">
        <f>SIM_BASE!O74</f>
        <v>4316.7569068379416</v>
      </c>
      <c r="AY93" s="98">
        <f t="shared" si="128"/>
        <v>4381.5320067672355</v>
      </c>
      <c r="AZ93" s="72">
        <f>SIM_BASE!V74</f>
        <v>-20.701416567845332</v>
      </c>
      <c r="BA93" s="72">
        <f>SIM_BASE!W74</f>
        <v>122.41044594491805</v>
      </c>
      <c r="BB93" s="72">
        <f>SIM_BASE!X74</f>
        <v>10.327758320052554</v>
      </c>
      <c r="BC93" s="88">
        <f t="shared" si="129"/>
        <v>112.03678769712528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-3795.436107077237</v>
      </c>
      <c r="BJ93" s="72">
        <f t="shared" si="111"/>
        <v>-2.0000000000864873E-3</v>
      </c>
      <c r="BK93" s="72">
        <f t="shared" si="112"/>
        <v>-2.0000000000047749E-3</v>
      </c>
      <c r="BL93" s="72">
        <f t="shared" si="113"/>
        <v>-2.0000000000349729E-3</v>
      </c>
      <c r="BM93" s="88">
        <f t="shared" si="131"/>
        <v>-6.0000000001262351E-3</v>
      </c>
      <c r="BN93" s="73">
        <f t="shared" si="114"/>
        <v>-2.0000000004074536E-3</v>
      </c>
      <c r="BO93" s="74">
        <f>SIM_BASE!AB74</f>
        <v>227291.67264403074</v>
      </c>
      <c r="BP93" s="74">
        <f>SIM_BASE!AC74</f>
        <v>113478.38701356671</v>
      </c>
      <c r="BQ93" s="74">
        <f>SIM_BASE!AD74</f>
        <v>92929.014548442501</v>
      </c>
      <c r="BR93" s="95">
        <f t="shared" si="132"/>
        <v>119306.50617857714</v>
      </c>
      <c r="BS93" s="75">
        <f>SIM_BASE!AE74</f>
        <v>8877.3392126404287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5.6559016071930603</v>
      </c>
      <c r="AO94" s="74">
        <f>SIM_BASE!F81</f>
        <v>456.69043909121183</v>
      </c>
      <c r="AP94" s="74">
        <f>SIM_BASE!G81</f>
        <v>60.700538561630665</v>
      </c>
      <c r="AQ94" s="95">
        <f t="shared" si="126"/>
        <v>523.04687926003555</v>
      </c>
      <c r="AR94" s="75">
        <f>SIM_BASE!H81</f>
        <v>629.91991923676449</v>
      </c>
      <c r="AS94" s="74">
        <f>SIM_BASE!K81</f>
        <v>24.278127689748068</v>
      </c>
      <c r="AT94" s="74">
        <f>SIM_BASE!L81</f>
        <v>318.99286832992732</v>
      </c>
      <c r="AU94" s="74">
        <f>SIM_BASE!M81</f>
        <v>48.69602155803738</v>
      </c>
      <c r="AV94" s="95">
        <f t="shared" si="127"/>
        <v>391.9670175777128</v>
      </c>
      <c r="AW94" s="74">
        <f>SIM_BASE!N81</f>
        <v>71.353157376017236</v>
      </c>
      <c r="AX94" s="74">
        <f>SIM_BASE!O81</f>
        <v>4761.6648071496229</v>
      </c>
      <c r="AY94" s="98">
        <f t="shared" si="128"/>
        <v>4833.0179645256403</v>
      </c>
      <c r="AZ94" s="72">
        <f>SIM_BASE!V81</f>
        <v>-18.621226082555037</v>
      </c>
      <c r="BA94" s="72">
        <f>SIM_BASE!W81</f>
        <v>137.69857076128457</v>
      </c>
      <c r="BB94" s="72">
        <f>SIM_BASE!X81</f>
        <v>12.00551700359329</v>
      </c>
      <c r="BC94" s="88">
        <f t="shared" si="129"/>
        <v>131.08286168232283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-4203.097045288876</v>
      </c>
      <c r="BJ94" s="72">
        <f t="shared" si="111"/>
        <v>-1.9999999999728004E-3</v>
      </c>
      <c r="BK94" s="72">
        <f t="shared" si="112"/>
        <v>-2.0000000000616183E-3</v>
      </c>
      <c r="BL94" s="72">
        <f t="shared" si="113"/>
        <v>-2.0000000000047749E-3</v>
      </c>
      <c r="BM94" s="88">
        <f t="shared" si="131"/>
        <v>-6.0000000000391936E-3</v>
      </c>
      <c r="BN94" s="73">
        <f t="shared" si="114"/>
        <v>-2.0000000004074536E-3</v>
      </c>
      <c r="BO94" s="74">
        <f>SIM_BASE!AB81</f>
        <v>265031.82431174134</v>
      </c>
      <c r="BP94" s="74">
        <f>SIM_BASE!AC81</f>
        <v>112511.88543169244</v>
      </c>
      <c r="BQ94" s="74">
        <f>SIM_BASE!AD81</f>
        <v>90286.482875087895</v>
      </c>
      <c r="BR94" s="95">
        <f t="shared" si="132"/>
        <v>119197.67722490204</v>
      </c>
      <c r="BS94" s="75">
        <f>SIM_BASE!AE81</f>
        <v>9161.2718577349005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5.2925908222338327</v>
      </c>
      <c r="AO95" s="74">
        <f>SIM_BASE!F88</f>
        <v>500.19014624032917</v>
      </c>
      <c r="AP95" s="74">
        <f>SIM_BASE!G88</f>
        <v>69.805421380512371</v>
      </c>
      <c r="AQ95" s="95">
        <f t="shared" si="126"/>
        <v>575.28815844307542</v>
      </c>
      <c r="AR95" s="75">
        <f>SIM_BASE!H88</f>
        <v>680.92833489674331</v>
      </c>
      <c r="AS95" s="74">
        <f>SIM_BASE!K88</f>
        <v>21.896114747718883</v>
      </c>
      <c r="AT95" s="74">
        <f>SIM_BASE!L88</f>
        <v>344.82127023700235</v>
      </c>
      <c r="AU95" s="74">
        <f>SIM_BASE!M88</f>
        <v>53.845067809422446</v>
      </c>
      <c r="AV95" s="95">
        <f t="shared" si="127"/>
        <v>420.56245279414367</v>
      </c>
      <c r="AW95" s="74">
        <f>SIM_BASE!N88</f>
        <v>79.466513813697432</v>
      </c>
      <c r="AX95" s="74">
        <f>SIM_BASE!O88</f>
        <v>5309.012127846494</v>
      </c>
      <c r="AY95" s="98">
        <f t="shared" si="128"/>
        <v>5388.478641660191</v>
      </c>
      <c r="AZ95" s="72">
        <f>SIM_BASE!V88</f>
        <v>-16.602523925485063</v>
      </c>
      <c r="BA95" s="72">
        <f>SIM_BASE!W88</f>
        <v>155.36987600332708</v>
      </c>
      <c r="BB95" s="72">
        <f>SIM_BASE!X88</f>
        <v>8.7046935413221114</v>
      </c>
      <c r="BC95" s="88">
        <f t="shared" si="129"/>
        <v>147.47204561916413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7.2576600297678171</v>
      </c>
      <c r="BH95" s="88">
        <f t="shared" si="130"/>
        <v>7.2596600297678169</v>
      </c>
      <c r="BI95" s="75">
        <f>SIM_BASE!U88</f>
        <v>-4707.549306763447</v>
      </c>
      <c r="BJ95" s="72">
        <f t="shared" si="111"/>
        <v>-1.9999999999870113E-3</v>
      </c>
      <c r="BK95" s="72">
        <f t="shared" si="112"/>
        <v>-2.0000000002605703E-3</v>
      </c>
      <c r="BL95" s="72">
        <f t="shared" si="113"/>
        <v>-2.0000000000033324E-3</v>
      </c>
      <c r="BM95" s="88">
        <f t="shared" si="131"/>
        <v>-6.000000000250914E-3</v>
      </c>
      <c r="BN95" s="73">
        <f t="shared" si="114"/>
        <v>-2.0000000013169483E-3</v>
      </c>
      <c r="BO95" s="74">
        <f>SIM_BASE!AB88</f>
        <v>312556.17534054932</v>
      </c>
      <c r="BP95" s="74">
        <f>SIM_BASE!AC88</f>
        <v>110991.20544921032</v>
      </c>
      <c r="BQ95" s="74">
        <f>SIM_BASE!AD88</f>
        <v>88657.255283200968</v>
      </c>
      <c r="BR95" s="95">
        <f t="shared" si="132"/>
        <v>118626.02074807369</v>
      </c>
      <c r="BS95" s="75">
        <f>SIM_BASE!AE88</f>
        <v>9455.6375810920763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4.914308136891508</v>
      </c>
      <c r="AO96" s="74">
        <f>SIM_BASE!F95</f>
        <v>550.54414338427046</v>
      </c>
      <c r="AP96" s="74">
        <f>SIM_BASE!G95</f>
        <v>82.871482880677775</v>
      </c>
      <c r="AQ96" s="95">
        <f t="shared" ref="AQ96" si="133">SUM(AN96:AP96)</f>
        <v>638.32993440183964</v>
      </c>
      <c r="AR96" s="75">
        <f>SIM_BASE!H95</f>
        <v>740.76902955169442</v>
      </c>
      <c r="AS96" s="74">
        <f>SIM_BASE!K95</f>
        <v>19.549224821025859</v>
      </c>
      <c r="AT96" s="74">
        <f>SIM_BASE!L95</f>
        <v>375.30979355950655</v>
      </c>
      <c r="AU96" s="74">
        <f>SIM_BASE!M95</f>
        <v>58.493172746347845</v>
      </c>
      <c r="AV96" s="95">
        <f t="shared" ref="AV96" si="134">SUM(AS96:AU96)</f>
        <v>453.35219112688026</v>
      </c>
      <c r="AW96" s="74">
        <f>SIM_BASE!N95</f>
        <v>90.593543930107586</v>
      </c>
      <c r="AX96" s="74">
        <f>SIM_BASE!O95</f>
        <v>6005.097710953869</v>
      </c>
      <c r="AY96" s="98">
        <f t="shared" ref="AY96" si="135">SUM(AW96:AX96)</f>
        <v>6095.6912548839764</v>
      </c>
      <c r="AZ96" s="72">
        <f>SIM_BASE!V95</f>
        <v>-14.633916684134352</v>
      </c>
      <c r="BA96" s="72">
        <f>SIM_BASE!W95</f>
        <v>175.2353498247636</v>
      </c>
      <c r="BB96" s="72">
        <f>SIM_BASE!X95</f>
        <v>0.3300970218063542</v>
      </c>
      <c r="BC96" s="88">
        <f t="shared" ref="BC96" si="136">SUM(AZ96:BB96)</f>
        <v>160.93153016243559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24.050213112523579</v>
      </c>
      <c r="BH96" s="88">
        <f t="shared" ref="BH96" si="137">SUM(BE96:BG96)</f>
        <v>24.052213112523578</v>
      </c>
      <c r="BI96" s="75">
        <f>SIM_BASE!U95</f>
        <v>-5354.9212253322821</v>
      </c>
      <c r="BJ96" s="72">
        <f t="shared" ref="BJ96" si="138">AN96-AS96-AZ96-BE96</f>
        <v>-1.9999999999994458E-3</v>
      </c>
      <c r="BK96" s="72">
        <f t="shared" ref="BK96" si="139">AO96-AT96-BA96-BF96</f>
        <v>-1.9999999996921361E-3</v>
      </c>
      <c r="BL96" s="72">
        <f t="shared" ref="BL96" si="140">AP96-AU96-BB96-BG96</f>
        <v>-2.0000000000024443E-3</v>
      </c>
      <c r="BM96" s="88">
        <f t="shared" ref="BM96" si="141">SUM(BJ96:BL96)</f>
        <v>-5.9999999996940261E-3</v>
      </c>
      <c r="BN96" s="73">
        <f t="shared" ref="BN96" si="142">AR96-AW96-AX96-BD96-BI96</f>
        <v>-2.0000000004074536E-3</v>
      </c>
      <c r="BO96" s="74">
        <f>SIM_BASE!AB95</f>
        <v>373580.02207260963</v>
      </c>
      <c r="BP96" s="74">
        <f>SIM_BASE!AC95</f>
        <v>108971.47808580876</v>
      </c>
      <c r="BQ96" s="74">
        <f>SIM_BASE!AD95</f>
        <v>89031.553375962001</v>
      </c>
      <c r="BR96" s="95">
        <f t="shared" ref="BR96" si="143">SUMPRODUCT(BO96:BQ96,AS96:AU96)/AV96</f>
        <v>117809.07175752154</v>
      </c>
      <c r="BS96" s="75">
        <f>SIM_BASE!AE95</f>
        <v>9760.8227994215322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148.65022579401287</v>
      </c>
      <c r="AO98" s="74">
        <f>SIM_BASE!F19</f>
        <v>99.363397637413101</v>
      </c>
      <c r="AP98" s="74">
        <f>SIM_BASE!G19</f>
        <v>10.290627040664281</v>
      </c>
      <c r="AQ98" s="95">
        <f t="shared" si="126"/>
        <v>258.30425047209025</v>
      </c>
      <c r="AR98" s="75">
        <f>SIM_BASE!H19</f>
        <v>167.32030480328672</v>
      </c>
      <c r="AS98" s="74">
        <f>SIM_BASE!K19</f>
        <v>137.78655297850088</v>
      </c>
      <c r="AT98" s="74">
        <f>SIM_BASE!L19</f>
        <v>103.27229344296072</v>
      </c>
      <c r="AU98" s="74">
        <f>SIM_BASE!M19</f>
        <v>11.846522134347349</v>
      </c>
      <c r="AV98" s="95">
        <f t="shared" si="127"/>
        <v>252.90536855580893</v>
      </c>
      <c r="AW98" s="74">
        <f>SIM_BASE!N19</f>
        <v>29.921435449275066</v>
      </c>
      <c r="AX98" s="74">
        <f>SIM_BASE!O19</f>
        <v>1793.7097143789122</v>
      </c>
      <c r="AY98" s="98">
        <f t="shared" si="128"/>
        <v>1823.6311498281873</v>
      </c>
      <c r="AZ98" s="72">
        <f>SIM_BASE!V19</f>
        <v>10.864672815512018</v>
      </c>
      <c r="BA98" s="72">
        <f>SIM_BASE!W19</f>
        <v>-3.9078958055476307</v>
      </c>
      <c r="BB98" s="72">
        <f>SIM_BASE!X19</f>
        <v>-1.5548950936830677</v>
      </c>
      <c r="BC98" s="88">
        <f t="shared" si="129"/>
        <v>5.4018819162813196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-1656.3098450249006</v>
      </c>
      <c r="BJ98" s="72">
        <f t="shared" si="111"/>
        <v>-2.0000000000278675E-3</v>
      </c>
      <c r="BK98" s="72">
        <f t="shared" si="112"/>
        <v>-1.9999999999847909E-3</v>
      </c>
      <c r="BL98" s="72">
        <f t="shared" si="113"/>
        <v>-2.000000000000334E-3</v>
      </c>
      <c r="BM98" s="88">
        <f t="shared" si="131"/>
        <v>-6.0000000000129923E-3</v>
      </c>
      <c r="BN98" s="73">
        <f t="shared" si="114"/>
        <v>-1.9999999999527063E-3</v>
      </c>
      <c r="BO98" s="74">
        <f>SIM_BASE!AB19</f>
        <v>129529.86191823587</v>
      </c>
      <c r="BP98" s="74">
        <f>SIM_BASE!AC19</f>
        <v>95319.736477616651</v>
      </c>
      <c r="BQ98" s="74">
        <f>SIM_BASE!AD19</f>
        <v>94132.937811031705</v>
      </c>
      <c r="BR98" s="95">
        <f t="shared" si="132"/>
        <v>113902.32272949867</v>
      </c>
      <c r="BS98" s="75">
        <f>SIM_BASE!AE19</f>
        <v>6861.874196503064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150.3041543529103</v>
      </c>
      <c r="AO99" s="74">
        <f>SIM_BASE!F26</f>
        <v>106.13247543639829</v>
      </c>
      <c r="AP99" s="74">
        <f>SIM_BASE!G26</f>
        <v>10.343036955421312</v>
      </c>
      <c r="AQ99" s="95">
        <f t="shared" si="126"/>
        <v>266.77966674472992</v>
      </c>
      <c r="AR99" s="75">
        <f>SIM_BASE!H26</f>
        <v>172.8448547652155</v>
      </c>
      <c r="AS99" s="74">
        <f>SIM_BASE!K26</f>
        <v>154.75696448836572</v>
      </c>
      <c r="AT99" s="74">
        <f>SIM_BASE!L26</f>
        <v>109.97372538541214</v>
      </c>
      <c r="AU99" s="74">
        <f>SIM_BASE!M26</f>
        <v>11.816749198717519</v>
      </c>
      <c r="AV99" s="95">
        <f t="shared" si="127"/>
        <v>276.54743907249537</v>
      </c>
      <c r="AW99" s="74">
        <f>SIM_BASE!N26</f>
        <v>30.926006250730701</v>
      </c>
      <c r="AX99" s="74">
        <f>SIM_BASE!O26</f>
        <v>1861.7703212333854</v>
      </c>
      <c r="AY99" s="98">
        <f t="shared" si="128"/>
        <v>1892.6963274841162</v>
      </c>
      <c r="AZ99" s="72">
        <f>SIM_BASE!V26</f>
        <v>-4.4518101354554283</v>
      </c>
      <c r="BA99" s="72">
        <f>SIM_BASE!W26</f>
        <v>-3.8402499490138369</v>
      </c>
      <c r="BB99" s="72">
        <f>SIM_BASE!X26</f>
        <v>-1.4727122432962079</v>
      </c>
      <c r="BC99" s="88">
        <f t="shared" si="129"/>
        <v>-9.7647723277654723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-1719.8504727189006</v>
      </c>
      <c r="BJ99" s="72">
        <f t="shared" si="111"/>
        <v>-1.9999999999941167E-3</v>
      </c>
      <c r="BK99" s="72">
        <f t="shared" si="112"/>
        <v>-2.0000000000061071E-3</v>
      </c>
      <c r="BL99" s="72">
        <f t="shared" si="113"/>
        <v>-1.9999999999992238E-3</v>
      </c>
      <c r="BM99" s="88">
        <f t="shared" si="131"/>
        <v>-5.9999999999994476E-3</v>
      </c>
      <c r="BN99" s="73">
        <f t="shared" si="114"/>
        <v>-1.9999999999527063E-3</v>
      </c>
      <c r="BO99" s="74">
        <f>SIM_BASE!AB26</f>
        <v>132558.3919791643</v>
      </c>
      <c r="BP99" s="74">
        <f>SIM_BASE!AC26</f>
        <v>102284.24385887349</v>
      </c>
      <c r="BQ99" s="74">
        <f>SIM_BASE!AD26</f>
        <v>92091.691293568947</v>
      </c>
      <c r="BR99" s="95">
        <f t="shared" si="132"/>
        <v>118790.24530122209</v>
      </c>
      <c r="BS99" s="75">
        <f>SIM_BASE!AE26</f>
        <v>7069.9236995544989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154.78729942843032</v>
      </c>
      <c r="AO100" s="74">
        <f>SIM_BASE!F33</f>
        <v>111.24329423476577</v>
      </c>
      <c r="AP100" s="74">
        <f>SIM_BASE!G33</f>
        <v>10.987419779806791</v>
      </c>
      <c r="AQ100" s="95">
        <f t="shared" si="126"/>
        <v>277.01801344300287</v>
      </c>
      <c r="AR100" s="75">
        <f>SIM_BASE!H33</f>
        <v>180.26285743460824</v>
      </c>
      <c r="AS100" s="74">
        <f>SIM_BASE!K33</f>
        <v>160.74473178745589</v>
      </c>
      <c r="AT100" s="74">
        <f>SIM_BASE!L33</f>
        <v>115.4436927186977</v>
      </c>
      <c r="AU100" s="74">
        <f>SIM_BASE!M33</f>
        <v>12.419443476567739</v>
      </c>
      <c r="AV100" s="95">
        <f t="shared" si="127"/>
        <v>288.6078679827213</v>
      </c>
      <c r="AW100" s="74">
        <f>SIM_BASE!N33</f>
        <v>31.83987381086385</v>
      </c>
      <c r="AX100" s="74">
        <f>SIM_BASE!O33</f>
        <v>1951.2322399686673</v>
      </c>
      <c r="AY100" s="98">
        <f t="shared" si="128"/>
        <v>1983.072113779531</v>
      </c>
      <c r="AZ100" s="72">
        <f>SIM_BASE!V33</f>
        <v>-5.9564323590256301</v>
      </c>
      <c r="BA100" s="72">
        <f>SIM_BASE!W33</f>
        <v>-4.1993984839319589</v>
      </c>
      <c r="BB100" s="72">
        <f>SIM_BASE!X33</f>
        <v>-1.4310236967609498</v>
      </c>
      <c r="BC100" s="88">
        <f t="shared" si="129"/>
        <v>-11.586854539718537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-1802.8082563449232</v>
      </c>
      <c r="BJ100" s="72">
        <f t="shared" si="111"/>
        <v>-1.9999999999443787E-3</v>
      </c>
      <c r="BK100" s="72">
        <f t="shared" si="112"/>
        <v>-1.999999999975465E-3</v>
      </c>
      <c r="BL100" s="72">
        <f t="shared" si="113"/>
        <v>-1.9999999999987797E-3</v>
      </c>
      <c r="BM100" s="88">
        <f t="shared" si="131"/>
        <v>-5.9999999999186234E-3</v>
      </c>
      <c r="BN100" s="73">
        <f t="shared" si="114"/>
        <v>-1.9999999997253326E-3</v>
      </c>
      <c r="BO100" s="74">
        <f>SIM_BASE!AB33</f>
        <v>139929.02351593814</v>
      </c>
      <c r="BP100" s="74">
        <f>SIM_BASE!AC33</f>
        <v>105735.11161609224</v>
      </c>
      <c r="BQ100" s="74">
        <f>SIM_BASE!AD33</f>
        <v>94714.464476877911</v>
      </c>
      <c r="BR100" s="95">
        <f t="shared" si="132"/>
        <v>124305.71029847061</v>
      </c>
      <c r="BS100" s="75">
        <f>SIM_BASE!AE33</f>
        <v>7313.7697281158426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159.41633789677948</v>
      </c>
      <c r="AO101" s="74">
        <f>SIM_BASE!F40</f>
        <v>117.28623845613117</v>
      </c>
      <c r="AP101" s="74">
        <f>SIM_BASE!G40</f>
        <v>11.761779747665878</v>
      </c>
      <c r="AQ101" s="95">
        <f t="shared" si="126"/>
        <v>288.46435610057654</v>
      </c>
      <c r="AR101" s="75">
        <f>SIM_BASE!H40</f>
        <v>188.75111950962733</v>
      </c>
      <c r="AS101" s="74">
        <f>SIM_BASE!K40</f>
        <v>166.90976794485906</v>
      </c>
      <c r="AT101" s="74">
        <f>SIM_BASE!L40</f>
        <v>121.80348929185533</v>
      </c>
      <c r="AU101" s="74">
        <f>SIM_BASE!M40</f>
        <v>13.168072524984574</v>
      </c>
      <c r="AV101" s="95">
        <f t="shared" si="127"/>
        <v>301.88132976169896</v>
      </c>
      <c r="AW101" s="74">
        <f>SIM_BASE!N40</f>
        <v>32.803418444120695</v>
      </c>
      <c r="AX101" s="74">
        <f>SIM_BASE!O40</f>
        <v>2046.756735163603</v>
      </c>
      <c r="AY101" s="98">
        <f t="shared" si="128"/>
        <v>2079.5601536077238</v>
      </c>
      <c r="AZ101" s="72">
        <f>SIM_BASE!V40</f>
        <v>-7.492430048079572</v>
      </c>
      <c r="BA101" s="72">
        <f>SIM_BASE!W40</f>
        <v>-4.5162508357241684</v>
      </c>
      <c r="BB101" s="72">
        <f>SIM_BASE!X40</f>
        <v>-1.4052927773187001</v>
      </c>
      <c r="BC101" s="88">
        <f t="shared" si="129"/>
        <v>-13.413973661122441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-1890.8080340980966</v>
      </c>
      <c r="BJ101" s="72">
        <f t="shared" si="111"/>
        <v>-2.0000000000021103E-3</v>
      </c>
      <c r="BK101" s="72">
        <f t="shared" si="112"/>
        <v>-1.9999999999870113E-3</v>
      </c>
      <c r="BL101" s="72">
        <f t="shared" si="113"/>
        <v>-1.9999999999952269E-3</v>
      </c>
      <c r="BM101" s="88">
        <f t="shared" si="131"/>
        <v>-5.9999999999843486E-3</v>
      </c>
      <c r="BN101" s="73">
        <f t="shared" si="114"/>
        <v>-1.9999999997253326E-3</v>
      </c>
      <c r="BO101" s="74">
        <f>SIM_BASE!AB40</f>
        <v>147563.43000828917</v>
      </c>
      <c r="BP101" s="74">
        <f>SIM_BASE!AC40</f>
        <v>108580.00452672341</v>
      </c>
      <c r="BQ101" s="74">
        <f>SIM_BASE!AD40</f>
        <v>96498.023751165456</v>
      </c>
      <c r="BR101" s="95">
        <f t="shared" si="132"/>
        <v>129606.86997327671</v>
      </c>
      <c r="BS101" s="75">
        <f>SIM_BASE!AE40</f>
        <v>7564.987314134607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164.0920655968942</v>
      </c>
      <c r="AO102" s="74">
        <f>SIM_BASE!F47</f>
        <v>124.33834495565725</v>
      </c>
      <c r="AP102" s="74">
        <f>SIM_BASE!G47</f>
        <v>12.691431668835483</v>
      </c>
      <c r="AQ102" s="95">
        <f t="shared" si="126"/>
        <v>301.12184222138694</v>
      </c>
      <c r="AR102" s="75">
        <f>SIM_BASE!H47</f>
        <v>198.20133602551135</v>
      </c>
      <c r="AS102" s="74">
        <f>SIM_BASE!K47</f>
        <v>173.42109010112728</v>
      </c>
      <c r="AT102" s="74">
        <f>SIM_BASE!L47</f>
        <v>129.23585196587513</v>
      </c>
      <c r="AU102" s="74">
        <f>SIM_BASE!M47</f>
        <v>14.08073501511776</v>
      </c>
      <c r="AV102" s="95">
        <f t="shared" si="127"/>
        <v>316.73767708212017</v>
      </c>
      <c r="AW102" s="74">
        <f>SIM_BASE!N47</f>
        <v>33.837813557598274</v>
      </c>
      <c r="AX102" s="74">
        <f>SIM_BASE!O47</f>
        <v>2147.7238608813918</v>
      </c>
      <c r="AY102" s="98">
        <f t="shared" si="128"/>
        <v>2181.5616744389899</v>
      </c>
      <c r="AZ102" s="72">
        <f>SIM_BASE!V47</f>
        <v>-9.3280245042330492</v>
      </c>
      <c r="BA102" s="72">
        <f>SIM_BASE!W47</f>
        <v>-4.8965070102178707</v>
      </c>
      <c r="BB102" s="72">
        <f>SIM_BASE!X47</f>
        <v>-1.3883033462822796</v>
      </c>
      <c r="BC102" s="88">
        <f t="shared" si="129"/>
        <v>-15.6128348607332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-1983.3593384134786</v>
      </c>
      <c r="BJ102" s="72">
        <f t="shared" si="111"/>
        <v>-2.0000000000260912E-3</v>
      </c>
      <c r="BK102" s="72">
        <f t="shared" si="112"/>
        <v>-2.0000000000083276E-3</v>
      </c>
      <c r="BL102" s="72">
        <f t="shared" si="113"/>
        <v>-1.9999999999978915E-3</v>
      </c>
      <c r="BM102" s="88">
        <f t="shared" si="131"/>
        <v>-6.0000000000323102E-3</v>
      </c>
      <c r="BN102" s="73">
        <f t="shared" si="114"/>
        <v>-2.00000000018008E-3</v>
      </c>
      <c r="BO102" s="74">
        <f>SIM_BASE!AB47</f>
        <v>155274.50899368827</v>
      </c>
      <c r="BP102" s="74">
        <f>SIM_BASE!AC47</f>
        <v>110658.06710801293</v>
      </c>
      <c r="BQ102" s="74">
        <f>SIM_BASE!AD47</f>
        <v>97375.455287175108</v>
      </c>
      <c r="BR102" s="95">
        <f t="shared" si="132"/>
        <v>134496.09964157839</v>
      </c>
      <c r="BS102" s="75">
        <f>SIM_BASE!AE47</f>
        <v>7811.3239891454559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169.09938038546258</v>
      </c>
      <c r="AO103" s="74">
        <f>SIM_BASE!F54</f>
        <v>132.3252787470621</v>
      </c>
      <c r="AP103" s="74">
        <f>SIM_BASE!G54</f>
        <v>13.806244611837604</v>
      </c>
      <c r="AQ103" s="95">
        <f t="shared" si="126"/>
        <v>315.23090374436225</v>
      </c>
      <c r="AR103" s="75">
        <f>SIM_BASE!H54</f>
        <v>208.97269402105053</v>
      </c>
      <c r="AS103" s="74">
        <f>SIM_BASE!K54</f>
        <v>179.81684703186949</v>
      </c>
      <c r="AT103" s="74">
        <f>SIM_BASE!L54</f>
        <v>138.13983362954937</v>
      </c>
      <c r="AU103" s="74">
        <f>SIM_BASE!M54</f>
        <v>15.179614519493409</v>
      </c>
      <c r="AV103" s="95">
        <f t="shared" si="127"/>
        <v>333.13629518091227</v>
      </c>
      <c r="AW103" s="74">
        <f>SIM_BASE!N54</f>
        <v>34.877962274203441</v>
      </c>
      <c r="AX103" s="74">
        <f>SIM_BASE!O54</f>
        <v>2253.2103091244535</v>
      </c>
      <c r="AY103" s="98">
        <f t="shared" si="128"/>
        <v>2288.0882713986571</v>
      </c>
      <c r="AZ103" s="72">
        <f>SIM_BASE!V54</f>
        <v>-10.716466646406881</v>
      </c>
      <c r="BA103" s="72">
        <f>SIM_BASE!W54</f>
        <v>-5.8135548824872654</v>
      </c>
      <c r="BB103" s="72">
        <f>SIM_BASE!X54</f>
        <v>-1.3723699076558074</v>
      </c>
      <c r="BC103" s="88">
        <f t="shared" si="129"/>
        <v>-17.902391436549955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-2079.1145773776061</v>
      </c>
      <c r="BJ103" s="72">
        <f t="shared" si="111"/>
        <v>-2.0000000000243148E-3</v>
      </c>
      <c r="BK103" s="72">
        <f t="shared" si="112"/>
        <v>-2.0000000000065512E-3</v>
      </c>
      <c r="BL103" s="72">
        <f t="shared" si="113"/>
        <v>-1.9999999999976694E-3</v>
      </c>
      <c r="BM103" s="88">
        <f t="shared" si="131"/>
        <v>-6.0000000000285355E-3</v>
      </c>
      <c r="BN103" s="73">
        <f t="shared" si="114"/>
        <v>-2.0000000004074536E-3</v>
      </c>
      <c r="BO103" s="74">
        <f>SIM_BASE!AB54</f>
        <v>163492.88361595327</v>
      </c>
      <c r="BP103" s="74">
        <f>SIM_BASE!AC54</f>
        <v>111671.43228141739</v>
      </c>
      <c r="BQ103" s="74">
        <f>SIM_BASE!AD54</f>
        <v>97317.708745315627</v>
      </c>
      <c r="BR103" s="95">
        <f t="shared" si="132"/>
        <v>138989.03810534062</v>
      </c>
      <c r="BS103" s="75">
        <f>SIM_BASE!AE54</f>
        <v>8067.0818292347058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174.34645785010318</v>
      </c>
      <c r="AO104" s="74">
        <f>SIM_BASE!F61</f>
        <v>141.76315551634633</v>
      </c>
      <c r="AP104" s="74">
        <f>SIM_BASE!G61</f>
        <v>15.133649999491098</v>
      </c>
      <c r="AQ104" s="95">
        <f t="shared" si="126"/>
        <v>331.24326336594061</v>
      </c>
      <c r="AR104" s="75">
        <f>SIM_BASE!H61</f>
        <v>221.25903487869516</v>
      </c>
      <c r="AS104" s="74">
        <f>SIM_BASE!K61</f>
        <v>186.26230750730383</v>
      </c>
      <c r="AT104" s="74">
        <f>SIM_BASE!L61</f>
        <v>148.31841404821128</v>
      </c>
      <c r="AU104" s="74">
        <f>SIM_BASE!M61</f>
        <v>16.511249264981245</v>
      </c>
      <c r="AV104" s="95">
        <f t="shared" si="127"/>
        <v>351.09197082049633</v>
      </c>
      <c r="AW104" s="74">
        <f>SIM_BASE!N61</f>
        <v>35.956419723330491</v>
      </c>
      <c r="AX104" s="74">
        <f>SIM_BASE!O61</f>
        <v>2368.0464597848145</v>
      </c>
      <c r="AY104" s="98">
        <f t="shared" si="128"/>
        <v>2404.0028795081448</v>
      </c>
      <c r="AZ104" s="72">
        <f>SIM_BASE!V61</f>
        <v>-11.914849657200643</v>
      </c>
      <c r="BA104" s="72">
        <f>SIM_BASE!W61</f>
        <v>-6.5542585318649538</v>
      </c>
      <c r="BB104" s="72">
        <f>SIM_BASE!X61</f>
        <v>-1.3765992654901504</v>
      </c>
      <c r="BC104" s="88">
        <f t="shared" si="129"/>
        <v>-19.845707454555747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-2182.7428446294498</v>
      </c>
      <c r="BJ104" s="72">
        <f t="shared" si="111"/>
        <v>-2.0000000000101039E-3</v>
      </c>
      <c r="BK104" s="72">
        <f t="shared" si="112"/>
        <v>-1.9999999999967813E-3</v>
      </c>
      <c r="BL104" s="72">
        <f t="shared" si="113"/>
        <v>-1.9999999999967813E-3</v>
      </c>
      <c r="BM104" s="88">
        <f t="shared" si="131"/>
        <v>-6.0000000000036665E-3</v>
      </c>
      <c r="BN104" s="73">
        <f t="shared" si="114"/>
        <v>-2.0000000004074536E-3</v>
      </c>
      <c r="BO104" s="74">
        <f>SIM_BASE!AB61</f>
        <v>172077.51258211824</v>
      </c>
      <c r="BP104" s="74">
        <f>SIM_BASE!AC61</f>
        <v>112065.14020733465</v>
      </c>
      <c r="BQ104" s="74">
        <f>SIM_BASE!AD61</f>
        <v>96343.479634830743</v>
      </c>
      <c r="BR104" s="95">
        <f t="shared" si="132"/>
        <v>143163.71154585449</v>
      </c>
      <c r="BS104" s="75">
        <f>SIM_BASE!AE61</f>
        <v>8332.6305162368481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167.52574526686968</v>
      </c>
      <c r="AO105" s="74">
        <f>SIM_BASE!F68</f>
        <v>152.73320708589094</v>
      </c>
      <c r="AP105" s="74">
        <f>SIM_BASE!G68</f>
        <v>16.737570631637173</v>
      </c>
      <c r="AQ105" s="95">
        <f t="shared" si="126"/>
        <v>336.99652298439781</v>
      </c>
      <c r="AR105" s="75">
        <f>SIM_BASE!H68</f>
        <v>235.71100380559039</v>
      </c>
      <c r="AS105" s="74">
        <f>SIM_BASE!K68</f>
        <v>179.1190164037568</v>
      </c>
      <c r="AT105" s="74">
        <f>SIM_BASE!L68</f>
        <v>160.32119079306511</v>
      </c>
      <c r="AU105" s="74">
        <f>SIM_BASE!M68</f>
        <v>18.128170747641956</v>
      </c>
      <c r="AV105" s="95">
        <f t="shared" si="127"/>
        <v>357.56837794446386</v>
      </c>
      <c r="AW105" s="74">
        <f>SIM_BASE!N68</f>
        <v>37.177706929648416</v>
      </c>
      <c r="AX105" s="74">
        <f>SIM_BASE!O68</f>
        <v>2455.0547462598988</v>
      </c>
      <c r="AY105" s="98">
        <f t="shared" si="128"/>
        <v>2492.2324531895474</v>
      </c>
      <c r="AZ105" s="72">
        <f>SIM_BASE!V68</f>
        <v>-11.592271136887138</v>
      </c>
      <c r="BA105" s="72">
        <f>SIM_BASE!W68</f>
        <v>-7.5869837071741495</v>
      </c>
      <c r="BB105" s="72">
        <f>SIM_BASE!X68</f>
        <v>-1.3896001160047842</v>
      </c>
      <c r="BC105" s="88">
        <f t="shared" si="129"/>
        <v>-20.568854960066069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-2256.5204493839565</v>
      </c>
      <c r="BJ105" s="72">
        <f t="shared" si="111"/>
        <v>-1.9999999999870113E-3</v>
      </c>
      <c r="BK105" s="72">
        <f t="shared" si="112"/>
        <v>-2.000000000025203E-3</v>
      </c>
      <c r="BL105" s="72">
        <f t="shared" si="113"/>
        <v>-1.9999999999994458E-3</v>
      </c>
      <c r="BM105" s="88">
        <f t="shared" si="131"/>
        <v>-6.0000000000116601E-3</v>
      </c>
      <c r="BN105" s="73">
        <f t="shared" si="114"/>
        <v>-2.0000000004074536E-3</v>
      </c>
      <c r="BO105" s="74">
        <f>SIM_BASE!AB68</f>
        <v>196672.76322243881</v>
      </c>
      <c r="BP105" s="74">
        <f>SIM_BASE!AC68</f>
        <v>112485.94213804792</v>
      </c>
      <c r="BQ105" s="74">
        <f>SIM_BASE!AD68</f>
        <v>95228.706736887223</v>
      </c>
      <c r="BR105" s="95">
        <f t="shared" si="132"/>
        <v>153783.26983156157</v>
      </c>
      <c r="BS105" s="75">
        <f>SIM_BASE!AE68</f>
        <v>8596.9974587156958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159.37395747719006</v>
      </c>
      <c r="AO106" s="74">
        <f>SIM_BASE!F75</f>
        <v>165.49147812137315</v>
      </c>
      <c r="AP106" s="74">
        <f>SIM_BASE!G75</f>
        <v>18.660188112942159</v>
      </c>
      <c r="AQ106" s="95">
        <f t="shared" si="126"/>
        <v>343.52562371150532</v>
      </c>
      <c r="AR106" s="75">
        <f>SIM_BASE!H75</f>
        <v>252.22622509867631</v>
      </c>
      <c r="AS106" s="74">
        <f>SIM_BASE!K75</f>
        <v>170.85930560031906</v>
      </c>
      <c r="AT106" s="74">
        <f>SIM_BASE!L75</f>
        <v>174.27721467484722</v>
      </c>
      <c r="AU106" s="74">
        <f>SIM_BASE!M75</f>
        <v>20.077204768707453</v>
      </c>
      <c r="AV106" s="95">
        <f t="shared" si="127"/>
        <v>365.21372504387375</v>
      </c>
      <c r="AW106" s="74">
        <f>SIM_BASE!N75</f>
        <v>38.462904046912463</v>
      </c>
      <c r="AX106" s="74">
        <f>SIM_BASE!O75</f>
        <v>2550.0848647713588</v>
      </c>
      <c r="AY106" s="98">
        <f t="shared" si="128"/>
        <v>2588.5477688182714</v>
      </c>
      <c r="AZ106" s="72">
        <f>SIM_BASE!V75</f>
        <v>-11.484348123128985</v>
      </c>
      <c r="BA106" s="72">
        <f>SIM_BASE!W75</f>
        <v>-8.7847365534740476</v>
      </c>
      <c r="BB106" s="72">
        <f>SIM_BASE!X75</f>
        <v>-1.4160166557652971</v>
      </c>
      <c r="BC106" s="88">
        <f t="shared" si="129"/>
        <v>-21.68510133236833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-2336.3205437195948</v>
      </c>
      <c r="BJ106" s="72">
        <f t="shared" si="111"/>
        <v>-2.000000000015433E-3</v>
      </c>
      <c r="BK106" s="72">
        <f t="shared" si="112"/>
        <v>-2.0000000000189857E-3</v>
      </c>
      <c r="BL106" s="72">
        <f t="shared" si="113"/>
        <v>-1.9999999999976694E-3</v>
      </c>
      <c r="BM106" s="88">
        <f t="shared" si="131"/>
        <v>-6.0000000000320882E-3</v>
      </c>
      <c r="BN106" s="73">
        <f t="shared" si="114"/>
        <v>-2.0000000004074536E-3</v>
      </c>
      <c r="BO106" s="74">
        <f>SIM_BASE!AB75</f>
        <v>226508.23705070533</v>
      </c>
      <c r="BP106" s="74">
        <f>SIM_BASE!AC75</f>
        <v>112203.82973626902</v>
      </c>
      <c r="BQ106" s="74">
        <f>SIM_BASE!AD75</f>
        <v>93328.520778564955</v>
      </c>
      <c r="BR106" s="95">
        <f t="shared" si="132"/>
        <v>164641.64054275918</v>
      </c>
      <c r="BS106" s="75">
        <f>SIM_BASE!AE75</f>
        <v>8871.0445944353851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150.47604690046563</v>
      </c>
      <c r="AO107" s="74">
        <f>SIM_BASE!F82</f>
        <v>180.27710313365162</v>
      </c>
      <c r="AP107" s="74">
        <f>SIM_BASE!G82</f>
        <v>20.973005575254028</v>
      </c>
      <c r="AQ107" s="95">
        <f t="shared" si="126"/>
        <v>351.72615560937129</v>
      </c>
      <c r="AR107" s="75">
        <f>SIM_BASE!H82</f>
        <v>271.11857285056328</v>
      </c>
      <c r="AS107" s="74">
        <f>SIM_BASE!K82</f>
        <v>161.0738367556593</v>
      </c>
      <c r="AT107" s="74">
        <f>SIM_BASE!L82</f>
        <v>190.61050905982449</v>
      </c>
      <c r="AU107" s="74">
        <f>SIM_BASE!M82</f>
        <v>22.426663479755721</v>
      </c>
      <c r="AV107" s="95">
        <f t="shared" si="127"/>
        <v>374.11100929523951</v>
      </c>
      <c r="AW107" s="74">
        <f>SIM_BASE!N82</f>
        <v>39.794946019727391</v>
      </c>
      <c r="AX107" s="74">
        <f>SIM_BASE!O82</f>
        <v>2660.1940028953795</v>
      </c>
      <c r="AY107" s="98">
        <f t="shared" si="128"/>
        <v>2699.9889489151069</v>
      </c>
      <c r="AZ107" s="72">
        <f>SIM_BASE!V82</f>
        <v>-10.596789855193659</v>
      </c>
      <c r="BA107" s="72">
        <f>SIM_BASE!W82</f>
        <v>-10.332405926172855</v>
      </c>
      <c r="BB107" s="72">
        <f>SIM_BASE!X82</f>
        <v>-1.4526579045016856</v>
      </c>
      <c r="BC107" s="88">
        <f t="shared" si="129"/>
        <v>-22.381853685868201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-2428.8693760645438</v>
      </c>
      <c r="BJ107" s="72">
        <f t="shared" si="111"/>
        <v>-2.0000000000083276E-3</v>
      </c>
      <c r="BK107" s="72">
        <f t="shared" si="112"/>
        <v>-2.0000000000172094E-3</v>
      </c>
      <c r="BL107" s="72">
        <f t="shared" si="113"/>
        <v>-2.0000000000072174E-3</v>
      </c>
      <c r="BM107" s="88">
        <f t="shared" si="131"/>
        <v>-6.0000000000327543E-3</v>
      </c>
      <c r="BN107" s="73">
        <f t="shared" si="114"/>
        <v>-1.9999999999527063E-3</v>
      </c>
      <c r="BO107" s="74">
        <f>SIM_BASE!AB82</f>
        <v>263933.94071410468</v>
      </c>
      <c r="BP107" s="74">
        <f>SIM_BASE!AC82</f>
        <v>111178.17826073205</v>
      </c>
      <c r="BQ107" s="74">
        <f>SIM_BASE!AD82</f>
        <v>90693.877835505235</v>
      </c>
      <c r="BR107" s="95">
        <f t="shared" si="132"/>
        <v>175719.34821489113</v>
      </c>
      <c r="BS107" s="75">
        <f>SIM_BASE!AE82</f>
        <v>9155.1344805970311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140.9136987573734</v>
      </c>
      <c r="AO108" s="74">
        <f>SIM_BASE!F89</f>
        <v>197.46339851975426</v>
      </c>
      <c r="AP108" s="74">
        <f>SIM_BASE!G89</f>
        <v>24.120177220406937</v>
      </c>
      <c r="AQ108" s="95">
        <f t="shared" si="126"/>
        <v>362.49727449753459</v>
      </c>
      <c r="AR108" s="75">
        <f>SIM_BASE!H89</f>
        <v>293.13213088921509</v>
      </c>
      <c r="AS108" s="74">
        <f>SIM_BASE!K89</f>
        <v>150.26599743059103</v>
      </c>
      <c r="AT108" s="74">
        <f>SIM_BASE!L89</f>
        <v>209.81206934051863</v>
      </c>
      <c r="AU108" s="74">
        <f>SIM_BASE!M89</f>
        <v>24.867733345840946</v>
      </c>
      <c r="AV108" s="95">
        <f t="shared" si="127"/>
        <v>384.94580011695064</v>
      </c>
      <c r="AW108" s="74">
        <f>SIM_BASE!N89</f>
        <v>41.199258457413279</v>
      </c>
      <c r="AX108" s="74">
        <f>SIM_BASE!O89</f>
        <v>2804.0338605423594</v>
      </c>
      <c r="AY108" s="98">
        <f t="shared" si="128"/>
        <v>2845.2331189997726</v>
      </c>
      <c r="AZ108" s="72">
        <f>SIM_BASE!V89</f>
        <v>-9.3512986732176486</v>
      </c>
      <c r="BA108" s="72">
        <f>SIM_BASE!W89</f>
        <v>-12.347670820764352</v>
      </c>
      <c r="BB108" s="72">
        <f>SIM_BASE!X89</f>
        <v>-0.74655612543401073</v>
      </c>
      <c r="BC108" s="88">
        <f t="shared" si="129"/>
        <v>-22.44552561941601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1E-3</v>
      </c>
      <c r="BH108" s="88">
        <f t="shared" si="130"/>
        <v>3.0000000000000001E-3</v>
      </c>
      <c r="BI108" s="75">
        <f>SIM_BASE!U89</f>
        <v>-2552.0999881105572</v>
      </c>
      <c r="BJ108" s="72">
        <f t="shared" si="111"/>
        <v>-1.9999999999834586E-3</v>
      </c>
      <c r="BK108" s="72">
        <f t="shared" si="112"/>
        <v>-2.0000000000172094E-3</v>
      </c>
      <c r="BL108" s="72">
        <f t="shared" si="113"/>
        <v>-1.9999999999985576E-3</v>
      </c>
      <c r="BM108" s="88">
        <f t="shared" si="131"/>
        <v>-5.9999999999992256E-3</v>
      </c>
      <c r="BN108" s="73">
        <f t="shared" si="114"/>
        <v>-2.0000000004074536E-3</v>
      </c>
      <c r="BO108" s="74">
        <f>SIM_BASE!AB89</f>
        <v>311409.3287379414</v>
      </c>
      <c r="BP108" s="74">
        <f>SIM_BASE!AC89</f>
        <v>109626.00287997062</v>
      </c>
      <c r="BQ108" s="74">
        <f>SIM_BASE!AD89</f>
        <v>89078.59913020095</v>
      </c>
      <c r="BR108" s="95">
        <f t="shared" si="132"/>
        <v>187066.00965093597</v>
      </c>
      <c r="BS108" s="75">
        <f>SIM_BASE!AE89</f>
        <v>9449.6437837006379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130.82826340950209</v>
      </c>
      <c r="AO109" s="78">
        <f>SIM_BASE!F96</f>
        <v>217.41199627105888</v>
      </c>
      <c r="AP109" s="78">
        <f>SIM_BASE!G96</f>
        <v>28.530269869696067</v>
      </c>
      <c r="AQ109" s="96">
        <f>SUM(AN109:AP109)</f>
        <v>376.77052955025698</v>
      </c>
      <c r="AR109" s="79">
        <f>SIM_BASE!H96</f>
        <v>318.84134758227867</v>
      </c>
      <c r="AS109" s="78">
        <f>SIM_BASE!K96</f>
        <v>138.81887193693186</v>
      </c>
      <c r="AT109" s="78">
        <f>SIM_BASE!L96</f>
        <v>232.51887300137884</v>
      </c>
      <c r="AU109" s="78">
        <f>SIM_BASE!M96</f>
        <v>27.231300125073297</v>
      </c>
      <c r="AV109" s="96">
        <f t="shared" ref="AV109" si="144">SUM(AS109:AU109)</f>
        <v>398.56904506338401</v>
      </c>
      <c r="AW109" s="78">
        <f>SIM_BASE!N96</f>
        <v>42.757445256806868</v>
      </c>
      <c r="AX109" s="78">
        <f>SIM_BASE!O96</f>
        <v>2995.5399655696369</v>
      </c>
      <c r="AY109" s="99">
        <f t="shared" ref="AY109" si="145">SUM(AW109:AX109)</f>
        <v>3038.2974108264439</v>
      </c>
      <c r="AZ109" s="76">
        <f>SIM_BASE!V96</f>
        <v>-7.9896085274297564</v>
      </c>
      <c r="BA109" s="76">
        <f>SIM_BASE!W96</f>
        <v>-15.105876730319968</v>
      </c>
      <c r="BB109" s="76">
        <f>SIM_BASE!X96</f>
        <v>-0.32809702180635419</v>
      </c>
      <c r="BC109" s="89">
        <f t="shared" ref="BC109" si="146">SUM(AZ109:BB109)</f>
        <v>-23.423582279556079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1.6290667664291221</v>
      </c>
      <c r="BH109" s="89">
        <f t="shared" ref="BH109" si="147">SUM(BE109:BG109)</f>
        <v>1.6310667664291221</v>
      </c>
      <c r="BI109" s="79">
        <f>SIM_BASE!U96</f>
        <v>-2719.4550632441642</v>
      </c>
      <c r="BJ109" s="76">
        <f t="shared" ref="BJ109" si="148">AN109-AS109-AZ109-BE109</f>
        <v>-2.0000000000145448E-3</v>
      </c>
      <c r="BK109" s="76">
        <f t="shared" ref="BK109" si="149">AO109-AT109-BA109-BF109</f>
        <v>-1.9999999999852349E-3</v>
      </c>
      <c r="BL109" s="76">
        <f t="shared" ref="BL109" si="150">AP109-AU109-BB109-BG109</f>
        <v>-1.9999999999977813E-3</v>
      </c>
      <c r="BM109" s="89">
        <f t="shared" ref="BM109" si="151">SUM(BJ109:BL109)</f>
        <v>-5.9999999999975611E-3</v>
      </c>
      <c r="BN109" s="77">
        <f t="shared" ref="BN109" si="152">AR109-AW109-AX109-BD109-BI109</f>
        <v>-2.0000000013169483E-3</v>
      </c>
      <c r="BO109" s="78">
        <f>SIM_BASE!AB96</f>
        <v>371773.83475667273</v>
      </c>
      <c r="BP109" s="78">
        <f>SIM_BASE!AC96</f>
        <v>107599.29213288409</v>
      </c>
      <c r="BQ109" s="78">
        <f>SIM_BASE!AD96</f>
        <v>89045.564124570214</v>
      </c>
      <c r="BR109" s="96">
        <f t="shared" ref="BR109" si="153">SUMPRODUCT(BO109:BQ109,AS109:AU109)/AV109</f>
        <v>198341.83803206263</v>
      </c>
      <c r="BS109" s="79">
        <f>SIM_BASE!AE96</f>
        <v>9754.9632730158683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-9229560.2669106796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2020-03-18T18:48:55Z</dcterms:modified>
</cp:coreProperties>
</file>