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repark\SureParkSystem\DesignDocument\"/>
    </mc:Choice>
  </mc:AlternateContent>
  <bookViews>
    <workbookView xWindow="3840" yWindow="180" windowWidth="14370" windowHeight="6525"/>
  </bookViews>
  <sheets>
    <sheet name="Time Logs" sheetId="4" r:id="rId1"/>
    <sheet name="Analysis" sheetId="5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4" l="1"/>
  <c r="I39" i="4"/>
  <c r="I32" i="4"/>
  <c r="I26" i="4"/>
  <c r="I18" i="4"/>
  <c r="I7" i="4"/>
  <c r="M7" i="5" l="1"/>
  <c r="Q7" i="5" s="1"/>
  <c r="M8" i="5"/>
  <c r="R8" i="5"/>
  <c r="R7" i="5"/>
  <c r="M5" i="5"/>
  <c r="M6" i="5"/>
  <c r="Q6" i="5"/>
  <c r="M4" i="5"/>
  <c r="R4" i="5" s="1"/>
  <c r="M3" i="5"/>
  <c r="R3" i="5" s="1"/>
  <c r="H51" i="4"/>
  <c r="Q4" i="5"/>
  <c r="Q3" i="5"/>
  <c r="P3" i="5"/>
  <c r="O4" i="5"/>
  <c r="O3" i="5"/>
  <c r="R5" i="5"/>
  <c r="N4" i="5"/>
  <c r="N3" i="5"/>
  <c r="L4" i="5"/>
  <c r="L5" i="5" s="1"/>
  <c r="L6" i="5" s="1"/>
  <c r="L7" i="5" s="1"/>
  <c r="L8" i="5" s="1"/>
  <c r="I6" i="5"/>
  <c r="J4" i="5"/>
  <c r="J5" i="5" s="1"/>
  <c r="D3" i="5"/>
  <c r="O8" i="5" l="1"/>
  <c r="Q8" i="5"/>
  <c r="O5" i="5"/>
  <c r="Q5" i="5"/>
  <c r="N5" i="5"/>
  <c r="P5" i="5" s="1"/>
  <c r="R6" i="5"/>
  <c r="O7" i="5"/>
  <c r="O6" i="5"/>
  <c r="P4" i="5"/>
  <c r="N6" i="5"/>
  <c r="J6" i="5"/>
  <c r="J7" i="5" s="1"/>
  <c r="J8" i="5" s="1"/>
  <c r="N7" i="5" l="1"/>
  <c r="P6" i="5"/>
  <c r="I51" i="4"/>
  <c r="N8" i="5" l="1"/>
  <c r="P8" i="5" s="1"/>
  <c r="P7" i="5"/>
</calcChain>
</file>

<file path=xl/sharedStrings.xml><?xml version="1.0" encoding="utf-8"?>
<sst xmlns="http://schemas.openxmlformats.org/spreadsheetml/2006/main" count="18" uniqueCount="18">
  <si>
    <t>Expected time</t>
  </si>
  <si>
    <t>Actual time</t>
  </si>
  <si>
    <t>Time log (hours)</t>
    <phoneticPr fontId="4" type="noConversion"/>
  </si>
  <si>
    <t>Actual cost</t>
    <phoneticPr fontId="4" type="noConversion"/>
  </si>
  <si>
    <t>Planned value</t>
    <phoneticPr fontId="4" type="noConversion"/>
  </si>
  <si>
    <t>Earned value</t>
    <phoneticPr fontId="4" type="noConversion"/>
  </si>
  <si>
    <t>sv</t>
    <phoneticPr fontId="4" type="noConversion"/>
  </si>
  <si>
    <t>spi</t>
    <phoneticPr fontId="4" type="noConversion"/>
  </si>
  <si>
    <t>cv</t>
    <phoneticPr fontId="4" type="noConversion"/>
  </si>
  <si>
    <t>cpi</t>
    <phoneticPr fontId="4" type="noConversion"/>
  </si>
  <si>
    <t>Sanghee Lee</t>
    <phoneticPr fontId="4" type="noConversion"/>
  </si>
  <si>
    <t>Daedon Jeon</t>
    <phoneticPr fontId="4" type="noConversion"/>
  </si>
  <si>
    <t>Kimoon Lee</t>
    <phoneticPr fontId="4" type="noConversion"/>
  </si>
  <si>
    <t>Yongchul Park</t>
    <phoneticPr fontId="4" type="noConversion"/>
  </si>
  <si>
    <t>Jaedo Jin</t>
    <phoneticPr fontId="4" type="noConversion"/>
  </si>
  <si>
    <t>Planed Values</t>
    <phoneticPr fontId="4" type="noConversion"/>
  </si>
  <si>
    <t>Actual Costs</t>
    <phoneticPr fontId="4" type="noConversion"/>
  </si>
  <si>
    <t>Date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</si>
</sst>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9" x14ac:knownFonts="1">
    <font>
      <sz val="11"/>
      <color theme="1"/>
      <name val="맑은 고딕"/>
      <family val="2"/>
      <charset val="129"/>
      <scheme val="minor"/>
    </font>
    <font>
      <sz val="9"/>
      <color rgb="FF363636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14" fontId="0" fillId="7" borderId="18" xfId="0" applyNumberFormat="1" applyFill="1" applyBorder="1" applyAlignment="1">
      <alignment horizontal="center" vertical="center"/>
    </xf>
    <xf numFmtId="14" fontId="0" fillId="4" borderId="17" xfId="0" applyNumberFormat="1" applyFill="1" applyBorder="1" applyAlignment="1">
      <alignment horizontal="center" vertical="center"/>
    </xf>
    <xf numFmtId="14" fontId="0" fillId="7" borderId="16" xfId="0" applyNumberFormat="1" applyFill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 logs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Analysis!$J$2</c:f>
              <c:strCache>
                <c:ptCount val="1"/>
                <c:pt idx="0">
                  <c:v>Planned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Analysis!$J$3:$J$8</c:f>
              <c:numCache>
                <c:formatCode>General</c:formatCode>
                <c:ptCount val="6"/>
                <c:pt idx="0">
                  <c:v>54</c:v>
                </c:pt>
                <c:pt idx="1">
                  <c:v>124</c:v>
                </c:pt>
                <c:pt idx="2">
                  <c:v>224</c:v>
                </c:pt>
                <c:pt idx="3">
                  <c:v>296</c:v>
                </c:pt>
                <c:pt idx="4">
                  <c:v>388</c:v>
                </c:pt>
                <c:pt idx="5">
                  <c:v>457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Analysis!$L$2</c:f>
              <c:strCache>
                <c:ptCount val="1"/>
                <c:pt idx="0">
                  <c:v>Actual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Analysis!$L$3:$L$8</c:f>
              <c:numCache>
                <c:formatCode>General</c:formatCode>
                <c:ptCount val="6"/>
                <c:pt idx="0">
                  <c:v>60</c:v>
                </c:pt>
                <c:pt idx="1">
                  <c:v>138</c:v>
                </c:pt>
                <c:pt idx="2">
                  <c:v>252</c:v>
                </c:pt>
                <c:pt idx="3">
                  <c:v>365</c:v>
                </c:pt>
                <c:pt idx="4">
                  <c:v>520</c:v>
                </c:pt>
                <c:pt idx="5">
                  <c:v>765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Analysis!$N$2</c:f>
              <c:strCache>
                <c:ptCount val="1"/>
                <c:pt idx="0">
                  <c:v>Earned value</c:v>
                </c:pt>
              </c:strCache>
            </c:strRef>
          </c:tx>
          <c:xVal>
            <c:numRef>
              <c:f>Analysis!$H$3:$H$8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Analysis!$N$3:$N$8</c:f>
              <c:numCache>
                <c:formatCode>General</c:formatCode>
                <c:ptCount val="6"/>
                <c:pt idx="0">
                  <c:v>60</c:v>
                </c:pt>
                <c:pt idx="1">
                  <c:v>122.4</c:v>
                </c:pt>
                <c:pt idx="2">
                  <c:v>207.9</c:v>
                </c:pt>
                <c:pt idx="3">
                  <c:v>281.35000000000002</c:v>
                </c:pt>
                <c:pt idx="4">
                  <c:v>358.85</c:v>
                </c:pt>
                <c:pt idx="5">
                  <c:v>456.85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792"/>
        <c:axId val="356549944"/>
      </c:scatterChart>
      <c:valAx>
        <c:axId val="389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49944"/>
        <c:crosses val="autoZero"/>
        <c:crossBetween val="midCat"/>
      </c:valAx>
      <c:valAx>
        <c:axId val="35654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9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Variance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Analysis!$O$2</c:f>
              <c:strCache>
                <c:ptCount val="1"/>
                <c:pt idx="0">
                  <c:v>sv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Analysis!$O$3:$O$8</c:f>
              <c:numCache>
                <c:formatCode>General</c:formatCode>
                <c:ptCount val="6"/>
                <c:pt idx="0">
                  <c:v>0</c:v>
                </c:pt>
                <c:pt idx="1">
                  <c:v>-7.5999999999999943</c:v>
                </c:pt>
                <c:pt idx="2">
                  <c:v>-14.5</c:v>
                </c:pt>
                <c:pt idx="3">
                  <c:v>1.4500000000000028</c:v>
                </c:pt>
                <c:pt idx="4">
                  <c:v>-14.5</c:v>
                </c:pt>
                <c:pt idx="5">
                  <c:v>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Analysis!$Q$2</c:f>
              <c:strCache>
                <c:ptCount val="1"/>
                <c:pt idx="0">
                  <c:v>cv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Analysis!$Q$3:$Q$8</c:f>
              <c:numCache>
                <c:formatCode>General</c:formatCode>
                <c:ptCount val="6"/>
                <c:pt idx="0">
                  <c:v>-6</c:v>
                </c:pt>
                <c:pt idx="1">
                  <c:v>-15.599999999999994</c:v>
                </c:pt>
                <c:pt idx="2">
                  <c:v>-28.5</c:v>
                </c:pt>
                <c:pt idx="3">
                  <c:v>-39.549999999999997</c:v>
                </c:pt>
                <c:pt idx="4">
                  <c:v>-77.5</c:v>
                </c:pt>
                <c:pt idx="5">
                  <c:v>-147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50336"/>
        <c:axId val="356551120"/>
      </c:scatterChart>
      <c:valAx>
        <c:axId val="35655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51120"/>
        <c:crosses val="autoZero"/>
        <c:crossBetween val="midCat"/>
      </c:valAx>
      <c:valAx>
        <c:axId val="3565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55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Performance index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Analysis!$P$2</c:f>
              <c:strCache>
                <c:ptCount val="1"/>
                <c:pt idx="0">
                  <c:v>spi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Analysis!$P$3:$P$8</c:f>
              <c:numCache>
                <c:formatCode>General</c:formatCode>
                <c:ptCount val="6"/>
                <c:pt idx="0">
                  <c:v>1.1111111111111112</c:v>
                </c:pt>
                <c:pt idx="1">
                  <c:v>0.98709677419354847</c:v>
                </c:pt>
                <c:pt idx="2">
                  <c:v>0.92812499999999998</c:v>
                </c:pt>
                <c:pt idx="3">
                  <c:v>0.95050675675675689</c:v>
                </c:pt>
                <c:pt idx="4">
                  <c:v>0.9248711340206186</c:v>
                </c:pt>
                <c:pt idx="5">
                  <c:v>0.99967177242888405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Analysis!$R$2</c:f>
              <c:strCache>
                <c:ptCount val="1"/>
                <c:pt idx="0">
                  <c:v>cpi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Analysis!$R$3:$R$8</c:f>
              <c:numCache>
                <c:formatCode>General</c:formatCode>
                <c:ptCount val="6"/>
                <c:pt idx="0">
                  <c:v>0.9</c:v>
                </c:pt>
                <c:pt idx="1">
                  <c:v>0.8</c:v>
                </c:pt>
                <c:pt idx="2">
                  <c:v>0.75</c:v>
                </c:pt>
                <c:pt idx="3">
                  <c:v>0.65</c:v>
                </c:pt>
                <c:pt idx="4">
                  <c:v>0.5</c:v>
                </c:pt>
                <c:pt idx="5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1280"/>
        <c:axId val="211973240"/>
      </c:scatterChart>
      <c:valAx>
        <c:axId val="2119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73240"/>
        <c:crosses val="autoZero"/>
        <c:crossBetween val="midCat"/>
      </c:valAx>
      <c:valAx>
        <c:axId val="2119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 logs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Analysis!$J$2</c:f>
              <c:strCache>
                <c:ptCount val="1"/>
                <c:pt idx="0">
                  <c:v>Planned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Analysis!$J$3:$J$8</c:f>
              <c:numCache>
                <c:formatCode>General</c:formatCode>
                <c:ptCount val="6"/>
                <c:pt idx="0">
                  <c:v>54</c:v>
                </c:pt>
                <c:pt idx="1">
                  <c:v>124</c:v>
                </c:pt>
                <c:pt idx="2">
                  <c:v>224</c:v>
                </c:pt>
                <c:pt idx="3">
                  <c:v>296</c:v>
                </c:pt>
                <c:pt idx="4">
                  <c:v>388</c:v>
                </c:pt>
                <c:pt idx="5">
                  <c:v>457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Analysis!$L$2</c:f>
              <c:strCache>
                <c:ptCount val="1"/>
                <c:pt idx="0">
                  <c:v>Actual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Analysis!$L$3:$L$8</c:f>
              <c:numCache>
                <c:formatCode>General</c:formatCode>
                <c:ptCount val="6"/>
                <c:pt idx="0">
                  <c:v>60</c:v>
                </c:pt>
                <c:pt idx="1">
                  <c:v>138</c:v>
                </c:pt>
                <c:pt idx="2">
                  <c:v>252</c:v>
                </c:pt>
                <c:pt idx="3">
                  <c:v>365</c:v>
                </c:pt>
                <c:pt idx="4">
                  <c:v>520</c:v>
                </c:pt>
                <c:pt idx="5">
                  <c:v>765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Analysis!$N$2</c:f>
              <c:strCache>
                <c:ptCount val="1"/>
                <c:pt idx="0">
                  <c:v>Earned value</c:v>
                </c:pt>
              </c:strCache>
            </c:strRef>
          </c:tx>
          <c:xVal>
            <c:numRef>
              <c:f>Analysis!$H$3:$H$8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Analysis!$N$3:$N$8</c:f>
              <c:numCache>
                <c:formatCode>General</c:formatCode>
                <c:ptCount val="6"/>
                <c:pt idx="0">
                  <c:v>60</c:v>
                </c:pt>
                <c:pt idx="1">
                  <c:v>122.4</c:v>
                </c:pt>
                <c:pt idx="2">
                  <c:v>207.9</c:v>
                </c:pt>
                <c:pt idx="3">
                  <c:v>281.35000000000002</c:v>
                </c:pt>
                <c:pt idx="4">
                  <c:v>358.85</c:v>
                </c:pt>
                <c:pt idx="5">
                  <c:v>456.85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51456"/>
        <c:axId val="338051848"/>
      </c:scatterChart>
      <c:valAx>
        <c:axId val="3380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8051848"/>
        <c:crosses val="autoZero"/>
        <c:crossBetween val="midCat"/>
      </c:valAx>
      <c:valAx>
        <c:axId val="33805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805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Variance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Analysis!$O$2</c:f>
              <c:strCache>
                <c:ptCount val="1"/>
                <c:pt idx="0">
                  <c:v>sv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Analysis!$O$3:$O$8</c:f>
              <c:numCache>
                <c:formatCode>General</c:formatCode>
                <c:ptCount val="6"/>
                <c:pt idx="0">
                  <c:v>0</c:v>
                </c:pt>
                <c:pt idx="1">
                  <c:v>-7.5999999999999943</c:v>
                </c:pt>
                <c:pt idx="2">
                  <c:v>-14.5</c:v>
                </c:pt>
                <c:pt idx="3">
                  <c:v>1.4500000000000028</c:v>
                </c:pt>
                <c:pt idx="4">
                  <c:v>-14.5</c:v>
                </c:pt>
                <c:pt idx="5">
                  <c:v>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Analysis!$Q$2</c:f>
              <c:strCache>
                <c:ptCount val="1"/>
                <c:pt idx="0">
                  <c:v>cv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Analysis!$Q$3:$Q$8</c:f>
              <c:numCache>
                <c:formatCode>General</c:formatCode>
                <c:ptCount val="6"/>
                <c:pt idx="0">
                  <c:v>-6</c:v>
                </c:pt>
                <c:pt idx="1">
                  <c:v>-15.599999999999994</c:v>
                </c:pt>
                <c:pt idx="2">
                  <c:v>-28.5</c:v>
                </c:pt>
                <c:pt idx="3">
                  <c:v>-39.549999999999997</c:v>
                </c:pt>
                <c:pt idx="4">
                  <c:v>-77.5</c:v>
                </c:pt>
                <c:pt idx="5">
                  <c:v>-147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95320"/>
        <c:axId val="336395712"/>
      </c:scatterChart>
      <c:valAx>
        <c:axId val="33639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395712"/>
        <c:crosses val="autoZero"/>
        <c:crossBetween val="midCat"/>
      </c:valAx>
      <c:valAx>
        <c:axId val="3363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39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Performance index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Analysis!$P$2</c:f>
              <c:strCache>
                <c:ptCount val="1"/>
                <c:pt idx="0">
                  <c:v>spi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Analysis!$P$3:$P$8</c:f>
              <c:numCache>
                <c:formatCode>General</c:formatCode>
                <c:ptCount val="6"/>
                <c:pt idx="0">
                  <c:v>1.1111111111111112</c:v>
                </c:pt>
                <c:pt idx="1">
                  <c:v>0.98709677419354847</c:v>
                </c:pt>
                <c:pt idx="2">
                  <c:v>0.92812499999999998</c:v>
                </c:pt>
                <c:pt idx="3">
                  <c:v>0.95050675675675689</c:v>
                </c:pt>
                <c:pt idx="4">
                  <c:v>0.9248711340206186</c:v>
                </c:pt>
                <c:pt idx="5">
                  <c:v>0.99967177242888405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Analysis!$R$2</c:f>
              <c:strCache>
                <c:ptCount val="1"/>
                <c:pt idx="0">
                  <c:v>cpi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Analysis!$R$3:$R$8</c:f>
              <c:numCache>
                <c:formatCode>General</c:formatCode>
                <c:ptCount val="6"/>
                <c:pt idx="0">
                  <c:v>0.9</c:v>
                </c:pt>
                <c:pt idx="1">
                  <c:v>0.8</c:v>
                </c:pt>
                <c:pt idx="2">
                  <c:v>0.75</c:v>
                </c:pt>
                <c:pt idx="3">
                  <c:v>0.65</c:v>
                </c:pt>
                <c:pt idx="4">
                  <c:v>0.5</c:v>
                </c:pt>
                <c:pt idx="5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96888"/>
        <c:axId val="336397280"/>
      </c:scatterChart>
      <c:valAx>
        <c:axId val="33639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397280"/>
        <c:crosses val="autoZero"/>
        <c:crossBetween val="midCat"/>
      </c:valAx>
      <c:valAx>
        <c:axId val="3363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39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232522</xdr:colOff>
      <xdr:row>6</xdr:row>
      <xdr:rowOff>128307</xdr:rowOff>
    </xdr:from>
    <xdr:to>
      <xdr:col>19</xdr:col>
      <xdr:colOff>571500</xdr:colOff>
      <xdr:row>22</xdr:row>
      <xdr:rowOff>89648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230280</xdr:colOff>
      <xdr:row>36</xdr:row>
      <xdr:rowOff>129428</xdr:rowOff>
    </xdr:from>
    <xdr:to>
      <xdr:col>19</xdr:col>
      <xdr:colOff>560294</xdr:colOff>
      <xdr:row>50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235322</xdr:colOff>
      <xdr:row>22</xdr:row>
      <xdr:rowOff>201705</xdr:rowOff>
    </xdr:from>
    <xdr:to>
      <xdr:col>19</xdr:col>
      <xdr:colOff>571499</xdr:colOff>
      <xdr:row>36</xdr:row>
      <xdr:rowOff>33617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9</xdr:row>
      <xdr:rowOff>123825</xdr:rowOff>
    </xdr:from>
    <xdr:to>
      <xdr:col>16</xdr:col>
      <xdr:colOff>161925</xdr:colOff>
      <xdr:row>26</xdr:row>
      <xdr:rowOff>100013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504825</xdr:colOff>
      <xdr:row>23</xdr:row>
      <xdr:rowOff>119062</xdr:rowOff>
    </xdr:from>
    <xdr:to>
      <xdr:col>23</xdr:col>
      <xdr:colOff>276225</xdr:colOff>
      <xdr:row>36</xdr:row>
      <xdr:rowOff>138112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9</xdr:row>
      <xdr:rowOff>166687</xdr:rowOff>
    </xdr:from>
    <xdr:to>
      <xdr:col>23</xdr:col>
      <xdr:colOff>247650</xdr:colOff>
      <xdr:row>22</xdr:row>
      <xdr:rowOff>185737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1"/>
  <sheetViews>
    <sheetView tabSelected="1" topLeftCell="A2" zoomScale="85" zoomScaleNormal="85" workbookViewId="0">
      <pane xSplit="2" ySplit="5" topLeftCell="C7" activePane="bottomRight" state="frozen"/>
      <selection activeCell="A2" sqref="A2"/>
      <selection pane="topRight" activeCell="C2" sqref="C2"/>
      <selection pane="bottomLeft" activeCell="A7" sqref="A7"/>
      <selection pane="bottomRight" activeCell="H7" sqref="H7:H17"/>
    </sheetView>
  </sheetViews>
  <sheetFormatPr defaultRowHeight="16.5" x14ac:dyDescent="0.3"/>
  <cols>
    <col min="1" max="1" width="2.625" customWidth="1"/>
    <col min="2" max="2" width="11.125" bestFit="1" customWidth="1"/>
    <col min="3" max="9" width="9" style="8"/>
  </cols>
  <sheetData>
    <row r="3" spans="2:9" x14ac:dyDescent="0.3">
      <c r="B3" s="61" t="s">
        <v>2</v>
      </c>
      <c r="C3" s="61"/>
      <c r="D3" s="61"/>
      <c r="E3" s="61"/>
      <c r="F3" s="61"/>
      <c r="G3" s="61"/>
      <c r="H3" s="61"/>
      <c r="I3" s="61"/>
    </row>
    <row r="4" spans="2:9" ht="17.25" thickBot="1" x14ac:dyDescent="0.35"/>
    <row r="5" spans="2:9" x14ac:dyDescent="0.3">
      <c r="B5" s="79" t="s">
        <v>17</v>
      </c>
      <c r="C5" s="81" t="s">
        <v>10</v>
      </c>
      <c r="D5" s="83" t="s">
        <v>11</v>
      </c>
      <c r="E5" s="83" t="s">
        <v>12</v>
      </c>
      <c r="F5" s="85" t="s">
        <v>13</v>
      </c>
      <c r="G5" s="87" t="s">
        <v>14</v>
      </c>
      <c r="H5" s="89" t="s">
        <v>15</v>
      </c>
      <c r="I5" s="77" t="s">
        <v>16</v>
      </c>
    </row>
    <row r="6" spans="2:9" ht="17.25" thickBot="1" x14ac:dyDescent="0.35">
      <c r="B6" s="80"/>
      <c r="C6" s="82"/>
      <c r="D6" s="84"/>
      <c r="E6" s="84"/>
      <c r="F6" s="86"/>
      <c r="G6" s="88"/>
      <c r="H6" s="90"/>
      <c r="I6" s="78"/>
    </row>
    <row r="7" spans="2:9" x14ac:dyDescent="0.3">
      <c r="B7" s="33">
        <v>42502</v>
      </c>
      <c r="C7" s="24">
        <v>1</v>
      </c>
      <c r="D7" s="21">
        <v>1</v>
      </c>
      <c r="E7" s="21">
        <v>1</v>
      </c>
      <c r="F7" s="22">
        <v>1</v>
      </c>
      <c r="G7" s="40">
        <v>1</v>
      </c>
      <c r="H7" s="68">
        <v>54</v>
      </c>
      <c r="I7" s="71">
        <f>SUM(C7:G14)</f>
        <v>60</v>
      </c>
    </row>
    <row r="8" spans="2:9" x14ac:dyDescent="0.3">
      <c r="B8" s="34">
        <v>42503</v>
      </c>
      <c r="C8" s="25">
        <v>3</v>
      </c>
      <c r="D8" s="11">
        <v>3</v>
      </c>
      <c r="E8" s="11">
        <v>3</v>
      </c>
      <c r="F8" s="12">
        <v>3</v>
      </c>
      <c r="G8" s="41">
        <v>3</v>
      </c>
      <c r="H8" s="69"/>
      <c r="I8" s="72"/>
    </row>
    <row r="9" spans="2:9" x14ac:dyDescent="0.3">
      <c r="B9" s="35">
        <v>42504</v>
      </c>
      <c r="C9" s="26"/>
      <c r="D9" s="13"/>
      <c r="E9" s="13"/>
      <c r="F9" s="14"/>
      <c r="G9" s="42"/>
      <c r="H9" s="69"/>
      <c r="I9" s="72"/>
    </row>
    <row r="10" spans="2:9" x14ac:dyDescent="0.3">
      <c r="B10" s="35">
        <v>42505</v>
      </c>
      <c r="C10" s="27"/>
      <c r="D10" s="9"/>
      <c r="E10" s="9"/>
      <c r="F10" s="9"/>
      <c r="G10" s="43"/>
      <c r="H10" s="69"/>
      <c r="I10" s="72"/>
    </row>
    <row r="11" spans="2:9" x14ac:dyDescent="0.3">
      <c r="B11" s="34">
        <v>42506</v>
      </c>
      <c r="C11" s="25">
        <v>1</v>
      </c>
      <c r="D11" s="11">
        <v>1</v>
      </c>
      <c r="E11" s="11">
        <v>1</v>
      </c>
      <c r="F11" s="12">
        <v>1</v>
      </c>
      <c r="G11" s="41">
        <v>1</v>
      </c>
      <c r="H11" s="69"/>
      <c r="I11" s="72"/>
    </row>
    <row r="12" spans="2:9" x14ac:dyDescent="0.3">
      <c r="B12" s="34">
        <v>42507</v>
      </c>
      <c r="C12" s="25">
        <v>2</v>
      </c>
      <c r="D12" s="11">
        <v>2</v>
      </c>
      <c r="E12" s="11">
        <v>2</v>
      </c>
      <c r="F12" s="12">
        <v>2</v>
      </c>
      <c r="G12" s="41">
        <v>2</v>
      </c>
      <c r="H12" s="69"/>
      <c r="I12" s="72"/>
    </row>
    <row r="13" spans="2:9" x14ac:dyDescent="0.3">
      <c r="B13" s="34">
        <v>42508</v>
      </c>
      <c r="C13" s="25">
        <v>3</v>
      </c>
      <c r="D13" s="11">
        <v>3</v>
      </c>
      <c r="E13" s="11">
        <v>3</v>
      </c>
      <c r="F13" s="12">
        <v>3</v>
      </c>
      <c r="G13" s="41">
        <v>3</v>
      </c>
      <c r="H13" s="69"/>
      <c r="I13" s="72"/>
    </row>
    <row r="14" spans="2:9" x14ac:dyDescent="0.3">
      <c r="B14" s="34">
        <v>42509</v>
      </c>
      <c r="C14" s="25">
        <v>2</v>
      </c>
      <c r="D14" s="11">
        <v>2</v>
      </c>
      <c r="E14" s="11">
        <v>2</v>
      </c>
      <c r="F14" s="12">
        <v>2</v>
      </c>
      <c r="G14" s="41">
        <v>2</v>
      </c>
      <c r="H14" s="69"/>
      <c r="I14" s="72"/>
    </row>
    <row r="15" spans="2:9" x14ac:dyDescent="0.3">
      <c r="B15" s="36">
        <v>42510</v>
      </c>
      <c r="C15" s="28"/>
      <c r="D15" s="15"/>
      <c r="E15" s="15"/>
      <c r="F15" s="16"/>
      <c r="G15" s="44"/>
      <c r="H15" s="69"/>
      <c r="I15" s="72"/>
    </row>
    <row r="16" spans="2:9" x14ac:dyDescent="0.3">
      <c r="B16" s="35">
        <v>42511</v>
      </c>
      <c r="C16" s="26"/>
      <c r="D16" s="13"/>
      <c r="E16" s="13"/>
      <c r="F16" s="14"/>
      <c r="G16" s="42"/>
      <c r="H16" s="69"/>
      <c r="I16" s="72"/>
    </row>
    <row r="17" spans="2:9" ht="17.25" thickBot="1" x14ac:dyDescent="0.35">
      <c r="B17" s="37">
        <v>42512</v>
      </c>
      <c r="C17" s="29"/>
      <c r="D17" s="23"/>
      <c r="E17" s="23"/>
      <c r="F17" s="23"/>
      <c r="G17" s="45"/>
      <c r="H17" s="70"/>
      <c r="I17" s="73"/>
    </row>
    <row r="18" spans="2:9" x14ac:dyDescent="0.3">
      <c r="B18" s="38">
        <v>42513</v>
      </c>
      <c r="C18" s="30"/>
      <c r="D18" s="17"/>
      <c r="E18" s="17"/>
      <c r="F18" s="18"/>
      <c r="G18" s="46"/>
      <c r="H18" s="74">
        <v>70</v>
      </c>
      <c r="I18" s="62">
        <f>SUM(C18:G25)</f>
        <v>78</v>
      </c>
    </row>
    <row r="19" spans="2:9" x14ac:dyDescent="0.3">
      <c r="B19" s="34">
        <v>42514</v>
      </c>
      <c r="C19" s="25">
        <v>3</v>
      </c>
      <c r="D19" s="11">
        <v>3</v>
      </c>
      <c r="E19" s="11">
        <v>3</v>
      </c>
      <c r="F19" s="12">
        <v>3</v>
      </c>
      <c r="G19" s="41">
        <v>3</v>
      </c>
      <c r="H19" s="75"/>
      <c r="I19" s="63"/>
    </row>
    <row r="20" spans="2:9" x14ac:dyDescent="0.3">
      <c r="B20" s="34">
        <v>42515</v>
      </c>
      <c r="C20" s="25">
        <v>3</v>
      </c>
      <c r="D20" s="11">
        <v>3</v>
      </c>
      <c r="E20" s="11">
        <v>3</v>
      </c>
      <c r="F20" s="12">
        <v>3</v>
      </c>
      <c r="G20" s="41">
        <v>3</v>
      </c>
      <c r="H20" s="75"/>
      <c r="I20" s="63"/>
    </row>
    <row r="21" spans="2:9" x14ac:dyDescent="0.3">
      <c r="B21" s="34">
        <v>42516</v>
      </c>
      <c r="C21" s="25">
        <v>5</v>
      </c>
      <c r="D21" s="11">
        <v>4</v>
      </c>
      <c r="E21" s="11">
        <v>3</v>
      </c>
      <c r="F21" s="12">
        <v>3</v>
      </c>
      <c r="G21" s="41">
        <v>4</v>
      </c>
      <c r="H21" s="75"/>
      <c r="I21" s="63"/>
    </row>
    <row r="22" spans="2:9" x14ac:dyDescent="0.3">
      <c r="B22" s="34">
        <v>42517</v>
      </c>
      <c r="C22" s="25">
        <v>5</v>
      </c>
      <c r="D22" s="11">
        <v>4</v>
      </c>
      <c r="E22" s="11">
        <v>3</v>
      </c>
      <c r="F22" s="12">
        <v>3</v>
      </c>
      <c r="G22" s="41">
        <v>4</v>
      </c>
      <c r="H22" s="75"/>
      <c r="I22" s="63"/>
    </row>
    <row r="23" spans="2:9" x14ac:dyDescent="0.3">
      <c r="B23" s="35">
        <v>42518</v>
      </c>
      <c r="C23" s="26"/>
      <c r="D23" s="13"/>
      <c r="E23" s="13"/>
      <c r="F23" s="14"/>
      <c r="G23" s="42"/>
      <c r="H23" s="75"/>
      <c r="I23" s="63"/>
    </row>
    <row r="24" spans="2:9" x14ac:dyDescent="0.3">
      <c r="B24" s="35">
        <v>42519</v>
      </c>
      <c r="C24" s="27"/>
      <c r="D24" s="9"/>
      <c r="E24" s="9"/>
      <c r="F24" s="9"/>
      <c r="G24" s="43"/>
      <c r="H24" s="75"/>
      <c r="I24" s="63"/>
    </row>
    <row r="25" spans="2:9" ht="17.25" thickBot="1" x14ac:dyDescent="0.35">
      <c r="B25" s="39">
        <v>42520</v>
      </c>
      <c r="C25" s="31">
        <v>2</v>
      </c>
      <c r="D25" s="19">
        <v>2</v>
      </c>
      <c r="E25" s="19">
        <v>2</v>
      </c>
      <c r="F25" s="20">
        <v>2</v>
      </c>
      <c r="G25" s="47">
        <v>2</v>
      </c>
      <c r="H25" s="76"/>
      <c r="I25" s="64"/>
    </row>
    <row r="26" spans="2:9" x14ac:dyDescent="0.3">
      <c r="B26" s="33">
        <v>42521</v>
      </c>
      <c r="C26" s="24">
        <v>5</v>
      </c>
      <c r="D26" s="21">
        <v>4</v>
      </c>
      <c r="E26" s="21">
        <v>4</v>
      </c>
      <c r="F26" s="22">
        <v>4</v>
      </c>
      <c r="G26" s="40">
        <v>5</v>
      </c>
      <c r="H26" s="65">
        <v>100</v>
      </c>
      <c r="I26" s="62">
        <f>SUM(C26:G31)</f>
        <v>114</v>
      </c>
    </row>
    <row r="27" spans="2:9" x14ac:dyDescent="0.3">
      <c r="B27" s="34">
        <v>42522</v>
      </c>
      <c r="C27" s="25">
        <v>3</v>
      </c>
      <c r="D27" s="11">
        <v>4</v>
      </c>
      <c r="E27" s="11">
        <v>3</v>
      </c>
      <c r="F27" s="12">
        <v>3</v>
      </c>
      <c r="G27" s="41">
        <v>2</v>
      </c>
      <c r="H27" s="66"/>
      <c r="I27" s="63"/>
    </row>
    <row r="28" spans="2:9" x14ac:dyDescent="0.3">
      <c r="B28" s="34">
        <v>42523</v>
      </c>
      <c r="C28" s="25">
        <v>3</v>
      </c>
      <c r="D28" s="11">
        <v>4</v>
      </c>
      <c r="E28" s="11">
        <v>4</v>
      </c>
      <c r="F28" s="12">
        <v>5</v>
      </c>
      <c r="G28" s="41">
        <v>4</v>
      </c>
      <c r="H28" s="66"/>
      <c r="I28" s="63"/>
    </row>
    <row r="29" spans="2:9" x14ac:dyDescent="0.3">
      <c r="B29" s="34">
        <v>42524</v>
      </c>
      <c r="C29" s="25">
        <v>3</v>
      </c>
      <c r="D29" s="11">
        <v>3</v>
      </c>
      <c r="E29" s="11">
        <v>4</v>
      </c>
      <c r="F29" s="12">
        <v>3</v>
      </c>
      <c r="G29" s="41">
        <v>3</v>
      </c>
      <c r="H29" s="66"/>
      <c r="I29" s="63"/>
    </row>
    <row r="30" spans="2:9" x14ac:dyDescent="0.3">
      <c r="B30" s="35">
        <v>42525</v>
      </c>
      <c r="C30" s="26">
        <v>2</v>
      </c>
      <c r="D30" s="13">
        <v>3</v>
      </c>
      <c r="E30" s="13">
        <v>3</v>
      </c>
      <c r="F30" s="14">
        <v>3</v>
      </c>
      <c r="G30" s="42">
        <v>4</v>
      </c>
      <c r="H30" s="66"/>
      <c r="I30" s="63"/>
    </row>
    <row r="31" spans="2:9" ht="17.25" thickBot="1" x14ac:dyDescent="0.35">
      <c r="B31" s="37">
        <v>42526</v>
      </c>
      <c r="C31" s="29">
        <v>6</v>
      </c>
      <c r="D31" s="23">
        <v>8</v>
      </c>
      <c r="E31" s="23">
        <v>4</v>
      </c>
      <c r="F31" s="23">
        <v>4</v>
      </c>
      <c r="G31" s="45">
        <v>4</v>
      </c>
      <c r="H31" s="67"/>
      <c r="I31" s="64"/>
    </row>
    <row r="32" spans="2:9" x14ac:dyDescent="0.3">
      <c r="B32" s="33">
        <v>42527</v>
      </c>
      <c r="C32" s="49">
        <v>6</v>
      </c>
      <c r="D32" s="50">
        <v>6</v>
      </c>
      <c r="E32" s="50">
        <v>6</v>
      </c>
      <c r="F32" s="50">
        <v>6</v>
      </c>
      <c r="G32" s="51">
        <v>6</v>
      </c>
      <c r="H32" s="55">
        <v>108</v>
      </c>
      <c r="I32" s="58">
        <f>SUM(C32:G38)</f>
        <v>113</v>
      </c>
    </row>
    <row r="33" spans="2:9" x14ac:dyDescent="0.3">
      <c r="B33" s="34">
        <v>42528</v>
      </c>
      <c r="C33" s="32">
        <v>4</v>
      </c>
      <c r="D33" s="10">
        <v>4</v>
      </c>
      <c r="E33" s="10">
        <v>3</v>
      </c>
      <c r="F33" s="10">
        <v>4</v>
      </c>
      <c r="G33" s="48">
        <v>3</v>
      </c>
      <c r="H33" s="56"/>
      <c r="I33" s="59"/>
    </row>
    <row r="34" spans="2:9" x14ac:dyDescent="0.3">
      <c r="B34" s="34">
        <v>42529</v>
      </c>
      <c r="C34" s="32">
        <v>2</v>
      </c>
      <c r="D34" s="10">
        <v>2</v>
      </c>
      <c r="E34" s="10">
        <v>2</v>
      </c>
      <c r="F34" s="10">
        <v>2</v>
      </c>
      <c r="G34" s="48">
        <v>2</v>
      </c>
      <c r="H34" s="56"/>
      <c r="I34" s="59"/>
    </row>
    <row r="35" spans="2:9" x14ac:dyDescent="0.3">
      <c r="B35" s="34">
        <v>42530</v>
      </c>
      <c r="C35" s="32">
        <v>3</v>
      </c>
      <c r="D35" s="10">
        <v>3</v>
      </c>
      <c r="E35" s="10">
        <v>3</v>
      </c>
      <c r="F35" s="10">
        <v>3</v>
      </c>
      <c r="G35" s="48">
        <v>3</v>
      </c>
      <c r="H35" s="56"/>
      <c r="I35" s="59"/>
    </row>
    <row r="36" spans="2:9" x14ac:dyDescent="0.3">
      <c r="B36" s="34">
        <v>42531</v>
      </c>
      <c r="C36" s="32"/>
      <c r="D36" s="10"/>
      <c r="E36" s="10"/>
      <c r="F36" s="10"/>
      <c r="G36" s="48"/>
      <c r="H36" s="56"/>
      <c r="I36" s="59"/>
    </row>
    <row r="37" spans="2:9" x14ac:dyDescent="0.3">
      <c r="B37" s="35">
        <v>42532</v>
      </c>
      <c r="C37" s="27"/>
      <c r="D37" s="9">
        <v>5</v>
      </c>
      <c r="E37" s="9">
        <v>5</v>
      </c>
      <c r="F37" s="9">
        <v>5</v>
      </c>
      <c r="G37" s="43">
        <v>5</v>
      </c>
      <c r="H37" s="56"/>
      <c r="I37" s="59"/>
    </row>
    <row r="38" spans="2:9" ht="17.25" thickBot="1" x14ac:dyDescent="0.35">
      <c r="B38" s="37">
        <v>42533</v>
      </c>
      <c r="C38" s="29"/>
      <c r="D38" s="23">
        <v>5</v>
      </c>
      <c r="E38" s="23">
        <v>5</v>
      </c>
      <c r="F38" s="23">
        <v>5</v>
      </c>
      <c r="G38" s="45">
        <v>5</v>
      </c>
      <c r="H38" s="57"/>
      <c r="I38" s="60"/>
    </row>
    <row r="39" spans="2:9" x14ac:dyDescent="0.3">
      <c r="B39" s="33">
        <v>42534</v>
      </c>
      <c r="C39" s="49">
        <v>5</v>
      </c>
      <c r="D39" s="50">
        <v>5</v>
      </c>
      <c r="E39" s="50">
        <v>5</v>
      </c>
      <c r="F39" s="50">
        <v>5</v>
      </c>
      <c r="G39" s="51">
        <v>5</v>
      </c>
      <c r="H39" s="55">
        <v>92</v>
      </c>
      <c r="I39" s="58">
        <f>SUM(C39:G45)</f>
        <v>155</v>
      </c>
    </row>
    <row r="40" spans="2:9" x14ac:dyDescent="0.3">
      <c r="B40" s="34">
        <v>42535</v>
      </c>
      <c r="C40" s="32">
        <v>3</v>
      </c>
      <c r="D40" s="10">
        <v>6</v>
      </c>
      <c r="E40" s="10"/>
      <c r="F40" s="10"/>
      <c r="G40" s="48">
        <v>6</v>
      </c>
      <c r="H40" s="56"/>
      <c r="I40" s="59"/>
    </row>
    <row r="41" spans="2:9" x14ac:dyDescent="0.3">
      <c r="B41" s="34">
        <v>42536</v>
      </c>
      <c r="C41" s="32">
        <v>5</v>
      </c>
      <c r="D41" s="10">
        <v>5</v>
      </c>
      <c r="E41" s="10">
        <v>5</v>
      </c>
      <c r="F41" s="10">
        <v>5</v>
      </c>
      <c r="G41" s="48">
        <v>5</v>
      </c>
      <c r="H41" s="56"/>
      <c r="I41" s="59"/>
    </row>
    <row r="42" spans="2:9" x14ac:dyDescent="0.3">
      <c r="B42" s="34">
        <v>42537</v>
      </c>
      <c r="C42" s="32">
        <v>5</v>
      </c>
      <c r="D42" s="10">
        <v>5</v>
      </c>
      <c r="E42" s="10">
        <v>5</v>
      </c>
      <c r="F42" s="10">
        <v>5</v>
      </c>
      <c r="G42" s="48">
        <v>5</v>
      </c>
      <c r="H42" s="56"/>
      <c r="I42" s="59"/>
    </row>
    <row r="43" spans="2:9" x14ac:dyDescent="0.3">
      <c r="B43" s="34">
        <v>42538</v>
      </c>
      <c r="C43" s="32"/>
      <c r="D43" s="10"/>
      <c r="E43" s="10"/>
      <c r="F43" s="10"/>
      <c r="G43" s="48"/>
      <c r="H43" s="56"/>
      <c r="I43" s="59"/>
    </row>
    <row r="44" spans="2:9" x14ac:dyDescent="0.3">
      <c r="B44" s="35">
        <v>42539</v>
      </c>
      <c r="C44" s="27">
        <v>6</v>
      </c>
      <c r="D44" s="9">
        <v>6</v>
      </c>
      <c r="E44" s="9">
        <v>6</v>
      </c>
      <c r="F44" s="9">
        <v>6</v>
      </c>
      <c r="G44" s="43">
        <v>6</v>
      </c>
      <c r="H44" s="56"/>
      <c r="I44" s="59"/>
    </row>
    <row r="45" spans="2:9" ht="17.25" thickBot="1" x14ac:dyDescent="0.35">
      <c r="B45" s="37">
        <v>42540</v>
      </c>
      <c r="C45" s="29">
        <v>7</v>
      </c>
      <c r="D45" s="23">
        <v>7</v>
      </c>
      <c r="E45" s="23">
        <v>7</v>
      </c>
      <c r="F45" s="23">
        <v>7</v>
      </c>
      <c r="G45" s="45">
        <v>7</v>
      </c>
      <c r="H45" s="57"/>
      <c r="I45" s="60"/>
    </row>
    <row r="46" spans="2:9" x14ac:dyDescent="0.3">
      <c r="B46" s="33">
        <v>42541</v>
      </c>
      <c r="C46" s="49">
        <v>11</v>
      </c>
      <c r="D46" s="50">
        <v>11</v>
      </c>
      <c r="E46" s="50">
        <v>11</v>
      </c>
      <c r="F46" s="50">
        <v>11</v>
      </c>
      <c r="G46" s="51">
        <v>11</v>
      </c>
      <c r="H46" s="55">
        <v>69</v>
      </c>
      <c r="I46" s="58">
        <f>SUM(C46:G50)</f>
        <v>245</v>
      </c>
    </row>
    <row r="47" spans="2:9" x14ac:dyDescent="0.3">
      <c r="B47" s="34">
        <v>42542</v>
      </c>
      <c r="C47" s="32">
        <v>12</v>
      </c>
      <c r="D47" s="10">
        <v>12</v>
      </c>
      <c r="E47" s="10">
        <v>13</v>
      </c>
      <c r="F47" s="10">
        <v>13</v>
      </c>
      <c r="G47" s="48">
        <v>12</v>
      </c>
      <c r="H47" s="56"/>
      <c r="I47" s="59"/>
    </row>
    <row r="48" spans="2:9" x14ac:dyDescent="0.3">
      <c r="B48" s="34">
        <v>42543</v>
      </c>
      <c r="C48" s="32">
        <v>13</v>
      </c>
      <c r="D48" s="10">
        <v>13</v>
      </c>
      <c r="E48" s="10">
        <v>13</v>
      </c>
      <c r="F48" s="10">
        <v>13</v>
      </c>
      <c r="G48" s="48">
        <v>13</v>
      </c>
      <c r="H48" s="56"/>
      <c r="I48" s="59"/>
    </row>
    <row r="49" spans="2:9" x14ac:dyDescent="0.3">
      <c r="B49" s="34">
        <v>42544</v>
      </c>
      <c r="C49" s="32">
        <v>12</v>
      </c>
      <c r="D49" s="10">
        <v>12</v>
      </c>
      <c r="E49" s="10">
        <v>12</v>
      </c>
      <c r="F49" s="10">
        <v>12</v>
      </c>
      <c r="G49" s="48">
        <v>12</v>
      </c>
      <c r="H49" s="56"/>
      <c r="I49" s="59"/>
    </row>
    <row r="50" spans="2:9" ht="17.25" thickBot="1" x14ac:dyDescent="0.35">
      <c r="B50" s="39">
        <v>42545</v>
      </c>
      <c r="C50" s="52">
        <v>1</v>
      </c>
      <c r="D50" s="53">
        <v>0.5</v>
      </c>
      <c r="E50" s="53">
        <v>0.5</v>
      </c>
      <c r="F50" s="53">
        <v>0.5</v>
      </c>
      <c r="G50" s="54">
        <v>0.5</v>
      </c>
      <c r="H50" s="57"/>
      <c r="I50" s="60"/>
    </row>
    <row r="51" spans="2:9" x14ac:dyDescent="0.3">
      <c r="H51" s="8">
        <f>SUM(H7:H49)</f>
        <v>493</v>
      </c>
      <c r="I51" s="8">
        <f>SUM(I7:I50)</f>
        <v>765</v>
      </c>
    </row>
  </sheetData>
  <mergeCells count="21">
    <mergeCell ref="D5:D6"/>
    <mergeCell ref="F5:F6"/>
    <mergeCell ref="G5:G6"/>
    <mergeCell ref="E5:E6"/>
    <mergeCell ref="H5:H6"/>
    <mergeCell ref="H46:H50"/>
    <mergeCell ref="I46:I50"/>
    <mergeCell ref="B3:I3"/>
    <mergeCell ref="I26:I31"/>
    <mergeCell ref="H26:H31"/>
    <mergeCell ref="I32:I38"/>
    <mergeCell ref="H32:H38"/>
    <mergeCell ref="I39:I45"/>
    <mergeCell ref="H39:H45"/>
    <mergeCell ref="H7:H17"/>
    <mergeCell ref="I7:I17"/>
    <mergeCell ref="H18:H25"/>
    <mergeCell ref="I18:I25"/>
    <mergeCell ref="I5:I6"/>
    <mergeCell ref="B5:B6"/>
    <mergeCell ref="C5:C6"/>
  </mergeCells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1"/>
  <sheetViews>
    <sheetView topLeftCell="J4" workbookViewId="0">
      <selection activeCell="P8" sqref="P8"/>
    </sheetView>
  </sheetViews>
  <sheetFormatPr defaultRowHeight="16.5" x14ac:dyDescent="0.3"/>
  <cols>
    <col min="1" max="1" width="9.875" bestFit="1" customWidth="1"/>
    <col min="8" max="8" width="11.125" bestFit="1" customWidth="1"/>
  </cols>
  <sheetData>
    <row r="2" spans="1:18" ht="24" x14ac:dyDescent="0.3">
      <c r="B2" s="1" t="s">
        <v>0</v>
      </c>
      <c r="C2" s="1" t="s">
        <v>1</v>
      </c>
      <c r="J2" t="s">
        <v>4</v>
      </c>
      <c r="L2" t="s">
        <v>3</v>
      </c>
      <c r="N2" t="s">
        <v>5</v>
      </c>
      <c r="O2" t="s">
        <v>6</v>
      </c>
      <c r="P2" t="s">
        <v>7</v>
      </c>
      <c r="Q2" t="s">
        <v>8</v>
      </c>
      <c r="R2" t="s">
        <v>9</v>
      </c>
    </row>
    <row r="3" spans="1:18" x14ac:dyDescent="0.3">
      <c r="A3" s="4">
        <v>42508</v>
      </c>
      <c r="B3" s="2"/>
      <c r="C3" s="2"/>
      <c r="D3">
        <f>C3-B3</f>
        <v>0</v>
      </c>
      <c r="F3">
        <v>60</v>
      </c>
      <c r="H3" s="7">
        <v>42502</v>
      </c>
      <c r="I3" s="2">
        <v>54</v>
      </c>
      <c r="J3" s="2">
        <v>54</v>
      </c>
      <c r="K3">
        <v>60</v>
      </c>
      <c r="L3" s="6">
        <v>60</v>
      </c>
      <c r="M3">
        <f>K3*0.9</f>
        <v>54</v>
      </c>
      <c r="N3">
        <f>L3*1</f>
        <v>60</v>
      </c>
      <c r="O3">
        <f>M3-I3</f>
        <v>0</v>
      </c>
      <c r="P3">
        <f>N3/J3</f>
        <v>1.1111111111111112</v>
      </c>
      <c r="Q3">
        <f>M3-K3</f>
        <v>-6</v>
      </c>
      <c r="R3">
        <f>M3/K3</f>
        <v>0.9</v>
      </c>
    </row>
    <row r="4" spans="1:18" x14ac:dyDescent="0.3">
      <c r="B4" s="3">
        <v>3</v>
      </c>
      <c r="C4" s="3">
        <v>3</v>
      </c>
      <c r="F4">
        <v>78</v>
      </c>
      <c r="H4" s="7">
        <v>42514</v>
      </c>
      <c r="I4" s="2">
        <v>70</v>
      </c>
      <c r="J4">
        <f>J3+I4</f>
        <v>124</v>
      </c>
      <c r="K4">
        <v>78</v>
      </c>
      <c r="L4">
        <f>L3+K4</f>
        <v>138</v>
      </c>
      <c r="M4">
        <f>K4*0.8</f>
        <v>62.400000000000006</v>
      </c>
      <c r="N4">
        <f>N3+M4</f>
        <v>122.4</v>
      </c>
      <c r="O4">
        <f t="shared" ref="O4:O8" si="0">M4-I4</f>
        <v>-7.5999999999999943</v>
      </c>
      <c r="P4">
        <f t="shared" ref="P4:P8" si="1">N4/J4</f>
        <v>0.98709677419354847</v>
      </c>
      <c r="Q4">
        <f t="shared" ref="Q4:Q8" si="2">M4-K4</f>
        <v>-15.599999999999994</v>
      </c>
      <c r="R4">
        <f t="shared" ref="R4:R8" si="3">M4/K4</f>
        <v>0.8</v>
      </c>
    </row>
    <row r="5" spans="1:18" x14ac:dyDescent="0.3">
      <c r="B5" s="2"/>
      <c r="C5" s="2"/>
      <c r="F5">
        <v>114</v>
      </c>
      <c r="H5" s="7">
        <v>42521</v>
      </c>
      <c r="I5" s="2">
        <v>100</v>
      </c>
      <c r="J5">
        <f>J4+I5</f>
        <v>224</v>
      </c>
      <c r="K5">
        <v>114</v>
      </c>
      <c r="L5">
        <f>L4+K5</f>
        <v>252</v>
      </c>
      <c r="M5">
        <f>K5*0.75</f>
        <v>85.5</v>
      </c>
      <c r="N5">
        <f>N4+M5</f>
        <v>207.9</v>
      </c>
      <c r="O5">
        <f t="shared" si="0"/>
        <v>-14.5</v>
      </c>
      <c r="P5">
        <f t="shared" si="1"/>
        <v>0.92812499999999998</v>
      </c>
      <c r="Q5">
        <f t="shared" si="2"/>
        <v>-28.5</v>
      </c>
      <c r="R5">
        <f t="shared" si="3"/>
        <v>0.75</v>
      </c>
    </row>
    <row r="6" spans="1:18" x14ac:dyDescent="0.3">
      <c r="B6" s="3">
        <v>10</v>
      </c>
      <c r="C6" s="3">
        <v>10</v>
      </c>
      <c r="F6">
        <v>113</v>
      </c>
      <c r="H6" s="7">
        <v>42527</v>
      </c>
      <c r="I6" s="2">
        <f>72</f>
        <v>72</v>
      </c>
      <c r="J6">
        <f>J5+I6</f>
        <v>296</v>
      </c>
      <c r="K6">
        <v>113</v>
      </c>
      <c r="L6">
        <f>L5+K6</f>
        <v>365</v>
      </c>
      <c r="M6">
        <f>K6*0.65</f>
        <v>73.45</v>
      </c>
      <c r="N6">
        <f>N5+M6</f>
        <v>281.35000000000002</v>
      </c>
      <c r="O6">
        <f t="shared" si="0"/>
        <v>1.4500000000000028</v>
      </c>
      <c r="P6">
        <f t="shared" si="1"/>
        <v>0.95050675675675689</v>
      </c>
      <c r="Q6">
        <f t="shared" si="2"/>
        <v>-39.549999999999997</v>
      </c>
      <c r="R6">
        <f t="shared" si="3"/>
        <v>0.65</v>
      </c>
    </row>
    <row r="7" spans="1:18" x14ac:dyDescent="0.3">
      <c r="B7" s="3">
        <v>10</v>
      </c>
      <c r="C7" s="3">
        <v>12</v>
      </c>
      <c r="F7">
        <v>155</v>
      </c>
      <c r="H7" s="7">
        <v>42534</v>
      </c>
      <c r="I7" s="2">
        <v>92</v>
      </c>
      <c r="J7">
        <f>J6+I7</f>
        <v>388</v>
      </c>
      <c r="K7">
        <v>155</v>
      </c>
      <c r="L7">
        <f>L6+K7</f>
        <v>520</v>
      </c>
      <c r="M7">
        <f>K7*0.5</f>
        <v>77.5</v>
      </c>
      <c r="N7">
        <f>N6+M7</f>
        <v>358.85</v>
      </c>
      <c r="O7">
        <f t="shared" si="0"/>
        <v>-14.5</v>
      </c>
      <c r="P7">
        <f t="shared" si="1"/>
        <v>0.9248711340206186</v>
      </c>
      <c r="Q7">
        <f t="shared" si="2"/>
        <v>-77.5</v>
      </c>
      <c r="R7">
        <f t="shared" si="3"/>
        <v>0.5</v>
      </c>
    </row>
    <row r="8" spans="1:18" x14ac:dyDescent="0.3">
      <c r="B8" s="3">
        <v>5</v>
      </c>
      <c r="C8" s="3">
        <v>10</v>
      </c>
      <c r="F8">
        <v>245</v>
      </c>
      <c r="H8" s="7">
        <v>42541</v>
      </c>
      <c r="I8" s="5">
        <v>69</v>
      </c>
      <c r="J8">
        <f>J7+I8</f>
        <v>457</v>
      </c>
      <c r="K8">
        <v>245</v>
      </c>
      <c r="L8">
        <f>L7+K8</f>
        <v>765</v>
      </c>
      <c r="M8">
        <f>K8*0.4</f>
        <v>98</v>
      </c>
      <c r="N8">
        <f>N7+M8</f>
        <v>456.85</v>
      </c>
      <c r="O8">
        <f t="shared" si="0"/>
        <v>29</v>
      </c>
      <c r="P8">
        <f t="shared" si="1"/>
        <v>0.99967177242888405</v>
      </c>
      <c r="Q8">
        <f t="shared" si="2"/>
        <v>-147</v>
      </c>
      <c r="R8">
        <f t="shared" si="3"/>
        <v>0.4</v>
      </c>
    </row>
    <row r="9" spans="1:18" x14ac:dyDescent="0.3">
      <c r="B9" s="3">
        <v>10</v>
      </c>
      <c r="C9" s="3">
        <v>10</v>
      </c>
    </row>
    <row r="10" spans="1:18" x14ac:dyDescent="0.3">
      <c r="B10" s="2"/>
      <c r="C10" s="2"/>
    </row>
    <row r="11" spans="1:18" x14ac:dyDescent="0.3">
      <c r="B11" s="3">
        <v>5</v>
      </c>
      <c r="C11" s="3">
        <v>7</v>
      </c>
    </row>
    <row r="12" spans="1:18" x14ac:dyDescent="0.3">
      <c r="B12" s="3">
        <v>5</v>
      </c>
      <c r="C12" s="3">
        <v>2</v>
      </c>
    </row>
    <row r="13" spans="1:18" x14ac:dyDescent="0.3">
      <c r="B13" s="3">
        <v>5</v>
      </c>
      <c r="C13" s="3">
        <v>5</v>
      </c>
    </row>
    <row r="14" spans="1:18" x14ac:dyDescent="0.3">
      <c r="B14" s="3">
        <v>1</v>
      </c>
      <c r="C14" s="3">
        <v>1</v>
      </c>
    </row>
    <row r="15" spans="1:18" x14ac:dyDescent="0.3">
      <c r="A15" s="7">
        <v>42514</v>
      </c>
      <c r="B15" s="2"/>
      <c r="C15" s="2"/>
    </row>
    <row r="16" spans="1:18" x14ac:dyDescent="0.3">
      <c r="B16" s="3">
        <v>15</v>
      </c>
      <c r="C16" s="3">
        <v>34.5</v>
      </c>
    </row>
    <row r="17" spans="1:3" x14ac:dyDescent="0.3">
      <c r="B17" s="3">
        <v>3</v>
      </c>
      <c r="C17" s="3">
        <v>0.5</v>
      </c>
    </row>
    <row r="18" spans="1:3" x14ac:dyDescent="0.3">
      <c r="B18" s="3">
        <v>20</v>
      </c>
      <c r="C18" s="3">
        <v>25</v>
      </c>
    </row>
    <row r="19" spans="1:3" x14ac:dyDescent="0.3">
      <c r="B19" s="2"/>
      <c r="C19" s="2"/>
    </row>
    <row r="20" spans="1:3" x14ac:dyDescent="0.3">
      <c r="B20" s="3">
        <v>20</v>
      </c>
      <c r="C20" s="3">
        <v>10</v>
      </c>
    </row>
    <row r="21" spans="1:3" x14ac:dyDescent="0.3">
      <c r="B21" s="2"/>
      <c r="C21" s="2"/>
    </row>
    <row r="22" spans="1:3" x14ac:dyDescent="0.3">
      <c r="B22" s="3">
        <v>8</v>
      </c>
      <c r="C22" s="3">
        <v>6</v>
      </c>
    </row>
    <row r="23" spans="1:3" x14ac:dyDescent="0.3">
      <c r="B23" s="3">
        <v>2</v>
      </c>
      <c r="C23" s="3">
        <v>1</v>
      </c>
    </row>
    <row r="24" spans="1:3" x14ac:dyDescent="0.3">
      <c r="B24" s="3">
        <v>2</v>
      </c>
      <c r="C24" s="3">
        <v>1</v>
      </c>
    </row>
    <row r="25" spans="1:3" x14ac:dyDescent="0.3">
      <c r="A25" s="7">
        <v>42521</v>
      </c>
      <c r="B25" s="2"/>
      <c r="C25" s="2"/>
    </row>
    <row r="26" spans="1:3" x14ac:dyDescent="0.3">
      <c r="B26" s="3">
        <v>20</v>
      </c>
      <c r="C26" s="3">
        <v>32</v>
      </c>
    </row>
    <row r="27" spans="1:3" x14ac:dyDescent="0.3">
      <c r="B27" s="3">
        <v>8</v>
      </c>
      <c r="C27" s="3">
        <v>9</v>
      </c>
    </row>
    <row r="28" spans="1:3" x14ac:dyDescent="0.3">
      <c r="B28" s="2"/>
      <c r="C28" s="2"/>
    </row>
    <row r="29" spans="1:3" x14ac:dyDescent="0.3">
      <c r="B29" s="3">
        <v>20</v>
      </c>
      <c r="C29" s="3">
        <v>28</v>
      </c>
    </row>
    <row r="30" spans="1:3" x14ac:dyDescent="0.3">
      <c r="B30" s="3">
        <v>8</v>
      </c>
      <c r="C30" s="3">
        <v>9</v>
      </c>
    </row>
    <row r="31" spans="1:3" x14ac:dyDescent="0.3">
      <c r="B31" s="3">
        <v>16</v>
      </c>
      <c r="C31" s="3">
        <v>13</v>
      </c>
    </row>
    <row r="32" spans="1:3" x14ac:dyDescent="0.3">
      <c r="B32" s="3">
        <v>16</v>
      </c>
      <c r="C32" s="3">
        <v>23</v>
      </c>
    </row>
    <row r="33" spans="1:3" x14ac:dyDescent="0.3">
      <c r="B33" s="3">
        <v>8</v>
      </c>
      <c r="C33" s="2"/>
    </row>
    <row r="34" spans="1:3" x14ac:dyDescent="0.3">
      <c r="B34" s="3">
        <v>4</v>
      </c>
      <c r="C34" s="2"/>
    </row>
    <row r="35" spans="1:3" x14ac:dyDescent="0.3">
      <c r="A35" s="7">
        <v>42527</v>
      </c>
      <c r="B35" s="2"/>
      <c r="C35" s="2"/>
    </row>
    <row r="36" spans="1:3" x14ac:dyDescent="0.3">
      <c r="B36" s="3">
        <v>20</v>
      </c>
      <c r="C36" s="3">
        <v>27</v>
      </c>
    </row>
    <row r="37" spans="1:3" x14ac:dyDescent="0.3">
      <c r="A37" s="4"/>
      <c r="B37" s="2"/>
      <c r="C37" s="2"/>
    </row>
    <row r="38" spans="1:3" x14ac:dyDescent="0.3">
      <c r="B38" s="3">
        <v>20</v>
      </c>
      <c r="C38" s="3">
        <v>14</v>
      </c>
    </row>
    <row r="39" spans="1:3" x14ac:dyDescent="0.3">
      <c r="B39" s="3">
        <v>16</v>
      </c>
      <c r="C39" s="3">
        <v>23</v>
      </c>
    </row>
    <row r="40" spans="1:3" x14ac:dyDescent="0.3">
      <c r="B40" s="3">
        <v>16</v>
      </c>
      <c r="C40" s="3">
        <v>13</v>
      </c>
    </row>
    <row r="41" spans="1:3" x14ac:dyDescent="0.3">
      <c r="B41" s="3">
        <v>16</v>
      </c>
      <c r="C41" s="3">
        <v>14</v>
      </c>
    </row>
    <row r="42" spans="1:3" x14ac:dyDescent="0.3">
      <c r="B42" s="3">
        <v>8</v>
      </c>
      <c r="C42" s="3">
        <v>21</v>
      </c>
    </row>
    <row r="43" spans="1:3" x14ac:dyDescent="0.3">
      <c r="B43" s="3">
        <v>8</v>
      </c>
      <c r="C43" s="2"/>
    </row>
    <row r="44" spans="1:3" x14ac:dyDescent="0.3">
      <c r="B44" s="3">
        <v>4</v>
      </c>
      <c r="C44" s="2"/>
    </row>
    <row r="45" spans="1:3" x14ac:dyDescent="0.3">
      <c r="A45" s="4"/>
      <c r="B45" s="2"/>
      <c r="C45" s="2"/>
    </row>
    <row r="46" spans="1:3" x14ac:dyDescent="0.3">
      <c r="A46" s="7">
        <v>42534</v>
      </c>
      <c r="B46" s="2"/>
      <c r="C46" s="2"/>
    </row>
    <row r="47" spans="1:3" x14ac:dyDescent="0.3">
      <c r="B47" s="3">
        <v>20</v>
      </c>
      <c r="C47" s="3">
        <v>24</v>
      </c>
    </row>
    <row r="48" spans="1:3" x14ac:dyDescent="0.3">
      <c r="B48" s="3">
        <v>20</v>
      </c>
      <c r="C48" s="3">
        <v>17</v>
      </c>
    </row>
    <row r="49" spans="1:3" x14ac:dyDescent="0.3">
      <c r="B49" s="3">
        <v>8</v>
      </c>
      <c r="C49" s="3">
        <v>22</v>
      </c>
    </row>
    <row r="50" spans="1:3" x14ac:dyDescent="0.3">
      <c r="B50" s="3">
        <v>16</v>
      </c>
      <c r="C50" s="3">
        <v>15</v>
      </c>
    </row>
    <row r="51" spans="1:3" x14ac:dyDescent="0.3">
      <c r="B51" s="3">
        <v>16</v>
      </c>
      <c r="C51" s="3">
        <v>5</v>
      </c>
    </row>
    <row r="52" spans="1:3" x14ac:dyDescent="0.3">
      <c r="B52" s="3">
        <v>8</v>
      </c>
      <c r="C52" s="3">
        <v>9</v>
      </c>
    </row>
    <row r="53" spans="1:3" x14ac:dyDescent="0.3">
      <c r="B53" s="3">
        <v>4</v>
      </c>
      <c r="C53" s="3">
        <v>15</v>
      </c>
    </row>
    <row r="54" spans="1:3" x14ac:dyDescent="0.3">
      <c r="A54" s="7">
        <v>42541</v>
      </c>
      <c r="B54" s="2"/>
      <c r="C54" s="2"/>
    </row>
    <row r="55" spans="1:3" x14ac:dyDescent="0.3">
      <c r="B55" s="3">
        <v>15</v>
      </c>
      <c r="C55" s="3">
        <v>25</v>
      </c>
    </row>
    <row r="56" spans="1:3" x14ac:dyDescent="0.3">
      <c r="B56" s="3">
        <v>15</v>
      </c>
      <c r="C56" s="3">
        <v>30</v>
      </c>
    </row>
    <row r="57" spans="1:3" x14ac:dyDescent="0.3">
      <c r="A57" s="4"/>
      <c r="B57" s="3">
        <v>15</v>
      </c>
      <c r="C57" s="3">
        <v>35</v>
      </c>
    </row>
    <row r="58" spans="1:3" x14ac:dyDescent="0.3">
      <c r="B58" s="2"/>
      <c r="C58" s="2"/>
    </row>
    <row r="59" spans="1:3" x14ac:dyDescent="0.3">
      <c r="B59" s="3">
        <v>20</v>
      </c>
      <c r="C59" s="3">
        <v>25</v>
      </c>
    </row>
    <row r="60" spans="1:3" x14ac:dyDescent="0.3">
      <c r="B60" s="3">
        <v>2</v>
      </c>
      <c r="C60" s="3">
        <v>3</v>
      </c>
    </row>
    <row r="61" spans="1:3" x14ac:dyDescent="0.3">
      <c r="B61" s="3">
        <v>2</v>
      </c>
      <c r="C61" s="3">
        <v>2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Time Logs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진재도/책임연구원〉MC 연구소 MM실 4팀 4파트(jaedo.jin@lge.com)</dc:creator>
  <cp:lastModifiedBy>이상희/선임연구원/SW아키텍처팀(sanghee3.lee@lge.com)</cp:lastModifiedBy>
  <dcterms:created xsi:type="dcterms:W3CDTF">2016-05-27T03:24:24Z</dcterms:created>
  <dcterms:modified xsi:type="dcterms:W3CDTF">2016-06-23T17:57:45Z</dcterms:modified>
</cp:coreProperties>
</file>