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 Watchlist" sheetId="1" r:id="rId4"/>
  </sheets>
  <definedNames/>
  <calcPr/>
</workbook>
</file>

<file path=xl/sharedStrings.xml><?xml version="1.0" encoding="utf-8"?>
<sst xmlns="http://schemas.openxmlformats.org/spreadsheetml/2006/main" count="138" uniqueCount="88">
  <si>
    <r>
      <rPr>
        <rFont val="Arial"/>
        <color theme="1"/>
      </rPr>
      <t xml:space="preserve">These Valuations are for the purpose of Long Term </t>
    </r>
    <r>
      <rPr>
        <rFont val="Arial"/>
        <b/>
        <color theme="1"/>
      </rPr>
      <t>Value Investing</t>
    </r>
    <r>
      <rPr>
        <rFont val="Arial"/>
        <color theme="1"/>
      </rPr>
      <t xml:space="preserve">, this information will not be useful for </t>
    </r>
    <r>
      <rPr>
        <rFont val="Arial"/>
        <b/>
        <color theme="1"/>
      </rPr>
      <t>Traders</t>
    </r>
  </si>
  <si>
    <r>
      <rPr>
        <rFont val="Roboto, RobotoDraft, Helvetica, Arial, sans-serif"/>
        <color rgb="FF000000"/>
      </rPr>
      <t xml:space="preserve">Please make your own copy of the stocks section contained within this spreadsheet for use with my stocks course, discount link </t>
    </r>
    <r>
      <rPr>
        <rFont val="Roboto, RobotoDraft, Helvetica, Arial, sans-serif"/>
        <b/>
        <color rgb="FF000000"/>
      </rPr>
      <t>---&gt;</t>
    </r>
  </si>
  <si>
    <t>HERE</t>
  </si>
  <si>
    <t>NOTE! Many of the metrics below have to be manually updated at the start of each month, meaning they will be out of date the later we get in the month</t>
  </si>
  <si>
    <r>
      <rPr>
        <rFont val="Arial"/>
        <color theme="1"/>
      </rPr>
      <t xml:space="preserve">These stocks were found using the techniques taught in my stock market course (See the </t>
    </r>
    <r>
      <rPr>
        <rFont val="Arial"/>
        <b/>
        <color theme="1"/>
      </rPr>
      <t>Screener Chapter</t>
    </r>
    <r>
      <rPr>
        <rFont val="Arial"/>
        <color theme="1"/>
      </rPr>
      <t>)</t>
    </r>
  </si>
  <si>
    <r>
      <rPr>
        <rFont val="Arial"/>
        <b/>
        <color theme="1"/>
      </rPr>
      <t>Neil's Stocks Strategy:</t>
    </r>
    <r>
      <rPr>
        <rFont val="Arial"/>
        <color theme="1"/>
      </rPr>
      <t xml:space="preserve"> 80% into Index funds, 20% into carefully selected 'undervalued' stock picks. Index funds could mean S&amp;P, FTSE, etc. This will depend on the economy of each Country at the time.</t>
    </r>
  </si>
  <si>
    <r>
      <rPr>
        <rFont val="Arial"/>
        <b/>
        <color theme="1"/>
      </rPr>
      <t xml:space="preserve">AT THIS TIME, I AM OUT OF ALL STOCKS. PLEASE </t>
    </r>
    <r>
      <rPr>
        <rFont val="Arial"/>
        <b/>
        <color theme="1"/>
        <u/>
      </rPr>
      <t>DO NOT</t>
    </r>
    <r>
      <rPr>
        <rFont val="Arial"/>
        <b/>
        <color theme="1"/>
      </rPr>
      <t xml:space="preserve"> COPY MY INVESTMENT MOVES, MAKE YOUR OWN DECISIONS.</t>
    </r>
  </si>
  <si>
    <t>Company</t>
  </si>
  <si>
    <t>Ticker</t>
  </si>
  <si>
    <t>Cur Price</t>
  </si>
  <si>
    <t>Neil's Value</t>
  </si>
  <si>
    <t>52W Low</t>
  </si>
  <si>
    <t>52W High</t>
  </si>
  <si>
    <t>Dividend</t>
  </si>
  <si>
    <t>PE</t>
  </si>
  <si>
    <t>PEG</t>
  </si>
  <si>
    <t>EPS</t>
  </si>
  <si>
    <t>Beta</t>
  </si>
  <si>
    <t>Daily Ch %</t>
  </si>
  <si>
    <t>Rating</t>
  </si>
  <si>
    <t>Sector</t>
  </si>
  <si>
    <t>Notes</t>
  </si>
  <si>
    <t>Taiwan Semiconductor Manufacturing</t>
  </si>
  <si>
    <t>TSM</t>
  </si>
  <si>
    <t>Sig Undervalued</t>
  </si>
  <si>
    <t>Technology</t>
  </si>
  <si>
    <t>Facebook</t>
  </si>
  <si>
    <t>META</t>
  </si>
  <si>
    <t>-</t>
  </si>
  <si>
    <t>Communication Services</t>
  </si>
  <si>
    <t>Risky! They are betting everything on the Metaverse, what if it fails?</t>
  </si>
  <si>
    <t>Tesla</t>
  </si>
  <si>
    <t>TSLA</t>
  </si>
  <si>
    <t>Consumer Cyclical</t>
  </si>
  <si>
    <t>Remember! Consumer Cyclical perform TERRIBLE in recessions + BETA Is V.High Risk!</t>
  </si>
  <si>
    <t>Exelixus</t>
  </si>
  <si>
    <t>EXEL</t>
  </si>
  <si>
    <t>Healthcare</t>
  </si>
  <si>
    <t>Alphabet (Google)</t>
  </si>
  <si>
    <t>GOOG</t>
  </si>
  <si>
    <t>Amazon</t>
  </si>
  <si>
    <t>AMZN</t>
  </si>
  <si>
    <t>Remember! Consumer Cyclical perform TERRIBLE in recessions</t>
  </si>
  <si>
    <t>Adobe</t>
  </si>
  <si>
    <t>ADBE</t>
  </si>
  <si>
    <t xml:space="preserve">Ally Financial Inc </t>
  </si>
  <si>
    <t>ALLY</t>
  </si>
  <si>
    <t>Financial</t>
  </si>
  <si>
    <t>Paypal</t>
  </si>
  <si>
    <t>PYPL</t>
  </si>
  <si>
    <t>I cannot stand any of these (political in nature) companies, BUT they are super cheap</t>
  </si>
  <si>
    <t>Disney</t>
  </si>
  <si>
    <t>DIS</t>
  </si>
  <si>
    <t>Ecolab</t>
  </si>
  <si>
    <t>ECL</t>
  </si>
  <si>
    <t>Basic Materials</t>
  </si>
  <si>
    <t>Shell PLC</t>
  </si>
  <si>
    <t>SHEL</t>
  </si>
  <si>
    <t>Mod Undervalued</t>
  </si>
  <si>
    <t>Energy</t>
  </si>
  <si>
    <t>Tyson Foods</t>
  </si>
  <si>
    <t>TSN</t>
  </si>
  <si>
    <t>Consumer Defensive</t>
  </si>
  <si>
    <t>Intel</t>
  </si>
  <si>
    <t>INTC</t>
  </si>
  <si>
    <t>Microsoft</t>
  </si>
  <si>
    <t>MSFT</t>
  </si>
  <si>
    <t>Nike</t>
  </si>
  <si>
    <t>NKE</t>
  </si>
  <si>
    <t>Apple Inc</t>
  </si>
  <si>
    <t>AAPL</t>
  </si>
  <si>
    <t>Visa</t>
  </si>
  <si>
    <t>V</t>
  </si>
  <si>
    <t>US Bancorp</t>
  </si>
  <si>
    <t>USB</t>
  </si>
  <si>
    <t>HP</t>
  </si>
  <si>
    <t>HPQ</t>
  </si>
  <si>
    <t>Micron</t>
  </si>
  <si>
    <t>MU</t>
  </si>
  <si>
    <t>Fair Value</t>
  </si>
  <si>
    <t xml:space="preserve">Chevron Corporation </t>
  </si>
  <si>
    <t>CVX</t>
  </si>
  <si>
    <t>Celanese Corporation</t>
  </si>
  <si>
    <t>CE</t>
  </si>
  <si>
    <t>Value Trap?</t>
  </si>
  <si>
    <t>Chemicals</t>
  </si>
  <si>
    <t>Netflix Inc</t>
  </si>
  <si>
    <t>NFLX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</si>
</sst>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  <name val="Roboto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5" fontId="1" numFmtId="0" xfId="0" applyFont="1"/>
    <xf borderId="0" fillId="5" fontId="1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borderId="0" fillId="6" fontId="4" numFmtId="0" xfId="0" applyFont="1"/>
    <xf borderId="0" fillId="6" fontId="4" numFmtId="0" xfId="0" applyAlignment="1" applyFont="1">
      <alignment horizontal="left"/>
    </xf>
    <xf borderId="0" fillId="6" fontId="1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164" xfId="0" applyFont="1" applyNumberFormat="1"/>
    <xf borderId="0" fillId="0" fontId="1" numFmtId="164" xfId="0" applyAlignment="1" applyFont="1" applyNumberFormat="1">
      <alignment horizontal="right" readingOrder="0"/>
    </xf>
    <xf borderId="0" fillId="4" fontId="6" numFmtId="164" xfId="0" applyAlignment="1" applyFont="1" applyNumberFormat="1">
      <alignment horizontal="right" vertical="bottom"/>
    </xf>
    <xf borderId="0" fillId="5" fontId="1" numFmtId="10" xfId="0" applyAlignment="1" applyFont="1" applyNumberFormat="1">
      <alignment horizontal="center" readingOrder="0"/>
    </xf>
    <xf borderId="0" fillId="4" fontId="6" numFmtId="165" xfId="0" applyAlignment="1" applyFont="1" applyNumberForma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5" fontId="1" numFmtId="2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vertical="bottom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0" fillId="8" fontId="6" numFmtId="165" xfId="0" applyAlignment="1" applyFont="1" applyNumberFormat="1">
      <alignment horizontal="center" vertical="bottom"/>
    </xf>
    <xf borderId="0" fillId="10" fontId="6" numFmtId="2" xfId="0" applyAlignment="1" applyFill="1" applyFont="1" applyNumberFormat="1">
      <alignment horizontal="center" readingOrder="0" vertical="bottom"/>
    </xf>
    <xf borderId="0" fillId="8" fontId="6" numFmtId="0" xfId="0" applyAlignment="1" applyFont="1">
      <alignment horizontal="center" vertical="bottom"/>
    </xf>
    <xf borderId="0" fillId="6" fontId="1" numFmtId="0" xfId="0" applyAlignment="1" applyFont="1">
      <alignment horizontal="left" readingOrder="0"/>
    </xf>
    <xf borderId="0" fillId="11" fontId="1" numFmtId="0" xfId="0" applyAlignment="1" applyFill="1" applyFont="1">
      <alignment horizontal="left" readingOrder="0"/>
    </xf>
    <xf borderId="0" fillId="6" fontId="6" numFmtId="165" xfId="0" applyAlignment="1" applyFont="1" applyNumberFormat="1">
      <alignment horizontal="center" vertical="bottom"/>
    </xf>
    <xf borderId="0" fillId="6" fontId="1" numFmtId="2" xfId="0" applyAlignment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5" fontId="6" numFmtId="165" xfId="0" applyAlignment="1" applyFont="1" applyNumberFormat="1">
      <alignment horizontal="center" vertical="bottom"/>
    </xf>
    <xf borderId="0" fillId="8" fontId="1" numFmtId="2" xfId="0" applyAlignment="1" applyFont="1" applyNumberFormat="1">
      <alignment horizontal="center" readingOrder="0"/>
    </xf>
    <xf borderId="0" fillId="3" fontId="6" numFmtId="165" xfId="0" applyAlignment="1" applyFont="1" applyNumberFormat="1">
      <alignment horizontal="center" vertical="bottom"/>
    </xf>
    <xf borderId="0" fillId="3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10" fontId="6" numFmtId="165" xfId="0" applyAlignment="1" applyFont="1" applyNumberFormat="1">
      <alignment horizontal="center" vertical="bottom"/>
    </xf>
    <xf borderId="0" fillId="10" fontId="1" numFmtId="2" xfId="0" applyAlignment="1" applyFont="1" applyNumberFormat="1">
      <alignment horizontal="center" readingOrder="0"/>
    </xf>
    <xf borderId="0" fillId="10" fontId="6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0" fontId="6" numFmtId="2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readingOrder="0"/>
    </xf>
    <xf borderId="0" fillId="8" fontId="1" numFmtId="0" xfId="0" applyAlignment="1" applyFont="1">
      <alignment horizontal="left" readingOrder="0"/>
    </xf>
    <xf borderId="0" fillId="8" fontId="1" numFmtId="10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3" fontId="1" numFmtId="10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readingOrder="0" vertical="bottom"/>
    </xf>
    <xf borderId="0" fillId="5" fontId="6" numFmtId="0" xfId="0" applyAlignment="1" applyFont="1">
      <alignment horizontal="center" vertical="bottom"/>
    </xf>
    <xf borderId="0" fillId="6" fontId="1" numFmtId="10" xfId="0" applyAlignment="1" applyFont="1" applyNumberFormat="1">
      <alignment horizontal="center" readingOrder="0"/>
    </xf>
    <xf borderId="0" fillId="5" fontId="6" numFmtId="2" xfId="0" applyAlignment="1" applyFont="1" applyNumberFormat="1">
      <alignment horizontal="center" vertical="bottom"/>
    </xf>
    <xf borderId="0" fillId="0" fontId="2" numFmtId="0" xfId="0" applyAlignment="1" applyFont="1">
      <alignment horizontal="left" readingOrder="0"/>
    </xf>
    <xf borderId="0" fillId="0" fontId="1" numFmtId="164" xfId="0" applyFont="1" applyNumberFormat="1"/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qzW4Z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7.5"/>
    <col customWidth="1" min="2" max="2" width="9.25"/>
    <col customWidth="1" min="3" max="3" width="9.5"/>
    <col customWidth="1" min="4" max="4" width="10.25"/>
    <col customWidth="1" min="5" max="5" width="8.5"/>
    <col customWidth="1" min="6" max="6" width="8.88"/>
    <col customWidth="1" min="7" max="7" width="10.75"/>
    <col customWidth="1" min="8" max="8" width="8.25"/>
    <col customWidth="1" min="9" max="9" width="7.38"/>
    <col customWidth="1" min="10" max="11" width="8.75"/>
    <col customWidth="1" min="12" max="12" width="10.0"/>
    <col customWidth="1" min="13" max="13" width="15.88"/>
    <col customWidth="1" min="14" max="14" width="19.38"/>
    <col customWidth="1" min="15" max="15" width="66.5"/>
  </cols>
  <sheetData>
    <row r="1">
      <c r="A1" s="1" t="s">
        <v>0</v>
      </c>
      <c r="B1" s="2"/>
      <c r="C1" s="2"/>
      <c r="D1" s="2"/>
      <c r="E1" s="3"/>
      <c r="F1" s="3"/>
      <c r="G1" s="2"/>
      <c r="H1" s="2"/>
      <c r="I1" s="2"/>
      <c r="N1" s="4"/>
    </row>
    <row r="2" ht="18.0" customHeight="1">
      <c r="A2" s="5" t="s">
        <v>1</v>
      </c>
      <c r="B2" s="6"/>
      <c r="C2" s="6"/>
      <c r="D2" s="6"/>
      <c r="E2" s="7"/>
      <c r="F2" s="7"/>
      <c r="G2" s="6"/>
      <c r="H2" s="6"/>
      <c r="I2" s="6"/>
      <c r="J2" s="6"/>
      <c r="K2" s="8" t="s">
        <v>2</v>
      </c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9" t="s">
        <v>3</v>
      </c>
      <c r="E3" s="4"/>
      <c r="F3" s="4"/>
      <c r="N3" s="4"/>
    </row>
    <row r="4">
      <c r="A4" s="9" t="s">
        <v>4</v>
      </c>
      <c r="E4" s="10"/>
      <c r="F4" s="10"/>
      <c r="H4" s="9"/>
      <c r="I4" s="9"/>
      <c r="K4" s="9"/>
      <c r="L4" s="9"/>
      <c r="M4" s="11"/>
    </row>
    <row r="5">
      <c r="A5" s="12" t="s">
        <v>5</v>
      </c>
      <c r="B5" s="13"/>
      <c r="C5" s="13"/>
      <c r="D5" s="13"/>
      <c r="E5" s="14"/>
      <c r="F5" s="14"/>
      <c r="G5" s="13"/>
      <c r="H5" s="14"/>
      <c r="I5" s="14"/>
      <c r="J5" s="13"/>
      <c r="K5" s="14"/>
      <c r="L5" s="14"/>
      <c r="M5" s="12"/>
      <c r="N5" s="13"/>
    </row>
    <row r="6">
      <c r="A6" s="15" t="s">
        <v>6</v>
      </c>
      <c r="B6" s="16"/>
      <c r="C6" s="16"/>
      <c r="D6" s="16"/>
      <c r="E6" s="17"/>
      <c r="F6" s="17"/>
      <c r="G6" s="16"/>
      <c r="H6" s="18"/>
      <c r="I6" s="18"/>
      <c r="J6" s="18"/>
      <c r="K6" s="18"/>
      <c r="N6" s="4"/>
    </row>
    <row r="7">
      <c r="E7" s="4"/>
      <c r="F7" s="4"/>
      <c r="N7" s="4"/>
    </row>
    <row r="8">
      <c r="A8" s="19" t="s">
        <v>7</v>
      </c>
      <c r="B8" s="19" t="s">
        <v>8</v>
      </c>
      <c r="C8" s="20" t="s">
        <v>9</v>
      </c>
      <c r="D8" s="21" t="s">
        <v>10</v>
      </c>
      <c r="E8" s="22" t="s">
        <v>11</v>
      </c>
      <c r="F8" s="22" t="s">
        <v>12</v>
      </c>
      <c r="G8" s="21" t="s">
        <v>13</v>
      </c>
      <c r="H8" s="20" t="s">
        <v>14</v>
      </c>
      <c r="I8" s="21" t="s">
        <v>15</v>
      </c>
      <c r="J8" s="23" t="s">
        <v>16</v>
      </c>
      <c r="K8" s="21" t="s">
        <v>17</v>
      </c>
      <c r="L8" s="24" t="s">
        <v>18</v>
      </c>
      <c r="M8" s="20" t="s">
        <v>19</v>
      </c>
      <c r="N8" s="19" t="s">
        <v>20</v>
      </c>
      <c r="O8" s="25" t="s">
        <v>21</v>
      </c>
    </row>
    <row r="9">
      <c r="A9" s="26" t="s">
        <v>22</v>
      </c>
      <c r="B9" s="26" t="s">
        <v>23</v>
      </c>
      <c r="C9" s="27">
        <f>IFERROR(__xludf.DUMMYFUNCTION("GOOGLEFINANCE(B9,""price"")"),89.47)</f>
        <v>89.47</v>
      </c>
      <c r="D9" s="28">
        <v>135.0</v>
      </c>
      <c r="E9" s="29">
        <f>IFERROR(__xludf.DUMMYFUNCTION("GOOGLEFINANCE(B9,""low52"")"),59.43)</f>
        <v>59.43</v>
      </c>
      <c r="F9" s="29">
        <f>IFERROR(__xludf.DUMMYFUNCTION("GOOGLEFINANCE(B9,""high52"")"),109.76)</f>
        <v>109.76</v>
      </c>
      <c r="G9" s="30">
        <v>0.0197</v>
      </c>
      <c r="H9" s="31">
        <f>IFERROR(__xludf.DUMMYFUNCTION("GOOGLEFINANCE(B9,""pe"")"),13.98)</f>
        <v>13.98</v>
      </c>
      <c r="I9" s="32">
        <v>0.65</v>
      </c>
      <c r="J9" s="33">
        <f>IFERROR(__xludf.DUMMYFUNCTION("GOOGLEFINANCE(B9,""eps"")"),6.4)</f>
        <v>6.4</v>
      </c>
      <c r="K9" s="34">
        <v>1.1</v>
      </c>
      <c r="L9" s="35">
        <f>IFERROR(__xludf.DUMMYFUNCTION("GOOGLEFINANCE(B9,""changepct"")"),0.19)</f>
        <v>0.19</v>
      </c>
      <c r="M9" s="36" t="s">
        <v>24</v>
      </c>
      <c r="N9" s="26" t="s">
        <v>25</v>
      </c>
      <c r="O9" s="37"/>
      <c r="P9" s="37"/>
    </row>
    <row r="10">
      <c r="A10" s="26" t="s">
        <v>26</v>
      </c>
      <c r="B10" s="26" t="s">
        <v>27</v>
      </c>
      <c r="C10" s="27">
        <f>IFERROR(__xludf.DUMMYFUNCTION("GOOGLEFINANCE(B10,""price"")"),195.61)</f>
        <v>195.61</v>
      </c>
      <c r="D10" s="28">
        <v>375.0</v>
      </c>
      <c r="E10" s="29">
        <f>IFERROR(__xludf.DUMMYFUNCTION("GOOGLEFINANCE(B10,""low52"")"),88.09)</f>
        <v>88.09</v>
      </c>
      <c r="F10" s="29">
        <f>IFERROR(__xludf.DUMMYFUNCTION("GOOGLEFINANCE(B10,""high52"")"),236.86)</f>
        <v>236.86</v>
      </c>
      <c r="G10" s="38" t="s">
        <v>28</v>
      </c>
      <c r="H10" s="39">
        <f>IFERROR(__xludf.DUMMYFUNCTION("GOOGLEFINANCE(B10,""pe"")"),24.37)</f>
        <v>24.37</v>
      </c>
      <c r="I10" s="40">
        <v>6.1</v>
      </c>
      <c r="J10" s="41">
        <f>IFERROR(__xludf.DUMMYFUNCTION("GOOGLEFINANCE(B10,""eps"")"),8.03)</f>
        <v>8.03</v>
      </c>
      <c r="K10" s="34">
        <v>1.2</v>
      </c>
      <c r="L10" s="35">
        <f>IFERROR(__xludf.DUMMYFUNCTION("GOOGLEFINANCE(B10,""changepct"")"),-4.55)</f>
        <v>-4.55</v>
      </c>
      <c r="M10" s="36" t="s">
        <v>24</v>
      </c>
      <c r="N10" s="42" t="s">
        <v>29</v>
      </c>
      <c r="O10" s="43" t="s">
        <v>30</v>
      </c>
      <c r="P10" s="37"/>
    </row>
    <row r="11">
      <c r="A11" s="26" t="s">
        <v>31</v>
      </c>
      <c r="B11" s="26" t="s">
        <v>32</v>
      </c>
      <c r="C11" s="27">
        <f>IFERROR(__xludf.DUMMYFUNCTION("GOOGLEFINANCE(B11,""price"")"),180.13)</f>
        <v>180.13</v>
      </c>
      <c r="D11" s="28">
        <v>400.0</v>
      </c>
      <c r="E11" s="29">
        <f>IFERROR(__xludf.DUMMYFUNCTION("GOOGLEFINANCE(B11,""low52"")"),101.81)</f>
        <v>101.81</v>
      </c>
      <c r="F11" s="29">
        <f>IFERROR(__xludf.DUMMYFUNCTION("GOOGLEFINANCE(B11,""high52"")"),384.29)</f>
        <v>384.29</v>
      </c>
      <c r="G11" s="38" t="s">
        <v>28</v>
      </c>
      <c r="H11" s="44">
        <f>IFERROR(__xludf.DUMMYFUNCTION("GOOGLEFINANCE(B11,""pe"")"),49.74)</f>
        <v>49.74</v>
      </c>
      <c r="I11" s="45">
        <v>2.94</v>
      </c>
      <c r="J11" s="33">
        <f>IFERROR(__xludf.DUMMYFUNCTION("GOOGLEFINANCE(B11,""eps"")"),3.62)</f>
        <v>3.62</v>
      </c>
      <c r="K11" s="46">
        <v>2.09</v>
      </c>
      <c r="L11" s="35">
        <f>IFERROR(__xludf.DUMMYFUNCTION("GOOGLEFINANCE(B11,""changepct"")"),-2.17)</f>
        <v>-2.17</v>
      </c>
      <c r="M11" s="36" t="s">
        <v>24</v>
      </c>
      <c r="N11" s="42" t="s">
        <v>33</v>
      </c>
      <c r="O11" s="43" t="s">
        <v>34</v>
      </c>
      <c r="P11" s="37"/>
    </row>
    <row r="12">
      <c r="A12" s="26" t="s">
        <v>35</v>
      </c>
      <c r="B12" s="26" t="s">
        <v>36</v>
      </c>
      <c r="C12" s="27">
        <f>IFERROR(__xludf.DUMMYFUNCTION("GOOGLEFINANCE(B12,""price"")"),17.55)</f>
        <v>17.55</v>
      </c>
      <c r="D12" s="28">
        <v>27.0</v>
      </c>
      <c r="E12" s="29">
        <f>IFERROR(__xludf.DUMMYFUNCTION("GOOGLEFINANCE(B12,""low52"")"),14.87)</f>
        <v>14.87</v>
      </c>
      <c r="F12" s="29">
        <f>IFERROR(__xludf.DUMMYFUNCTION("GOOGLEFINANCE(B12,""high52"")"),23.4)</f>
        <v>23.4</v>
      </c>
      <c r="G12" s="38" t="s">
        <v>28</v>
      </c>
      <c r="H12" s="47">
        <f>IFERROR(__xludf.DUMMYFUNCTION("GOOGLEFINANCE(B12,""pe"")"),31.25)</f>
        <v>31.25</v>
      </c>
      <c r="I12" s="48">
        <v>0.66</v>
      </c>
      <c r="J12" s="33">
        <f>IFERROR(__xludf.DUMMYFUNCTION("GOOGLEFINANCE(B12,""eps"")"),0.56)</f>
        <v>0.56</v>
      </c>
      <c r="K12" s="32">
        <v>0.69</v>
      </c>
      <c r="L12" s="35">
        <f>IFERROR(__xludf.DUMMYFUNCTION("GOOGLEFINANCE(B12,""changepct"")"),-0.79)</f>
        <v>-0.79</v>
      </c>
      <c r="M12" s="36" t="s">
        <v>24</v>
      </c>
      <c r="N12" s="26" t="s">
        <v>37</v>
      </c>
      <c r="O12" s="37"/>
      <c r="P12" s="37"/>
    </row>
    <row r="13">
      <c r="A13" s="9" t="s">
        <v>38</v>
      </c>
      <c r="B13" s="9" t="s">
        <v>39</v>
      </c>
      <c r="C13" s="27">
        <f>IFERROR(__xludf.DUMMYFUNCTION("GOOGLEFINANCE(B13,""price"")"),102.46)</f>
        <v>102.46</v>
      </c>
      <c r="D13" s="28">
        <v>145.0</v>
      </c>
      <c r="E13" s="29">
        <f>IFERROR(__xludf.DUMMYFUNCTION("GOOGLEFINANCE(B13,""low52"")"),83.45)</f>
        <v>83.45</v>
      </c>
      <c r="F13" s="29">
        <f>IFERROR(__xludf.DUMMYFUNCTION("GOOGLEFINANCE(B13,""high52"")"),144.16)</f>
        <v>144.16</v>
      </c>
      <c r="G13" s="38" t="s">
        <v>28</v>
      </c>
      <c r="H13" s="49">
        <f>IFERROR(__xludf.DUMMYFUNCTION("GOOGLEFINANCE(B13,""pe"")"),22.48)</f>
        <v>22.48</v>
      </c>
      <c r="I13" s="50">
        <v>1.34</v>
      </c>
      <c r="J13" s="33">
        <f>IFERROR(__xludf.DUMMYFUNCTION("GOOGLEFINANCE(B13,""eps"")"),4.56)</f>
        <v>4.56</v>
      </c>
      <c r="K13" s="51" t="s">
        <v>28</v>
      </c>
      <c r="L13" s="35">
        <f>IFERROR(__xludf.DUMMYFUNCTION("GOOGLEFINANCE(B13,""changepct"")"),1.38)</f>
        <v>1.38</v>
      </c>
      <c r="M13" s="36" t="s">
        <v>24</v>
      </c>
      <c r="N13" s="26" t="s">
        <v>29</v>
      </c>
    </row>
    <row r="14">
      <c r="A14" s="52" t="s">
        <v>40</v>
      </c>
      <c r="B14" s="26" t="s">
        <v>41</v>
      </c>
      <c r="C14" s="27">
        <f>IFERROR(__xludf.DUMMYFUNCTION("GOOGLEFINANCE(B14,""price"")"),98.95)</f>
        <v>98.95</v>
      </c>
      <c r="D14" s="28">
        <v>200.0</v>
      </c>
      <c r="E14" s="29">
        <f>IFERROR(__xludf.DUMMYFUNCTION("GOOGLEFINANCE(B14,""low52"")"),81.43)</f>
        <v>81.43</v>
      </c>
      <c r="F14" s="29">
        <f>IFERROR(__xludf.DUMMYFUNCTION("GOOGLEFINANCE(B14,""high52"")"),170.83)</f>
        <v>170.83</v>
      </c>
      <c r="G14" s="38" t="s">
        <v>28</v>
      </c>
      <c r="H14" s="53" t="str">
        <f>IFERROR(__xludf.DUMMYFUNCTION("GOOGLEFINANCE(B14,""pe"")"),"#N/A")</f>
        <v>#N/A</v>
      </c>
      <c r="I14" s="54">
        <v>3.7</v>
      </c>
      <c r="J14" s="55">
        <f>IFERROR(__xludf.DUMMYFUNCTION("GOOGLEFINANCE(B14,""eps"")"),-0.27)</f>
        <v>-0.27</v>
      </c>
      <c r="K14" s="34">
        <v>1.25</v>
      </c>
      <c r="L14" s="35">
        <f>IFERROR(__xludf.DUMMYFUNCTION("GOOGLEFINANCE(B14,""changepct"")"),-1.09)</f>
        <v>-1.09</v>
      </c>
      <c r="M14" s="36" t="s">
        <v>24</v>
      </c>
      <c r="N14" s="42" t="s">
        <v>33</v>
      </c>
      <c r="O14" s="42" t="s">
        <v>42</v>
      </c>
      <c r="P14" s="37"/>
    </row>
    <row r="15">
      <c r="A15" s="9" t="s">
        <v>43</v>
      </c>
      <c r="B15" s="9" t="s">
        <v>44</v>
      </c>
      <c r="C15" s="27">
        <f>IFERROR(__xludf.DUMMYFUNCTION("GOOGLEFINANCE(B15,""price"")"),358.14)</f>
        <v>358.14</v>
      </c>
      <c r="D15" s="28">
        <v>655.0</v>
      </c>
      <c r="E15" s="29">
        <f>IFERROR(__xludf.DUMMYFUNCTION("GOOGLEFINANCE(B15,""low52"")"),274.73)</f>
        <v>274.73</v>
      </c>
      <c r="F15" s="29">
        <f>IFERROR(__xludf.DUMMYFUNCTION("GOOGLEFINANCE(B15,""high52"")"),473.49)</f>
        <v>473.49</v>
      </c>
      <c r="G15" s="38" t="s">
        <v>28</v>
      </c>
      <c r="H15" s="44">
        <f>IFERROR(__xludf.DUMMYFUNCTION("GOOGLEFINANCE(B15,""pe"")"),35.31)</f>
        <v>35.31</v>
      </c>
      <c r="I15" s="38">
        <v>2.51</v>
      </c>
      <c r="J15" s="41">
        <f>IFERROR(__xludf.DUMMYFUNCTION("GOOGLEFINANCE(B15,""eps"")"),10.14)</f>
        <v>10.14</v>
      </c>
      <c r="K15" s="56">
        <v>1.26</v>
      </c>
      <c r="L15" s="35">
        <f>IFERROR(__xludf.DUMMYFUNCTION("GOOGLEFINANCE(B15,""changepct"")"),1.37)</f>
        <v>1.37</v>
      </c>
      <c r="M15" s="36" t="s">
        <v>24</v>
      </c>
      <c r="N15" s="26" t="s">
        <v>25</v>
      </c>
    </row>
    <row r="16">
      <c r="A16" s="26" t="s">
        <v>45</v>
      </c>
      <c r="B16" s="26" t="s">
        <v>46</v>
      </c>
      <c r="C16" s="27">
        <f>IFERROR(__xludf.DUMMYFUNCTION("GOOGLEFINANCE(B16,""price"")"),22.29)</f>
        <v>22.29</v>
      </c>
      <c r="D16" s="28">
        <v>45.0</v>
      </c>
      <c r="E16" s="29">
        <f>IFERROR(__xludf.DUMMYFUNCTION("GOOGLEFINANCE(B16,""low52"")"),21.59)</f>
        <v>21.59</v>
      </c>
      <c r="F16" s="29">
        <f>IFERROR(__xludf.DUMMYFUNCTION("GOOGLEFINANCE(B16,""high52"")"),45.65)</f>
        <v>45.65</v>
      </c>
      <c r="G16" s="30">
        <v>0.0393</v>
      </c>
      <c r="H16" s="39">
        <f>IFERROR(__xludf.DUMMYFUNCTION("GOOGLEFINANCE(B16,""pe"")"),4.43)</f>
        <v>4.43</v>
      </c>
      <c r="I16" s="38" t="s">
        <v>28</v>
      </c>
      <c r="J16" s="57">
        <f>IFERROR(__xludf.DUMMYFUNCTION("GOOGLEFINANCE(B16,""eps"")"),5.04)</f>
        <v>5.04</v>
      </c>
      <c r="K16" s="56">
        <v>1.35</v>
      </c>
      <c r="L16" s="35">
        <f>IFERROR(__xludf.DUMMYFUNCTION("GOOGLEFINANCE(B16,""changepct"")"),-4.99)</f>
        <v>-4.99</v>
      </c>
      <c r="M16" s="36" t="s">
        <v>24</v>
      </c>
      <c r="N16" s="26" t="s">
        <v>47</v>
      </c>
      <c r="O16" s="37"/>
      <c r="P16" s="37"/>
    </row>
    <row r="17">
      <c r="A17" s="26" t="s">
        <v>48</v>
      </c>
      <c r="B17" s="26" t="s">
        <v>49</v>
      </c>
      <c r="C17" s="27">
        <f>IFERROR(__xludf.DUMMYFUNCTION("GOOGLEFINANCE(B17,""price"")"),72.99)</f>
        <v>72.99</v>
      </c>
      <c r="D17" s="28">
        <v>230.0</v>
      </c>
      <c r="E17" s="29">
        <f>IFERROR(__xludf.DUMMYFUNCTION("GOOGLEFINANCE(B17,""low52"")"),66.39)</f>
        <v>66.39</v>
      </c>
      <c r="F17" s="29">
        <f>IFERROR(__xludf.DUMMYFUNCTION("GOOGLEFINANCE(B17,""high52"")"),122.92)</f>
        <v>122.92</v>
      </c>
      <c r="G17" s="38" t="s">
        <v>28</v>
      </c>
      <c r="H17" s="44">
        <f>IFERROR(__xludf.DUMMYFUNCTION("GOOGLEFINANCE(B17,""pe"")"),34.94)</f>
        <v>34.94</v>
      </c>
      <c r="I17" s="38">
        <v>2.46</v>
      </c>
      <c r="J17" s="33">
        <f>IFERROR(__xludf.DUMMYFUNCTION("GOOGLEFINANCE(B17,""eps"")"),2.09)</f>
        <v>2.09</v>
      </c>
      <c r="K17" s="34">
        <v>1.3</v>
      </c>
      <c r="L17" s="35">
        <f>IFERROR(__xludf.DUMMYFUNCTION("GOOGLEFINANCE(B17,""changepct"")"),-1.83)</f>
        <v>-1.83</v>
      </c>
      <c r="M17" s="36" t="s">
        <v>24</v>
      </c>
      <c r="N17" s="26" t="s">
        <v>47</v>
      </c>
      <c r="O17" s="43" t="s">
        <v>50</v>
      </c>
      <c r="P17" s="37"/>
    </row>
    <row r="18">
      <c r="A18" s="26" t="s">
        <v>51</v>
      </c>
      <c r="B18" s="26" t="s">
        <v>52</v>
      </c>
      <c r="C18" s="27">
        <f>IFERROR(__xludf.DUMMYFUNCTION("GOOGLEFINANCE(B18,""price"")"),93.2)</f>
        <v>93.2</v>
      </c>
      <c r="D18" s="28">
        <v>155.0</v>
      </c>
      <c r="E18" s="29">
        <f>IFERROR(__xludf.DUMMYFUNCTION("GOOGLEFINANCE(B18,""low52"")"),84.07)</f>
        <v>84.07</v>
      </c>
      <c r="F18" s="29">
        <f>IFERROR(__xludf.DUMMYFUNCTION("GOOGLEFINANCE(B18,""high52"")"),144.46)</f>
        <v>144.46</v>
      </c>
      <c r="G18" s="38" t="s">
        <v>28</v>
      </c>
      <c r="H18" s="53">
        <f>IFERROR(__xludf.DUMMYFUNCTION("GOOGLEFINANCE(B18,""pe"")"),51.27)</f>
        <v>51.27</v>
      </c>
      <c r="I18" s="45">
        <v>2.7</v>
      </c>
      <c r="J18" s="33">
        <f>IFERROR(__xludf.DUMMYFUNCTION("GOOGLEFINANCE(B18,""eps"")"),1.82)</f>
        <v>1.82</v>
      </c>
      <c r="K18" s="56">
        <v>1.28</v>
      </c>
      <c r="L18" s="35">
        <f>IFERROR(__xludf.DUMMYFUNCTION("GOOGLEFINANCE(B18,""changepct"")"),-1.16)</f>
        <v>-1.16</v>
      </c>
      <c r="M18" s="36" t="s">
        <v>24</v>
      </c>
      <c r="N18" s="26" t="s">
        <v>29</v>
      </c>
      <c r="O18" s="37"/>
      <c r="P18" s="37"/>
    </row>
    <row r="19">
      <c r="A19" s="26" t="s">
        <v>53</v>
      </c>
      <c r="B19" s="26" t="s">
        <v>54</v>
      </c>
      <c r="C19" s="27">
        <f>IFERROR(__xludf.DUMMYFUNCTION("GOOGLEFINANCE(B19,""price"")"),154.58)</f>
        <v>154.58</v>
      </c>
      <c r="D19" s="28">
        <v>230.0</v>
      </c>
      <c r="E19" s="29">
        <f>IFERROR(__xludf.DUMMYFUNCTION("GOOGLEFINANCE(B19,""low52"")"),131.04)</f>
        <v>131.04</v>
      </c>
      <c r="F19" s="29">
        <f>IFERROR(__xludf.DUMMYFUNCTION("GOOGLEFINANCE(B19,""high52"")"),185.5)</f>
        <v>185.5</v>
      </c>
      <c r="G19" s="58">
        <v>0.013</v>
      </c>
      <c r="H19" s="44">
        <f>IFERROR(__xludf.DUMMYFUNCTION("GOOGLEFINANCE(B19,""pe"")"),40.58)</f>
        <v>40.58</v>
      </c>
      <c r="I19" s="46">
        <v>3.51</v>
      </c>
      <c r="J19" s="33">
        <f>IFERROR(__xludf.DUMMYFUNCTION("GOOGLEFINANCE(B19,""eps"")"),3.81)</f>
        <v>3.81</v>
      </c>
      <c r="K19" s="34">
        <v>0.99</v>
      </c>
      <c r="L19" s="35">
        <f>IFERROR(__xludf.DUMMYFUNCTION("GOOGLEFINANCE(B19,""changepct"")"),-2.64)</f>
        <v>-2.64</v>
      </c>
      <c r="M19" s="36" t="s">
        <v>24</v>
      </c>
      <c r="N19" s="26" t="s">
        <v>55</v>
      </c>
      <c r="O19" s="37"/>
      <c r="P19" s="37"/>
      <c r="Q19" s="37"/>
      <c r="R19" s="37"/>
      <c r="S19" s="37"/>
      <c r="T19" s="37"/>
      <c r="U19" s="37"/>
      <c r="V19" s="37"/>
      <c r="W19" s="37"/>
    </row>
    <row r="20">
      <c r="A20" s="59" t="s">
        <v>56</v>
      </c>
      <c r="B20" s="59" t="s">
        <v>57</v>
      </c>
      <c r="C20" s="27">
        <f>IFERROR(__xludf.DUMMYFUNCTION("GOOGLEFINANCE(B20,""price"")"),53.95)</f>
        <v>53.95</v>
      </c>
      <c r="D20" s="28">
        <v>75.0</v>
      </c>
      <c r="E20" s="29">
        <f>IFERROR(__xludf.DUMMYFUNCTION("GOOGLEFINANCE(B20,""low52"")"),44.9)</f>
        <v>44.9</v>
      </c>
      <c r="F20" s="29">
        <f>IFERROR(__xludf.DUMMYFUNCTION("GOOGLEFINANCE(B20,""high52"")"),62.75)</f>
        <v>62.75</v>
      </c>
      <c r="G20" s="60">
        <v>0.041</v>
      </c>
      <c r="H20" s="39">
        <f>IFERROR(__xludf.DUMMYFUNCTION("GOOGLEFINANCE(B20,""pe"")"),4.72)</f>
        <v>4.72</v>
      </c>
      <c r="I20" s="48">
        <v>1.82</v>
      </c>
      <c r="J20" s="41">
        <f>IFERROR(__xludf.DUMMYFUNCTION("GOOGLEFINANCE(B20,""eps"")"),11.42)</f>
        <v>11.42</v>
      </c>
      <c r="K20" s="32">
        <v>0.65</v>
      </c>
      <c r="L20" s="35">
        <f>IFERROR(__xludf.DUMMYFUNCTION("GOOGLEFINANCE(B20,""changepct"")"),-1.26)</f>
        <v>-1.26</v>
      </c>
      <c r="M20" s="56" t="s">
        <v>58</v>
      </c>
      <c r="N20" s="26" t="s">
        <v>59</v>
      </c>
      <c r="O20" s="61"/>
      <c r="P20" s="37"/>
    </row>
    <row r="21">
      <c r="A21" s="62" t="s">
        <v>60</v>
      </c>
      <c r="B21" s="62" t="s">
        <v>61</v>
      </c>
      <c r="C21" s="27">
        <f>IFERROR(__xludf.DUMMYFUNCTION("GOOGLEFINANCE(B21,""price"")"),58.54)</f>
        <v>58.54</v>
      </c>
      <c r="D21" s="28">
        <v>85.0</v>
      </c>
      <c r="E21" s="29">
        <f>IFERROR(__xludf.DUMMYFUNCTION("GOOGLEFINANCE(B21,""low52"")"),56.07)</f>
        <v>56.07</v>
      </c>
      <c r="F21" s="29">
        <f>IFERROR(__xludf.DUMMYFUNCTION("GOOGLEFINANCE(B21,""high52"")"),99.54)</f>
        <v>99.54</v>
      </c>
      <c r="G21" s="30">
        <v>0.0324</v>
      </c>
      <c r="H21" s="39">
        <f>IFERROR(__xludf.DUMMYFUNCTION("GOOGLEFINANCE(B21,""pe"")"),8.7)</f>
        <v>8.7</v>
      </c>
      <c r="I21" s="32">
        <v>1.17</v>
      </c>
      <c r="J21" s="41">
        <f>IFERROR(__xludf.DUMMYFUNCTION("GOOGLEFINANCE(B21,""eps"")"),6.73)</f>
        <v>6.73</v>
      </c>
      <c r="K21" s="48">
        <v>0.73</v>
      </c>
      <c r="L21" s="35">
        <f>IFERROR(__xludf.DUMMYFUNCTION("GOOGLEFINANCE(B21,""changepct"")"),0.02)</f>
        <v>0.02</v>
      </c>
      <c r="M21" s="56" t="s">
        <v>58</v>
      </c>
      <c r="N21" s="9" t="s">
        <v>62</v>
      </c>
    </row>
    <row r="22">
      <c r="A22" s="26" t="s">
        <v>63</v>
      </c>
      <c r="B22" s="26" t="s">
        <v>64</v>
      </c>
      <c r="C22" s="27">
        <f>IFERROR(__xludf.DUMMYFUNCTION("GOOGLEFINANCE(B22,""price"")"),29.81)</f>
        <v>29.81</v>
      </c>
      <c r="D22" s="28">
        <v>40.0</v>
      </c>
      <c r="E22" s="29">
        <f>IFERROR(__xludf.DUMMYFUNCTION("GOOGLEFINANCE(B22,""low52"")"),24.59)</f>
        <v>24.59</v>
      </c>
      <c r="F22" s="29">
        <f>IFERROR(__xludf.DUMMYFUNCTION("GOOGLEFINANCE(B22,""high52"")"),54.09)</f>
        <v>54.09</v>
      </c>
      <c r="G22" s="63">
        <v>0.0189</v>
      </c>
      <c r="H22" s="39">
        <f>IFERROR(__xludf.DUMMYFUNCTION("GOOGLEFINANCE(B22,""pe"")"),15.34)</f>
        <v>15.34</v>
      </c>
      <c r="I22" s="38" t="s">
        <v>28</v>
      </c>
      <c r="J22" s="33">
        <f>IFERROR(__xludf.DUMMYFUNCTION("GOOGLEFINANCE(B22,""eps"")"),1.94)</f>
        <v>1.94</v>
      </c>
      <c r="K22" s="56">
        <v>0.79</v>
      </c>
      <c r="L22" s="64">
        <v>0.8</v>
      </c>
      <c r="M22" s="56" t="s">
        <v>58</v>
      </c>
      <c r="N22" s="26" t="s">
        <v>25</v>
      </c>
      <c r="O22" s="37"/>
      <c r="P22" s="37"/>
    </row>
    <row r="23">
      <c r="A23" s="26" t="s">
        <v>65</v>
      </c>
      <c r="B23" s="26" t="s">
        <v>66</v>
      </c>
      <c r="C23" s="27">
        <f>IFERROR(__xludf.DUMMYFUNCTION("GOOGLEFINANCE(B23,""price"")"),279.43)</f>
        <v>279.43</v>
      </c>
      <c r="D23" s="28">
        <v>310.0</v>
      </c>
      <c r="E23" s="29">
        <f>IFERROR(__xludf.DUMMYFUNCTION("GOOGLEFINANCE(B23,""low52"")"),213.43)</f>
        <v>213.43</v>
      </c>
      <c r="F23" s="29">
        <f>IFERROR(__xludf.DUMMYFUNCTION("GOOGLEFINANCE(B23,""high52"")"),315.95)</f>
        <v>315.95</v>
      </c>
      <c r="G23" s="58">
        <v>0.0107</v>
      </c>
      <c r="H23" s="47">
        <f>IFERROR(__xludf.DUMMYFUNCTION("GOOGLEFINANCE(B23,""pe"")"),31.07)</f>
        <v>31.07</v>
      </c>
      <c r="I23" s="45">
        <v>2.41</v>
      </c>
      <c r="J23" s="65">
        <f>IFERROR(__xludf.DUMMYFUNCTION("GOOGLEFINANCE(B23,""eps"")"),8.99)</f>
        <v>8.99</v>
      </c>
      <c r="K23" s="56">
        <v>0.91</v>
      </c>
      <c r="L23" s="35">
        <f>IFERROR(__xludf.DUMMYFUNCTION("GOOGLEFINANCE(B23,""changepct"")"),1.17)</f>
        <v>1.17</v>
      </c>
      <c r="M23" s="56" t="s">
        <v>58</v>
      </c>
      <c r="N23" s="26" t="s">
        <v>25</v>
      </c>
      <c r="O23" s="37"/>
      <c r="P23" s="37"/>
      <c r="Q23" s="37"/>
      <c r="R23" s="37"/>
      <c r="S23" s="37"/>
      <c r="T23" s="37"/>
      <c r="U23" s="37"/>
      <c r="V23" s="37"/>
      <c r="W23" s="37"/>
    </row>
    <row r="24">
      <c r="A24" s="26" t="s">
        <v>67</v>
      </c>
      <c r="B24" s="26" t="s">
        <v>68</v>
      </c>
      <c r="C24" s="27">
        <f>IFERROR(__xludf.DUMMYFUNCTION("GOOGLEFINANCE(B24,""price"")"),120.39)</f>
        <v>120.39</v>
      </c>
      <c r="D24" s="28">
        <v>150.0</v>
      </c>
      <c r="E24" s="29">
        <f>IFERROR(__xludf.DUMMYFUNCTION("GOOGLEFINANCE(B24,""low52"")"),82.22)</f>
        <v>82.22</v>
      </c>
      <c r="F24" s="29">
        <f>IFERROR(__xludf.DUMMYFUNCTION("GOOGLEFINANCE(B24,""high52"")"),139.86)</f>
        <v>139.86</v>
      </c>
      <c r="G24" s="58">
        <v>0.0112</v>
      </c>
      <c r="H24" s="44">
        <f>IFERROR(__xludf.DUMMYFUNCTION("GOOGLEFINANCE(B24,""pe"")"),34.0)</f>
        <v>34</v>
      </c>
      <c r="I24" s="54">
        <v>5.05</v>
      </c>
      <c r="J24" s="33">
        <f>IFERROR(__xludf.DUMMYFUNCTION("GOOGLEFINANCE(B24,""eps"")"),3.54)</f>
        <v>3.54</v>
      </c>
      <c r="K24" s="34">
        <v>1.1</v>
      </c>
      <c r="L24" s="35">
        <f>IFERROR(__xludf.DUMMYFUNCTION("GOOGLEFINANCE(B24,""changepct"")"),-0.22)</f>
        <v>-0.22</v>
      </c>
      <c r="M24" s="56" t="s">
        <v>58</v>
      </c>
      <c r="N24" s="42" t="s">
        <v>33</v>
      </c>
      <c r="O24" s="42" t="s">
        <v>42</v>
      </c>
      <c r="P24" s="37"/>
    </row>
    <row r="25">
      <c r="A25" s="26" t="s">
        <v>69</v>
      </c>
      <c r="B25" s="26" t="s">
        <v>70</v>
      </c>
      <c r="C25" s="27">
        <f>IFERROR(__xludf.DUMMYFUNCTION("GOOGLEFINANCE(B25,""price"")"),155.0)</f>
        <v>155</v>
      </c>
      <c r="D25" s="28">
        <v>170.0</v>
      </c>
      <c r="E25" s="29">
        <f>IFERROR(__xludf.DUMMYFUNCTION("GOOGLEFINANCE(B25,""low52"")"),124.17)</f>
        <v>124.17</v>
      </c>
      <c r="F25" s="29">
        <f>IFERROR(__xludf.DUMMYFUNCTION("GOOGLEFINANCE(B25,""high52"")"),179.61)</f>
        <v>179.61</v>
      </c>
      <c r="G25" s="66">
        <v>0.0061</v>
      </c>
      <c r="H25" s="31">
        <f>IFERROR(__xludf.DUMMYFUNCTION("GOOGLEFINANCE(B25,""pe"")"),26.33)</f>
        <v>26.33</v>
      </c>
      <c r="I25" s="46">
        <v>3.15</v>
      </c>
      <c r="J25" s="33">
        <f>IFERROR(__xludf.DUMMYFUNCTION("GOOGLEFINANCE(B25,""eps"")"),5.89)</f>
        <v>5.89</v>
      </c>
      <c r="K25" s="34">
        <v>1.3</v>
      </c>
      <c r="L25" s="35">
        <f>IFERROR(__xludf.DUMMYFUNCTION("GOOGLEFINANCE(B25,""changepct"")"),-0.55)</f>
        <v>-0.55</v>
      </c>
      <c r="M25" s="56" t="s">
        <v>58</v>
      </c>
      <c r="N25" s="26" t="s">
        <v>25</v>
      </c>
      <c r="O25" s="37"/>
      <c r="P25" s="37"/>
    </row>
    <row r="26">
      <c r="A26" s="26" t="s">
        <v>71</v>
      </c>
      <c r="B26" s="26" t="s">
        <v>72</v>
      </c>
      <c r="C26" s="27">
        <f>IFERROR(__xludf.DUMMYFUNCTION("GOOGLEFINANCE(B26,""price"")"),217.39)</f>
        <v>217.39</v>
      </c>
      <c r="D26" s="28">
        <v>275.0</v>
      </c>
      <c r="E26" s="29">
        <f>IFERROR(__xludf.DUMMYFUNCTION("GOOGLEFINANCE(B26,""low52"")"),174.6)</f>
        <v>174.6</v>
      </c>
      <c r="F26" s="29">
        <f>IFERROR(__xludf.DUMMYFUNCTION("GOOGLEFINANCE(B26,""high52"")"),234.3)</f>
        <v>234.3</v>
      </c>
      <c r="G26" s="66">
        <v>0.008</v>
      </c>
      <c r="H26" s="44">
        <f>IFERROR(__xludf.DUMMYFUNCTION("GOOGLEFINANCE(B26,""pe"")"),30.38)</f>
        <v>30.38</v>
      </c>
      <c r="I26" s="38">
        <v>2.02</v>
      </c>
      <c r="J26" s="67">
        <f>IFERROR(__xludf.DUMMYFUNCTION("GOOGLEFINANCE(B26,""eps"")"),7.16)</f>
        <v>7.16</v>
      </c>
      <c r="K26" s="56">
        <v>0.97</v>
      </c>
      <c r="L26" s="35">
        <f>IFERROR(__xludf.DUMMYFUNCTION("GOOGLEFINANCE(B26,""changepct"")"),-0.03)</f>
        <v>-0.03</v>
      </c>
      <c r="M26" s="56" t="s">
        <v>58</v>
      </c>
      <c r="N26" s="26" t="s">
        <v>47</v>
      </c>
      <c r="O26" s="37"/>
      <c r="P26" s="37"/>
    </row>
    <row r="27">
      <c r="A27" s="26" t="s">
        <v>73</v>
      </c>
      <c r="B27" s="26" t="s">
        <v>74</v>
      </c>
      <c r="C27" s="27">
        <f>IFERROR(__xludf.DUMMYFUNCTION("GOOGLEFINANCE(B27,""price"")"),32.95)</f>
        <v>32.95</v>
      </c>
      <c r="D27" s="28">
        <v>50.0</v>
      </c>
      <c r="E27" s="29">
        <f>IFERROR(__xludf.DUMMYFUNCTION("GOOGLEFINANCE(B27,""low52"")"),32.72)</f>
        <v>32.72</v>
      </c>
      <c r="F27" s="29">
        <f>IFERROR(__xludf.DUMMYFUNCTION("GOOGLEFINANCE(B27,""high52"")"),57.92)</f>
        <v>57.92</v>
      </c>
      <c r="G27" s="60">
        <v>0.0408</v>
      </c>
      <c r="H27" s="47">
        <f>IFERROR(__xludf.DUMMYFUNCTION("GOOGLEFINANCE(B27,""pe"")"),8.92)</f>
        <v>8.92</v>
      </c>
      <c r="I27" s="46">
        <v>3.32</v>
      </c>
      <c r="J27" s="33">
        <f>IFERROR(__xludf.DUMMYFUNCTION("GOOGLEFINANCE(B27,""eps"")"),3.69)</f>
        <v>3.69</v>
      </c>
      <c r="K27" s="34">
        <v>1.0</v>
      </c>
      <c r="L27" s="35">
        <f>IFERROR(__xludf.DUMMYFUNCTION("GOOGLEFINANCE(B27,""changepct"")"),-9.38)</f>
        <v>-9.38</v>
      </c>
      <c r="M27" s="56" t="s">
        <v>58</v>
      </c>
      <c r="N27" s="26" t="s">
        <v>47</v>
      </c>
      <c r="O27" s="37"/>
      <c r="P27" s="37"/>
    </row>
    <row r="28">
      <c r="A28" s="26" t="s">
        <v>75</v>
      </c>
      <c r="B28" s="26" t="s">
        <v>76</v>
      </c>
      <c r="C28" s="27">
        <f>IFERROR(__xludf.DUMMYFUNCTION("GOOGLEFINANCE(B28,""price"")"),28.04)</f>
        <v>28.04</v>
      </c>
      <c r="D28" s="28">
        <v>32.0</v>
      </c>
      <c r="E28" s="29">
        <f>IFERROR(__xludf.DUMMYFUNCTION("GOOGLEFINANCE(B28,""low52"")"),24.08)</f>
        <v>24.08</v>
      </c>
      <c r="F28" s="29">
        <f>IFERROR(__xludf.DUMMYFUNCTION("GOOGLEFINANCE(B28,""high52"")"),41.47)</f>
        <v>41.47</v>
      </c>
      <c r="G28" s="30">
        <v>0.0367</v>
      </c>
      <c r="H28" s="39">
        <f>IFERROR(__xludf.DUMMYFUNCTION("GOOGLEFINANCE(B28,""pe"")"),11.17)</f>
        <v>11.17</v>
      </c>
      <c r="I28" s="46">
        <v>18.77</v>
      </c>
      <c r="J28" s="33">
        <f>IFERROR(__xludf.DUMMYFUNCTION("GOOGLEFINANCE(B28,""eps"")"),2.51)</f>
        <v>2.51</v>
      </c>
      <c r="K28" s="56">
        <v>1.03</v>
      </c>
      <c r="L28" s="35">
        <f>IFERROR(__xludf.DUMMYFUNCTION("GOOGLEFINANCE(B28,""changepct"")"),-0.95)</f>
        <v>-0.95</v>
      </c>
      <c r="M28" s="56" t="s">
        <v>58</v>
      </c>
      <c r="N28" s="26" t="s">
        <v>25</v>
      </c>
      <c r="O28" s="37"/>
      <c r="P28" s="37"/>
    </row>
    <row r="29">
      <c r="A29" s="26" t="s">
        <v>77</v>
      </c>
      <c r="B29" s="26" t="s">
        <v>78</v>
      </c>
      <c r="C29" s="27">
        <f>IFERROR(__xludf.DUMMYFUNCTION("GOOGLEFINANCE(B29,""price"")"),56.66)</f>
        <v>56.66</v>
      </c>
      <c r="D29" s="28">
        <v>60.0</v>
      </c>
      <c r="E29" s="29">
        <f>IFERROR(__xludf.DUMMYFUNCTION("GOOGLEFINANCE(B29,""low52"")"),48.43)</f>
        <v>48.43</v>
      </c>
      <c r="F29" s="29">
        <f>IFERROR(__xludf.DUMMYFUNCTION("GOOGLEFINANCE(B29,""high52"")"),86.24)</f>
        <v>86.24</v>
      </c>
      <c r="G29" s="66">
        <v>0.0081</v>
      </c>
      <c r="H29" s="39">
        <f>IFERROR(__xludf.DUMMYFUNCTION("GOOGLEFINANCE(B29,""pe"")"),10.28)</f>
        <v>10.28</v>
      </c>
      <c r="I29" s="38" t="s">
        <v>28</v>
      </c>
      <c r="J29" s="33">
        <f>IFERROR(__xludf.DUMMYFUNCTION("GOOGLEFINANCE(B29,""eps"")"),5.51)</f>
        <v>5.51</v>
      </c>
      <c r="K29" s="34">
        <v>1.39</v>
      </c>
      <c r="L29" s="35">
        <f>IFERROR(__xludf.DUMMYFUNCTION("GOOGLEFINANCE(B29,""changepct"")"),0.16)</f>
        <v>0.16</v>
      </c>
      <c r="M29" s="51" t="s">
        <v>79</v>
      </c>
      <c r="N29" s="26" t="s">
        <v>25</v>
      </c>
      <c r="O29" s="37"/>
      <c r="P29" s="37"/>
    </row>
    <row r="30">
      <c r="A30" s="26" t="s">
        <v>80</v>
      </c>
      <c r="B30" s="26" t="s">
        <v>81</v>
      </c>
      <c r="C30" s="27">
        <f>IFERROR(__xludf.DUMMYFUNCTION("GOOGLEFINANCE(B30,""price"")"),152.34)</f>
        <v>152.34</v>
      </c>
      <c r="D30" s="28">
        <v>195.0</v>
      </c>
      <c r="E30" s="29">
        <f>IFERROR(__xludf.DUMMYFUNCTION("GOOGLEFINANCE(B30,""low52"")"),132.54)</f>
        <v>132.54</v>
      </c>
      <c r="F30" s="29">
        <f>IFERROR(__xludf.DUMMYFUNCTION("GOOGLEFINANCE(B30,""high52"")"),189.68)</f>
        <v>189.68</v>
      </c>
      <c r="G30" s="30">
        <v>0.0366</v>
      </c>
      <c r="H30" s="47">
        <f>IFERROR(__xludf.DUMMYFUNCTION("GOOGLEFINANCE(B30,""pe"")"),8.33)</f>
        <v>8.33</v>
      </c>
      <c r="I30" s="38" t="s">
        <v>28</v>
      </c>
      <c r="J30" s="41">
        <f>IFERROR(__xludf.DUMMYFUNCTION("GOOGLEFINANCE(B30,""eps"")"),18.28)</f>
        <v>18.28</v>
      </c>
      <c r="K30" s="34">
        <v>1.15</v>
      </c>
      <c r="L30" s="35">
        <f>IFERROR(__xludf.DUMMYFUNCTION("GOOGLEFINANCE(B30,""changepct"")"),-1.26)</f>
        <v>-1.26</v>
      </c>
      <c r="M30" s="51" t="s">
        <v>79</v>
      </c>
      <c r="N30" s="26" t="s">
        <v>59</v>
      </c>
      <c r="O30" s="37"/>
      <c r="P30" s="37"/>
    </row>
    <row r="31">
      <c r="A31" s="68" t="s">
        <v>82</v>
      </c>
      <c r="B31" s="26" t="s">
        <v>83</v>
      </c>
      <c r="C31" s="27">
        <f>IFERROR(__xludf.DUMMYFUNCTION("GOOGLEFINANCE(B31,""price"")"),103.0)</f>
        <v>103</v>
      </c>
      <c r="D31" s="28">
        <v>205.0</v>
      </c>
      <c r="E31" s="29">
        <f>IFERROR(__xludf.DUMMYFUNCTION("GOOGLEFINANCE(B31,""low52"")"),86.71)</f>
        <v>86.71</v>
      </c>
      <c r="F31" s="29">
        <f>IFERROR(__xludf.DUMMYFUNCTION("GOOGLEFINANCE(B31,""high52"")"),161.37)</f>
        <v>161.37</v>
      </c>
      <c r="G31" s="30">
        <v>0.0223</v>
      </c>
      <c r="H31" s="39">
        <f>IFERROR(__xludf.DUMMYFUNCTION("GOOGLEFINANCE(B31,""pe"")"),5.92)</f>
        <v>5.92</v>
      </c>
      <c r="I31" s="46">
        <v>7.93</v>
      </c>
      <c r="J31" s="41">
        <f>IFERROR(__xludf.DUMMYFUNCTION("GOOGLEFINANCE(B31,""eps"")"),17.41)</f>
        <v>17.41</v>
      </c>
      <c r="K31" s="56">
        <v>1.29</v>
      </c>
      <c r="L31" s="35">
        <f>IFERROR(__xludf.DUMMYFUNCTION("GOOGLEFINANCE(B31,""changepct"")"),-1.3)</f>
        <v>-1.3</v>
      </c>
      <c r="M31" s="38" t="s">
        <v>84</v>
      </c>
      <c r="N31" s="26" t="s">
        <v>85</v>
      </c>
      <c r="O31" s="37"/>
      <c r="P31" s="37"/>
    </row>
    <row r="32">
      <c r="A32" s="26" t="s">
        <v>86</v>
      </c>
      <c r="B32" s="26" t="s">
        <v>87</v>
      </c>
      <c r="C32" s="27">
        <f>IFERROR(__xludf.DUMMYFUNCTION("GOOGLEFINANCE(B32,""price"")"),303.5)</f>
        <v>303.5</v>
      </c>
      <c r="D32" s="28">
        <v>630.0</v>
      </c>
      <c r="E32" s="29">
        <f>IFERROR(__xludf.DUMMYFUNCTION("GOOGLEFINANCE(B32,""low52"")"),162.71)</f>
        <v>162.71</v>
      </c>
      <c r="F32" s="29">
        <f>IFERROR(__xludf.DUMMYFUNCTION("GOOGLEFINANCE(B32,""high52"")"),396.5)</f>
        <v>396.5</v>
      </c>
      <c r="G32" s="38" t="s">
        <v>28</v>
      </c>
      <c r="H32" s="47">
        <f>IFERROR(__xludf.DUMMYFUNCTION("GOOGLEFINANCE(B32,""pe"")"),33.22)</f>
        <v>33.22</v>
      </c>
      <c r="I32" s="45">
        <v>2.16</v>
      </c>
      <c r="J32" s="41">
        <f>IFERROR(__xludf.DUMMYFUNCTION("GOOGLEFINANCE(B32,""eps"")"),9.14)</f>
        <v>9.14</v>
      </c>
      <c r="K32" s="56">
        <v>1.26</v>
      </c>
      <c r="L32" s="35">
        <f>IFERROR(__xludf.DUMMYFUNCTION("GOOGLEFINANCE(B32,""changepct"")"),-2.12)</f>
        <v>-2.12</v>
      </c>
      <c r="M32" s="38" t="s">
        <v>84</v>
      </c>
      <c r="N32" s="26" t="s">
        <v>29</v>
      </c>
      <c r="O32" s="43" t="s">
        <v>50</v>
      </c>
      <c r="P32" s="37"/>
    </row>
    <row r="33">
      <c r="A33" s="26"/>
      <c r="B33" s="26"/>
      <c r="C33" s="69"/>
      <c r="D33" s="28"/>
      <c r="E33" s="70"/>
      <c r="F33" s="70"/>
      <c r="G33" s="58"/>
      <c r="H33" s="33"/>
      <c r="I33" s="51"/>
      <c r="J33" s="33"/>
      <c r="K33" s="51"/>
      <c r="L33" s="35"/>
      <c r="M33" s="51"/>
      <c r="N33" s="26"/>
      <c r="O33" s="37"/>
      <c r="P33" s="37"/>
      <c r="Q33" s="37"/>
      <c r="R33" s="37"/>
      <c r="S33" s="37"/>
      <c r="T33" s="37"/>
      <c r="U33" s="37"/>
      <c r="V33" s="37"/>
      <c r="W33" s="37"/>
    </row>
    <row r="34">
      <c r="A34" s="26"/>
      <c r="B34" s="26"/>
      <c r="C34" s="69"/>
      <c r="D34" s="28"/>
      <c r="E34" s="70"/>
      <c r="F34" s="70"/>
      <c r="G34" s="58"/>
      <c r="H34" s="33"/>
      <c r="I34" s="51"/>
      <c r="J34" s="33"/>
      <c r="K34" s="51"/>
      <c r="L34" s="35"/>
      <c r="M34" s="51"/>
      <c r="N34" s="26"/>
      <c r="O34" s="37"/>
      <c r="P34" s="37"/>
      <c r="Q34" s="37"/>
      <c r="R34" s="37"/>
      <c r="S34" s="37"/>
      <c r="T34" s="37"/>
      <c r="U34" s="37"/>
      <c r="V34" s="37"/>
      <c r="W34" s="37"/>
    </row>
    <row r="35">
      <c r="A35" s="26"/>
      <c r="B35" s="26"/>
      <c r="C35" s="69"/>
      <c r="D35" s="28"/>
      <c r="E35" s="70"/>
      <c r="F35" s="70"/>
      <c r="G35" s="58"/>
      <c r="H35" s="33"/>
      <c r="I35" s="51"/>
      <c r="J35" s="33"/>
      <c r="K35" s="51"/>
      <c r="L35" s="35"/>
      <c r="M35" s="51"/>
      <c r="N35" s="26"/>
      <c r="O35" s="37"/>
      <c r="P35" s="37"/>
      <c r="Q35" s="37"/>
      <c r="R35" s="37"/>
      <c r="S35" s="37"/>
      <c r="T35" s="37"/>
      <c r="U35" s="37"/>
      <c r="V35" s="37"/>
      <c r="W35" s="37"/>
    </row>
    <row r="36">
      <c r="A36" s="26"/>
      <c r="B36" s="26"/>
      <c r="C36" s="69"/>
      <c r="D36" s="28"/>
      <c r="E36" s="70"/>
      <c r="F36" s="70"/>
      <c r="G36" s="58"/>
      <c r="H36" s="33"/>
      <c r="I36" s="51"/>
      <c r="J36" s="33"/>
      <c r="K36" s="51"/>
      <c r="L36" s="35"/>
      <c r="M36" s="51"/>
      <c r="N36" s="26"/>
      <c r="O36" s="37"/>
      <c r="P36" s="37"/>
      <c r="Q36" s="37"/>
      <c r="R36" s="37"/>
      <c r="S36" s="37"/>
      <c r="T36" s="37"/>
      <c r="U36" s="37"/>
      <c r="V36" s="37"/>
      <c r="W36" s="37"/>
    </row>
    <row r="37">
      <c r="A37" s="26"/>
      <c r="B37" s="26"/>
      <c r="C37" s="69"/>
      <c r="D37" s="28"/>
      <c r="E37" s="70"/>
      <c r="F37" s="70"/>
      <c r="G37" s="58"/>
      <c r="H37" s="33"/>
      <c r="I37" s="51"/>
      <c r="J37" s="33"/>
      <c r="K37" s="51"/>
      <c r="L37" s="35"/>
      <c r="M37" s="51"/>
      <c r="N37" s="26"/>
      <c r="O37" s="37"/>
      <c r="P37" s="37"/>
      <c r="Q37" s="37"/>
      <c r="R37" s="37"/>
      <c r="S37" s="37"/>
      <c r="T37" s="37"/>
      <c r="U37" s="37"/>
      <c r="V37" s="37"/>
      <c r="W37" s="37"/>
    </row>
    <row r="38">
      <c r="A38" s="37"/>
      <c r="B38" s="37"/>
      <c r="C38" s="37"/>
      <c r="D38" s="37"/>
      <c r="E38" s="4"/>
      <c r="F38" s="4"/>
      <c r="G38" s="37"/>
      <c r="H38" s="37"/>
      <c r="I38" s="37"/>
      <c r="J38" s="37"/>
      <c r="K38" s="37"/>
      <c r="L38" s="37"/>
      <c r="M38" s="37"/>
      <c r="N38" s="4"/>
      <c r="O38" s="37"/>
      <c r="P38" s="37"/>
      <c r="Q38" s="37"/>
      <c r="R38" s="37"/>
      <c r="S38" s="37"/>
      <c r="T38" s="37"/>
      <c r="U38" s="37"/>
      <c r="V38" s="37"/>
      <c r="W38" s="37"/>
    </row>
    <row r="39">
      <c r="A39" s="37"/>
      <c r="B39" s="37"/>
      <c r="C39" s="37"/>
      <c r="D39" s="37"/>
      <c r="E39" s="4"/>
      <c r="F39" s="4"/>
      <c r="G39" s="37"/>
      <c r="H39" s="37"/>
      <c r="I39" s="37"/>
      <c r="J39" s="37"/>
      <c r="K39" s="37"/>
      <c r="L39" s="37"/>
      <c r="M39" s="37"/>
      <c r="N39" s="4"/>
      <c r="O39" s="37"/>
      <c r="P39" s="37"/>
      <c r="Q39" s="37"/>
      <c r="R39" s="37"/>
      <c r="S39" s="37"/>
      <c r="T39" s="37"/>
      <c r="U39" s="37"/>
      <c r="V39" s="37"/>
      <c r="W39" s="37"/>
    </row>
    <row r="40">
      <c r="E40" s="4"/>
      <c r="F40" s="4"/>
      <c r="N40" s="4"/>
    </row>
    <row r="41">
      <c r="E41" s="4"/>
      <c r="F41" s="4"/>
      <c r="N41" s="4"/>
    </row>
    <row r="42">
      <c r="E42" s="4"/>
      <c r="F42" s="4"/>
      <c r="N42" s="4"/>
    </row>
    <row r="43">
      <c r="E43" s="4"/>
      <c r="F43" s="4"/>
      <c r="N43" s="4"/>
    </row>
    <row r="44">
      <c r="E44" s="4"/>
      <c r="F44" s="4"/>
      <c r="N44" s="4"/>
    </row>
    <row r="45">
      <c r="E45" s="4"/>
      <c r="F45" s="4"/>
      <c r="N45" s="4"/>
    </row>
    <row r="46">
      <c r="E46" s="4"/>
      <c r="F46" s="4"/>
      <c r="N46" s="4"/>
    </row>
    <row r="47">
      <c r="E47" s="4"/>
      <c r="F47" s="4"/>
      <c r="N47" s="4"/>
    </row>
    <row r="48">
      <c r="E48" s="4"/>
      <c r="F48" s="4"/>
      <c r="N48" s="4"/>
    </row>
    <row r="49">
      <c r="E49" s="4"/>
      <c r="F49" s="4"/>
      <c r="N49" s="4"/>
    </row>
    <row r="50">
      <c r="E50" s="4"/>
      <c r="F50" s="4"/>
      <c r="N50" s="4"/>
    </row>
    <row r="51">
      <c r="E51" s="4"/>
      <c r="F51" s="4"/>
      <c r="N51" s="4"/>
    </row>
    <row r="52">
      <c r="E52" s="4"/>
      <c r="F52" s="4"/>
      <c r="N52" s="4"/>
    </row>
    <row r="53">
      <c r="E53" s="4"/>
      <c r="F53" s="4"/>
      <c r="N53" s="4"/>
    </row>
    <row r="54">
      <c r="E54" s="4"/>
      <c r="F54" s="4"/>
      <c r="N54" s="4"/>
    </row>
    <row r="55">
      <c r="E55" s="4"/>
      <c r="F55" s="4"/>
      <c r="N55" s="4"/>
    </row>
    <row r="56">
      <c r="E56" s="4"/>
      <c r="F56" s="4"/>
      <c r="N56" s="4"/>
    </row>
    <row r="57">
      <c r="E57" s="4"/>
      <c r="F57" s="4"/>
      <c r="N57" s="4"/>
    </row>
    <row r="58">
      <c r="E58" s="4"/>
      <c r="F58" s="4"/>
      <c r="N58" s="4"/>
    </row>
    <row r="59">
      <c r="E59" s="4"/>
      <c r="F59" s="4"/>
      <c r="N59" s="4"/>
    </row>
    <row r="60">
      <c r="E60" s="4"/>
      <c r="F60" s="4"/>
      <c r="N60" s="4"/>
    </row>
    <row r="61">
      <c r="E61" s="4"/>
      <c r="F61" s="4"/>
      <c r="N61" s="4"/>
    </row>
    <row r="62">
      <c r="E62" s="4"/>
      <c r="F62" s="4"/>
      <c r="N62" s="4"/>
    </row>
    <row r="63">
      <c r="E63" s="4"/>
      <c r="F63" s="4"/>
      <c r="N63" s="4"/>
    </row>
    <row r="64">
      <c r="E64" s="4"/>
      <c r="F64" s="4"/>
      <c r="N64" s="4"/>
    </row>
    <row r="65">
      <c r="E65" s="4"/>
      <c r="F65" s="4"/>
      <c r="N65" s="4"/>
    </row>
    <row r="66">
      <c r="E66" s="4"/>
      <c r="F66" s="4"/>
      <c r="N66" s="4"/>
    </row>
    <row r="67">
      <c r="E67" s="4"/>
      <c r="F67" s="4"/>
      <c r="N67" s="4"/>
    </row>
    <row r="68">
      <c r="E68" s="4"/>
      <c r="F68" s="4"/>
      <c r="N68" s="4"/>
    </row>
    <row r="69">
      <c r="E69" s="4"/>
      <c r="F69" s="4"/>
      <c r="N69" s="4"/>
    </row>
    <row r="70">
      <c r="E70" s="4"/>
      <c r="F70" s="4"/>
      <c r="N70" s="4"/>
    </row>
    <row r="71">
      <c r="E71" s="4"/>
      <c r="F71" s="4"/>
      <c r="N71" s="4"/>
    </row>
    <row r="72">
      <c r="E72" s="4"/>
      <c r="F72" s="4"/>
      <c r="N72" s="4"/>
    </row>
    <row r="73">
      <c r="E73" s="4"/>
      <c r="F73" s="4"/>
      <c r="N73" s="4"/>
    </row>
    <row r="74">
      <c r="E74" s="4"/>
      <c r="F74" s="4"/>
      <c r="N74" s="4"/>
    </row>
    <row r="75">
      <c r="E75" s="4"/>
      <c r="F75" s="4"/>
      <c r="N75" s="4"/>
    </row>
    <row r="76">
      <c r="E76" s="4"/>
      <c r="F76" s="4"/>
      <c r="N76" s="4"/>
    </row>
    <row r="77">
      <c r="E77" s="4"/>
      <c r="F77" s="4"/>
      <c r="N77" s="4"/>
    </row>
    <row r="78">
      <c r="E78" s="4"/>
      <c r="F78" s="4"/>
      <c r="N78" s="4"/>
    </row>
    <row r="79">
      <c r="E79" s="4"/>
      <c r="F79" s="4"/>
      <c r="N79" s="4"/>
    </row>
    <row r="80">
      <c r="E80" s="4"/>
      <c r="F80" s="4"/>
      <c r="N80" s="4"/>
    </row>
    <row r="81">
      <c r="E81" s="4"/>
      <c r="F81" s="4"/>
      <c r="N81" s="4"/>
    </row>
    <row r="82">
      <c r="E82" s="4"/>
      <c r="F82" s="4"/>
      <c r="N82" s="4"/>
    </row>
    <row r="83">
      <c r="E83" s="4"/>
      <c r="F83" s="4"/>
      <c r="N83" s="4"/>
    </row>
    <row r="84">
      <c r="E84" s="4"/>
      <c r="F84" s="4"/>
      <c r="N84" s="4"/>
    </row>
    <row r="85">
      <c r="E85" s="4"/>
      <c r="F85" s="4"/>
      <c r="N85" s="4"/>
    </row>
    <row r="86">
      <c r="E86" s="4"/>
      <c r="F86" s="4"/>
      <c r="N86" s="4"/>
    </row>
    <row r="87">
      <c r="E87" s="4"/>
      <c r="F87" s="4"/>
      <c r="N87" s="4"/>
    </row>
    <row r="88">
      <c r="E88" s="4"/>
      <c r="F88" s="4"/>
      <c r="N88" s="4"/>
    </row>
    <row r="89">
      <c r="E89" s="4"/>
      <c r="F89" s="4"/>
      <c r="N89" s="4"/>
    </row>
    <row r="90">
      <c r="E90" s="4"/>
      <c r="F90" s="4"/>
      <c r="N90" s="4"/>
    </row>
    <row r="91">
      <c r="E91" s="4"/>
      <c r="F91" s="4"/>
      <c r="N91" s="4"/>
    </row>
    <row r="92">
      <c r="E92" s="4"/>
      <c r="F92" s="4"/>
      <c r="N92" s="4"/>
    </row>
    <row r="93">
      <c r="E93" s="4"/>
      <c r="F93" s="4"/>
      <c r="N93" s="4"/>
    </row>
    <row r="94">
      <c r="E94" s="4"/>
      <c r="F94" s="4"/>
      <c r="N94" s="4"/>
    </row>
    <row r="95">
      <c r="E95" s="4"/>
      <c r="F95" s="4"/>
      <c r="N95" s="4"/>
    </row>
    <row r="96">
      <c r="E96" s="4"/>
      <c r="F96" s="4"/>
      <c r="N96" s="4"/>
    </row>
    <row r="97">
      <c r="E97" s="4"/>
      <c r="F97" s="4"/>
      <c r="N97" s="4"/>
    </row>
    <row r="98">
      <c r="E98" s="4"/>
      <c r="F98" s="4"/>
      <c r="N98" s="4"/>
    </row>
    <row r="99">
      <c r="E99" s="4"/>
      <c r="F99" s="4"/>
      <c r="N99" s="4"/>
    </row>
    <row r="100">
      <c r="E100" s="4"/>
      <c r="F100" s="4"/>
      <c r="N100" s="4"/>
    </row>
    <row r="101">
      <c r="E101" s="4"/>
      <c r="F101" s="4"/>
      <c r="N101" s="4"/>
    </row>
    <row r="102">
      <c r="E102" s="4"/>
      <c r="F102" s="4"/>
      <c r="N102" s="4"/>
    </row>
    <row r="103">
      <c r="E103" s="4"/>
      <c r="F103" s="4"/>
      <c r="N103" s="4"/>
    </row>
    <row r="104">
      <c r="E104" s="4"/>
      <c r="F104" s="4"/>
      <c r="N104" s="4"/>
    </row>
    <row r="105">
      <c r="E105" s="4"/>
      <c r="F105" s="4"/>
      <c r="N105" s="4"/>
    </row>
    <row r="106">
      <c r="E106" s="4"/>
      <c r="F106" s="4"/>
      <c r="N106" s="4"/>
    </row>
    <row r="107">
      <c r="E107" s="4"/>
      <c r="F107" s="4"/>
      <c r="N107" s="4"/>
    </row>
    <row r="108">
      <c r="E108" s="4"/>
      <c r="F108" s="4"/>
      <c r="N108" s="4"/>
    </row>
    <row r="109">
      <c r="E109" s="4"/>
      <c r="F109" s="4"/>
      <c r="N109" s="4"/>
    </row>
    <row r="110">
      <c r="E110" s="4"/>
      <c r="F110" s="4"/>
      <c r="N110" s="4"/>
    </row>
    <row r="111">
      <c r="E111" s="4"/>
      <c r="F111" s="4"/>
      <c r="N111" s="4"/>
    </row>
    <row r="112">
      <c r="E112" s="4"/>
      <c r="F112" s="4"/>
      <c r="N112" s="4"/>
    </row>
    <row r="113">
      <c r="E113" s="4"/>
      <c r="F113" s="4"/>
      <c r="N113" s="4"/>
    </row>
    <row r="114">
      <c r="E114" s="4"/>
      <c r="F114" s="4"/>
      <c r="N114" s="4"/>
    </row>
    <row r="115">
      <c r="E115" s="4"/>
      <c r="F115" s="4"/>
      <c r="N115" s="4"/>
    </row>
    <row r="116">
      <c r="E116" s="4"/>
      <c r="F116" s="4"/>
      <c r="N116" s="4"/>
    </row>
    <row r="117">
      <c r="E117" s="4"/>
      <c r="F117" s="4"/>
      <c r="N117" s="4"/>
    </row>
    <row r="118">
      <c r="E118" s="4"/>
      <c r="F118" s="4"/>
      <c r="N118" s="4"/>
    </row>
    <row r="119">
      <c r="E119" s="4"/>
      <c r="F119" s="4"/>
      <c r="N119" s="4"/>
    </row>
    <row r="120">
      <c r="E120" s="4"/>
      <c r="F120" s="4"/>
      <c r="N120" s="4"/>
    </row>
    <row r="121">
      <c r="E121" s="4"/>
      <c r="F121" s="4"/>
      <c r="N121" s="4"/>
    </row>
    <row r="122">
      <c r="E122" s="4"/>
      <c r="F122" s="4"/>
      <c r="N122" s="4"/>
    </row>
    <row r="123">
      <c r="E123" s="4"/>
      <c r="F123" s="4"/>
      <c r="N123" s="4"/>
    </row>
    <row r="124">
      <c r="E124" s="4"/>
      <c r="F124" s="4"/>
      <c r="N124" s="4"/>
    </row>
    <row r="125">
      <c r="E125" s="4"/>
      <c r="F125" s="4"/>
      <c r="N125" s="4"/>
    </row>
    <row r="126">
      <c r="E126" s="4"/>
      <c r="F126" s="4"/>
      <c r="N126" s="4"/>
    </row>
    <row r="127">
      <c r="E127" s="4"/>
      <c r="F127" s="4"/>
      <c r="N127" s="4"/>
    </row>
    <row r="128">
      <c r="E128" s="4"/>
      <c r="F128" s="4"/>
      <c r="N128" s="4"/>
    </row>
    <row r="129">
      <c r="E129" s="4"/>
      <c r="F129" s="4"/>
      <c r="N129" s="4"/>
    </row>
    <row r="130">
      <c r="E130" s="4"/>
      <c r="F130" s="4"/>
      <c r="N130" s="4"/>
    </row>
    <row r="131">
      <c r="E131" s="4"/>
      <c r="F131" s="4"/>
      <c r="N131" s="4"/>
    </row>
    <row r="132">
      <c r="E132" s="4"/>
      <c r="F132" s="4"/>
      <c r="N132" s="4"/>
    </row>
    <row r="133">
      <c r="E133" s="4"/>
      <c r="F133" s="4"/>
      <c r="N133" s="4"/>
    </row>
    <row r="134">
      <c r="E134" s="4"/>
      <c r="F134" s="4"/>
      <c r="N134" s="4"/>
    </row>
    <row r="135">
      <c r="E135" s="4"/>
      <c r="F135" s="4"/>
      <c r="N135" s="4"/>
    </row>
    <row r="136">
      <c r="E136" s="4"/>
      <c r="F136" s="4"/>
      <c r="N136" s="4"/>
    </row>
    <row r="137">
      <c r="E137" s="4"/>
      <c r="F137" s="4"/>
      <c r="N137" s="4"/>
    </row>
    <row r="138">
      <c r="E138" s="4"/>
      <c r="F138" s="4"/>
      <c r="N138" s="4"/>
    </row>
    <row r="139">
      <c r="E139" s="4"/>
      <c r="F139" s="4"/>
      <c r="N139" s="4"/>
    </row>
    <row r="140">
      <c r="E140" s="4"/>
      <c r="F140" s="4"/>
      <c r="N140" s="4"/>
    </row>
    <row r="141">
      <c r="E141" s="4"/>
      <c r="F141" s="4"/>
      <c r="N141" s="4"/>
    </row>
    <row r="142">
      <c r="E142" s="4"/>
      <c r="F142" s="4"/>
      <c r="N142" s="4"/>
    </row>
    <row r="143">
      <c r="E143" s="4"/>
      <c r="F143" s="4"/>
      <c r="N143" s="4"/>
    </row>
    <row r="144">
      <c r="E144" s="4"/>
      <c r="F144" s="4"/>
      <c r="N144" s="4"/>
    </row>
    <row r="145">
      <c r="E145" s="4"/>
      <c r="F145" s="4"/>
      <c r="N145" s="4"/>
    </row>
    <row r="146">
      <c r="E146" s="4"/>
      <c r="F146" s="4"/>
      <c r="N146" s="4"/>
    </row>
    <row r="147">
      <c r="E147" s="4"/>
      <c r="F147" s="4"/>
      <c r="N147" s="4"/>
    </row>
    <row r="148">
      <c r="E148" s="4"/>
      <c r="F148" s="4"/>
      <c r="N148" s="4"/>
    </row>
    <row r="149">
      <c r="E149" s="4"/>
      <c r="F149" s="4"/>
      <c r="N149" s="4"/>
    </row>
    <row r="150">
      <c r="E150" s="4"/>
      <c r="F150" s="4"/>
      <c r="N150" s="4"/>
    </row>
    <row r="151">
      <c r="E151" s="4"/>
      <c r="F151" s="4"/>
      <c r="N151" s="4"/>
    </row>
    <row r="152">
      <c r="E152" s="4"/>
      <c r="F152" s="4"/>
      <c r="N152" s="4"/>
    </row>
    <row r="153">
      <c r="E153" s="4"/>
      <c r="F153" s="4"/>
      <c r="N153" s="4"/>
    </row>
    <row r="154">
      <c r="E154" s="4"/>
      <c r="F154" s="4"/>
      <c r="N154" s="4"/>
    </row>
    <row r="155">
      <c r="E155" s="4"/>
      <c r="F155" s="4"/>
      <c r="N155" s="4"/>
    </row>
    <row r="156">
      <c r="E156" s="4"/>
      <c r="F156" s="4"/>
      <c r="N156" s="4"/>
    </row>
    <row r="157">
      <c r="E157" s="4"/>
      <c r="F157" s="4"/>
      <c r="N157" s="4"/>
    </row>
    <row r="158">
      <c r="E158" s="4"/>
      <c r="F158" s="4"/>
      <c r="N158" s="4"/>
    </row>
    <row r="159">
      <c r="E159" s="4"/>
      <c r="F159" s="4"/>
      <c r="N159" s="4"/>
    </row>
    <row r="160">
      <c r="E160" s="4"/>
      <c r="F160" s="4"/>
      <c r="N160" s="4"/>
    </row>
    <row r="161">
      <c r="E161" s="4"/>
      <c r="F161" s="4"/>
      <c r="N161" s="4"/>
    </row>
    <row r="162">
      <c r="E162" s="4"/>
      <c r="F162" s="4"/>
      <c r="N162" s="4"/>
    </row>
    <row r="163">
      <c r="E163" s="4"/>
      <c r="F163" s="4"/>
      <c r="N163" s="4"/>
    </row>
    <row r="164">
      <c r="E164" s="4"/>
      <c r="F164" s="4"/>
      <c r="N164" s="4"/>
    </row>
    <row r="165">
      <c r="E165" s="4"/>
      <c r="F165" s="4"/>
      <c r="N165" s="4"/>
    </row>
    <row r="166">
      <c r="E166" s="4"/>
      <c r="F166" s="4"/>
      <c r="N166" s="4"/>
    </row>
    <row r="167">
      <c r="E167" s="4"/>
      <c r="F167" s="4"/>
      <c r="N167" s="4"/>
    </row>
    <row r="168">
      <c r="E168" s="4"/>
      <c r="F168" s="4"/>
      <c r="N168" s="4"/>
    </row>
    <row r="169">
      <c r="E169" s="4"/>
      <c r="F169" s="4"/>
      <c r="N169" s="4"/>
    </row>
    <row r="170">
      <c r="E170" s="4"/>
      <c r="F170" s="4"/>
      <c r="N170" s="4"/>
    </row>
    <row r="171">
      <c r="E171" s="4"/>
      <c r="F171" s="4"/>
      <c r="N171" s="4"/>
    </row>
    <row r="172">
      <c r="E172" s="4"/>
      <c r="F172" s="4"/>
      <c r="N172" s="4"/>
    </row>
    <row r="173">
      <c r="E173" s="4"/>
      <c r="F173" s="4"/>
      <c r="N173" s="4"/>
    </row>
    <row r="174">
      <c r="E174" s="4"/>
      <c r="F174" s="4"/>
      <c r="N174" s="4"/>
    </row>
    <row r="175">
      <c r="E175" s="4"/>
      <c r="F175" s="4"/>
      <c r="N175" s="4"/>
    </row>
    <row r="176">
      <c r="E176" s="4"/>
      <c r="F176" s="4"/>
      <c r="N176" s="4"/>
    </row>
    <row r="177">
      <c r="E177" s="4"/>
      <c r="F177" s="4"/>
      <c r="N177" s="4"/>
    </row>
    <row r="178">
      <c r="E178" s="4"/>
      <c r="F178" s="4"/>
      <c r="N178" s="4"/>
    </row>
    <row r="179">
      <c r="E179" s="4"/>
      <c r="F179" s="4"/>
      <c r="N179" s="4"/>
    </row>
    <row r="180">
      <c r="E180" s="4"/>
      <c r="F180" s="4"/>
      <c r="N180" s="4"/>
    </row>
    <row r="181">
      <c r="E181" s="4"/>
      <c r="F181" s="4"/>
      <c r="N181" s="4"/>
    </row>
    <row r="182">
      <c r="E182" s="4"/>
      <c r="F182" s="4"/>
      <c r="N182" s="4"/>
    </row>
    <row r="183">
      <c r="E183" s="4"/>
      <c r="F183" s="4"/>
      <c r="N183" s="4"/>
    </row>
    <row r="184">
      <c r="E184" s="4"/>
      <c r="F184" s="4"/>
      <c r="N184" s="4"/>
    </row>
    <row r="185">
      <c r="E185" s="4"/>
      <c r="F185" s="4"/>
      <c r="N185" s="4"/>
    </row>
    <row r="186">
      <c r="E186" s="4"/>
      <c r="F186" s="4"/>
      <c r="N186" s="4"/>
    </row>
    <row r="187">
      <c r="E187" s="4"/>
      <c r="F187" s="4"/>
      <c r="N187" s="4"/>
    </row>
    <row r="188">
      <c r="E188" s="4"/>
      <c r="F188" s="4"/>
      <c r="N188" s="4"/>
    </row>
    <row r="189">
      <c r="E189" s="4"/>
      <c r="F189" s="4"/>
      <c r="N189" s="4"/>
    </row>
    <row r="190">
      <c r="E190" s="4"/>
      <c r="F190" s="4"/>
      <c r="N190" s="4"/>
    </row>
    <row r="191">
      <c r="E191" s="4"/>
      <c r="F191" s="4"/>
      <c r="N191" s="4"/>
    </row>
    <row r="192">
      <c r="E192" s="4"/>
      <c r="F192" s="4"/>
      <c r="N192" s="4"/>
    </row>
    <row r="193">
      <c r="E193" s="4"/>
      <c r="F193" s="4"/>
      <c r="N193" s="4"/>
    </row>
    <row r="194">
      <c r="E194" s="4"/>
      <c r="F194" s="4"/>
      <c r="N194" s="4"/>
    </row>
    <row r="195">
      <c r="E195" s="4"/>
      <c r="F195" s="4"/>
      <c r="N195" s="4"/>
    </row>
    <row r="196">
      <c r="E196" s="4"/>
      <c r="F196" s="4"/>
      <c r="N196" s="4"/>
    </row>
    <row r="197">
      <c r="E197" s="4"/>
      <c r="F197" s="4"/>
      <c r="N197" s="4"/>
    </row>
    <row r="198">
      <c r="E198" s="4"/>
      <c r="F198" s="4"/>
      <c r="N198" s="4"/>
    </row>
    <row r="199">
      <c r="E199" s="4"/>
      <c r="F199" s="4"/>
      <c r="N199" s="4"/>
    </row>
    <row r="200">
      <c r="E200" s="4"/>
      <c r="F200" s="4"/>
      <c r="N200" s="4"/>
    </row>
    <row r="201">
      <c r="E201" s="4"/>
      <c r="F201" s="4"/>
      <c r="N201" s="4"/>
    </row>
    <row r="202">
      <c r="E202" s="4"/>
      <c r="F202" s="4"/>
      <c r="N202" s="4"/>
    </row>
    <row r="203">
      <c r="E203" s="4"/>
      <c r="F203" s="4"/>
      <c r="N203" s="4"/>
    </row>
    <row r="204">
      <c r="E204" s="4"/>
      <c r="F204" s="4"/>
      <c r="N204" s="4"/>
    </row>
    <row r="205">
      <c r="E205" s="4"/>
      <c r="F205" s="4"/>
      <c r="N205" s="4"/>
    </row>
    <row r="206">
      <c r="E206" s="4"/>
      <c r="F206" s="4"/>
      <c r="N206" s="4"/>
    </row>
    <row r="207">
      <c r="E207" s="4"/>
      <c r="F207" s="4"/>
      <c r="N207" s="4"/>
    </row>
    <row r="208">
      <c r="E208" s="4"/>
      <c r="F208" s="4"/>
      <c r="N208" s="4"/>
    </row>
    <row r="209">
      <c r="E209" s="4"/>
      <c r="F209" s="4"/>
      <c r="N209" s="4"/>
    </row>
    <row r="210">
      <c r="E210" s="4"/>
      <c r="F210" s="4"/>
      <c r="N210" s="4"/>
    </row>
    <row r="211">
      <c r="E211" s="4"/>
      <c r="F211" s="4"/>
      <c r="N211" s="4"/>
    </row>
    <row r="212">
      <c r="E212" s="4"/>
      <c r="F212" s="4"/>
      <c r="N212" s="4"/>
    </row>
    <row r="213">
      <c r="E213" s="4"/>
      <c r="F213" s="4"/>
      <c r="N213" s="4"/>
    </row>
    <row r="214">
      <c r="E214" s="4"/>
      <c r="F214" s="4"/>
      <c r="N214" s="4"/>
    </row>
    <row r="215">
      <c r="E215" s="4"/>
      <c r="F215" s="4"/>
      <c r="N215" s="4"/>
    </row>
    <row r="216">
      <c r="E216" s="4"/>
      <c r="F216" s="4"/>
      <c r="N216" s="4"/>
    </row>
    <row r="217">
      <c r="E217" s="4"/>
      <c r="F217" s="4"/>
      <c r="N217" s="4"/>
    </row>
    <row r="218">
      <c r="E218" s="4"/>
      <c r="F218" s="4"/>
      <c r="N218" s="4"/>
    </row>
    <row r="219">
      <c r="E219" s="4"/>
      <c r="F219" s="4"/>
      <c r="N219" s="4"/>
    </row>
    <row r="220">
      <c r="E220" s="4"/>
      <c r="F220" s="4"/>
      <c r="N220" s="4"/>
    </row>
    <row r="221">
      <c r="E221" s="4"/>
      <c r="F221" s="4"/>
      <c r="N221" s="4"/>
    </row>
    <row r="222">
      <c r="E222" s="4"/>
      <c r="F222" s="4"/>
      <c r="N222" s="4"/>
    </row>
    <row r="223">
      <c r="E223" s="4"/>
      <c r="F223" s="4"/>
      <c r="N223" s="4"/>
    </row>
    <row r="224">
      <c r="E224" s="4"/>
      <c r="F224" s="4"/>
      <c r="N224" s="4"/>
    </row>
    <row r="225">
      <c r="E225" s="4"/>
      <c r="F225" s="4"/>
      <c r="N225" s="4"/>
    </row>
    <row r="226">
      <c r="E226" s="4"/>
      <c r="F226" s="4"/>
      <c r="N226" s="4"/>
    </row>
    <row r="227">
      <c r="E227" s="4"/>
      <c r="F227" s="4"/>
      <c r="N227" s="4"/>
    </row>
    <row r="228">
      <c r="E228" s="4"/>
      <c r="F228" s="4"/>
      <c r="N228" s="4"/>
    </row>
    <row r="229">
      <c r="E229" s="4"/>
      <c r="F229" s="4"/>
      <c r="N229" s="4"/>
    </row>
    <row r="230">
      <c r="E230" s="4"/>
      <c r="F230" s="4"/>
      <c r="N230" s="4"/>
    </row>
    <row r="231">
      <c r="E231" s="4"/>
      <c r="F231" s="4"/>
      <c r="N231" s="4"/>
    </row>
    <row r="232">
      <c r="E232" s="4"/>
      <c r="F232" s="4"/>
      <c r="N232" s="4"/>
    </row>
    <row r="233">
      <c r="E233" s="4"/>
      <c r="F233" s="4"/>
      <c r="N233" s="4"/>
    </row>
    <row r="234">
      <c r="E234" s="4"/>
      <c r="F234" s="4"/>
      <c r="N234" s="4"/>
    </row>
    <row r="235">
      <c r="E235" s="4"/>
      <c r="F235" s="4"/>
      <c r="N235" s="4"/>
    </row>
    <row r="236">
      <c r="E236" s="4"/>
      <c r="F236" s="4"/>
      <c r="N236" s="4"/>
    </row>
    <row r="237">
      <c r="E237" s="4"/>
      <c r="F237" s="4"/>
      <c r="N237" s="4"/>
    </row>
    <row r="238">
      <c r="E238" s="4"/>
      <c r="F238" s="4"/>
      <c r="N238" s="4"/>
    </row>
    <row r="239">
      <c r="E239" s="4"/>
      <c r="F239" s="4"/>
      <c r="N239" s="4"/>
    </row>
    <row r="240">
      <c r="E240" s="4"/>
      <c r="F240" s="4"/>
      <c r="N240" s="4"/>
    </row>
    <row r="241">
      <c r="E241" s="4"/>
      <c r="F241" s="4"/>
      <c r="N241" s="4"/>
    </row>
    <row r="242">
      <c r="E242" s="4"/>
      <c r="F242" s="4"/>
      <c r="N242" s="4"/>
    </row>
    <row r="243">
      <c r="E243" s="4"/>
      <c r="F243" s="4"/>
      <c r="N243" s="4"/>
    </row>
    <row r="244">
      <c r="E244" s="4"/>
      <c r="F244" s="4"/>
      <c r="N244" s="4"/>
    </row>
    <row r="245">
      <c r="E245" s="4"/>
      <c r="F245" s="4"/>
      <c r="N245" s="4"/>
    </row>
    <row r="246">
      <c r="E246" s="4"/>
      <c r="F246" s="4"/>
      <c r="N246" s="4"/>
    </row>
    <row r="247">
      <c r="E247" s="4"/>
      <c r="F247" s="4"/>
      <c r="N247" s="4"/>
    </row>
    <row r="248">
      <c r="E248" s="4"/>
      <c r="F248" s="4"/>
      <c r="N248" s="4"/>
    </row>
    <row r="249">
      <c r="E249" s="4"/>
      <c r="F249" s="4"/>
      <c r="N249" s="4"/>
    </row>
    <row r="250">
      <c r="E250" s="4"/>
      <c r="F250" s="4"/>
      <c r="N250" s="4"/>
    </row>
    <row r="251">
      <c r="E251" s="4"/>
      <c r="F251" s="4"/>
      <c r="N251" s="4"/>
    </row>
    <row r="252">
      <c r="E252" s="4"/>
      <c r="F252" s="4"/>
      <c r="N252" s="4"/>
    </row>
    <row r="253">
      <c r="E253" s="4"/>
      <c r="F253" s="4"/>
      <c r="N253" s="4"/>
    </row>
    <row r="254">
      <c r="E254" s="4"/>
      <c r="F254" s="4"/>
      <c r="N254" s="4"/>
    </row>
    <row r="255">
      <c r="E255" s="4"/>
      <c r="F255" s="4"/>
      <c r="N255" s="4"/>
    </row>
    <row r="256">
      <c r="E256" s="4"/>
      <c r="F256" s="4"/>
      <c r="N256" s="4"/>
    </row>
    <row r="257">
      <c r="E257" s="4"/>
      <c r="F257" s="4"/>
      <c r="N257" s="4"/>
    </row>
    <row r="258">
      <c r="E258" s="4"/>
      <c r="F258" s="4"/>
      <c r="N258" s="4"/>
    </row>
    <row r="259">
      <c r="E259" s="4"/>
      <c r="F259" s="4"/>
      <c r="N259" s="4"/>
    </row>
    <row r="260">
      <c r="E260" s="4"/>
      <c r="F260" s="4"/>
      <c r="N260" s="4"/>
    </row>
    <row r="261">
      <c r="E261" s="4"/>
      <c r="F261" s="4"/>
      <c r="N261" s="4"/>
    </row>
    <row r="262">
      <c r="E262" s="4"/>
      <c r="F262" s="4"/>
      <c r="N262" s="4"/>
    </row>
    <row r="263">
      <c r="E263" s="4"/>
      <c r="F263" s="4"/>
      <c r="N263" s="4"/>
    </row>
    <row r="264">
      <c r="E264" s="4"/>
      <c r="F264" s="4"/>
      <c r="N264" s="4"/>
    </row>
    <row r="265">
      <c r="E265" s="4"/>
      <c r="F265" s="4"/>
      <c r="N265" s="4"/>
    </row>
    <row r="266">
      <c r="E266" s="4"/>
      <c r="F266" s="4"/>
      <c r="N266" s="4"/>
    </row>
    <row r="267">
      <c r="E267" s="4"/>
      <c r="F267" s="4"/>
      <c r="N267" s="4"/>
    </row>
    <row r="268">
      <c r="E268" s="4"/>
      <c r="F268" s="4"/>
      <c r="N268" s="4"/>
    </row>
    <row r="269">
      <c r="E269" s="4"/>
      <c r="F269" s="4"/>
      <c r="N269" s="4"/>
    </row>
    <row r="270">
      <c r="E270" s="4"/>
      <c r="F270" s="4"/>
      <c r="N270" s="4"/>
    </row>
    <row r="271">
      <c r="E271" s="4"/>
      <c r="F271" s="4"/>
      <c r="N271" s="4"/>
    </row>
    <row r="272">
      <c r="E272" s="4"/>
      <c r="F272" s="4"/>
      <c r="N272" s="4"/>
    </row>
    <row r="273">
      <c r="E273" s="4"/>
      <c r="F273" s="4"/>
      <c r="N273" s="4"/>
    </row>
    <row r="274">
      <c r="E274" s="4"/>
      <c r="F274" s="4"/>
      <c r="N274" s="4"/>
    </row>
    <row r="275">
      <c r="E275" s="4"/>
      <c r="F275" s="4"/>
      <c r="N275" s="4"/>
    </row>
    <row r="276">
      <c r="E276" s="4"/>
      <c r="F276" s="4"/>
      <c r="N276" s="4"/>
    </row>
    <row r="277">
      <c r="E277" s="4"/>
      <c r="F277" s="4"/>
      <c r="N277" s="4"/>
    </row>
    <row r="278">
      <c r="E278" s="4"/>
      <c r="F278" s="4"/>
      <c r="N278" s="4"/>
    </row>
    <row r="279">
      <c r="E279" s="4"/>
      <c r="F279" s="4"/>
      <c r="N279" s="4"/>
    </row>
    <row r="280">
      <c r="E280" s="4"/>
      <c r="F280" s="4"/>
      <c r="N280" s="4"/>
    </row>
    <row r="281">
      <c r="E281" s="4"/>
      <c r="F281" s="4"/>
      <c r="N281" s="4"/>
    </row>
    <row r="282">
      <c r="E282" s="4"/>
      <c r="F282" s="4"/>
      <c r="N282" s="4"/>
    </row>
    <row r="283">
      <c r="E283" s="4"/>
      <c r="F283" s="4"/>
      <c r="N283" s="4"/>
    </row>
    <row r="284">
      <c r="E284" s="4"/>
      <c r="F284" s="4"/>
      <c r="N284" s="4"/>
    </row>
    <row r="285">
      <c r="E285" s="4"/>
      <c r="F285" s="4"/>
      <c r="N285" s="4"/>
    </row>
    <row r="286">
      <c r="E286" s="4"/>
      <c r="F286" s="4"/>
      <c r="N286" s="4"/>
    </row>
    <row r="287">
      <c r="E287" s="4"/>
      <c r="F287" s="4"/>
      <c r="N287" s="4"/>
    </row>
    <row r="288">
      <c r="E288" s="4"/>
      <c r="F288" s="4"/>
      <c r="N288" s="4"/>
    </row>
    <row r="289">
      <c r="E289" s="4"/>
      <c r="F289" s="4"/>
      <c r="N289" s="4"/>
    </row>
    <row r="290">
      <c r="E290" s="4"/>
      <c r="F290" s="4"/>
      <c r="N290" s="4"/>
    </row>
    <row r="291">
      <c r="E291" s="4"/>
      <c r="F291" s="4"/>
      <c r="N291" s="4"/>
    </row>
    <row r="292">
      <c r="E292" s="4"/>
      <c r="F292" s="4"/>
      <c r="N292" s="4"/>
    </row>
    <row r="293">
      <c r="E293" s="4"/>
      <c r="F293" s="4"/>
      <c r="N293" s="4"/>
    </row>
    <row r="294">
      <c r="E294" s="4"/>
      <c r="F294" s="4"/>
      <c r="N294" s="4"/>
    </row>
    <row r="295">
      <c r="E295" s="4"/>
      <c r="F295" s="4"/>
      <c r="N295" s="4"/>
    </row>
    <row r="296">
      <c r="E296" s="4"/>
      <c r="F296" s="4"/>
      <c r="N296" s="4"/>
    </row>
    <row r="297">
      <c r="E297" s="4"/>
      <c r="F297" s="4"/>
      <c r="N297" s="4"/>
    </row>
    <row r="298">
      <c r="E298" s="4"/>
      <c r="F298" s="4"/>
      <c r="N298" s="4"/>
    </row>
    <row r="299">
      <c r="E299" s="4"/>
      <c r="F299" s="4"/>
      <c r="N299" s="4"/>
    </row>
    <row r="300">
      <c r="E300" s="4"/>
      <c r="F300" s="4"/>
      <c r="N300" s="4"/>
    </row>
    <row r="301">
      <c r="E301" s="4"/>
      <c r="F301" s="4"/>
      <c r="N301" s="4"/>
    </row>
    <row r="302">
      <c r="E302" s="4"/>
      <c r="F302" s="4"/>
      <c r="N302" s="4"/>
    </row>
    <row r="303">
      <c r="E303" s="4"/>
      <c r="F303" s="4"/>
      <c r="N303" s="4"/>
    </row>
    <row r="304">
      <c r="E304" s="4"/>
      <c r="F304" s="4"/>
      <c r="N304" s="4"/>
    </row>
    <row r="305">
      <c r="E305" s="4"/>
      <c r="F305" s="4"/>
      <c r="N305" s="4"/>
    </row>
    <row r="306">
      <c r="E306" s="4"/>
      <c r="F306" s="4"/>
      <c r="N306" s="4"/>
    </row>
    <row r="307">
      <c r="E307" s="4"/>
      <c r="F307" s="4"/>
      <c r="N307" s="4"/>
    </row>
    <row r="308">
      <c r="E308" s="4"/>
      <c r="F308" s="4"/>
      <c r="N308" s="4"/>
    </row>
    <row r="309">
      <c r="E309" s="4"/>
      <c r="F309" s="4"/>
      <c r="N309" s="4"/>
    </row>
    <row r="310">
      <c r="E310" s="4"/>
      <c r="F310" s="4"/>
      <c r="N310" s="4"/>
    </row>
    <row r="311">
      <c r="E311" s="4"/>
      <c r="F311" s="4"/>
      <c r="N311" s="4"/>
    </row>
    <row r="312">
      <c r="E312" s="4"/>
      <c r="F312" s="4"/>
      <c r="N312" s="4"/>
    </row>
    <row r="313">
      <c r="E313" s="4"/>
      <c r="F313" s="4"/>
      <c r="N313" s="4"/>
    </row>
    <row r="314">
      <c r="E314" s="4"/>
      <c r="F314" s="4"/>
      <c r="N314" s="4"/>
    </row>
    <row r="315">
      <c r="E315" s="4"/>
      <c r="F315" s="4"/>
      <c r="N315" s="4"/>
    </row>
    <row r="316">
      <c r="E316" s="4"/>
      <c r="F316" s="4"/>
      <c r="N316" s="4"/>
    </row>
    <row r="317">
      <c r="E317" s="4"/>
      <c r="F317" s="4"/>
      <c r="N317" s="4"/>
    </row>
    <row r="318">
      <c r="E318" s="4"/>
      <c r="F318" s="4"/>
      <c r="N318" s="4"/>
    </row>
    <row r="319">
      <c r="E319" s="4"/>
      <c r="F319" s="4"/>
      <c r="N319" s="4"/>
    </row>
    <row r="320">
      <c r="E320" s="4"/>
      <c r="F320" s="4"/>
      <c r="N320" s="4"/>
    </row>
    <row r="321">
      <c r="E321" s="4"/>
      <c r="F321" s="4"/>
      <c r="N321" s="4"/>
    </row>
    <row r="322">
      <c r="E322" s="4"/>
      <c r="F322" s="4"/>
      <c r="N322" s="4"/>
    </row>
    <row r="323">
      <c r="E323" s="4"/>
      <c r="F323" s="4"/>
      <c r="N323" s="4"/>
    </row>
    <row r="324">
      <c r="E324" s="4"/>
      <c r="F324" s="4"/>
      <c r="N324" s="4"/>
    </row>
    <row r="325">
      <c r="E325" s="4"/>
      <c r="F325" s="4"/>
      <c r="N325" s="4"/>
    </row>
    <row r="326">
      <c r="E326" s="4"/>
      <c r="F326" s="4"/>
      <c r="N326" s="4"/>
    </row>
    <row r="327">
      <c r="E327" s="4"/>
      <c r="F327" s="4"/>
      <c r="N327" s="4"/>
    </row>
    <row r="328">
      <c r="E328" s="4"/>
      <c r="F328" s="4"/>
      <c r="N328" s="4"/>
    </row>
    <row r="329">
      <c r="E329" s="4"/>
      <c r="F329" s="4"/>
      <c r="N329" s="4"/>
    </row>
    <row r="330">
      <c r="E330" s="4"/>
      <c r="F330" s="4"/>
      <c r="N330" s="4"/>
    </row>
    <row r="331">
      <c r="E331" s="4"/>
      <c r="F331" s="4"/>
      <c r="N331" s="4"/>
    </row>
    <row r="332">
      <c r="E332" s="4"/>
      <c r="F332" s="4"/>
      <c r="N332" s="4"/>
    </row>
    <row r="333">
      <c r="E333" s="4"/>
      <c r="F333" s="4"/>
      <c r="N333" s="4"/>
    </row>
    <row r="334">
      <c r="E334" s="4"/>
      <c r="F334" s="4"/>
      <c r="N334" s="4"/>
    </row>
    <row r="335">
      <c r="E335" s="4"/>
      <c r="F335" s="4"/>
      <c r="N335" s="4"/>
    </row>
    <row r="336">
      <c r="E336" s="4"/>
      <c r="F336" s="4"/>
      <c r="N336" s="4"/>
    </row>
    <row r="337">
      <c r="E337" s="4"/>
      <c r="F337" s="4"/>
      <c r="N337" s="4"/>
    </row>
    <row r="338">
      <c r="E338" s="4"/>
      <c r="F338" s="4"/>
      <c r="N338" s="4"/>
    </row>
    <row r="339">
      <c r="E339" s="4"/>
      <c r="F339" s="4"/>
      <c r="N339" s="4"/>
    </row>
    <row r="340">
      <c r="E340" s="4"/>
      <c r="F340" s="4"/>
      <c r="N340" s="4"/>
    </row>
    <row r="341">
      <c r="E341" s="4"/>
      <c r="F341" s="4"/>
      <c r="N341" s="4"/>
    </row>
    <row r="342">
      <c r="E342" s="4"/>
      <c r="F342" s="4"/>
      <c r="N342" s="4"/>
    </row>
    <row r="343">
      <c r="E343" s="4"/>
      <c r="F343" s="4"/>
      <c r="N343" s="4"/>
    </row>
    <row r="344">
      <c r="E344" s="4"/>
      <c r="F344" s="4"/>
      <c r="N344" s="4"/>
    </row>
    <row r="345">
      <c r="E345" s="4"/>
      <c r="F345" s="4"/>
      <c r="N345" s="4"/>
    </row>
    <row r="346">
      <c r="E346" s="4"/>
      <c r="F346" s="4"/>
      <c r="N346" s="4"/>
    </row>
    <row r="347">
      <c r="E347" s="4"/>
      <c r="F347" s="4"/>
      <c r="N347" s="4"/>
    </row>
    <row r="348">
      <c r="E348" s="4"/>
      <c r="F348" s="4"/>
      <c r="N348" s="4"/>
    </row>
    <row r="349">
      <c r="E349" s="4"/>
      <c r="F349" s="4"/>
      <c r="N349" s="4"/>
    </row>
    <row r="350">
      <c r="E350" s="4"/>
      <c r="F350" s="4"/>
      <c r="N350" s="4"/>
    </row>
    <row r="351">
      <c r="E351" s="4"/>
      <c r="F351" s="4"/>
      <c r="N351" s="4"/>
    </row>
    <row r="352">
      <c r="E352" s="4"/>
      <c r="F352" s="4"/>
      <c r="N352" s="4"/>
    </row>
    <row r="353">
      <c r="E353" s="4"/>
      <c r="F353" s="4"/>
      <c r="N353" s="4"/>
    </row>
    <row r="354">
      <c r="E354" s="4"/>
      <c r="F354" s="4"/>
      <c r="N354" s="4"/>
    </row>
    <row r="355">
      <c r="E355" s="4"/>
      <c r="F355" s="4"/>
      <c r="N355" s="4"/>
    </row>
    <row r="356">
      <c r="E356" s="4"/>
      <c r="F356" s="4"/>
      <c r="N356" s="4"/>
    </row>
    <row r="357">
      <c r="E357" s="4"/>
      <c r="F357" s="4"/>
      <c r="N357" s="4"/>
    </row>
    <row r="358">
      <c r="E358" s="4"/>
      <c r="F358" s="4"/>
      <c r="N358" s="4"/>
    </row>
    <row r="359">
      <c r="E359" s="4"/>
      <c r="F359" s="4"/>
      <c r="N359" s="4"/>
    </row>
    <row r="360">
      <c r="E360" s="4"/>
      <c r="F360" s="4"/>
      <c r="N360" s="4"/>
    </row>
    <row r="361">
      <c r="E361" s="4"/>
      <c r="F361" s="4"/>
      <c r="N361" s="4"/>
    </row>
    <row r="362">
      <c r="E362" s="4"/>
      <c r="F362" s="4"/>
      <c r="N362" s="4"/>
    </row>
    <row r="363">
      <c r="E363" s="4"/>
      <c r="F363" s="4"/>
      <c r="N363" s="4"/>
    </row>
    <row r="364">
      <c r="E364" s="4"/>
      <c r="F364" s="4"/>
      <c r="N364" s="4"/>
    </row>
    <row r="365">
      <c r="E365" s="4"/>
      <c r="F365" s="4"/>
      <c r="N365" s="4"/>
    </row>
    <row r="366">
      <c r="E366" s="4"/>
      <c r="F366" s="4"/>
      <c r="N366" s="4"/>
    </row>
    <row r="367">
      <c r="E367" s="4"/>
      <c r="F367" s="4"/>
      <c r="N367" s="4"/>
    </row>
    <row r="368">
      <c r="E368" s="4"/>
      <c r="F368" s="4"/>
      <c r="N368" s="4"/>
    </row>
    <row r="369">
      <c r="E369" s="4"/>
      <c r="F369" s="4"/>
      <c r="N369" s="4"/>
    </row>
    <row r="370">
      <c r="E370" s="4"/>
      <c r="F370" s="4"/>
      <c r="N370" s="4"/>
    </row>
    <row r="371">
      <c r="E371" s="4"/>
      <c r="F371" s="4"/>
      <c r="N371" s="4"/>
    </row>
    <row r="372">
      <c r="E372" s="4"/>
      <c r="F372" s="4"/>
      <c r="N372" s="4"/>
    </row>
    <row r="373">
      <c r="E373" s="4"/>
      <c r="F373" s="4"/>
      <c r="N373" s="4"/>
    </row>
    <row r="374">
      <c r="E374" s="4"/>
      <c r="F374" s="4"/>
      <c r="N374" s="4"/>
    </row>
    <row r="375">
      <c r="E375" s="4"/>
      <c r="F375" s="4"/>
      <c r="N375" s="4"/>
    </row>
    <row r="376">
      <c r="E376" s="4"/>
      <c r="F376" s="4"/>
      <c r="N376" s="4"/>
    </row>
    <row r="377">
      <c r="E377" s="4"/>
      <c r="F377" s="4"/>
      <c r="N377" s="4"/>
    </row>
    <row r="378">
      <c r="E378" s="4"/>
      <c r="F378" s="4"/>
      <c r="N378" s="4"/>
    </row>
    <row r="379">
      <c r="E379" s="4"/>
      <c r="F379" s="4"/>
      <c r="N379" s="4"/>
    </row>
    <row r="380">
      <c r="E380" s="4"/>
      <c r="F380" s="4"/>
      <c r="N380" s="4"/>
    </row>
    <row r="381">
      <c r="E381" s="4"/>
      <c r="F381" s="4"/>
      <c r="N381" s="4"/>
    </row>
    <row r="382">
      <c r="E382" s="4"/>
      <c r="F382" s="4"/>
      <c r="N382" s="4"/>
    </row>
    <row r="383">
      <c r="E383" s="4"/>
      <c r="F383" s="4"/>
      <c r="N383" s="4"/>
    </row>
    <row r="384">
      <c r="E384" s="4"/>
      <c r="F384" s="4"/>
      <c r="N384" s="4"/>
    </row>
    <row r="385">
      <c r="E385" s="4"/>
      <c r="F385" s="4"/>
      <c r="N385" s="4"/>
    </row>
    <row r="386">
      <c r="E386" s="4"/>
      <c r="F386" s="4"/>
      <c r="N386" s="4"/>
    </row>
    <row r="387">
      <c r="E387" s="4"/>
      <c r="F387" s="4"/>
      <c r="N387" s="4"/>
    </row>
    <row r="388">
      <c r="E388" s="4"/>
      <c r="F388" s="4"/>
      <c r="N388" s="4"/>
    </row>
    <row r="389">
      <c r="E389" s="4"/>
      <c r="F389" s="4"/>
      <c r="N389" s="4"/>
    </row>
    <row r="390">
      <c r="E390" s="4"/>
      <c r="F390" s="4"/>
      <c r="N390" s="4"/>
    </row>
    <row r="391">
      <c r="E391" s="4"/>
      <c r="F391" s="4"/>
      <c r="N391" s="4"/>
    </row>
    <row r="392">
      <c r="E392" s="4"/>
      <c r="F392" s="4"/>
      <c r="N392" s="4"/>
    </row>
    <row r="393">
      <c r="E393" s="4"/>
      <c r="F393" s="4"/>
      <c r="N393" s="4"/>
    </row>
    <row r="394">
      <c r="E394" s="4"/>
      <c r="F394" s="4"/>
      <c r="N394" s="4"/>
    </row>
    <row r="395">
      <c r="E395" s="4"/>
      <c r="F395" s="4"/>
      <c r="N395" s="4"/>
    </row>
    <row r="396">
      <c r="E396" s="4"/>
      <c r="F396" s="4"/>
      <c r="N396" s="4"/>
    </row>
    <row r="397">
      <c r="E397" s="4"/>
      <c r="F397" s="4"/>
      <c r="N397" s="4"/>
    </row>
    <row r="398">
      <c r="E398" s="4"/>
      <c r="F398" s="4"/>
      <c r="N398" s="4"/>
    </row>
    <row r="399">
      <c r="E399" s="4"/>
      <c r="F399" s="4"/>
      <c r="N399" s="4"/>
    </row>
    <row r="400">
      <c r="E400" s="4"/>
      <c r="F400" s="4"/>
      <c r="N400" s="4"/>
    </row>
    <row r="401">
      <c r="E401" s="4"/>
      <c r="F401" s="4"/>
      <c r="N401" s="4"/>
    </row>
    <row r="402">
      <c r="E402" s="4"/>
      <c r="F402" s="4"/>
      <c r="N402" s="4"/>
    </row>
    <row r="403">
      <c r="E403" s="4"/>
      <c r="F403" s="4"/>
      <c r="N403" s="4"/>
    </row>
    <row r="404">
      <c r="E404" s="4"/>
      <c r="F404" s="4"/>
      <c r="N404" s="4"/>
    </row>
    <row r="405">
      <c r="E405" s="4"/>
      <c r="F405" s="4"/>
      <c r="N405" s="4"/>
    </row>
    <row r="406">
      <c r="E406" s="4"/>
      <c r="F406" s="4"/>
      <c r="N406" s="4"/>
    </row>
    <row r="407">
      <c r="E407" s="4"/>
      <c r="F407" s="4"/>
      <c r="N407" s="4"/>
    </row>
    <row r="408">
      <c r="E408" s="4"/>
      <c r="F408" s="4"/>
      <c r="N408" s="4"/>
    </row>
    <row r="409">
      <c r="E409" s="4"/>
      <c r="F409" s="4"/>
      <c r="N409" s="4"/>
    </row>
    <row r="410">
      <c r="E410" s="4"/>
      <c r="F410" s="4"/>
      <c r="N410" s="4"/>
    </row>
    <row r="411">
      <c r="E411" s="4"/>
      <c r="F411" s="4"/>
      <c r="N411" s="4"/>
    </row>
    <row r="412">
      <c r="E412" s="4"/>
      <c r="F412" s="4"/>
      <c r="N412" s="4"/>
    </row>
    <row r="413">
      <c r="E413" s="4"/>
      <c r="F413" s="4"/>
      <c r="N413" s="4"/>
    </row>
    <row r="414">
      <c r="E414" s="4"/>
      <c r="F414" s="4"/>
      <c r="N414" s="4"/>
    </row>
    <row r="415">
      <c r="E415" s="4"/>
      <c r="F415" s="4"/>
      <c r="N415" s="4"/>
    </row>
    <row r="416">
      <c r="E416" s="4"/>
      <c r="F416" s="4"/>
      <c r="N416" s="4"/>
    </row>
    <row r="417">
      <c r="E417" s="4"/>
      <c r="F417" s="4"/>
      <c r="N417" s="4"/>
    </row>
    <row r="418">
      <c r="E418" s="4"/>
      <c r="F418" s="4"/>
      <c r="N418" s="4"/>
    </row>
    <row r="419">
      <c r="E419" s="4"/>
      <c r="F419" s="4"/>
      <c r="N419" s="4"/>
    </row>
    <row r="420">
      <c r="E420" s="4"/>
      <c r="F420" s="4"/>
      <c r="N420" s="4"/>
    </row>
    <row r="421">
      <c r="E421" s="4"/>
      <c r="F421" s="4"/>
      <c r="N421" s="4"/>
    </row>
    <row r="422">
      <c r="E422" s="4"/>
      <c r="F422" s="4"/>
      <c r="N422" s="4"/>
    </row>
    <row r="423">
      <c r="E423" s="4"/>
      <c r="F423" s="4"/>
      <c r="N423" s="4"/>
    </row>
    <row r="424">
      <c r="E424" s="4"/>
      <c r="F424" s="4"/>
      <c r="N424" s="4"/>
    </row>
    <row r="425">
      <c r="E425" s="4"/>
      <c r="F425" s="4"/>
      <c r="N425" s="4"/>
    </row>
    <row r="426">
      <c r="E426" s="4"/>
      <c r="F426" s="4"/>
      <c r="N426" s="4"/>
    </row>
    <row r="427">
      <c r="E427" s="4"/>
      <c r="F427" s="4"/>
      <c r="N427" s="4"/>
    </row>
    <row r="428">
      <c r="E428" s="4"/>
      <c r="F428" s="4"/>
      <c r="N428" s="4"/>
    </row>
    <row r="429">
      <c r="E429" s="4"/>
      <c r="F429" s="4"/>
      <c r="N429" s="4"/>
    </row>
    <row r="430">
      <c r="E430" s="4"/>
      <c r="F430" s="4"/>
      <c r="N430" s="4"/>
    </row>
    <row r="431">
      <c r="E431" s="4"/>
      <c r="F431" s="4"/>
      <c r="N431" s="4"/>
    </row>
    <row r="432">
      <c r="E432" s="4"/>
      <c r="F432" s="4"/>
      <c r="N432" s="4"/>
    </row>
    <row r="433">
      <c r="E433" s="4"/>
      <c r="F433" s="4"/>
      <c r="N433" s="4"/>
    </row>
    <row r="434">
      <c r="E434" s="4"/>
      <c r="F434" s="4"/>
      <c r="N434" s="4"/>
    </row>
    <row r="435">
      <c r="E435" s="4"/>
      <c r="F435" s="4"/>
      <c r="N435" s="4"/>
    </row>
    <row r="436">
      <c r="E436" s="4"/>
      <c r="F436" s="4"/>
      <c r="N436" s="4"/>
    </row>
    <row r="437">
      <c r="E437" s="4"/>
      <c r="F437" s="4"/>
      <c r="N437" s="4"/>
    </row>
    <row r="438">
      <c r="E438" s="4"/>
      <c r="F438" s="4"/>
      <c r="N438" s="4"/>
    </row>
    <row r="439">
      <c r="E439" s="4"/>
      <c r="F439" s="4"/>
      <c r="N439" s="4"/>
    </row>
    <row r="440">
      <c r="E440" s="4"/>
      <c r="F440" s="4"/>
      <c r="N440" s="4"/>
    </row>
    <row r="441">
      <c r="E441" s="4"/>
      <c r="F441" s="4"/>
      <c r="N441" s="4"/>
    </row>
    <row r="442">
      <c r="E442" s="4"/>
      <c r="F442" s="4"/>
      <c r="N442" s="4"/>
    </row>
    <row r="443">
      <c r="E443" s="4"/>
      <c r="F443" s="4"/>
      <c r="N443" s="4"/>
    </row>
    <row r="444">
      <c r="E444" s="4"/>
      <c r="F444" s="4"/>
      <c r="N444" s="4"/>
    </row>
    <row r="445">
      <c r="E445" s="4"/>
      <c r="F445" s="4"/>
      <c r="N445" s="4"/>
    </row>
    <row r="446">
      <c r="E446" s="4"/>
      <c r="F446" s="4"/>
      <c r="N446" s="4"/>
    </row>
    <row r="447">
      <c r="E447" s="4"/>
      <c r="F447" s="4"/>
      <c r="N447" s="4"/>
    </row>
    <row r="448">
      <c r="E448" s="4"/>
      <c r="F448" s="4"/>
      <c r="N448" s="4"/>
    </row>
    <row r="449">
      <c r="E449" s="4"/>
      <c r="F449" s="4"/>
      <c r="N449" s="4"/>
    </row>
    <row r="450">
      <c r="E450" s="4"/>
      <c r="F450" s="4"/>
      <c r="N450" s="4"/>
    </row>
    <row r="451">
      <c r="E451" s="4"/>
      <c r="F451" s="4"/>
      <c r="N451" s="4"/>
    </row>
    <row r="452">
      <c r="E452" s="4"/>
      <c r="F452" s="4"/>
      <c r="N452" s="4"/>
    </row>
    <row r="453">
      <c r="E453" s="4"/>
      <c r="F453" s="4"/>
      <c r="N453" s="4"/>
    </row>
    <row r="454">
      <c r="E454" s="4"/>
      <c r="F454" s="4"/>
      <c r="N454" s="4"/>
    </row>
    <row r="455">
      <c r="E455" s="4"/>
      <c r="F455" s="4"/>
      <c r="N455" s="4"/>
    </row>
    <row r="456">
      <c r="E456" s="4"/>
      <c r="F456" s="4"/>
      <c r="N456" s="4"/>
    </row>
    <row r="457">
      <c r="E457" s="4"/>
      <c r="F457" s="4"/>
      <c r="N457" s="4"/>
    </row>
    <row r="458">
      <c r="E458" s="4"/>
      <c r="F458" s="4"/>
      <c r="N458" s="4"/>
    </row>
    <row r="459">
      <c r="E459" s="4"/>
      <c r="F459" s="4"/>
      <c r="N459" s="4"/>
    </row>
    <row r="460">
      <c r="E460" s="4"/>
      <c r="F460" s="4"/>
      <c r="N460" s="4"/>
    </row>
    <row r="461">
      <c r="E461" s="4"/>
      <c r="F461" s="4"/>
      <c r="N461" s="4"/>
    </row>
    <row r="462">
      <c r="E462" s="4"/>
      <c r="F462" s="4"/>
      <c r="N462" s="4"/>
    </row>
    <row r="463">
      <c r="E463" s="4"/>
      <c r="F463" s="4"/>
      <c r="N463" s="4"/>
    </row>
    <row r="464">
      <c r="E464" s="4"/>
      <c r="F464" s="4"/>
      <c r="N464" s="4"/>
    </row>
    <row r="465">
      <c r="E465" s="4"/>
      <c r="F465" s="4"/>
      <c r="N465" s="4"/>
    </row>
    <row r="466">
      <c r="E466" s="4"/>
      <c r="F466" s="4"/>
      <c r="N466" s="4"/>
    </row>
    <row r="467">
      <c r="E467" s="4"/>
      <c r="F467" s="4"/>
      <c r="N467" s="4"/>
    </row>
    <row r="468">
      <c r="E468" s="4"/>
      <c r="F468" s="4"/>
      <c r="N468" s="4"/>
    </row>
    <row r="469">
      <c r="E469" s="4"/>
      <c r="F469" s="4"/>
      <c r="N469" s="4"/>
    </row>
    <row r="470">
      <c r="E470" s="4"/>
      <c r="F470" s="4"/>
      <c r="N470" s="4"/>
    </row>
    <row r="471">
      <c r="E471" s="4"/>
      <c r="F471" s="4"/>
      <c r="N471" s="4"/>
    </row>
    <row r="472">
      <c r="E472" s="4"/>
      <c r="F472" s="4"/>
      <c r="N472" s="4"/>
    </row>
    <row r="473">
      <c r="E473" s="4"/>
      <c r="F473" s="4"/>
      <c r="N473" s="4"/>
    </row>
    <row r="474">
      <c r="E474" s="4"/>
      <c r="F474" s="4"/>
      <c r="N474" s="4"/>
    </row>
    <row r="475">
      <c r="E475" s="4"/>
      <c r="F475" s="4"/>
      <c r="N475" s="4"/>
    </row>
    <row r="476">
      <c r="E476" s="4"/>
      <c r="F476" s="4"/>
      <c r="N476" s="4"/>
    </row>
    <row r="477">
      <c r="E477" s="4"/>
      <c r="F477" s="4"/>
      <c r="N477" s="4"/>
    </row>
    <row r="478">
      <c r="E478" s="4"/>
      <c r="F478" s="4"/>
      <c r="N478" s="4"/>
    </row>
    <row r="479">
      <c r="E479" s="4"/>
      <c r="F479" s="4"/>
      <c r="N479" s="4"/>
    </row>
    <row r="480">
      <c r="E480" s="4"/>
      <c r="F480" s="4"/>
      <c r="N480" s="4"/>
    </row>
    <row r="481">
      <c r="E481" s="4"/>
      <c r="F481" s="4"/>
      <c r="N481" s="4"/>
    </row>
    <row r="482">
      <c r="E482" s="4"/>
      <c r="F482" s="4"/>
      <c r="N482" s="4"/>
    </row>
    <row r="483">
      <c r="E483" s="4"/>
      <c r="F483" s="4"/>
      <c r="N483" s="4"/>
    </row>
    <row r="484">
      <c r="E484" s="4"/>
      <c r="F484" s="4"/>
      <c r="N484" s="4"/>
    </row>
    <row r="485">
      <c r="E485" s="4"/>
      <c r="F485" s="4"/>
      <c r="N485" s="4"/>
    </row>
    <row r="486">
      <c r="E486" s="4"/>
      <c r="F486" s="4"/>
      <c r="N486" s="4"/>
    </row>
    <row r="487">
      <c r="E487" s="4"/>
      <c r="F487" s="4"/>
      <c r="N487" s="4"/>
    </row>
    <row r="488">
      <c r="E488" s="4"/>
      <c r="F488" s="4"/>
      <c r="N488" s="4"/>
    </row>
    <row r="489">
      <c r="E489" s="4"/>
      <c r="F489" s="4"/>
      <c r="N489" s="4"/>
    </row>
    <row r="490">
      <c r="E490" s="4"/>
      <c r="F490" s="4"/>
      <c r="N490" s="4"/>
    </row>
    <row r="491">
      <c r="E491" s="4"/>
      <c r="F491" s="4"/>
      <c r="N491" s="4"/>
    </row>
    <row r="492">
      <c r="E492" s="4"/>
      <c r="F492" s="4"/>
      <c r="N492" s="4"/>
    </row>
    <row r="493">
      <c r="E493" s="4"/>
      <c r="F493" s="4"/>
      <c r="N493" s="4"/>
    </row>
    <row r="494">
      <c r="E494" s="4"/>
      <c r="F494" s="4"/>
      <c r="N494" s="4"/>
    </row>
    <row r="495">
      <c r="E495" s="4"/>
      <c r="F495" s="4"/>
      <c r="N495" s="4"/>
    </row>
    <row r="496">
      <c r="E496" s="4"/>
      <c r="F496" s="4"/>
      <c r="N496" s="4"/>
    </row>
    <row r="497">
      <c r="E497" s="4"/>
      <c r="F497" s="4"/>
      <c r="N497" s="4"/>
    </row>
    <row r="498">
      <c r="E498" s="4"/>
      <c r="F498" s="4"/>
      <c r="N498" s="4"/>
    </row>
    <row r="499">
      <c r="E499" s="4"/>
      <c r="F499" s="4"/>
      <c r="N499" s="4"/>
    </row>
    <row r="500">
      <c r="E500" s="4"/>
      <c r="F500" s="4"/>
      <c r="N500" s="4"/>
    </row>
    <row r="501">
      <c r="E501" s="4"/>
      <c r="F501" s="4"/>
      <c r="N501" s="4"/>
    </row>
    <row r="502">
      <c r="E502" s="4"/>
      <c r="F502" s="4"/>
      <c r="N502" s="4"/>
    </row>
    <row r="503">
      <c r="E503" s="4"/>
      <c r="F503" s="4"/>
      <c r="N503" s="4"/>
    </row>
    <row r="504">
      <c r="E504" s="4"/>
      <c r="F504" s="4"/>
      <c r="N504" s="4"/>
    </row>
    <row r="505">
      <c r="E505" s="4"/>
      <c r="F505" s="4"/>
      <c r="N505" s="4"/>
    </row>
    <row r="506">
      <c r="E506" s="4"/>
      <c r="F506" s="4"/>
      <c r="N506" s="4"/>
    </row>
    <row r="507">
      <c r="E507" s="4"/>
      <c r="F507" s="4"/>
      <c r="N507" s="4"/>
    </row>
    <row r="508">
      <c r="E508" s="4"/>
      <c r="F508" s="4"/>
      <c r="N508" s="4"/>
    </row>
    <row r="509">
      <c r="E509" s="4"/>
      <c r="F509" s="4"/>
      <c r="N509" s="4"/>
    </row>
    <row r="510">
      <c r="E510" s="4"/>
      <c r="F510" s="4"/>
      <c r="N510" s="4"/>
    </row>
    <row r="511">
      <c r="E511" s="4"/>
      <c r="F511" s="4"/>
      <c r="N511" s="4"/>
    </row>
    <row r="512">
      <c r="E512" s="4"/>
      <c r="F512" s="4"/>
      <c r="N512" s="4"/>
    </row>
    <row r="513">
      <c r="E513" s="4"/>
      <c r="F513" s="4"/>
      <c r="N513" s="4"/>
    </row>
    <row r="514">
      <c r="E514" s="4"/>
      <c r="F514" s="4"/>
      <c r="N514" s="4"/>
    </row>
    <row r="515">
      <c r="E515" s="4"/>
      <c r="F515" s="4"/>
      <c r="N515" s="4"/>
    </row>
    <row r="516">
      <c r="E516" s="4"/>
      <c r="F516" s="4"/>
      <c r="N516" s="4"/>
    </row>
    <row r="517">
      <c r="E517" s="4"/>
      <c r="F517" s="4"/>
      <c r="N517" s="4"/>
    </row>
    <row r="518">
      <c r="E518" s="4"/>
      <c r="F518" s="4"/>
      <c r="N518" s="4"/>
    </row>
    <row r="519">
      <c r="E519" s="4"/>
      <c r="F519" s="4"/>
      <c r="N519" s="4"/>
    </row>
    <row r="520">
      <c r="E520" s="4"/>
      <c r="F520" s="4"/>
      <c r="N520" s="4"/>
    </row>
    <row r="521">
      <c r="E521" s="4"/>
      <c r="F521" s="4"/>
      <c r="N521" s="4"/>
    </row>
    <row r="522">
      <c r="E522" s="4"/>
      <c r="F522" s="4"/>
      <c r="N522" s="4"/>
    </row>
    <row r="523">
      <c r="E523" s="4"/>
      <c r="F523" s="4"/>
      <c r="N523" s="4"/>
    </row>
    <row r="524">
      <c r="E524" s="4"/>
      <c r="F524" s="4"/>
      <c r="N524" s="4"/>
    </row>
    <row r="525">
      <c r="E525" s="4"/>
      <c r="F525" s="4"/>
      <c r="N525" s="4"/>
    </row>
    <row r="526">
      <c r="E526" s="4"/>
      <c r="F526" s="4"/>
      <c r="N526" s="4"/>
    </row>
    <row r="527">
      <c r="E527" s="4"/>
      <c r="F527" s="4"/>
      <c r="N527" s="4"/>
    </row>
    <row r="528">
      <c r="E528" s="4"/>
      <c r="F528" s="4"/>
      <c r="N528" s="4"/>
    </row>
    <row r="529">
      <c r="E529" s="4"/>
      <c r="F529" s="4"/>
      <c r="N529" s="4"/>
    </row>
    <row r="530">
      <c r="E530" s="4"/>
      <c r="F530" s="4"/>
      <c r="N530" s="4"/>
    </row>
    <row r="531">
      <c r="E531" s="4"/>
      <c r="F531" s="4"/>
      <c r="N531" s="4"/>
    </row>
    <row r="532">
      <c r="E532" s="4"/>
      <c r="F532" s="4"/>
      <c r="N532" s="4"/>
    </row>
    <row r="533">
      <c r="E533" s="4"/>
      <c r="F533" s="4"/>
      <c r="N533" s="4"/>
    </row>
    <row r="534">
      <c r="E534" s="4"/>
      <c r="F534" s="4"/>
      <c r="N534" s="4"/>
    </row>
    <row r="535">
      <c r="E535" s="4"/>
      <c r="F535" s="4"/>
      <c r="N535" s="4"/>
    </row>
    <row r="536">
      <c r="E536" s="4"/>
      <c r="F536" s="4"/>
      <c r="N536" s="4"/>
    </row>
    <row r="537">
      <c r="E537" s="4"/>
      <c r="F537" s="4"/>
      <c r="N537" s="4"/>
    </row>
    <row r="538">
      <c r="E538" s="4"/>
      <c r="F538" s="4"/>
      <c r="N538" s="4"/>
    </row>
    <row r="539">
      <c r="E539" s="4"/>
      <c r="F539" s="4"/>
      <c r="N539" s="4"/>
    </row>
    <row r="540">
      <c r="E540" s="4"/>
      <c r="F540" s="4"/>
      <c r="N540" s="4"/>
    </row>
    <row r="541">
      <c r="E541" s="4"/>
      <c r="F541" s="4"/>
      <c r="N541" s="4"/>
    </row>
    <row r="542">
      <c r="E542" s="4"/>
      <c r="F542" s="4"/>
      <c r="N542" s="4"/>
    </row>
    <row r="543">
      <c r="E543" s="4"/>
      <c r="F543" s="4"/>
      <c r="N543" s="4"/>
    </row>
    <row r="544">
      <c r="E544" s="4"/>
      <c r="F544" s="4"/>
      <c r="N544" s="4"/>
    </row>
    <row r="545">
      <c r="E545" s="4"/>
      <c r="F545" s="4"/>
      <c r="N545" s="4"/>
    </row>
    <row r="546">
      <c r="E546" s="4"/>
      <c r="F546" s="4"/>
      <c r="N546" s="4"/>
    </row>
    <row r="547">
      <c r="E547" s="4"/>
      <c r="F547" s="4"/>
      <c r="N547" s="4"/>
    </row>
    <row r="548">
      <c r="E548" s="4"/>
      <c r="F548" s="4"/>
      <c r="N548" s="4"/>
    </row>
    <row r="549">
      <c r="E549" s="4"/>
      <c r="F549" s="4"/>
      <c r="N549" s="4"/>
    </row>
    <row r="550">
      <c r="E550" s="4"/>
      <c r="F550" s="4"/>
      <c r="N550" s="4"/>
    </row>
    <row r="551">
      <c r="E551" s="4"/>
      <c r="F551" s="4"/>
      <c r="N551" s="4"/>
    </row>
    <row r="552">
      <c r="E552" s="4"/>
      <c r="F552" s="4"/>
      <c r="N552" s="4"/>
    </row>
    <row r="553">
      <c r="E553" s="4"/>
      <c r="F553" s="4"/>
      <c r="N553" s="4"/>
    </row>
    <row r="554">
      <c r="E554" s="4"/>
      <c r="F554" s="4"/>
      <c r="N554" s="4"/>
    </row>
    <row r="555">
      <c r="E555" s="4"/>
      <c r="F555" s="4"/>
      <c r="N555" s="4"/>
    </row>
    <row r="556">
      <c r="E556" s="4"/>
      <c r="F556" s="4"/>
      <c r="N556" s="4"/>
    </row>
    <row r="557">
      <c r="E557" s="4"/>
      <c r="F557" s="4"/>
      <c r="N557" s="4"/>
    </row>
    <row r="558">
      <c r="E558" s="4"/>
      <c r="F558" s="4"/>
      <c r="N558" s="4"/>
    </row>
    <row r="559">
      <c r="E559" s="4"/>
      <c r="F559" s="4"/>
      <c r="N559" s="4"/>
    </row>
    <row r="560">
      <c r="E560" s="4"/>
      <c r="F560" s="4"/>
      <c r="N560" s="4"/>
    </row>
    <row r="561">
      <c r="E561" s="4"/>
      <c r="F561" s="4"/>
      <c r="N561" s="4"/>
    </row>
    <row r="562">
      <c r="E562" s="4"/>
      <c r="F562" s="4"/>
      <c r="N562" s="4"/>
    </row>
    <row r="563">
      <c r="E563" s="4"/>
      <c r="F563" s="4"/>
      <c r="N563" s="4"/>
    </row>
    <row r="564">
      <c r="E564" s="4"/>
      <c r="F564" s="4"/>
      <c r="N564" s="4"/>
    </row>
    <row r="565">
      <c r="E565" s="4"/>
      <c r="F565" s="4"/>
      <c r="N565" s="4"/>
    </row>
    <row r="566">
      <c r="E566" s="4"/>
      <c r="F566" s="4"/>
      <c r="N566" s="4"/>
    </row>
    <row r="567">
      <c r="E567" s="4"/>
      <c r="F567" s="4"/>
      <c r="N567" s="4"/>
    </row>
    <row r="568">
      <c r="E568" s="4"/>
      <c r="F568" s="4"/>
      <c r="N568" s="4"/>
    </row>
    <row r="569">
      <c r="E569" s="4"/>
      <c r="F569" s="4"/>
      <c r="N569" s="4"/>
    </row>
    <row r="570">
      <c r="E570" s="4"/>
      <c r="F570" s="4"/>
      <c r="N570" s="4"/>
    </row>
    <row r="571">
      <c r="E571" s="4"/>
      <c r="F571" s="4"/>
      <c r="N571" s="4"/>
    </row>
    <row r="572">
      <c r="E572" s="4"/>
      <c r="F572" s="4"/>
      <c r="N572" s="4"/>
    </row>
    <row r="573">
      <c r="E573" s="4"/>
      <c r="F573" s="4"/>
      <c r="N573" s="4"/>
    </row>
    <row r="574">
      <c r="E574" s="4"/>
      <c r="F574" s="4"/>
      <c r="N574" s="4"/>
    </row>
    <row r="575">
      <c r="E575" s="4"/>
      <c r="F575" s="4"/>
      <c r="N575" s="4"/>
    </row>
    <row r="576">
      <c r="E576" s="4"/>
      <c r="F576" s="4"/>
      <c r="N576" s="4"/>
    </row>
    <row r="577">
      <c r="E577" s="4"/>
      <c r="F577" s="4"/>
      <c r="N577" s="4"/>
    </row>
    <row r="578">
      <c r="E578" s="4"/>
      <c r="F578" s="4"/>
      <c r="N578" s="4"/>
    </row>
    <row r="579">
      <c r="E579" s="4"/>
      <c r="F579" s="4"/>
      <c r="N579" s="4"/>
    </row>
    <row r="580">
      <c r="E580" s="4"/>
      <c r="F580" s="4"/>
      <c r="N580" s="4"/>
    </row>
    <row r="581">
      <c r="E581" s="4"/>
      <c r="F581" s="4"/>
      <c r="N581" s="4"/>
    </row>
    <row r="582">
      <c r="E582" s="4"/>
      <c r="F582" s="4"/>
      <c r="N582" s="4"/>
    </row>
    <row r="583">
      <c r="E583" s="4"/>
      <c r="F583" s="4"/>
      <c r="N583" s="4"/>
    </row>
    <row r="584">
      <c r="E584" s="4"/>
      <c r="F584" s="4"/>
      <c r="N584" s="4"/>
    </row>
    <row r="585">
      <c r="E585" s="4"/>
      <c r="F585" s="4"/>
      <c r="N585" s="4"/>
    </row>
    <row r="586">
      <c r="E586" s="4"/>
      <c r="F586" s="4"/>
      <c r="N586" s="4"/>
    </row>
    <row r="587">
      <c r="E587" s="4"/>
      <c r="F587" s="4"/>
      <c r="N587" s="4"/>
    </row>
    <row r="588">
      <c r="E588" s="4"/>
      <c r="F588" s="4"/>
      <c r="N588" s="4"/>
    </row>
    <row r="589">
      <c r="E589" s="4"/>
      <c r="F589" s="4"/>
      <c r="N589" s="4"/>
    </row>
    <row r="590">
      <c r="E590" s="4"/>
      <c r="F590" s="4"/>
      <c r="N590" s="4"/>
    </row>
    <row r="591">
      <c r="E591" s="4"/>
      <c r="F591" s="4"/>
      <c r="N591" s="4"/>
    </row>
    <row r="592">
      <c r="E592" s="4"/>
      <c r="F592" s="4"/>
      <c r="N592" s="4"/>
    </row>
    <row r="593">
      <c r="E593" s="4"/>
      <c r="F593" s="4"/>
      <c r="N593" s="4"/>
    </row>
    <row r="594">
      <c r="E594" s="4"/>
      <c r="F594" s="4"/>
      <c r="N594" s="4"/>
    </row>
    <row r="595">
      <c r="E595" s="4"/>
      <c r="F595" s="4"/>
      <c r="N595" s="4"/>
    </row>
    <row r="596">
      <c r="E596" s="4"/>
      <c r="F596" s="4"/>
      <c r="N596" s="4"/>
    </row>
    <row r="597">
      <c r="E597" s="4"/>
      <c r="F597" s="4"/>
      <c r="N597" s="4"/>
    </row>
    <row r="598">
      <c r="E598" s="4"/>
      <c r="F598" s="4"/>
      <c r="N598" s="4"/>
    </row>
    <row r="599">
      <c r="E599" s="4"/>
      <c r="F599" s="4"/>
      <c r="N599" s="4"/>
    </row>
    <row r="600">
      <c r="E600" s="4"/>
      <c r="F600" s="4"/>
      <c r="N600" s="4"/>
    </row>
    <row r="601">
      <c r="E601" s="4"/>
      <c r="F601" s="4"/>
      <c r="N601" s="4"/>
    </row>
    <row r="602">
      <c r="E602" s="4"/>
      <c r="F602" s="4"/>
      <c r="N602" s="4"/>
    </row>
    <row r="603">
      <c r="E603" s="4"/>
      <c r="F603" s="4"/>
      <c r="N603" s="4"/>
    </row>
    <row r="604">
      <c r="E604" s="4"/>
      <c r="F604" s="4"/>
      <c r="N604" s="4"/>
    </row>
    <row r="605">
      <c r="E605" s="4"/>
      <c r="F605" s="4"/>
      <c r="N605" s="4"/>
    </row>
    <row r="606">
      <c r="E606" s="4"/>
      <c r="F606" s="4"/>
      <c r="N606" s="4"/>
    </row>
    <row r="607">
      <c r="E607" s="4"/>
      <c r="F607" s="4"/>
      <c r="N607" s="4"/>
    </row>
    <row r="608">
      <c r="E608" s="4"/>
      <c r="F608" s="4"/>
      <c r="N608" s="4"/>
    </row>
    <row r="609">
      <c r="E609" s="4"/>
      <c r="F609" s="4"/>
      <c r="N609" s="4"/>
    </row>
    <row r="610">
      <c r="E610" s="4"/>
      <c r="F610" s="4"/>
      <c r="N610" s="4"/>
    </row>
    <row r="611">
      <c r="E611" s="4"/>
      <c r="F611" s="4"/>
      <c r="N611" s="4"/>
    </row>
    <row r="612">
      <c r="E612" s="4"/>
      <c r="F612" s="4"/>
      <c r="N612" s="4"/>
    </row>
    <row r="613">
      <c r="E613" s="4"/>
      <c r="F613" s="4"/>
      <c r="N613" s="4"/>
    </row>
    <row r="614">
      <c r="E614" s="4"/>
      <c r="F614" s="4"/>
      <c r="N614" s="4"/>
    </row>
    <row r="615">
      <c r="E615" s="4"/>
      <c r="F615" s="4"/>
      <c r="N615" s="4"/>
    </row>
    <row r="616">
      <c r="E616" s="4"/>
      <c r="F616" s="4"/>
      <c r="N616" s="4"/>
    </row>
    <row r="617">
      <c r="E617" s="4"/>
      <c r="F617" s="4"/>
      <c r="N617" s="4"/>
    </row>
    <row r="618">
      <c r="E618" s="4"/>
      <c r="F618" s="4"/>
      <c r="N618" s="4"/>
    </row>
    <row r="619">
      <c r="E619" s="4"/>
      <c r="F619" s="4"/>
      <c r="N619" s="4"/>
    </row>
    <row r="620">
      <c r="E620" s="4"/>
      <c r="F620" s="4"/>
      <c r="N620" s="4"/>
    </row>
    <row r="621">
      <c r="E621" s="4"/>
      <c r="F621" s="4"/>
      <c r="N621" s="4"/>
    </row>
    <row r="622">
      <c r="E622" s="4"/>
      <c r="F622" s="4"/>
      <c r="N622" s="4"/>
    </row>
    <row r="623">
      <c r="E623" s="4"/>
      <c r="F623" s="4"/>
      <c r="N623" s="4"/>
    </row>
    <row r="624">
      <c r="E624" s="4"/>
      <c r="F624" s="4"/>
      <c r="N624" s="4"/>
    </row>
    <row r="625">
      <c r="E625" s="4"/>
      <c r="F625" s="4"/>
      <c r="N625" s="4"/>
    </row>
    <row r="626">
      <c r="E626" s="4"/>
      <c r="F626" s="4"/>
      <c r="N626" s="4"/>
    </row>
    <row r="627">
      <c r="E627" s="4"/>
      <c r="F627" s="4"/>
      <c r="N627" s="4"/>
    </row>
    <row r="628">
      <c r="E628" s="4"/>
      <c r="F628" s="4"/>
      <c r="N628" s="4"/>
    </row>
    <row r="629">
      <c r="E629" s="4"/>
      <c r="F629" s="4"/>
      <c r="N629" s="4"/>
    </row>
    <row r="630">
      <c r="E630" s="4"/>
      <c r="F630" s="4"/>
      <c r="N630" s="4"/>
    </row>
    <row r="631">
      <c r="E631" s="4"/>
      <c r="F631" s="4"/>
      <c r="N631" s="4"/>
    </row>
    <row r="632">
      <c r="E632" s="4"/>
      <c r="F632" s="4"/>
      <c r="N632" s="4"/>
    </row>
    <row r="633">
      <c r="E633" s="4"/>
      <c r="F633" s="4"/>
      <c r="N633" s="4"/>
    </row>
    <row r="634">
      <c r="E634" s="4"/>
      <c r="F634" s="4"/>
      <c r="N634" s="4"/>
    </row>
    <row r="635">
      <c r="E635" s="4"/>
      <c r="F635" s="4"/>
      <c r="N635" s="4"/>
    </row>
    <row r="636">
      <c r="E636" s="4"/>
      <c r="F636" s="4"/>
      <c r="N636" s="4"/>
    </row>
    <row r="637">
      <c r="E637" s="4"/>
      <c r="F637" s="4"/>
      <c r="N637" s="4"/>
    </row>
    <row r="638">
      <c r="E638" s="4"/>
      <c r="F638" s="4"/>
      <c r="N638" s="4"/>
    </row>
    <row r="639">
      <c r="E639" s="4"/>
      <c r="F639" s="4"/>
      <c r="N639" s="4"/>
    </row>
    <row r="640">
      <c r="E640" s="4"/>
      <c r="F640" s="4"/>
      <c r="N640" s="4"/>
    </row>
    <row r="641">
      <c r="E641" s="4"/>
      <c r="F641" s="4"/>
      <c r="N641" s="4"/>
    </row>
    <row r="642">
      <c r="E642" s="4"/>
      <c r="F642" s="4"/>
      <c r="N642" s="4"/>
    </row>
    <row r="643">
      <c r="E643" s="4"/>
      <c r="F643" s="4"/>
      <c r="N643" s="4"/>
    </row>
    <row r="644">
      <c r="E644" s="4"/>
      <c r="F644" s="4"/>
      <c r="N644" s="4"/>
    </row>
    <row r="645">
      <c r="E645" s="4"/>
      <c r="F645" s="4"/>
      <c r="N645" s="4"/>
    </row>
    <row r="646">
      <c r="E646" s="4"/>
      <c r="F646" s="4"/>
      <c r="N646" s="4"/>
    </row>
    <row r="647">
      <c r="E647" s="4"/>
      <c r="F647" s="4"/>
      <c r="N647" s="4"/>
    </row>
    <row r="648">
      <c r="E648" s="4"/>
      <c r="F648" s="4"/>
      <c r="N648" s="4"/>
    </row>
    <row r="649">
      <c r="E649" s="4"/>
      <c r="F649" s="4"/>
      <c r="N649" s="4"/>
    </row>
    <row r="650">
      <c r="E650" s="4"/>
      <c r="F650" s="4"/>
      <c r="N650" s="4"/>
    </row>
    <row r="651">
      <c r="E651" s="4"/>
      <c r="F651" s="4"/>
      <c r="N651" s="4"/>
    </row>
    <row r="652">
      <c r="E652" s="4"/>
      <c r="F652" s="4"/>
      <c r="N652" s="4"/>
    </row>
    <row r="653">
      <c r="E653" s="4"/>
      <c r="F653" s="4"/>
      <c r="N653" s="4"/>
    </row>
    <row r="654">
      <c r="E654" s="4"/>
      <c r="F654" s="4"/>
      <c r="N654" s="4"/>
    </row>
    <row r="655">
      <c r="E655" s="4"/>
      <c r="F655" s="4"/>
      <c r="N655" s="4"/>
    </row>
    <row r="656">
      <c r="E656" s="4"/>
      <c r="F656" s="4"/>
      <c r="N656" s="4"/>
    </row>
    <row r="657">
      <c r="E657" s="4"/>
      <c r="F657" s="4"/>
      <c r="N657" s="4"/>
    </row>
    <row r="658">
      <c r="E658" s="4"/>
      <c r="F658" s="4"/>
      <c r="N658" s="4"/>
    </row>
    <row r="659">
      <c r="E659" s="4"/>
      <c r="F659" s="4"/>
      <c r="N659" s="4"/>
    </row>
    <row r="660">
      <c r="E660" s="4"/>
      <c r="F660" s="4"/>
      <c r="N660" s="4"/>
    </row>
    <row r="661">
      <c r="E661" s="4"/>
      <c r="F661" s="4"/>
      <c r="N661" s="4"/>
    </row>
    <row r="662">
      <c r="E662" s="4"/>
      <c r="F662" s="4"/>
      <c r="N662" s="4"/>
    </row>
    <row r="663">
      <c r="E663" s="4"/>
      <c r="F663" s="4"/>
      <c r="N663" s="4"/>
    </row>
    <row r="664">
      <c r="E664" s="4"/>
      <c r="F664" s="4"/>
      <c r="N664" s="4"/>
    </row>
    <row r="665">
      <c r="E665" s="4"/>
      <c r="F665" s="4"/>
      <c r="N665" s="4"/>
    </row>
    <row r="666">
      <c r="E666" s="4"/>
      <c r="F666" s="4"/>
      <c r="N666" s="4"/>
    </row>
    <row r="667">
      <c r="E667" s="4"/>
      <c r="F667" s="4"/>
      <c r="N667" s="4"/>
    </row>
    <row r="668">
      <c r="E668" s="4"/>
      <c r="F668" s="4"/>
      <c r="N668" s="4"/>
    </row>
    <row r="669">
      <c r="E669" s="4"/>
      <c r="F669" s="4"/>
      <c r="N669" s="4"/>
    </row>
    <row r="670">
      <c r="E670" s="4"/>
      <c r="F670" s="4"/>
      <c r="N670" s="4"/>
    </row>
    <row r="671">
      <c r="E671" s="4"/>
      <c r="F671" s="4"/>
      <c r="N671" s="4"/>
    </row>
    <row r="672">
      <c r="E672" s="4"/>
      <c r="F672" s="4"/>
      <c r="N672" s="4"/>
    </row>
    <row r="673">
      <c r="E673" s="4"/>
      <c r="F673" s="4"/>
      <c r="N673" s="4"/>
    </row>
    <row r="674">
      <c r="E674" s="4"/>
      <c r="F674" s="4"/>
      <c r="N674" s="4"/>
    </row>
    <row r="675">
      <c r="E675" s="4"/>
      <c r="F675" s="4"/>
      <c r="N675" s="4"/>
    </row>
    <row r="676">
      <c r="E676" s="4"/>
      <c r="F676" s="4"/>
      <c r="N676" s="4"/>
    </row>
    <row r="677">
      <c r="E677" s="4"/>
      <c r="F677" s="4"/>
      <c r="N677" s="4"/>
    </row>
    <row r="678">
      <c r="E678" s="4"/>
      <c r="F678" s="4"/>
      <c r="N678" s="4"/>
    </row>
    <row r="679">
      <c r="E679" s="4"/>
      <c r="F679" s="4"/>
      <c r="N679" s="4"/>
    </row>
    <row r="680">
      <c r="E680" s="4"/>
      <c r="F680" s="4"/>
      <c r="N680" s="4"/>
    </row>
    <row r="681">
      <c r="E681" s="4"/>
      <c r="F681" s="4"/>
      <c r="N681" s="4"/>
    </row>
    <row r="682">
      <c r="E682" s="4"/>
      <c r="F682" s="4"/>
      <c r="N682" s="4"/>
    </row>
    <row r="683">
      <c r="E683" s="4"/>
      <c r="F683" s="4"/>
      <c r="N683" s="4"/>
    </row>
    <row r="684">
      <c r="E684" s="4"/>
      <c r="F684" s="4"/>
      <c r="N684" s="4"/>
    </row>
    <row r="685">
      <c r="E685" s="4"/>
      <c r="F685" s="4"/>
      <c r="N685" s="4"/>
    </row>
    <row r="686">
      <c r="E686" s="4"/>
      <c r="F686" s="4"/>
      <c r="N686" s="4"/>
    </row>
    <row r="687">
      <c r="E687" s="4"/>
      <c r="F687" s="4"/>
      <c r="N687" s="4"/>
    </row>
    <row r="688">
      <c r="E688" s="4"/>
      <c r="F688" s="4"/>
      <c r="N688" s="4"/>
    </row>
    <row r="689">
      <c r="E689" s="4"/>
      <c r="F689" s="4"/>
      <c r="N689" s="4"/>
    </row>
    <row r="690">
      <c r="E690" s="4"/>
      <c r="F690" s="4"/>
      <c r="N690" s="4"/>
    </row>
    <row r="691">
      <c r="E691" s="4"/>
      <c r="F691" s="4"/>
      <c r="N691" s="4"/>
    </row>
    <row r="692">
      <c r="E692" s="4"/>
      <c r="F692" s="4"/>
      <c r="N692" s="4"/>
    </row>
    <row r="693">
      <c r="E693" s="4"/>
      <c r="F693" s="4"/>
      <c r="N693" s="4"/>
    </row>
    <row r="694">
      <c r="E694" s="4"/>
      <c r="F694" s="4"/>
      <c r="N694" s="4"/>
    </row>
    <row r="695">
      <c r="E695" s="4"/>
      <c r="F695" s="4"/>
      <c r="N695" s="4"/>
    </row>
    <row r="696">
      <c r="E696" s="4"/>
      <c r="F696" s="4"/>
      <c r="N696" s="4"/>
    </row>
    <row r="697">
      <c r="E697" s="4"/>
      <c r="F697" s="4"/>
      <c r="N697" s="4"/>
    </row>
    <row r="698">
      <c r="E698" s="4"/>
      <c r="F698" s="4"/>
      <c r="N698" s="4"/>
    </row>
    <row r="699">
      <c r="E699" s="4"/>
      <c r="F699" s="4"/>
      <c r="N699" s="4"/>
    </row>
    <row r="700">
      <c r="E700" s="4"/>
      <c r="F700" s="4"/>
      <c r="N700" s="4"/>
    </row>
    <row r="701">
      <c r="E701" s="4"/>
      <c r="F701" s="4"/>
      <c r="N701" s="4"/>
    </row>
    <row r="702">
      <c r="E702" s="4"/>
      <c r="F702" s="4"/>
      <c r="N702" s="4"/>
    </row>
    <row r="703">
      <c r="E703" s="4"/>
      <c r="F703" s="4"/>
      <c r="N703" s="4"/>
    </row>
    <row r="704">
      <c r="E704" s="4"/>
      <c r="F704" s="4"/>
      <c r="N704" s="4"/>
    </row>
    <row r="705">
      <c r="E705" s="4"/>
      <c r="F705" s="4"/>
      <c r="N705" s="4"/>
    </row>
    <row r="706">
      <c r="E706" s="4"/>
      <c r="F706" s="4"/>
      <c r="N706" s="4"/>
    </row>
    <row r="707">
      <c r="E707" s="4"/>
      <c r="F707" s="4"/>
      <c r="N707" s="4"/>
    </row>
    <row r="708">
      <c r="E708" s="4"/>
      <c r="F708" s="4"/>
      <c r="N708" s="4"/>
    </row>
    <row r="709">
      <c r="E709" s="4"/>
      <c r="F709" s="4"/>
      <c r="N709" s="4"/>
    </row>
    <row r="710">
      <c r="E710" s="4"/>
      <c r="F710" s="4"/>
      <c r="N710" s="4"/>
    </row>
    <row r="711">
      <c r="E711" s="4"/>
      <c r="F711" s="4"/>
      <c r="N711" s="4"/>
    </row>
    <row r="712">
      <c r="E712" s="4"/>
      <c r="F712" s="4"/>
      <c r="N712" s="4"/>
    </row>
    <row r="713">
      <c r="E713" s="4"/>
      <c r="F713" s="4"/>
      <c r="N713" s="4"/>
    </row>
    <row r="714">
      <c r="E714" s="4"/>
      <c r="F714" s="4"/>
      <c r="N714" s="4"/>
    </row>
    <row r="715">
      <c r="E715" s="4"/>
      <c r="F715" s="4"/>
      <c r="N715" s="4"/>
    </row>
    <row r="716">
      <c r="E716" s="4"/>
      <c r="F716" s="4"/>
      <c r="N716" s="4"/>
    </row>
    <row r="717">
      <c r="E717" s="4"/>
      <c r="F717" s="4"/>
      <c r="N717" s="4"/>
    </row>
    <row r="718">
      <c r="E718" s="4"/>
      <c r="F718" s="4"/>
      <c r="N718" s="4"/>
    </row>
    <row r="719">
      <c r="E719" s="4"/>
      <c r="F719" s="4"/>
      <c r="N719" s="4"/>
    </row>
    <row r="720">
      <c r="E720" s="4"/>
      <c r="F720" s="4"/>
      <c r="N720" s="4"/>
    </row>
    <row r="721">
      <c r="E721" s="4"/>
      <c r="F721" s="4"/>
      <c r="N721" s="4"/>
    </row>
    <row r="722">
      <c r="E722" s="4"/>
      <c r="F722" s="4"/>
      <c r="N722" s="4"/>
    </row>
    <row r="723">
      <c r="E723" s="4"/>
      <c r="F723" s="4"/>
      <c r="N723" s="4"/>
    </row>
    <row r="724">
      <c r="E724" s="4"/>
      <c r="F724" s="4"/>
      <c r="N724" s="4"/>
    </row>
    <row r="725">
      <c r="E725" s="4"/>
      <c r="F725" s="4"/>
      <c r="N725" s="4"/>
    </row>
    <row r="726">
      <c r="E726" s="4"/>
      <c r="F726" s="4"/>
      <c r="N726" s="4"/>
    </row>
    <row r="727">
      <c r="E727" s="4"/>
      <c r="F727" s="4"/>
      <c r="N727" s="4"/>
    </row>
    <row r="728">
      <c r="E728" s="4"/>
      <c r="F728" s="4"/>
      <c r="N728" s="4"/>
    </row>
    <row r="729">
      <c r="E729" s="4"/>
      <c r="F729" s="4"/>
      <c r="N729" s="4"/>
    </row>
    <row r="730">
      <c r="E730" s="4"/>
      <c r="F730" s="4"/>
      <c r="N730" s="4"/>
    </row>
    <row r="731">
      <c r="E731" s="4"/>
      <c r="F731" s="4"/>
      <c r="N731" s="4"/>
    </row>
    <row r="732">
      <c r="E732" s="4"/>
      <c r="F732" s="4"/>
      <c r="N732" s="4"/>
    </row>
    <row r="733">
      <c r="E733" s="4"/>
      <c r="F733" s="4"/>
      <c r="N733" s="4"/>
    </row>
    <row r="734">
      <c r="E734" s="4"/>
      <c r="F734" s="4"/>
      <c r="N734" s="4"/>
    </row>
    <row r="735">
      <c r="E735" s="4"/>
      <c r="F735" s="4"/>
      <c r="N735" s="4"/>
    </row>
    <row r="736">
      <c r="E736" s="4"/>
      <c r="F736" s="4"/>
      <c r="N736" s="4"/>
    </row>
    <row r="737">
      <c r="E737" s="4"/>
      <c r="F737" s="4"/>
      <c r="N737" s="4"/>
    </row>
    <row r="738">
      <c r="E738" s="4"/>
      <c r="F738" s="4"/>
      <c r="N738" s="4"/>
    </row>
    <row r="739">
      <c r="E739" s="4"/>
      <c r="F739" s="4"/>
      <c r="N739" s="4"/>
    </row>
    <row r="740">
      <c r="E740" s="4"/>
      <c r="F740" s="4"/>
      <c r="N740" s="4"/>
    </row>
    <row r="741">
      <c r="E741" s="4"/>
      <c r="F741" s="4"/>
      <c r="N741" s="4"/>
    </row>
    <row r="742">
      <c r="E742" s="4"/>
      <c r="F742" s="4"/>
      <c r="N742" s="4"/>
    </row>
    <row r="743">
      <c r="E743" s="4"/>
      <c r="F743" s="4"/>
      <c r="N743" s="4"/>
    </row>
    <row r="744">
      <c r="E744" s="4"/>
      <c r="F744" s="4"/>
      <c r="N744" s="4"/>
    </row>
    <row r="745">
      <c r="E745" s="4"/>
      <c r="F745" s="4"/>
      <c r="N745" s="4"/>
    </row>
    <row r="746">
      <c r="E746" s="4"/>
      <c r="F746" s="4"/>
      <c r="N746" s="4"/>
    </row>
    <row r="747">
      <c r="E747" s="4"/>
      <c r="F747" s="4"/>
      <c r="N747" s="4"/>
    </row>
    <row r="748">
      <c r="E748" s="4"/>
      <c r="F748" s="4"/>
      <c r="N748" s="4"/>
    </row>
    <row r="749">
      <c r="E749" s="4"/>
      <c r="F749" s="4"/>
      <c r="N749" s="4"/>
    </row>
    <row r="750">
      <c r="E750" s="4"/>
      <c r="F750" s="4"/>
      <c r="N750" s="4"/>
    </row>
    <row r="751">
      <c r="E751" s="4"/>
      <c r="F751" s="4"/>
      <c r="N751" s="4"/>
    </row>
    <row r="752">
      <c r="E752" s="4"/>
      <c r="F752" s="4"/>
      <c r="N752" s="4"/>
    </row>
    <row r="753">
      <c r="E753" s="4"/>
      <c r="F753" s="4"/>
      <c r="N753" s="4"/>
    </row>
    <row r="754">
      <c r="E754" s="4"/>
      <c r="F754" s="4"/>
      <c r="N754" s="4"/>
    </row>
    <row r="755">
      <c r="E755" s="4"/>
      <c r="F755" s="4"/>
      <c r="N755" s="4"/>
    </row>
    <row r="756">
      <c r="E756" s="4"/>
      <c r="F756" s="4"/>
      <c r="N756" s="4"/>
    </row>
    <row r="757">
      <c r="E757" s="4"/>
      <c r="F757" s="4"/>
      <c r="N757" s="4"/>
    </row>
    <row r="758">
      <c r="E758" s="4"/>
      <c r="F758" s="4"/>
      <c r="N758" s="4"/>
    </row>
    <row r="759">
      <c r="E759" s="4"/>
      <c r="F759" s="4"/>
      <c r="N759" s="4"/>
    </row>
    <row r="760">
      <c r="E760" s="4"/>
      <c r="F760" s="4"/>
      <c r="N760" s="4"/>
    </row>
    <row r="761">
      <c r="E761" s="4"/>
      <c r="F761" s="4"/>
      <c r="N761" s="4"/>
    </row>
    <row r="762">
      <c r="E762" s="4"/>
      <c r="F762" s="4"/>
      <c r="N762" s="4"/>
    </row>
    <row r="763">
      <c r="E763" s="4"/>
      <c r="F763" s="4"/>
      <c r="N763" s="4"/>
    </row>
    <row r="764">
      <c r="E764" s="4"/>
      <c r="F764" s="4"/>
      <c r="N764" s="4"/>
    </row>
    <row r="765">
      <c r="E765" s="4"/>
      <c r="F765" s="4"/>
      <c r="N765" s="4"/>
    </row>
    <row r="766">
      <c r="E766" s="4"/>
      <c r="F766" s="4"/>
      <c r="N766" s="4"/>
    </row>
    <row r="767">
      <c r="E767" s="4"/>
      <c r="F767" s="4"/>
      <c r="N767" s="4"/>
    </row>
    <row r="768">
      <c r="E768" s="4"/>
      <c r="F768" s="4"/>
      <c r="N768" s="4"/>
    </row>
    <row r="769">
      <c r="E769" s="4"/>
      <c r="F769" s="4"/>
      <c r="N769" s="4"/>
    </row>
    <row r="770">
      <c r="E770" s="4"/>
      <c r="F770" s="4"/>
      <c r="N770" s="4"/>
    </row>
    <row r="771">
      <c r="E771" s="4"/>
      <c r="F771" s="4"/>
      <c r="N771" s="4"/>
    </row>
    <row r="772">
      <c r="E772" s="4"/>
      <c r="F772" s="4"/>
      <c r="N772" s="4"/>
    </row>
    <row r="773">
      <c r="E773" s="4"/>
      <c r="F773" s="4"/>
      <c r="N773" s="4"/>
    </row>
    <row r="774">
      <c r="E774" s="4"/>
      <c r="F774" s="4"/>
      <c r="N774" s="4"/>
    </row>
    <row r="775">
      <c r="E775" s="4"/>
      <c r="F775" s="4"/>
      <c r="N775" s="4"/>
    </row>
    <row r="776">
      <c r="E776" s="4"/>
      <c r="F776" s="4"/>
      <c r="N776" s="4"/>
    </row>
    <row r="777">
      <c r="E777" s="4"/>
      <c r="F777" s="4"/>
      <c r="N777" s="4"/>
    </row>
    <row r="778">
      <c r="E778" s="4"/>
      <c r="F778" s="4"/>
      <c r="N778" s="4"/>
    </row>
    <row r="779">
      <c r="E779" s="4"/>
      <c r="F779" s="4"/>
      <c r="N779" s="4"/>
    </row>
    <row r="780">
      <c r="E780" s="4"/>
      <c r="F780" s="4"/>
      <c r="N780" s="4"/>
    </row>
    <row r="781">
      <c r="E781" s="4"/>
      <c r="F781" s="4"/>
      <c r="N781" s="4"/>
    </row>
    <row r="782">
      <c r="E782" s="4"/>
      <c r="F782" s="4"/>
      <c r="N782" s="4"/>
    </row>
    <row r="783">
      <c r="E783" s="4"/>
      <c r="F783" s="4"/>
      <c r="N783" s="4"/>
    </row>
    <row r="784">
      <c r="E784" s="4"/>
      <c r="F784" s="4"/>
      <c r="N784" s="4"/>
    </row>
    <row r="785">
      <c r="E785" s="4"/>
      <c r="F785" s="4"/>
      <c r="N785" s="4"/>
    </row>
    <row r="786">
      <c r="E786" s="4"/>
      <c r="F786" s="4"/>
      <c r="N786" s="4"/>
    </row>
    <row r="787">
      <c r="E787" s="4"/>
      <c r="F787" s="4"/>
      <c r="N787" s="4"/>
    </row>
    <row r="788">
      <c r="E788" s="4"/>
      <c r="F788" s="4"/>
      <c r="N788" s="4"/>
    </row>
    <row r="789">
      <c r="E789" s="4"/>
      <c r="F789" s="4"/>
      <c r="N789" s="4"/>
    </row>
    <row r="790">
      <c r="E790" s="4"/>
      <c r="F790" s="4"/>
      <c r="N790" s="4"/>
    </row>
    <row r="791">
      <c r="E791" s="4"/>
      <c r="F791" s="4"/>
      <c r="N791" s="4"/>
    </row>
    <row r="792">
      <c r="E792" s="4"/>
      <c r="F792" s="4"/>
      <c r="N792" s="4"/>
    </row>
    <row r="793">
      <c r="E793" s="4"/>
      <c r="F793" s="4"/>
      <c r="N793" s="4"/>
    </row>
    <row r="794">
      <c r="E794" s="4"/>
      <c r="F794" s="4"/>
      <c r="N794" s="4"/>
    </row>
    <row r="795">
      <c r="E795" s="4"/>
      <c r="F795" s="4"/>
      <c r="N795" s="4"/>
    </row>
    <row r="796">
      <c r="E796" s="4"/>
      <c r="F796" s="4"/>
      <c r="N796" s="4"/>
    </row>
    <row r="797">
      <c r="E797" s="4"/>
      <c r="F797" s="4"/>
      <c r="N797" s="4"/>
    </row>
    <row r="798">
      <c r="E798" s="4"/>
      <c r="F798" s="4"/>
      <c r="N798" s="4"/>
    </row>
    <row r="799">
      <c r="E799" s="4"/>
      <c r="F799" s="4"/>
      <c r="N799" s="4"/>
    </row>
    <row r="800">
      <c r="E800" s="4"/>
      <c r="F800" s="4"/>
      <c r="N800" s="4"/>
    </row>
    <row r="801">
      <c r="E801" s="4"/>
      <c r="F801" s="4"/>
      <c r="N801" s="4"/>
    </row>
    <row r="802">
      <c r="E802" s="4"/>
      <c r="F802" s="4"/>
      <c r="N802" s="4"/>
    </row>
    <row r="803">
      <c r="E803" s="4"/>
      <c r="F803" s="4"/>
      <c r="N803" s="4"/>
    </row>
    <row r="804">
      <c r="E804" s="4"/>
      <c r="F804" s="4"/>
      <c r="N804" s="4"/>
    </row>
    <row r="805">
      <c r="E805" s="4"/>
      <c r="F805" s="4"/>
      <c r="N805" s="4"/>
    </row>
    <row r="806">
      <c r="E806" s="4"/>
      <c r="F806" s="4"/>
      <c r="N806" s="4"/>
    </row>
    <row r="807">
      <c r="E807" s="4"/>
      <c r="F807" s="4"/>
      <c r="N807" s="4"/>
    </row>
    <row r="808">
      <c r="E808" s="4"/>
      <c r="F808" s="4"/>
      <c r="N808" s="4"/>
    </row>
    <row r="809">
      <c r="E809" s="4"/>
      <c r="F809" s="4"/>
      <c r="N809" s="4"/>
    </row>
    <row r="810">
      <c r="E810" s="4"/>
      <c r="F810" s="4"/>
      <c r="N810" s="4"/>
    </row>
    <row r="811">
      <c r="E811" s="4"/>
      <c r="F811" s="4"/>
      <c r="N811" s="4"/>
    </row>
    <row r="812">
      <c r="E812" s="4"/>
      <c r="F812" s="4"/>
      <c r="N812" s="4"/>
    </row>
    <row r="813">
      <c r="E813" s="4"/>
      <c r="F813" s="4"/>
      <c r="N813" s="4"/>
    </row>
    <row r="814">
      <c r="E814" s="4"/>
      <c r="F814" s="4"/>
      <c r="N814" s="4"/>
    </row>
    <row r="815">
      <c r="E815" s="4"/>
      <c r="F815" s="4"/>
      <c r="N815" s="4"/>
    </row>
    <row r="816">
      <c r="E816" s="4"/>
      <c r="F816" s="4"/>
      <c r="N816" s="4"/>
    </row>
    <row r="817">
      <c r="E817" s="4"/>
      <c r="F817" s="4"/>
      <c r="N817" s="4"/>
    </row>
    <row r="818">
      <c r="E818" s="4"/>
      <c r="F818" s="4"/>
      <c r="N818" s="4"/>
    </row>
    <row r="819">
      <c r="E819" s="4"/>
      <c r="F819" s="4"/>
      <c r="N819" s="4"/>
    </row>
    <row r="820">
      <c r="E820" s="4"/>
      <c r="F820" s="4"/>
      <c r="N820" s="4"/>
    </row>
    <row r="821">
      <c r="E821" s="4"/>
      <c r="F821" s="4"/>
      <c r="N821" s="4"/>
    </row>
    <row r="822">
      <c r="E822" s="4"/>
      <c r="F822" s="4"/>
      <c r="N822" s="4"/>
    </row>
    <row r="823">
      <c r="E823" s="4"/>
      <c r="F823" s="4"/>
      <c r="N823" s="4"/>
    </row>
    <row r="824">
      <c r="E824" s="4"/>
      <c r="F824" s="4"/>
      <c r="N824" s="4"/>
    </row>
    <row r="825">
      <c r="E825" s="4"/>
      <c r="F825" s="4"/>
      <c r="N825" s="4"/>
    </row>
    <row r="826">
      <c r="E826" s="4"/>
      <c r="F826" s="4"/>
      <c r="N826" s="4"/>
    </row>
    <row r="827">
      <c r="E827" s="4"/>
      <c r="F827" s="4"/>
      <c r="N827" s="4"/>
    </row>
    <row r="828">
      <c r="E828" s="4"/>
      <c r="F828" s="4"/>
      <c r="N828" s="4"/>
    </row>
    <row r="829">
      <c r="E829" s="4"/>
      <c r="F829" s="4"/>
      <c r="N829" s="4"/>
    </row>
    <row r="830">
      <c r="E830" s="4"/>
      <c r="F830" s="4"/>
      <c r="N830" s="4"/>
    </row>
    <row r="831">
      <c r="E831" s="4"/>
      <c r="F831" s="4"/>
      <c r="N831" s="4"/>
    </row>
    <row r="832">
      <c r="E832" s="4"/>
      <c r="F832" s="4"/>
      <c r="N832" s="4"/>
    </row>
    <row r="833">
      <c r="E833" s="4"/>
      <c r="F833" s="4"/>
      <c r="N833" s="4"/>
    </row>
    <row r="834">
      <c r="E834" s="4"/>
      <c r="F834" s="4"/>
      <c r="N834" s="4"/>
    </row>
    <row r="835">
      <c r="E835" s="4"/>
      <c r="F835" s="4"/>
      <c r="N835" s="4"/>
    </row>
    <row r="836">
      <c r="E836" s="4"/>
      <c r="F836" s="4"/>
      <c r="N836" s="4"/>
    </row>
    <row r="837">
      <c r="E837" s="4"/>
      <c r="F837" s="4"/>
      <c r="N837" s="4"/>
    </row>
    <row r="838">
      <c r="E838" s="4"/>
      <c r="F838" s="4"/>
      <c r="N838" s="4"/>
    </row>
    <row r="839">
      <c r="E839" s="4"/>
      <c r="F839" s="4"/>
      <c r="N839" s="4"/>
    </row>
    <row r="840">
      <c r="E840" s="4"/>
      <c r="F840" s="4"/>
      <c r="N840" s="4"/>
    </row>
    <row r="841">
      <c r="E841" s="4"/>
      <c r="F841" s="4"/>
      <c r="N841" s="4"/>
    </row>
    <row r="842">
      <c r="E842" s="4"/>
      <c r="F842" s="4"/>
      <c r="N842" s="4"/>
    </row>
    <row r="843">
      <c r="E843" s="4"/>
      <c r="F843" s="4"/>
      <c r="N843" s="4"/>
    </row>
    <row r="844">
      <c r="E844" s="4"/>
      <c r="F844" s="4"/>
      <c r="N844" s="4"/>
    </row>
    <row r="845">
      <c r="E845" s="4"/>
      <c r="F845" s="4"/>
      <c r="N845" s="4"/>
    </row>
    <row r="846">
      <c r="E846" s="4"/>
      <c r="F846" s="4"/>
      <c r="N846" s="4"/>
    </row>
    <row r="847">
      <c r="E847" s="4"/>
      <c r="F847" s="4"/>
      <c r="N847" s="4"/>
    </row>
    <row r="848">
      <c r="E848" s="4"/>
      <c r="F848" s="4"/>
      <c r="N848" s="4"/>
    </row>
    <row r="849">
      <c r="E849" s="4"/>
      <c r="F849" s="4"/>
      <c r="N849" s="4"/>
    </row>
    <row r="850">
      <c r="E850" s="4"/>
      <c r="F850" s="4"/>
      <c r="N850" s="4"/>
    </row>
    <row r="851">
      <c r="E851" s="4"/>
      <c r="F851" s="4"/>
      <c r="N851" s="4"/>
    </row>
    <row r="852">
      <c r="E852" s="4"/>
      <c r="F852" s="4"/>
      <c r="N852" s="4"/>
    </row>
    <row r="853">
      <c r="E853" s="4"/>
      <c r="F853" s="4"/>
      <c r="N853" s="4"/>
    </row>
    <row r="854">
      <c r="E854" s="4"/>
      <c r="F854" s="4"/>
      <c r="N854" s="4"/>
    </row>
    <row r="855">
      <c r="E855" s="4"/>
      <c r="F855" s="4"/>
      <c r="N855" s="4"/>
    </row>
    <row r="856">
      <c r="E856" s="4"/>
      <c r="F856" s="4"/>
      <c r="N856" s="4"/>
    </row>
    <row r="857">
      <c r="E857" s="4"/>
      <c r="F857" s="4"/>
      <c r="N857" s="4"/>
    </row>
    <row r="858">
      <c r="E858" s="4"/>
      <c r="F858" s="4"/>
      <c r="N858" s="4"/>
    </row>
    <row r="859">
      <c r="E859" s="4"/>
      <c r="F859" s="4"/>
      <c r="N859" s="4"/>
    </row>
    <row r="860">
      <c r="E860" s="4"/>
      <c r="F860" s="4"/>
      <c r="N860" s="4"/>
    </row>
    <row r="861">
      <c r="E861" s="4"/>
      <c r="F861" s="4"/>
      <c r="N861" s="4"/>
    </row>
    <row r="862">
      <c r="E862" s="4"/>
      <c r="F862" s="4"/>
      <c r="N862" s="4"/>
    </row>
    <row r="863">
      <c r="E863" s="4"/>
      <c r="F863" s="4"/>
      <c r="N863" s="4"/>
    </row>
    <row r="864">
      <c r="E864" s="4"/>
      <c r="F864" s="4"/>
      <c r="N864" s="4"/>
    </row>
    <row r="865">
      <c r="E865" s="4"/>
      <c r="F865" s="4"/>
      <c r="N865" s="4"/>
    </row>
    <row r="866">
      <c r="E866" s="4"/>
      <c r="F866" s="4"/>
      <c r="N866" s="4"/>
    </row>
    <row r="867">
      <c r="E867" s="4"/>
      <c r="F867" s="4"/>
      <c r="N867" s="4"/>
    </row>
    <row r="868">
      <c r="E868" s="4"/>
      <c r="F868" s="4"/>
      <c r="N868" s="4"/>
    </row>
    <row r="869">
      <c r="E869" s="4"/>
      <c r="F869" s="4"/>
      <c r="N869" s="4"/>
    </row>
    <row r="870">
      <c r="E870" s="4"/>
      <c r="F870" s="4"/>
      <c r="N870" s="4"/>
    </row>
    <row r="871">
      <c r="E871" s="4"/>
      <c r="F871" s="4"/>
      <c r="N871" s="4"/>
    </row>
    <row r="872">
      <c r="E872" s="4"/>
      <c r="F872" s="4"/>
      <c r="N872" s="4"/>
    </row>
    <row r="873">
      <c r="E873" s="4"/>
      <c r="F873" s="4"/>
      <c r="N873" s="4"/>
    </row>
    <row r="874">
      <c r="E874" s="4"/>
      <c r="F874" s="4"/>
      <c r="N874" s="4"/>
    </row>
    <row r="875">
      <c r="E875" s="4"/>
      <c r="F875" s="4"/>
      <c r="N875" s="4"/>
    </row>
    <row r="876">
      <c r="E876" s="4"/>
      <c r="F876" s="4"/>
      <c r="N876" s="4"/>
    </row>
    <row r="877">
      <c r="E877" s="4"/>
      <c r="F877" s="4"/>
      <c r="N877" s="4"/>
    </row>
    <row r="878">
      <c r="E878" s="4"/>
      <c r="F878" s="4"/>
      <c r="N878" s="4"/>
    </row>
    <row r="879">
      <c r="E879" s="4"/>
      <c r="F879" s="4"/>
      <c r="N879" s="4"/>
    </row>
    <row r="880">
      <c r="E880" s="4"/>
      <c r="F880" s="4"/>
      <c r="N880" s="4"/>
    </row>
    <row r="881">
      <c r="E881" s="4"/>
      <c r="F881" s="4"/>
      <c r="N881" s="4"/>
    </row>
    <row r="882">
      <c r="E882" s="4"/>
      <c r="F882" s="4"/>
      <c r="N882" s="4"/>
    </row>
    <row r="883">
      <c r="E883" s="4"/>
      <c r="F883" s="4"/>
      <c r="N883" s="4"/>
    </row>
    <row r="884">
      <c r="E884" s="4"/>
      <c r="F884" s="4"/>
      <c r="N884" s="4"/>
    </row>
    <row r="885">
      <c r="E885" s="4"/>
      <c r="F885" s="4"/>
      <c r="N885" s="4"/>
    </row>
    <row r="886">
      <c r="E886" s="4"/>
      <c r="F886" s="4"/>
      <c r="N886" s="4"/>
    </row>
    <row r="887">
      <c r="E887" s="4"/>
      <c r="F887" s="4"/>
      <c r="N887" s="4"/>
    </row>
    <row r="888">
      <c r="E888" s="4"/>
      <c r="F888" s="4"/>
      <c r="N888" s="4"/>
    </row>
    <row r="889">
      <c r="E889" s="4"/>
      <c r="F889" s="4"/>
      <c r="N889" s="4"/>
    </row>
    <row r="890">
      <c r="E890" s="4"/>
      <c r="F890" s="4"/>
      <c r="N890" s="4"/>
    </row>
    <row r="891">
      <c r="E891" s="4"/>
      <c r="F891" s="4"/>
      <c r="N891" s="4"/>
    </row>
    <row r="892">
      <c r="E892" s="4"/>
      <c r="F892" s="4"/>
      <c r="N892" s="4"/>
    </row>
    <row r="893">
      <c r="E893" s="4"/>
      <c r="F893" s="4"/>
      <c r="N893" s="4"/>
    </row>
    <row r="894">
      <c r="E894" s="4"/>
      <c r="F894" s="4"/>
      <c r="N894" s="4"/>
    </row>
    <row r="895">
      <c r="E895" s="4"/>
      <c r="F895" s="4"/>
      <c r="N895" s="4"/>
    </row>
    <row r="896">
      <c r="E896" s="4"/>
      <c r="F896" s="4"/>
      <c r="N896" s="4"/>
    </row>
    <row r="897">
      <c r="E897" s="4"/>
      <c r="F897" s="4"/>
      <c r="N897" s="4"/>
    </row>
    <row r="898">
      <c r="E898" s="4"/>
      <c r="F898" s="4"/>
      <c r="N898" s="4"/>
    </row>
    <row r="899">
      <c r="E899" s="4"/>
      <c r="F899" s="4"/>
      <c r="N899" s="4"/>
    </row>
    <row r="900">
      <c r="E900" s="4"/>
      <c r="F900" s="4"/>
      <c r="N900" s="4"/>
    </row>
    <row r="901">
      <c r="E901" s="4"/>
      <c r="F901" s="4"/>
      <c r="N901" s="4"/>
    </row>
    <row r="902">
      <c r="E902" s="4"/>
      <c r="F902" s="4"/>
      <c r="N902" s="4"/>
    </row>
    <row r="903">
      <c r="E903" s="4"/>
      <c r="F903" s="4"/>
      <c r="N903" s="4"/>
    </row>
    <row r="904">
      <c r="E904" s="4"/>
      <c r="F904" s="4"/>
      <c r="N904" s="4"/>
    </row>
    <row r="905">
      <c r="E905" s="4"/>
      <c r="F905" s="4"/>
      <c r="N905" s="4"/>
    </row>
    <row r="906">
      <c r="E906" s="4"/>
      <c r="F906" s="4"/>
      <c r="N906" s="4"/>
    </row>
    <row r="907">
      <c r="E907" s="4"/>
      <c r="F907" s="4"/>
      <c r="N907" s="4"/>
    </row>
    <row r="908">
      <c r="E908" s="4"/>
      <c r="F908" s="4"/>
      <c r="N908" s="4"/>
    </row>
    <row r="909">
      <c r="E909" s="4"/>
      <c r="F909" s="4"/>
      <c r="N909" s="4"/>
    </row>
    <row r="910">
      <c r="E910" s="4"/>
      <c r="F910" s="4"/>
      <c r="N910" s="4"/>
    </row>
    <row r="911">
      <c r="E911" s="4"/>
      <c r="F911" s="4"/>
      <c r="N911" s="4"/>
    </row>
    <row r="912">
      <c r="E912" s="4"/>
      <c r="F912" s="4"/>
      <c r="N912" s="4"/>
    </row>
    <row r="913">
      <c r="E913" s="4"/>
      <c r="F913" s="4"/>
      <c r="N913" s="4"/>
    </row>
    <row r="914">
      <c r="E914" s="4"/>
      <c r="F914" s="4"/>
      <c r="N914" s="4"/>
    </row>
    <row r="915">
      <c r="E915" s="4"/>
      <c r="F915" s="4"/>
      <c r="N915" s="4"/>
    </row>
    <row r="916">
      <c r="E916" s="4"/>
      <c r="F916" s="4"/>
      <c r="N916" s="4"/>
    </row>
    <row r="917">
      <c r="E917" s="4"/>
      <c r="F917" s="4"/>
      <c r="N917" s="4"/>
    </row>
    <row r="918">
      <c r="E918" s="4"/>
      <c r="F918" s="4"/>
      <c r="N918" s="4"/>
    </row>
    <row r="919">
      <c r="E919" s="4"/>
      <c r="F919" s="4"/>
      <c r="N919" s="4"/>
    </row>
    <row r="920">
      <c r="E920" s="4"/>
      <c r="F920" s="4"/>
      <c r="N920" s="4"/>
    </row>
    <row r="921">
      <c r="E921" s="4"/>
      <c r="F921" s="4"/>
      <c r="N921" s="4"/>
    </row>
    <row r="922">
      <c r="E922" s="4"/>
      <c r="F922" s="4"/>
      <c r="N922" s="4"/>
    </row>
    <row r="923">
      <c r="E923" s="4"/>
      <c r="F923" s="4"/>
      <c r="N923" s="4"/>
    </row>
    <row r="924">
      <c r="E924" s="4"/>
      <c r="F924" s="4"/>
      <c r="N924" s="4"/>
    </row>
    <row r="925">
      <c r="E925" s="4"/>
      <c r="F925" s="4"/>
      <c r="N925" s="4"/>
    </row>
    <row r="926">
      <c r="E926" s="4"/>
      <c r="F926" s="4"/>
      <c r="N926" s="4"/>
    </row>
    <row r="927">
      <c r="E927" s="4"/>
      <c r="F927" s="4"/>
      <c r="N927" s="4"/>
    </row>
    <row r="928">
      <c r="E928" s="4"/>
      <c r="F928" s="4"/>
      <c r="N928" s="4"/>
    </row>
    <row r="929">
      <c r="E929" s="4"/>
      <c r="F929" s="4"/>
      <c r="N929" s="4"/>
    </row>
    <row r="930">
      <c r="E930" s="4"/>
      <c r="F930" s="4"/>
      <c r="N930" s="4"/>
    </row>
    <row r="931">
      <c r="E931" s="4"/>
      <c r="F931" s="4"/>
      <c r="N931" s="4"/>
    </row>
    <row r="932">
      <c r="E932" s="4"/>
      <c r="F932" s="4"/>
      <c r="N932" s="4"/>
    </row>
    <row r="933">
      <c r="E933" s="4"/>
      <c r="F933" s="4"/>
      <c r="N933" s="4"/>
    </row>
    <row r="934">
      <c r="E934" s="4"/>
      <c r="F934" s="4"/>
      <c r="N934" s="4"/>
    </row>
    <row r="935">
      <c r="E935" s="4"/>
      <c r="F935" s="4"/>
      <c r="N935" s="4"/>
    </row>
    <row r="936">
      <c r="E936" s="4"/>
      <c r="F936" s="4"/>
      <c r="N936" s="4"/>
    </row>
    <row r="937">
      <c r="E937" s="4"/>
      <c r="F937" s="4"/>
      <c r="N937" s="4"/>
    </row>
    <row r="938">
      <c r="E938" s="4"/>
      <c r="F938" s="4"/>
      <c r="N938" s="4"/>
    </row>
    <row r="939">
      <c r="E939" s="4"/>
      <c r="F939" s="4"/>
      <c r="N939" s="4"/>
    </row>
    <row r="940">
      <c r="E940" s="4"/>
      <c r="F940" s="4"/>
      <c r="N940" s="4"/>
    </row>
    <row r="941">
      <c r="E941" s="4"/>
      <c r="F941" s="4"/>
      <c r="N941" s="4"/>
    </row>
    <row r="942">
      <c r="E942" s="4"/>
      <c r="F942" s="4"/>
      <c r="N942" s="4"/>
    </row>
    <row r="943">
      <c r="E943" s="4"/>
      <c r="F943" s="4"/>
      <c r="N943" s="4"/>
    </row>
    <row r="944">
      <c r="E944" s="4"/>
      <c r="F944" s="4"/>
      <c r="N944" s="4"/>
    </row>
    <row r="945">
      <c r="E945" s="4"/>
      <c r="F945" s="4"/>
      <c r="N945" s="4"/>
    </row>
    <row r="946">
      <c r="E946" s="4"/>
      <c r="F946" s="4"/>
      <c r="N946" s="4"/>
    </row>
    <row r="947">
      <c r="E947" s="4"/>
      <c r="F947" s="4"/>
      <c r="N947" s="4"/>
    </row>
    <row r="948">
      <c r="E948" s="4"/>
      <c r="F948" s="4"/>
      <c r="N948" s="4"/>
    </row>
    <row r="949">
      <c r="E949" s="4"/>
      <c r="F949" s="4"/>
      <c r="N949" s="4"/>
    </row>
    <row r="950">
      <c r="E950" s="4"/>
      <c r="F950" s="4"/>
      <c r="N950" s="4"/>
    </row>
    <row r="951">
      <c r="E951" s="4"/>
      <c r="F951" s="4"/>
      <c r="N951" s="4"/>
    </row>
    <row r="952">
      <c r="E952" s="4"/>
      <c r="F952" s="4"/>
      <c r="N952" s="4"/>
    </row>
    <row r="953">
      <c r="E953" s="4"/>
      <c r="F953" s="4"/>
      <c r="N953" s="4"/>
    </row>
    <row r="954">
      <c r="E954" s="4"/>
      <c r="F954" s="4"/>
      <c r="N954" s="4"/>
    </row>
    <row r="955">
      <c r="E955" s="4"/>
      <c r="F955" s="4"/>
      <c r="N955" s="4"/>
    </row>
    <row r="956">
      <c r="E956" s="4"/>
      <c r="F956" s="4"/>
      <c r="N956" s="4"/>
    </row>
    <row r="957">
      <c r="E957" s="4"/>
      <c r="F957" s="4"/>
      <c r="N957" s="4"/>
    </row>
    <row r="958">
      <c r="E958" s="4"/>
      <c r="F958" s="4"/>
      <c r="N958" s="4"/>
    </row>
    <row r="959">
      <c r="E959" s="4"/>
      <c r="F959" s="4"/>
      <c r="N959" s="4"/>
    </row>
    <row r="960">
      <c r="E960" s="4"/>
      <c r="F960" s="4"/>
      <c r="N960" s="4"/>
    </row>
    <row r="961">
      <c r="E961" s="4"/>
      <c r="F961" s="4"/>
      <c r="N961" s="4"/>
    </row>
    <row r="962">
      <c r="E962" s="4"/>
      <c r="F962" s="4"/>
      <c r="N962" s="4"/>
    </row>
    <row r="963">
      <c r="E963" s="4"/>
      <c r="F963" s="4"/>
      <c r="N963" s="4"/>
    </row>
    <row r="964">
      <c r="E964" s="4"/>
      <c r="F964" s="4"/>
      <c r="N964" s="4"/>
    </row>
    <row r="965">
      <c r="E965" s="4"/>
      <c r="F965" s="4"/>
      <c r="N965" s="4"/>
    </row>
    <row r="966">
      <c r="E966" s="4"/>
      <c r="F966" s="4"/>
      <c r="N966" s="4"/>
    </row>
    <row r="967">
      <c r="E967" s="4"/>
      <c r="F967" s="4"/>
      <c r="N967" s="4"/>
    </row>
    <row r="968">
      <c r="E968" s="4"/>
      <c r="F968" s="4"/>
      <c r="N968" s="4"/>
    </row>
    <row r="969">
      <c r="E969" s="4"/>
      <c r="F969" s="4"/>
      <c r="N969" s="4"/>
    </row>
    <row r="970">
      <c r="E970" s="4"/>
      <c r="F970" s="4"/>
      <c r="N970" s="4"/>
    </row>
    <row r="971">
      <c r="E971" s="4"/>
      <c r="F971" s="4"/>
      <c r="N971" s="4"/>
    </row>
    <row r="972">
      <c r="E972" s="4"/>
      <c r="F972" s="4"/>
      <c r="N972" s="4"/>
    </row>
    <row r="973">
      <c r="E973" s="4"/>
      <c r="F973" s="4"/>
      <c r="N973" s="4"/>
    </row>
    <row r="974">
      <c r="E974" s="4"/>
      <c r="F974" s="4"/>
      <c r="N974" s="4"/>
    </row>
    <row r="975">
      <c r="E975" s="4"/>
      <c r="F975" s="4"/>
      <c r="N975" s="4"/>
    </row>
    <row r="976">
      <c r="E976" s="4"/>
      <c r="F976" s="4"/>
      <c r="N976" s="4"/>
    </row>
    <row r="977">
      <c r="E977" s="4"/>
      <c r="F977" s="4"/>
      <c r="N977" s="4"/>
    </row>
    <row r="978">
      <c r="E978" s="4"/>
      <c r="F978" s="4"/>
      <c r="N978" s="4"/>
    </row>
    <row r="979">
      <c r="E979" s="4"/>
      <c r="F979" s="4"/>
      <c r="N979" s="4"/>
    </row>
    <row r="980">
      <c r="E980" s="4"/>
      <c r="F980" s="4"/>
      <c r="N980" s="4"/>
    </row>
    <row r="981">
      <c r="E981" s="4"/>
      <c r="F981" s="4"/>
      <c r="N981" s="4"/>
    </row>
    <row r="982">
      <c r="E982" s="4"/>
      <c r="F982" s="4"/>
      <c r="N982" s="4"/>
    </row>
    <row r="983">
      <c r="E983" s="4"/>
      <c r="F983" s="4"/>
      <c r="N983" s="4"/>
    </row>
    <row r="984">
      <c r="E984" s="4"/>
      <c r="F984" s="4"/>
      <c r="N984" s="4"/>
    </row>
    <row r="985">
      <c r="E985" s="4"/>
      <c r="F985" s="4"/>
      <c r="N985" s="4"/>
    </row>
    <row r="986">
      <c r="E986" s="4"/>
      <c r="F986" s="4"/>
      <c r="N986" s="4"/>
    </row>
    <row r="987">
      <c r="E987" s="4"/>
      <c r="F987" s="4"/>
      <c r="N987" s="4"/>
    </row>
    <row r="988">
      <c r="E988" s="4"/>
      <c r="F988" s="4"/>
      <c r="N988" s="4"/>
    </row>
    <row r="989">
      <c r="E989" s="4"/>
      <c r="F989" s="4"/>
      <c r="N989" s="4"/>
    </row>
    <row r="990">
      <c r="E990" s="4"/>
      <c r="F990" s="4"/>
      <c r="N990" s="4"/>
    </row>
    <row r="991">
      <c r="E991" s="4"/>
      <c r="F991" s="4"/>
      <c r="N991" s="4"/>
    </row>
    <row r="992">
      <c r="E992" s="4"/>
      <c r="F992" s="4"/>
      <c r="N992" s="4"/>
    </row>
    <row r="993">
      <c r="E993" s="4"/>
      <c r="F993" s="4"/>
      <c r="N993" s="4"/>
    </row>
    <row r="994">
      <c r="E994" s="4"/>
      <c r="F994" s="4"/>
      <c r="N994" s="4"/>
    </row>
    <row r="995">
      <c r="E995" s="4"/>
      <c r="F995" s="4"/>
      <c r="N995" s="4"/>
    </row>
    <row r="996">
      <c r="E996" s="4"/>
      <c r="F996" s="4"/>
      <c r="N996" s="4"/>
    </row>
    <row r="997">
      <c r="E997" s="4"/>
      <c r="F997" s="4"/>
      <c r="N997" s="4"/>
    </row>
    <row r="998">
      <c r="E998" s="4"/>
      <c r="F998" s="4"/>
      <c r="N998" s="4"/>
    </row>
    <row r="999">
      <c r="E999" s="4"/>
      <c r="F999" s="4"/>
      <c r="N999" s="4"/>
    </row>
    <row r="1000">
      <c r="E1000" s="4"/>
      <c r="F1000" s="4"/>
      <c r="N1000" s="4"/>
    </row>
    <row r="1001">
      <c r="E1001" s="4"/>
      <c r="F1001" s="4"/>
      <c r="N1001" s="4"/>
    </row>
    <row r="1002">
      <c r="E1002" s="4"/>
      <c r="F1002" s="4"/>
      <c r="N1002" s="4"/>
    </row>
    <row r="1003">
      <c r="E1003" s="4"/>
      <c r="F1003" s="4"/>
      <c r="N1003" s="4"/>
    </row>
    <row r="1004">
      <c r="E1004" s="4"/>
      <c r="F1004" s="4"/>
      <c r="N1004" s="4"/>
    </row>
    <row r="1005">
      <c r="E1005" s="4"/>
      <c r="F1005" s="4"/>
      <c r="N1005" s="4"/>
    </row>
    <row r="1006">
      <c r="E1006" s="4"/>
      <c r="F1006" s="4"/>
      <c r="N1006" s="4"/>
    </row>
    <row r="1007">
      <c r="E1007" s="4"/>
      <c r="F1007" s="4"/>
      <c r="N1007" s="4"/>
    </row>
    <row r="1008">
      <c r="E1008" s="4"/>
      <c r="F1008" s="4"/>
      <c r="N1008" s="4"/>
    </row>
    <row r="1009">
      <c r="E1009" s="4"/>
      <c r="F1009" s="4"/>
      <c r="N1009" s="4"/>
    </row>
    <row r="1010">
      <c r="E1010" s="4"/>
      <c r="F1010" s="4"/>
      <c r="N1010" s="4"/>
    </row>
    <row r="1011">
      <c r="E1011" s="4"/>
      <c r="F1011" s="4"/>
      <c r="N1011" s="4"/>
    </row>
  </sheetData>
  <conditionalFormatting sqref="L9:L32">
    <cfRule type="cellIs" dxfId="0" priority="1" operator="between">
      <formula>0.1</formula>
      <formula>3.49</formula>
    </cfRule>
  </conditionalFormatting>
  <conditionalFormatting sqref="L9:L32">
    <cfRule type="cellIs" dxfId="1" priority="2" operator="between">
      <formula>-0.1</formula>
      <formula>-3.49</formula>
    </cfRule>
  </conditionalFormatting>
  <conditionalFormatting sqref="L9:L32">
    <cfRule type="cellIs" dxfId="2" priority="3" operator="between">
      <formula>3.5</formula>
      <formula>100</formula>
    </cfRule>
  </conditionalFormatting>
  <conditionalFormatting sqref="L9:L32">
    <cfRule type="cellIs" dxfId="3" priority="4" operator="between">
      <formula>-3.5</formula>
      <formula>-100</formula>
    </cfRule>
  </conditionalFormatting>
  <hyperlinks>
    <hyperlink r:id="rId1" ref="K2"/>
  </hyperlinks>
  <drawing r:id="rId2"/>
</worksheet>
</file>