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<sst xmlns="http://schemas.openxmlformats.org/spreadsheetml/2006/main" count="138" uniqueCount="88">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</sst>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>
        <f>IFERROR(__xludf.DUMMYFUNCTION("GOOGLEFINANCE(B9,""price"")"),86.7)</f>
        <v>86.7</v>
      </c>
      <c r="D9" s="28">
        <v>135.0</v>
      </c>
      <c r="E9" s="29">
        <f>IFERROR(__xludf.DUMMYFUNCTION("GOOGLEFINANCE(B9,""low52"")"),59.43)</f>
        <v>59.43</v>
      </c>
      <c r="F9" s="29">
        <f>IFERROR(__xludf.DUMMYFUNCTION("GOOGLEFINANCE(B9,""high52"")"),109.76)</f>
        <v>109.76</v>
      </c>
      <c r="G9" s="30">
        <v>0.0197</v>
      </c>
      <c r="H9" s="31">
        <f>IFERROR(__xludf.DUMMYFUNCTION("GOOGLEFINANCE(B9,""pe"")"),13.49)</f>
        <v>13.49</v>
      </c>
      <c r="I9" s="32">
        <v>0.65</v>
      </c>
      <c r="J9" s="33">
        <f>IFERROR(__xludf.DUMMYFUNCTION("GOOGLEFINANCE(B9,""eps"")"),6.43)</f>
        <v>6.43</v>
      </c>
      <c r="K9" s="34">
        <v>1.1</v>
      </c>
      <c r="L9" s="35">
        <f>IFERROR(__xludf.DUMMYFUNCTION("GOOGLEFINANCE(B9,""changepct"")"),-2.9)</f>
        <v>-2.9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>
        <f>IFERROR(__xludf.DUMMYFUNCTION("GOOGLEFINANCE(B10,""price"")"),197.75)</f>
        <v>197.75</v>
      </c>
      <c r="D10" s="28">
        <v>375.0</v>
      </c>
      <c r="E10" s="29">
        <f>IFERROR(__xludf.DUMMYFUNCTION("GOOGLEFINANCE(B10,""low52"")"),88.09)</f>
        <v>88.09</v>
      </c>
      <c r="F10" s="29">
        <f>IFERROR(__xludf.DUMMYFUNCTION("GOOGLEFINANCE(B10,""high52"")"),236.86)</f>
        <v>236.86</v>
      </c>
      <c r="G10" s="38" t="s">
        <v>28</v>
      </c>
      <c r="H10" s="39">
        <f>IFERROR(__xludf.DUMMYFUNCTION("GOOGLEFINANCE(B10,""pe"")"),24.63)</f>
        <v>24.63</v>
      </c>
      <c r="I10" s="40">
        <v>6.1</v>
      </c>
      <c r="J10" s="41">
        <f>IFERROR(__xludf.DUMMYFUNCTION("GOOGLEFINANCE(B10,""eps"")"),8.03)</f>
        <v>8.03</v>
      </c>
      <c r="K10" s="34">
        <v>1.2</v>
      </c>
      <c r="L10" s="35">
        <f>IFERROR(__xludf.DUMMYFUNCTION("GOOGLEFINANCE(B10,""changepct"")"),1.92)</f>
        <v>1.92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>
        <f>IFERROR(__xludf.DUMMYFUNCTION("GOOGLEFINANCE(B11,""price"")"),180.45)</f>
        <v>180.45</v>
      </c>
      <c r="D11" s="28">
        <v>400.0</v>
      </c>
      <c r="E11" s="29">
        <f>IFERROR(__xludf.DUMMYFUNCTION("GOOGLEFINANCE(B11,""low52"")"),101.81)</f>
        <v>101.81</v>
      </c>
      <c r="F11" s="29">
        <f>IFERROR(__xludf.DUMMYFUNCTION("GOOGLEFINANCE(B11,""high52"")"),384.29)</f>
        <v>384.29</v>
      </c>
      <c r="G11" s="38" t="s">
        <v>28</v>
      </c>
      <c r="H11" s="44">
        <f>IFERROR(__xludf.DUMMYFUNCTION("GOOGLEFINANCE(B11,""pe"")"),49.83)</f>
        <v>49.83</v>
      </c>
      <c r="I11" s="45">
        <v>2.94</v>
      </c>
      <c r="J11" s="33">
        <f>IFERROR(__xludf.DUMMYFUNCTION("GOOGLEFINANCE(B11,""eps"")"),3.62)</f>
        <v>3.62</v>
      </c>
      <c r="K11" s="46">
        <v>2.09</v>
      </c>
      <c r="L11" s="35">
        <f>IFERROR(__xludf.DUMMYFUNCTION("GOOGLEFINANCE(B11,""changepct"")"),-1.53)</f>
        <v>-1.53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>
        <f>IFERROR(__xludf.DUMMYFUNCTION("GOOGLEFINANCE(B12,""price"")"),17.8)</f>
        <v>17.8</v>
      </c>
      <c r="D12" s="28">
        <v>27.0</v>
      </c>
      <c r="E12" s="29">
        <f>IFERROR(__xludf.DUMMYFUNCTION("GOOGLEFINANCE(B12,""low52"")"),14.87)</f>
        <v>14.87</v>
      </c>
      <c r="F12" s="29">
        <f>IFERROR(__xludf.DUMMYFUNCTION("GOOGLEFINANCE(B12,""high52"")"),23.4)</f>
        <v>23.4</v>
      </c>
      <c r="G12" s="38" t="s">
        <v>28</v>
      </c>
      <c r="H12" s="47">
        <f>IFERROR(__xludf.DUMMYFUNCTION("GOOGLEFINANCE(B12,""pe"")"),31.69)</f>
        <v>31.69</v>
      </c>
      <c r="I12" s="48">
        <v>0.66</v>
      </c>
      <c r="J12" s="33">
        <f>IFERROR(__xludf.DUMMYFUNCTION("GOOGLEFINANCE(B12,""eps"")"),0.56)</f>
        <v>0.56</v>
      </c>
      <c r="K12" s="32">
        <v>0.69</v>
      </c>
      <c r="L12" s="35">
        <f>IFERROR(__xludf.DUMMYFUNCTION("GOOGLEFINANCE(B12,""changepct"")"),1.89)</f>
        <v>1.89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>
        <f>IFERROR(__xludf.DUMMYFUNCTION("GOOGLEFINANCE(B13,""price"")"),96.55)</f>
        <v>96.55</v>
      </c>
      <c r="D13" s="28">
        <v>145.0</v>
      </c>
      <c r="E13" s="29">
        <f>IFERROR(__xludf.DUMMYFUNCTION("GOOGLEFINANCE(B13,""low52"")"),83.45)</f>
        <v>83.45</v>
      </c>
      <c r="F13" s="29">
        <f>IFERROR(__xludf.DUMMYFUNCTION("GOOGLEFINANCE(B13,""high52"")"),144.16)</f>
        <v>144.16</v>
      </c>
      <c r="G13" s="38" t="s">
        <v>28</v>
      </c>
      <c r="H13" s="49">
        <f>IFERROR(__xludf.DUMMYFUNCTION("GOOGLEFINANCE(B13,""pe"")"),21.18)</f>
        <v>21.18</v>
      </c>
      <c r="I13" s="50">
        <v>1.34</v>
      </c>
      <c r="J13" s="33">
        <f>IFERROR(__xludf.DUMMYFUNCTION("GOOGLEFINANCE(B13,""eps"")"),4.56)</f>
        <v>4.56</v>
      </c>
      <c r="K13" s="51" t="s">
        <v>28</v>
      </c>
      <c r="L13" s="35">
        <f>IFERROR(__xludf.DUMMYFUNCTION("GOOGLEFINANCE(B13,""changepct"")"),2.44)</f>
        <v>2.44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>
        <f>IFERROR(__xludf.DUMMYFUNCTION("GOOGLEFINANCE(B14,""price"")"),96.2)</f>
        <v>96.2</v>
      </c>
      <c r="D14" s="28">
        <v>200.0</v>
      </c>
      <c r="E14" s="29">
        <f>IFERROR(__xludf.DUMMYFUNCTION("GOOGLEFINANCE(B14,""low52"")"),81.43)</f>
        <v>81.43</v>
      </c>
      <c r="F14" s="29">
        <f>IFERROR(__xludf.DUMMYFUNCTION("GOOGLEFINANCE(B14,""high52"")"),170.83)</f>
        <v>170.83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>
        <f>IFERROR(__xludf.DUMMYFUNCTION("GOOGLEFINANCE(B14,""eps"")"),-0.27)</f>
        <v>-0.27</v>
      </c>
      <c r="K14" s="34">
        <v>1.25</v>
      </c>
      <c r="L14" s="35">
        <f>IFERROR(__xludf.DUMMYFUNCTION("GOOGLEFINANCE(B14,""changepct"")"),1.39)</f>
        <v>1.39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>
        <f>IFERROR(__xludf.DUMMYFUNCTION("GOOGLEFINANCE(B15,""price"")"),333.61)</f>
        <v>333.61</v>
      </c>
      <c r="D15" s="28">
        <v>655.0</v>
      </c>
      <c r="E15" s="29">
        <f>IFERROR(__xludf.DUMMYFUNCTION("GOOGLEFINANCE(B15,""low52"")"),274.73)</f>
        <v>274.73</v>
      </c>
      <c r="F15" s="29">
        <f>IFERROR(__xludf.DUMMYFUNCTION("GOOGLEFINANCE(B15,""high52"")"),473.49)</f>
        <v>473.49</v>
      </c>
      <c r="G15" s="38" t="s">
        <v>28</v>
      </c>
      <c r="H15" s="44">
        <f>IFERROR(__xludf.DUMMYFUNCTION("GOOGLEFINANCE(B15,""pe"")"),33.04)</f>
        <v>33.04</v>
      </c>
      <c r="I15" s="38">
        <v>2.51</v>
      </c>
      <c r="J15" s="41">
        <f>IFERROR(__xludf.DUMMYFUNCTION("GOOGLEFINANCE(B15,""eps"")"),10.1)</f>
        <v>10.1</v>
      </c>
      <c r="K15" s="56">
        <v>1.26</v>
      </c>
      <c r="L15" s="35">
        <f>IFERROR(__xludf.DUMMYFUNCTION("GOOGLEFINANCE(B15,""changepct"")"),0.08)</f>
        <v>0.08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>
        <f>IFERROR(__xludf.DUMMYFUNCTION("GOOGLEFINANCE(B16,""price"")"),23.53)</f>
        <v>23.53</v>
      </c>
      <c r="D16" s="28">
        <v>45.0</v>
      </c>
      <c r="E16" s="29">
        <f>IFERROR(__xludf.DUMMYFUNCTION("GOOGLEFINANCE(B16,""low52"")"),21.59)</f>
        <v>21.59</v>
      </c>
      <c r="F16" s="29">
        <f>IFERROR(__xludf.DUMMYFUNCTION("GOOGLEFINANCE(B16,""high52"")"),45.65)</f>
        <v>45.65</v>
      </c>
      <c r="G16" s="30">
        <v>0.0393</v>
      </c>
      <c r="H16" s="39">
        <f>IFERROR(__xludf.DUMMYFUNCTION("GOOGLEFINANCE(B16,""pe"")"),4.67)</f>
        <v>4.67</v>
      </c>
      <c r="I16" s="38" t="s">
        <v>28</v>
      </c>
      <c r="J16" s="57">
        <f>IFERROR(__xludf.DUMMYFUNCTION("GOOGLEFINANCE(B16,""eps"")"),5.04)</f>
        <v>5.04</v>
      </c>
      <c r="K16" s="56">
        <v>1.35</v>
      </c>
      <c r="L16" s="35">
        <f>IFERROR(__xludf.DUMMYFUNCTION("GOOGLEFINANCE(B16,""changepct"")"),2.08)</f>
        <v>2.08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>
        <f>IFERROR(__xludf.DUMMYFUNCTION("GOOGLEFINANCE(B17,""price"")"),73.91)</f>
        <v>73.91</v>
      </c>
      <c r="D17" s="28">
        <v>230.0</v>
      </c>
      <c r="E17" s="29">
        <f>IFERROR(__xludf.DUMMYFUNCTION("GOOGLEFINANCE(B17,""low52"")"),66.39)</f>
        <v>66.39</v>
      </c>
      <c r="F17" s="29">
        <f>IFERROR(__xludf.DUMMYFUNCTION("GOOGLEFINANCE(B17,""high52"")"),122.92)</f>
        <v>122.92</v>
      </c>
      <c r="G17" s="38" t="s">
        <v>28</v>
      </c>
      <c r="H17" s="44">
        <f>IFERROR(__xludf.DUMMYFUNCTION("GOOGLEFINANCE(B17,""pe"")"),35.38)</f>
        <v>35.38</v>
      </c>
      <c r="I17" s="38">
        <v>2.46</v>
      </c>
      <c r="J17" s="33">
        <f>IFERROR(__xludf.DUMMYFUNCTION("GOOGLEFINANCE(B17,""eps"")"),2.09)</f>
        <v>2.09</v>
      </c>
      <c r="K17" s="34">
        <v>1.3</v>
      </c>
      <c r="L17" s="35">
        <f>IFERROR(__xludf.DUMMYFUNCTION("GOOGLEFINANCE(B17,""changepct"")"),0.91)</f>
        <v>0.91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>
        <f>IFERROR(__xludf.DUMMYFUNCTION("GOOGLEFINANCE(B18,""price"")"),93.1)</f>
        <v>93.1</v>
      </c>
      <c r="D18" s="28">
        <v>155.0</v>
      </c>
      <c r="E18" s="29">
        <f>IFERROR(__xludf.DUMMYFUNCTION("GOOGLEFINANCE(B18,""low52"")"),84.07)</f>
        <v>84.07</v>
      </c>
      <c r="F18" s="29">
        <f>IFERROR(__xludf.DUMMYFUNCTION("GOOGLEFINANCE(B18,""high52"")"),144.46)</f>
        <v>144.46</v>
      </c>
      <c r="G18" s="38" t="s">
        <v>28</v>
      </c>
      <c r="H18" s="53">
        <f>IFERROR(__xludf.DUMMYFUNCTION("GOOGLEFINANCE(B18,""pe"")"),51.21)</f>
        <v>51.21</v>
      </c>
      <c r="I18" s="45">
        <v>2.7</v>
      </c>
      <c r="J18" s="33">
        <f>IFERROR(__xludf.DUMMYFUNCTION("GOOGLEFINANCE(B18,""eps"")"),1.82)</f>
        <v>1.82</v>
      </c>
      <c r="K18" s="56">
        <v>1.28</v>
      </c>
      <c r="L18" s="35">
        <f>IFERROR(__xludf.DUMMYFUNCTION("GOOGLEFINANCE(B18,""changepct"")"),-0.28)</f>
        <v>-0.28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>
        <f>IFERROR(__xludf.DUMMYFUNCTION("GOOGLEFINANCE(B19,""price"")"),159.23)</f>
        <v>159.23</v>
      </c>
      <c r="D19" s="28">
        <v>230.0</v>
      </c>
      <c r="E19" s="29">
        <f>IFERROR(__xludf.DUMMYFUNCTION("GOOGLEFINANCE(B19,""low52"")"),131.04)</f>
        <v>131.04</v>
      </c>
      <c r="F19" s="29">
        <f>IFERROR(__xludf.DUMMYFUNCTION("GOOGLEFINANCE(B19,""high52"")"),185.5)</f>
        <v>185.5</v>
      </c>
      <c r="G19" s="58">
        <v>0.013</v>
      </c>
      <c r="H19" s="44">
        <f>IFERROR(__xludf.DUMMYFUNCTION("GOOGLEFINANCE(B19,""pe"")"),41.8)</f>
        <v>41.8</v>
      </c>
      <c r="I19" s="46">
        <v>3.51</v>
      </c>
      <c r="J19" s="33">
        <f>IFERROR(__xludf.DUMMYFUNCTION("GOOGLEFINANCE(B19,""eps"")"),3.81)</f>
        <v>3.81</v>
      </c>
      <c r="K19" s="34">
        <v>0.99</v>
      </c>
      <c r="L19" s="35">
        <f>IFERROR(__xludf.DUMMYFUNCTION("GOOGLEFINANCE(B19,""changepct"")"),-0.85)</f>
        <v>-0.85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>
        <f>IFERROR(__xludf.DUMMYFUNCTION("GOOGLEFINANCE(B20,""price"")"),55.55)</f>
        <v>55.55</v>
      </c>
      <c r="D20" s="28">
        <v>75.0</v>
      </c>
      <c r="E20" s="29">
        <f>IFERROR(__xludf.DUMMYFUNCTION("GOOGLEFINANCE(B20,""low52"")"),44.9)</f>
        <v>44.9</v>
      </c>
      <c r="F20" s="29">
        <f>IFERROR(__xludf.DUMMYFUNCTION("GOOGLEFINANCE(B20,""high52"")"),62.75)</f>
        <v>62.75</v>
      </c>
      <c r="G20" s="60">
        <v>0.041</v>
      </c>
      <c r="H20" s="39">
        <f>IFERROR(__xludf.DUMMYFUNCTION("GOOGLEFINANCE(B20,""pe"")"),4.86)</f>
        <v>4.86</v>
      </c>
      <c r="I20" s="48">
        <v>1.82</v>
      </c>
      <c r="J20" s="41">
        <f>IFERROR(__xludf.DUMMYFUNCTION("GOOGLEFINANCE(B20,""eps"")"),11.42)</f>
        <v>11.42</v>
      </c>
      <c r="K20" s="32">
        <v>0.65</v>
      </c>
      <c r="L20" s="35">
        <f>IFERROR(__xludf.DUMMYFUNCTION("GOOGLEFINANCE(B20,""changepct"")"),-6.48)</f>
        <v>-6.48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>
        <f>IFERROR(__xludf.DUMMYFUNCTION("GOOGLEFINANCE(B21,""price"")"),58.14)</f>
        <v>58.14</v>
      </c>
      <c r="D21" s="28">
        <v>85.0</v>
      </c>
      <c r="E21" s="29">
        <f>IFERROR(__xludf.DUMMYFUNCTION("GOOGLEFINANCE(B21,""low52"")"),56.07)</f>
        <v>56.07</v>
      </c>
      <c r="F21" s="29">
        <f>IFERROR(__xludf.DUMMYFUNCTION("GOOGLEFINANCE(B21,""high52"")"),99.54)</f>
        <v>99.54</v>
      </c>
      <c r="G21" s="30">
        <v>0.0324</v>
      </c>
      <c r="H21" s="39">
        <f>IFERROR(__xludf.DUMMYFUNCTION("GOOGLEFINANCE(B21,""pe"")"),8.64)</f>
        <v>8.64</v>
      </c>
      <c r="I21" s="32">
        <v>1.17</v>
      </c>
      <c r="J21" s="41">
        <f>IFERROR(__xludf.DUMMYFUNCTION("GOOGLEFINANCE(B21,""eps"")"),6.73)</f>
        <v>6.73</v>
      </c>
      <c r="K21" s="48">
        <v>0.73</v>
      </c>
      <c r="L21" s="35">
        <f>IFERROR(__xludf.DUMMYFUNCTION("GOOGLEFINANCE(B21,""changepct"")"),1.47)</f>
        <v>1.47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>
        <f>IFERROR(__xludf.DUMMYFUNCTION("GOOGLEFINANCE(B22,""price"")"),28.41)</f>
        <v>28.41</v>
      </c>
      <c r="D22" s="28">
        <v>40.0</v>
      </c>
      <c r="E22" s="29">
        <f>IFERROR(__xludf.DUMMYFUNCTION("GOOGLEFINANCE(B22,""low52"")"),24.59)</f>
        <v>24.59</v>
      </c>
      <c r="F22" s="29">
        <f>IFERROR(__xludf.DUMMYFUNCTION("GOOGLEFINANCE(B22,""high52"")"),54.09)</f>
        <v>54.09</v>
      </c>
      <c r="G22" s="63">
        <v>0.0189</v>
      </c>
      <c r="H22" s="39">
        <f>IFERROR(__xludf.DUMMYFUNCTION("GOOGLEFINANCE(B22,""pe"")"),14.62)</f>
        <v>14.62</v>
      </c>
      <c r="I22" s="38" t="s">
        <v>28</v>
      </c>
      <c r="J22" s="33">
        <f>IFERROR(__xludf.DUMMYFUNCTION("GOOGLEFINANCE(B22,""eps"")"),1.94)</f>
        <v>1.94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>
        <f>IFERROR(__xludf.DUMMYFUNCTION("GOOGLEFINANCE(B23,""price"")"),265.44)</f>
        <v>265.44</v>
      </c>
      <c r="D23" s="28">
        <v>310.0</v>
      </c>
      <c r="E23" s="29">
        <f>IFERROR(__xludf.DUMMYFUNCTION("GOOGLEFINANCE(B23,""low52"")"),213.43)</f>
        <v>213.43</v>
      </c>
      <c r="F23" s="29">
        <f>IFERROR(__xludf.DUMMYFUNCTION("GOOGLEFINANCE(B23,""high52"")"),315.95)</f>
        <v>315.95</v>
      </c>
      <c r="G23" s="58">
        <v>0.0107</v>
      </c>
      <c r="H23" s="47">
        <f>IFERROR(__xludf.DUMMYFUNCTION("GOOGLEFINANCE(B23,""pe"")"),29.51)</f>
        <v>29.51</v>
      </c>
      <c r="I23" s="45">
        <v>2.41</v>
      </c>
      <c r="J23" s="65">
        <f>IFERROR(__xludf.DUMMYFUNCTION("GOOGLEFINANCE(B23,""eps"")"),8.99)</f>
        <v>8.99</v>
      </c>
      <c r="K23" s="56">
        <v>0.91</v>
      </c>
      <c r="L23" s="35">
        <f>IFERROR(__xludf.DUMMYFUNCTION("GOOGLEFINANCE(B23,""changepct"")"),1.78)</f>
        <v>1.78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>
        <f>IFERROR(__xludf.DUMMYFUNCTION("GOOGLEFINANCE(B24,""price"")"),118.17)</f>
        <v>118.17</v>
      </c>
      <c r="D24" s="28">
        <v>150.0</v>
      </c>
      <c r="E24" s="29">
        <f>IFERROR(__xludf.DUMMYFUNCTION("GOOGLEFINANCE(B24,""low52"")"),82.22)</f>
        <v>82.22</v>
      </c>
      <c r="F24" s="29">
        <f>IFERROR(__xludf.DUMMYFUNCTION("GOOGLEFINANCE(B24,""high52"")"),139.86)</f>
        <v>139.86</v>
      </c>
      <c r="G24" s="58">
        <v>0.0112</v>
      </c>
      <c r="H24" s="44">
        <f>IFERROR(__xludf.DUMMYFUNCTION("GOOGLEFINANCE(B24,""pe"")"),33.38)</f>
        <v>33.38</v>
      </c>
      <c r="I24" s="54">
        <v>5.05</v>
      </c>
      <c r="J24" s="33">
        <f>IFERROR(__xludf.DUMMYFUNCTION("GOOGLEFINANCE(B24,""eps"")"),3.54)</f>
        <v>3.54</v>
      </c>
      <c r="K24" s="34">
        <v>1.1</v>
      </c>
      <c r="L24" s="35">
        <f>IFERROR(__xludf.DUMMYFUNCTION("GOOGLEFINANCE(B24,""changepct"")"),-0.68)</f>
        <v>-0.68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>
        <f>IFERROR(__xludf.DUMMYFUNCTION("GOOGLEFINANCE(B25,""price"")"),152.99)</f>
        <v>152.99</v>
      </c>
      <c r="D25" s="28">
        <v>170.0</v>
      </c>
      <c r="E25" s="29">
        <f>IFERROR(__xludf.DUMMYFUNCTION("GOOGLEFINANCE(B25,""low52"")"),124.17)</f>
        <v>124.17</v>
      </c>
      <c r="F25" s="29">
        <f>IFERROR(__xludf.DUMMYFUNCTION("GOOGLEFINANCE(B25,""high52"")"),179.61)</f>
        <v>179.61</v>
      </c>
      <c r="G25" s="66">
        <v>0.0061</v>
      </c>
      <c r="H25" s="31">
        <f>IFERROR(__xludf.DUMMYFUNCTION("GOOGLEFINANCE(B25,""pe"")"),25.99)</f>
        <v>25.99</v>
      </c>
      <c r="I25" s="46">
        <v>3.15</v>
      </c>
      <c r="J25" s="33">
        <f>IFERROR(__xludf.DUMMYFUNCTION("GOOGLEFINANCE(B25,""eps"")"),5.89)</f>
        <v>5.89</v>
      </c>
      <c r="K25" s="34">
        <v>1.3</v>
      </c>
      <c r="L25" s="35">
        <f>IFERROR(__xludf.DUMMYFUNCTION("GOOGLEFINANCE(B25,""changepct"")"),0.26)</f>
        <v>0.26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>
        <f>IFERROR(__xludf.DUMMYFUNCTION("GOOGLEFINANCE(B26,""price"")"),216.37)</f>
        <v>216.37</v>
      </c>
      <c r="D26" s="28">
        <v>275.0</v>
      </c>
      <c r="E26" s="29">
        <f>IFERROR(__xludf.DUMMYFUNCTION("GOOGLEFINANCE(B26,""low52"")"),174.6)</f>
        <v>174.6</v>
      </c>
      <c r="F26" s="29">
        <f>IFERROR(__xludf.DUMMYFUNCTION("GOOGLEFINANCE(B26,""high52"")"),234.3)</f>
        <v>234.3</v>
      </c>
      <c r="G26" s="66">
        <v>0.008</v>
      </c>
      <c r="H26" s="44">
        <f>IFERROR(__xludf.DUMMYFUNCTION("GOOGLEFINANCE(B26,""pe"")"),30.24)</f>
        <v>30.24</v>
      </c>
      <c r="I26" s="38">
        <v>2.02</v>
      </c>
      <c r="J26" s="67">
        <f>IFERROR(__xludf.DUMMYFUNCTION("GOOGLEFINANCE(B26,""eps"")"),7.16)</f>
        <v>7.16</v>
      </c>
      <c r="K26" s="56">
        <v>0.97</v>
      </c>
      <c r="L26" s="35">
        <f>IFERROR(__xludf.DUMMYFUNCTION("GOOGLEFINANCE(B26,""changepct"")"),-1.05)</f>
        <v>-1.05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>
        <f>IFERROR(__xludf.DUMMYFUNCTION("GOOGLEFINANCE(B27,""price"")"),35.44)</f>
        <v>35.44</v>
      </c>
      <c r="D27" s="28">
        <v>50.0</v>
      </c>
      <c r="E27" s="29">
        <f>IFERROR(__xludf.DUMMYFUNCTION("GOOGLEFINANCE(B27,""low52"")"),35.16)</f>
        <v>35.16</v>
      </c>
      <c r="F27" s="29">
        <f>IFERROR(__xludf.DUMMYFUNCTION("GOOGLEFINANCE(B27,""high52"")"),57.92)</f>
        <v>57.92</v>
      </c>
      <c r="G27" s="60">
        <v>0.0408</v>
      </c>
      <c r="H27" s="47">
        <f>IFERROR(__xludf.DUMMYFUNCTION("GOOGLEFINANCE(B27,""pe"")"),9.6)</f>
        <v>9.6</v>
      </c>
      <c r="I27" s="46">
        <v>3.32</v>
      </c>
      <c r="J27" s="33">
        <f>IFERROR(__xludf.DUMMYFUNCTION("GOOGLEFINANCE(B27,""eps"")"),3.69)</f>
        <v>3.69</v>
      </c>
      <c r="K27" s="34">
        <v>1.0</v>
      </c>
      <c r="L27" s="35">
        <f>IFERROR(__xludf.DUMMYFUNCTION("GOOGLEFINANCE(B27,""changepct"")"),-5.49)</f>
        <v>-5.49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>
        <f>IFERROR(__xludf.DUMMYFUNCTION("GOOGLEFINANCE(B28,""price"")"),27.96)</f>
        <v>27.96</v>
      </c>
      <c r="D28" s="28">
        <v>32.0</v>
      </c>
      <c r="E28" s="29">
        <f>IFERROR(__xludf.DUMMYFUNCTION("GOOGLEFINANCE(B28,""low52"")"),24.08)</f>
        <v>24.08</v>
      </c>
      <c r="F28" s="29">
        <f>IFERROR(__xludf.DUMMYFUNCTION("GOOGLEFINANCE(B28,""high52"")"),41.47)</f>
        <v>41.47</v>
      </c>
      <c r="G28" s="30">
        <v>0.0367</v>
      </c>
      <c r="H28" s="39">
        <f>IFERROR(__xludf.DUMMYFUNCTION("GOOGLEFINANCE(B28,""pe"")"),11.14)</f>
        <v>11.14</v>
      </c>
      <c r="I28" s="46">
        <v>18.77</v>
      </c>
      <c r="J28" s="33">
        <f>IFERROR(__xludf.DUMMYFUNCTION("GOOGLEFINANCE(B28,""eps"")"),2.51)</f>
        <v>2.51</v>
      </c>
      <c r="K28" s="56">
        <v>1.03</v>
      </c>
      <c r="L28" s="35">
        <f>IFERROR(__xludf.DUMMYFUNCTION("GOOGLEFINANCE(B28,""changepct"")"),0.54)</f>
        <v>0.54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>
        <f>IFERROR(__xludf.DUMMYFUNCTION("GOOGLEFINANCE(B29,""price"")"),54.13)</f>
        <v>54.13</v>
      </c>
      <c r="D29" s="28">
        <v>60.0</v>
      </c>
      <c r="E29" s="29">
        <f>IFERROR(__xludf.DUMMYFUNCTION("GOOGLEFINANCE(B29,""low52"")"),48.43)</f>
        <v>48.43</v>
      </c>
      <c r="F29" s="29">
        <f>IFERROR(__xludf.DUMMYFUNCTION("GOOGLEFINANCE(B29,""high52"")"),86.24)</f>
        <v>86.24</v>
      </c>
      <c r="G29" s="66">
        <v>0.0081</v>
      </c>
      <c r="H29" s="39">
        <f>IFERROR(__xludf.DUMMYFUNCTION("GOOGLEFINANCE(B29,""pe"")"),9.82)</f>
        <v>9.82</v>
      </c>
      <c r="I29" s="38" t="s">
        <v>28</v>
      </c>
      <c r="J29" s="33">
        <f>IFERROR(__xludf.DUMMYFUNCTION("GOOGLEFINANCE(B29,""eps"")"),5.51)</f>
        <v>5.51</v>
      </c>
      <c r="K29" s="34">
        <v>1.39</v>
      </c>
      <c r="L29" s="35">
        <f>IFERROR(__xludf.DUMMYFUNCTION("GOOGLEFINANCE(B29,""changepct"")"),-0.26)</f>
        <v>-0.26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>
        <f>IFERROR(__xludf.DUMMYFUNCTION("GOOGLEFINANCE(B30,""price"")"),153.8)</f>
        <v>153.8</v>
      </c>
      <c r="D30" s="28">
        <v>195.0</v>
      </c>
      <c r="E30" s="29">
        <f>IFERROR(__xludf.DUMMYFUNCTION("GOOGLEFINANCE(B30,""low52"")"),132.54)</f>
        <v>132.54</v>
      </c>
      <c r="F30" s="29">
        <f>IFERROR(__xludf.DUMMYFUNCTION("GOOGLEFINANCE(B30,""high52"")"),189.68)</f>
        <v>189.68</v>
      </c>
      <c r="G30" s="30">
        <v>0.0366</v>
      </c>
      <c r="H30" s="47">
        <f>IFERROR(__xludf.DUMMYFUNCTION("GOOGLEFINANCE(B30,""pe"")"),8.41)</f>
        <v>8.41</v>
      </c>
      <c r="I30" s="38" t="s">
        <v>28</v>
      </c>
      <c r="J30" s="41">
        <f>IFERROR(__xludf.DUMMYFUNCTION("GOOGLEFINANCE(B30,""eps"")"),18.28)</f>
        <v>18.28</v>
      </c>
      <c r="K30" s="34">
        <v>1.15</v>
      </c>
      <c r="L30" s="35">
        <f>IFERROR(__xludf.DUMMYFUNCTION("GOOGLEFINANCE(B30,""changepct"")"),-4.28)</f>
        <v>-4.28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>
        <f>IFERROR(__xludf.DUMMYFUNCTION("GOOGLEFINANCE(B31,""price"")"),102.31)</f>
        <v>102.31</v>
      </c>
      <c r="D31" s="28">
        <v>205.0</v>
      </c>
      <c r="E31" s="29">
        <f>IFERROR(__xludf.DUMMYFUNCTION("GOOGLEFINANCE(B31,""low52"")"),86.71)</f>
        <v>86.71</v>
      </c>
      <c r="F31" s="29">
        <f>IFERROR(__xludf.DUMMYFUNCTION("GOOGLEFINANCE(B31,""high52"")"),161.37)</f>
        <v>161.37</v>
      </c>
      <c r="G31" s="30">
        <v>0.0223</v>
      </c>
      <c r="H31" s="39">
        <f>IFERROR(__xludf.DUMMYFUNCTION("GOOGLEFINANCE(B31,""pe"")"),5.88)</f>
        <v>5.88</v>
      </c>
      <c r="I31" s="46">
        <v>7.93</v>
      </c>
      <c r="J31" s="41">
        <f>IFERROR(__xludf.DUMMYFUNCTION("GOOGLEFINANCE(B31,""eps"")"),17.41)</f>
        <v>17.41</v>
      </c>
      <c r="K31" s="56">
        <v>1.29</v>
      </c>
      <c r="L31" s="35">
        <f>IFERROR(__xludf.DUMMYFUNCTION("GOOGLEFINANCE(B31,""changepct"")"),-5.27)</f>
        <v>-5.27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>
        <f>IFERROR(__xludf.DUMMYFUNCTION("GOOGLEFINANCE(B32,""price"")"),303.79)</f>
        <v>303.79</v>
      </c>
      <c r="D32" s="28">
        <v>630.0</v>
      </c>
      <c r="E32" s="29">
        <f>IFERROR(__xludf.DUMMYFUNCTION("GOOGLEFINANCE(B32,""low52"")"),162.71)</f>
        <v>162.71</v>
      </c>
      <c r="F32" s="29">
        <f>IFERROR(__xludf.DUMMYFUNCTION("GOOGLEFINANCE(B32,""high52"")"),396.5)</f>
        <v>396.5</v>
      </c>
      <c r="G32" s="38" t="s">
        <v>28</v>
      </c>
      <c r="H32" s="47">
        <f>IFERROR(__xludf.DUMMYFUNCTION("GOOGLEFINANCE(B32,""pe"")"),33.25)</f>
        <v>33.25</v>
      </c>
      <c r="I32" s="45">
        <v>2.16</v>
      </c>
      <c r="J32" s="41">
        <f>IFERROR(__xludf.DUMMYFUNCTION("GOOGLEFINANCE(B32,""eps"")"),9.14)</f>
        <v>9.14</v>
      </c>
      <c r="K32" s="56">
        <v>1.26</v>
      </c>
      <c r="L32" s="35">
        <f>IFERROR(__xludf.DUMMYFUNCTION("GOOGLEFINANCE(B32,""changepct"")"),3.0)</f>
        <v>3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