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pivotTable+xml" PartName="/xl/pivotTables/pivotTable5.xml"/>
  <Override ContentType="application/vnd.openxmlformats-officedocument.spreadsheetml.pivotTable+xml" PartName="/xl/pivotTables/pivotTable6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pivotTable+xml" PartName="/xl/pivotTables/pivotTable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  <sheet state="visible" name="Лист2" sheetId="2" r:id="rId5"/>
    <sheet state="visible" name="Sheet2" sheetId="3" r:id="rId6"/>
    <sheet state="visible" name="Sheet4" sheetId="4" r:id="rId7"/>
    <sheet state="visible" name="Combined data" sheetId="5" r:id="rId8"/>
  </sheets>
  <definedNames/>
  <calcPr/>
  <pivotCaches>
    <pivotCache cacheId="0" r:id="rId9"/>
    <pivotCache cacheId="1" r:id="rId10"/>
  </pivotCaches>
  <extLst>
    <ext uri="GoogleSheetsCustomDataVersion2">
      <go:sheetsCustomData xmlns:go="http://customooxmlschemas.google.com/" r:id="rId11" roundtripDataChecksum="0Tc7/PCqPb6QUwwvVqqIIK7i6N2h6FYJyrhqDgYQCWY="/>
    </ext>
  </extLst>
</workbook>
</file>

<file path=xl/sharedStrings.xml><?xml version="1.0" encoding="utf-8"?>
<sst xmlns="http://schemas.openxmlformats.org/spreadsheetml/2006/main" count="1826" uniqueCount="42">
  <si>
    <t>Дата</t>
  </si>
  <si>
    <t>Территория</t>
  </si>
  <si>
    <t>Товарооборот, шт</t>
  </si>
  <si>
    <t>Товарооборот, руб</t>
  </si>
  <si>
    <t>Товарооборот в себестоимости</t>
  </si>
  <si>
    <t>Потери, руб</t>
  </si>
  <si>
    <t>Количество складов</t>
  </si>
  <si>
    <t>Количество заказов</t>
  </si>
  <si>
    <t>Количество клиентов</t>
  </si>
  <si>
    <t>Самара</t>
  </si>
  <si>
    <t>Кемерово</t>
  </si>
  <si>
    <t>Екатеринбург</t>
  </si>
  <si>
    <t>Тольятти</t>
  </si>
  <si>
    <t>Нижний Новгород</t>
  </si>
  <si>
    <t>Санкт-Петербург Юг</t>
  </si>
  <si>
    <t>Санкт-Петербург Север</t>
  </si>
  <si>
    <t>Волгоград</t>
  </si>
  <si>
    <t>Казань</t>
  </si>
  <si>
    <t>Пермь</t>
  </si>
  <si>
    <t>Ростов-на-Дону</t>
  </si>
  <si>
    <t>Краснодар</t>
  </si>
  <si>
    <t>Москва Запад</t>
  </si>
  <si>
    <t>Москва Восток</t>
  </si>
  <si>
    <t>Новосибирск</t>
  </si>
  <si>
    <t>Тюмень</t>
  </si>
  <si>
    <t>Томск</t>
  </si>
  <si>
    <t>Уфа</t>
  </si>
  <si>
    <t>Concat of data and territory</t>
  </si>
  <si>
    <t>Sum of Товарооборот, руб</t>
  </si>
  <si>
    <t>Grand Total</t>
  </si>
  <si>
    <t>Sum of Наценка</t>
  </si>
  <si>
    <t>Sum of Доходность</t>
  </si>
  <si>
    <t>Weeknum</t>
  </si>
  <si>
    <t>18 Total</t>
  </si>
  <si>
    <t>19 Total</t>
  </si>
  <si>
    <t>20 Total</t>
  </si>
  <si>
    <t>21 Total</t>
  </si>
  <si>
    <t>22 Total</t>
  </si>
  <si>
    <t>23 Total</t>
  </si>
  <si>
    <t>Concat od data and territory</t>
  </si>
  <si>
    <t>Наценка</t>
  </si>
  <si>
    <t>Доходность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</si>
</sst>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\-mm\-dd"/>
  </numFmts>
  <fonts count="6">
    <font>
      <sz val="11.0"/>
      <color theme="1"/>
      <name val="Calibri"/>
      <scheme val="minor"/>
    </font>
    <font>
      <b/>
      <sz val="11.0"/>
      <color rgb="FF000000"/>
      <name val="Calibri"/>
    </font>
    <font>
      <sz val="11.0"/>
      <color rgb="FF000000"/>
      <name val="Calibri"/>
    </font>
    <font>
      <sz val="11.0"/>
      <color theme="1"/>
      <name val="Calibri"/>
    </font>
    <font>
      <color theme="1"/>
      <name val="Calibri"/>
      <scheme val="minor"/>
    </font>
    <font>
      <color rgb="FF000000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3">
    <border/>
    <border>
      <left style="thin">
        <color rgb="FF8EAADB"/>
      </left>
      <right/>
      <top style="thin">
        <color rgb="FF8EAADB"/>
      </top>
      <bottom/>
    </border>
    <border>
      <left/>
      <right/>
      <top style="thin">
        <color rgb="FF8EAADB"/>
      </top>
      <bottom/>
    </border>
    <border>
      <left/>
      <right style="thin">
        <color rgb="FF8EAADB"/>
      </right>
      <top style="thin">
        <color rgb="FF8EAADB"/>
      </top>
      <bottom/>
    </border>
    <border>
      <left/>
      <right/>
      <top style="thin">
        <color rgb="FF8EAADB"/>
      </top>
      <bottom style="thin">
        <color rgb="FF8EAADB"/>
      </bottom>
    </border>
    <border>
      <left style="thin">
        <color rgb="FF8EAADB"/>
      </left>
      <top style="thin">
        <color rgb="FF8EAADB"/>
      </top>
    </border>
    <border>
      <top style="thin">
        <color rgb="FF8EAADB"/>
      </top>
    </border>
    <border>
      <right style="thin">
        <color rgb="FF8EAADB"/>
      </right>
      <top style="thin">
        <color rgb="FF8EAADB"/>
      </top>
    </border>
    <border>
      <left style="thin">
        <color rgb="FF8EAADB"/>
      </left>
      <top style="thin">
        <color rgb="FF8EAADB"/>
      </top>
      <bottom style="thin">
        <color rgb="FF8EAADB"/>
      </bottom>
    </border>
    <border>
      <top style="thin">
        <color rgb="FF8EAADB"/>
      </top>
      <bottom style="thin">
        <color rgb="FF8EAADB"/>
      </bottom>
    </border>
    <border>
      <right style="thin">
        <color rgb="FF8EAADB"/>
      </right>
      <top style="thin">
        <color rgb="FF8EAADB"/>
      </top>
      <bottom style="thin">
        <color rgb="FF8EAADB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1"/>
    </xf>
    <xf borderId="2" fillId="2" fontId="1" numFmtId="0" xfId="0" applyAlignment="1" applyBorder="1" applyFont="1">
      <alignment shrinkToFit="0" wrapText="1"/>
    </xf>
    <xf borderId="3" fillId="2" fontId="1" numFmtId="0" xfId="0" applyAlignment="1" applyBorder="1" applyFont="1">
      <alignment shrinkToFit="0" wrapText="1"/>
    </xf>
    <xf borderId="4" fillId="2" fontId="1" numFmtId="0" xfId="0" applyAlignment="1" applyBorder="1" applyFont="1">
      <alignment shrinkToFit="0" wrapText="1"/>
    </xf>
    <xf borderId="0" fillId="2" fontId="2" numFmtId="0" xfId="0" applyFont="1"/>
    <xf borderId="1" fillId="2" fontId="2" numFmtId="164" xfId="0" applyAlignment="1" applyBorder="1" applyFont="1" applyNumberFormat="1">
      <alignment horizontal="right" vertical="bottom"/>
    </xf>
    <xf borderId="2" fillId="2" fontId="2" numFmtId="0" xfId="0" applyAlignment="1" applyBorder="1" applyFont="1">
      <alignment vertical="bottom"/>
    </xf>
    <xf borderId="2" fillId="2" fontId="2" numFmtId="0" xfId="0" applyAlignment="1" applyBorder="1" applyFont="1">
      <alignment horizontal="right" vertical="bottom"/>
    </xf>
    <xf borderId="3" fillId="2" fontId="2" numFmtId="0" xfId="0" applyAlignment="1" applyBorder="1" applyFont="1">
      <alignment horizontal="right" vertical="bottom"/>
    </xf>
    <xf borderId="0" fillId="2" fontId="2" numFmtId="0" xfId="0" applyAlignment="1" applyFont="1">
      <alignment vertical="bottom"/>
    </xf>
    <xf borderId="5" fillId="2" fontId="2" numFmtId="164" xfId="0" applyAlignment="1" applyBorder="1" applyFont="1" applyNumberFormat="1">
      <alignment horizontal="right" vertical="bottom"/>
    </xf>
    <xf borderId="6" fillId="2" fontId="2" numFmtId="0" xfId="0" applyAlignment="1" applyBorder="1" applyFont="1">
      <alignment vertical="bottom"/>
    </xf>
    <xf borderId="6" fillId="2" fontId="2" numFmtId="0" xfId="0" applyAlignment="1" applyBorder="1" applyFont="1">
      <alignment horizontal="right" vertical="bottom"/>
    </xf>
    <xf borderId="7" fillId="2" fontId="2" numFmtId="0" xfId="0" applyAlignment="1" applyBorder="1" applyFont="1">
      <alignment horizontal="right" vertical="bottom"/>
    </xf>
    <xf borderId="8" fillId="2" fontId="2" numFmtId="164" xfId="0" applyAlignment="1" applyBorder="1" applyFont="1" applyNumberFormat="1">
      <alignment horizontal="right" vertical="bottom"/>
    </xf>
    <xf borderId="9" fillId="2" fontId="2" numFmtId="0" xfId="0" applyAlignment="1" applyBorder="1" applyFont="1">
      <alignment vertical="bottom"/>
    </xf>
    <xf borderId="9" fillId="2" fontId="2" numFmtId="0" xfId="0" applyAlignment="1" applyBorder="1" applyFont="1">
      <alignment horizontal="right" vertical="bottom"/>
    </xf>
    <xf borderId="10" fillId="2" fontId="2" numFmtId="0" xfId="0" applyAlignment="1" applyBorder="1" applyFont="1">
      <alignment horizontal="right" vertical="bottom"/>
    </xf>
    <xf borderId="4" fillId="2" fontId="1" numFmtId="0" xfId="0" applyAlignment="1" applyBorder="1" applyFont="1">
      <alignment shrinkToFit="0" vertical="center" wrapText="1"/>
    </xf>
    <xf borderId="11" fillId="2" fontId="1" numFmtId="0" xfId="0" applyBorder="1" applyFont="1"/>
    <xf borderId="0" fillId="0" fontId="3" numFmtId="164" xfId="0" applyFont="1" applyNumberFormat="1"/>
    <xf borderId="0" fillId="0" fontId="3" numFmtId="0" xfId="0" applyFont="1"/>
    <xf borderId="0" fillId="0" fontId="4" numFmtId="0" xfId="0" applyFont="1"/>
    <xf borderId="0" fillId="0" fontId="3" numFmtId="0" xfId="0" applyAlignment="1" applyFont="1">
      <alignment horizontal="left"/>
    </xf>
    <xf borderId="12" fillId="0" fontId="3" numFmtId="0" xfId="0" applyAlignment="1" applyBorder="1" applyFont="1">
      <alignment horizontal="left"/>
    </xf>
    <xf borderId="12" fillId="0" fontId="3" numFmtId="0" xfId="0" applyBorder="1" applyFont="1"/>
    <xf borderId="0" fillId="0" fontId="3" numFmtId="10" xfId="0" applyFont="1" applyNumberFormat="1"/>
    <xf borderId="0" fillId="0" fontId="4" numFmtId="10" xfId="0" applyFont="1" applyNumberFormat="1"/>
    <xf borderId="1" fillId="2" fontId="1" numFmtId="0" xfId="0" applyAlignment="1" applyBorder="1" applyFont="1">
      <alignment shrinkToFit="0" vertical="center" wrapText="1"/>
    </xf>
    <xf borderId="2" fillId="2" fontId="1" numFmtId="0" xfId="0" applyAlignment="1" applyBorder="1" applyFont="1">
      <alignment shrinkToFit="0" vertical="center" wrapText="1"/>
    </xf>
    <xf borderId="3" fillId="2" fontId="1" numFmtId="0" xfId="0" applyAlignment="1" applyBorder="1" applyFont="1">
      <alignment shrinkToFit="0" vertical="center" wrapText="1"/>
    </xf>
    <xf borderId="11" fillId="2" fontId="1" numFmtId="0" xfId="0" applyAlignment="1" applyBorder="1" applyFont="1">
      <alignment shrinkToFit="0" vertical="center" wrapText="1"/>
    </xf>
    <xf borderId="0" fillId="2" fontId="5" numFmtId="0" xfId="0" applyFont="1"/>
    <xf borderId="1" fillId="2" fontId="2" numFmtId="164" xfId="0" applyBorder="1" applyFont="1" applyNumberFormat="1"/>
    <xf borderId="2" fillId="2" fontId="2" numFmtId="0" xfId="0" applyBorder="1" applyFont="1"/>
    <xf borderId="3" fillId="2" fontId="2" numFmtId="0" xfId="0" applyBorder="1" applyFont="1"/>
    <xf borderId="0" fillId="2" fontId="2" numFmtId="10" xfId="0" applyFont="1" applyNumberFormat="1"/>
    <xf borderId="5" fillId="2" fontId="2" numFmtId="164" xfId="0" applyBorder="1" applyFont="1" applyNumberFormat="1"/>
    <xf borderId="6" fillId="2" fontId="2" numFmtId="0" xfId="0" applyBorder="1" applyFont="1"/>
    <xf borderId="7" fillId="2" fontId="2" numFmtId="0" xfId="0" applyBorder="1" applyFont="1"/>
    <xf borderId="8" fillId="2" fontId="2" numFmtId="164" xfId="0" applyBorder="1" applyFont="1" applyNumberFormat="1"/>
    <xf borderId="9" fillId="2" fontId="2" numFmtId="0" xfId="0" applyBorder="1" applyFont="1"/>
    <xf borderId="10" fillId="2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customschemas.google.com/relationships/workbookmetadata" Target="metadata"/><Relationship Id="rId10" Type="http://schemas.openxmlformats.org/officeDocument/2006/relationships/pivotCacheDefinition" Target="pivotCache/pivotCacheDefinition2.xml"/><Relationship Id="rId9" Type="http://schemas.openxmlformats.org/officeDocument/2006/relationships/pivotCacheDefinition" Target="pivotCache/pivotCacheDefinition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v>Sum of Товарооборот, руб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Sheet4!$H$4:$H$102</c:f>
            </c:strRef>
          </c:cat>
          <c:val>
            <c:numRef>
              <c:f>Sheet4!$I$4:$I$102</c:f>
              <c:numCache/>
            </c:numRef>
          </c:val>
        </c:ser>
        <c:ser>
          <c:idx val="1"/>
          <c:order val="1"/>
          <c:tx>
            <c:strRef>
              <c:f>Sheet4!$J$3</c:f>
            </c:strRef>
          </c:tx>
          <c:cat>
            <c:strRef>
              <c:f>Sheet4!$H$4:$H$102</c:f>
            </c:strRef>
          </c:cat>
          <c:val>
            <c:numRef>
              <c:f>Sheet4!$J$4:$J$102</c:f>
              <c:numCache/>
            </c:numRef>
          </c:val>
        </c:ser>
        <c:axId val="381032479"/>
        <c:axId val="1470784563"/>
      </c:barChart>
      <c:catAx>
        <c:axId val="3810324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470784563"/>
      </c:catAx>
      <c:valAx>
        <c:axId val="14707845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381032479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819150</xdr:colOff>
      <xdr:row>2</xdr:row>
      <xdr:rowOff>180975</xdr:rowOff>
    </xdr:from>
    <xdr:ext cx="10877550" cy="4257675"/>
    <xdr:graphicFrame>
      <xdr:nvGraphicFramePr>
        <xdr:cNvPr id="1036705092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K505" sheet="Combined data"/>
  </cacheSource>
  <cacheFields>
    <cacheField name="Дата" numFmtId="164">
      <sharedItems containsSemiMixedTypes="0" containsDate="1" containsString="0">
        <d v="2020-05-31T00:00:00Z"/>
        <d v="2020-05-30T00:00:00Z"/>
        <d v="2020-05-28T00:00:00Z"/>
        <d v="2020-05-16T00:00:00Z"/>
        <d v="2020-05-19T00:00:00Z"/>
        <d v="2020-05-17T00:00:00Z"/>
        <d v="2020-05-09T00:00:00Z"/>
        <d v="2020-05-04T00:00:00Z"/>
        <d v="2020-04-29T00:00:00Z"/>
        <d v="2020-05-02T00:00:00Z"/>
        <d v="2020-05-26T00:00:00Z"/>
        <d v="2020-05-01T00:00:00Z"/>
        <d v="2020-05-12T00:00:00Z"/>
        <d v="2020-05-21T00:00:00Z"/>
        <d v="2020-05-20T00:00:00Z"/>
        <d v="2020-05-05T00:00:00Z"/>
        <d v="2020-04-28T00:00:00Z"/>
        <d v="2020-05-13T00:00:00Z"/>
        <d v="2020-05-03T00:00:00Z"/>
        <d v="2020-05-06T00:00:00Z"/>
        <d v="2020-05-23T00:00:00Z"/>
        <d v="2020-05-25T00:00:00Z"/>
        <d v="2020-04-30T00:00:00Z"/>
        <d v="2020-05-10T00:00:00Z"/>
        <d v="2020-05-08T00:00:00Z"/>
        <d v="2020-05-07T00:00:00Z"/>
        <d v="2020-05-24T00:00:00Z"/>
        <d v="2020-06-01T00:00:00Z"/>
        <d v="2020-05-29T00:00:00Z"/>
        <d v="2020-05-27T00:00:00Z"/>
        <d v="2020-05-22T00:00:00Z"/>
        <d v="2020-05-11T00:00:00Z"/>
        <d v="2020-05-18T00:00:00Z"/>
        <d v="2020-05-14T00:00:00Z"/>
        <d v="2020-05-15T00:00:00Z"/>
      </sharedItems>
    </cacheField>
    <cacheField name="Территория" numFmtId="0">
      <sharedItems>
        <s v="Самара"/>
        <s v="Кемерово"/>
        <s v="Екатеринбург"/>
        <s v="Тольятти"/>
        <s v="Нижний Новгород"/>
        <s v="Санкт-Петербург Юг"/>
        <s v="Санкт-Петербург Север"/>
        <s v="Волгоград"/>
        <s v="Казань"/>
        <s v="Пермь"/>
        <s v="Ростов-на-Дону"/>
        <s v="Краснодар"/>
        <s v="Москва Запад"/>
        <s v="Москва Восток"/>
        <s v="Новосибирск"/>
        <s v="Тюмень"/>
        <s v="Томск"/>
        <s v="Уфа"/>
      </sharedItems>
    </cacheField>
    <cacheField name="Товарооборот, шт" numFmtId="0">
      <sharedItems containsSemiMixedTypes="0" containsString="0" containsNumber="1">
        <n v="7944.0"/>
        <n v="10029.0"/>
        <n v="8536.5"/>
        <n v="38947.5"/>
        <n v="31842.0"/>
        <n v="32023.5"/>
        <n v="31147.5"/>
        <n v="25566.0"/>
        <n v="29319.0"/>
        <n v="29031.0"/>
        <n v="33423.0"/>
        <n v="32487.0"/>
        <n v="28219.5"/>
        <n v="31272.0"/>
        <n v="34077.0"/>
        <n v="31566.0"/>
        <n v="26940.0"/>
        <n v="29241.0"/>
        <n v="26082.0"/>
        <n v="32511.0"/>
        <n v="42703.5"/>
        <n v="35592.0"/>
        <n v="30445.5"/>
        <n v="36619.5"/>
        <n v="29409.0"/>
        <n v="27018.0"/>
        <n v="34303.5"/>
        <n v="36999.0"/>
        <n v="44001.0"/>
        <n v="30982.5"/>
        <n v="88063.5"/>
        <n v="84024.0"/>
        <n v="78057.0"/>
        <n v="69720.0"/>
        <n v="72928.5"/>
        <n v="79527.0"/>
        <n v="60463.5"/>
        <n v="79975.5"/>
        <n v="97534.5"/>
        <n v="71520.0"/>
        <n v="79485.0"/>
        <n v="93313.5"/>
        <n v="76585.5"/>
        <n v="81826.5"/>
        <n v="78846.0"/>
        <n v="77263.5"/>
        <n v="68994.0"/>
        <n v="102889.5"/>
        <n v="76999.5"/>
        <n v="77565.0"/>
        <n v="84132.0"/>
        <n v="69544.5"/>
        <n v="73204.5"/>
        <n v="76663.5"/>
        <n v="14265.0"/>
        <n v="11526.0"/>
        <n v="10402.5"/>
        <n v="13216.5"/>
        <n v="9130.5"/>
        <n v="10840.5"/>
        <n v="7866.0"/>
        <n v="11835.0"/>
        <n v="11619.0"/>
        <n v="9328.5"/>
        <n v="11250.0"/>
        <n v="13063.5"/>
        <n v="10147.5"/>
        <n v="12331.5"/>
        <n v="11202.0"/>
        <n v="89149.5"/>
        <n v="8185.5"/>
        <n v="108123.0"/>
        <n v="9210.0"/>
        <n v="14773.5"/>
        <n v="78141.0"/>
        <n v="12280.5"/>
        <n v="8934.0"/>
        <n v="12918.0"/>
        <n v="12528.0"/>
        <n v="11029.5"/>
        <n v="9994.5"/>
        <n v="12724.5"/>
        <n v="14728.5"/>
        <n v="13038.0"/>
        <n v="35482.5"/>
        <n v="32434.5"/>
        <n v="30486.0"/>
        <n v="32079.0"/>
        <n v="27072.0"/>
        <n v="25917.0"/>
        <n v="19461.0"/>
        <n v="31407.0"/>
        <n v="25792.5"/>
        <n v="26032.5"/>
        <n v="31707.0"/>
        <n v="29955.0"/>
        <n v="22848.0"/>
        <n v="23314.5"/>
        <n v="26464.5"/>
        <n v="23539.5"/>
        <n v="24678.0"/>
        <n v="38176.5"/>
        <n v="30603.0"/>
        <n v="24211.5"/>
        <n v="31399.5"/>
        <n v="25294.5"/>
        <n v="25468.5"/>
        <n v="31854.0"/>
        <n v="32359.5"/>
        <n v="39867.0"/>
        <n v="31974.0"/>
        <n v="321412.5"/>
        <n v="276568.5"/>
        <n v="269029.5"/>
        <n v="285972.0"/>
        <n v="283942.5"/>
        <n v="298059.0"/>
        <n v="232903.5"/>
        <n v="276966.0"/>
        <n v="296149.5"/>
        <n v="281796.0"/>
        <n v="288936.0"/>
        <n v="300151.5"/>
        <n v="262734.0"/>
        <n v="286002.0"/>
        <n v="258459.0"/>
        <n v="274083.0"/>
        <n v="277512.0"/>
        <n v="356982.0"/>
        <n v="266983.5"/>
        <n v="311131.5"/>
        <n v="287206.5"/>
        <n v="370092.0"/>
        <n v="247813.5"/>
        <n v="287740.5"/>
        <n v="408810.0"/>
        <n v="362536.5"/>
        <n v="357072.0"/>
        <n v="359214.0"/>
        <n v="360255.0"/>
        <n v="387220.5"/>
        <n v="296580.0"/>
        <n v="369861.0"/>
        <n v="372504.0"/>
        <n v="373392.0"/>
        <n v="378043.5"/>
        <n v="388668.0"/>
        <n v="333792.0"/>
        <n v="376060.5"/>
        <n v="350068.5"/>
        <n v="294337.5"/>
        <n v="342666.0"/>
        <n v="364882.5"/>
        <n v="355278.0"/>
        <n v="456885.0"/>
        <n v="278491.5"/>
        <n v="349734.0"/>
        <n v="401580.0"/>
        <n v="368649.0"/>
        <n v="463530.0"/>
        <n v="319110.0"/>
        <n v="375744.0"/>
        <n v="81331.5"/>
        <n v="75796.5"/>
        <n v="72861.0"/>
        <n v="83373.0"/>
        <n v="64108.5"/>
        <n v="74707.5"/>
        <n v="46216.5"/>
        <n v="67726.5"/>
        <n v="82228.5"/>
        <n v="64390.5"/>
        <n v="73126.5"/>
        <n v="99631.5"/>
        <n v="66396.0"/>
        <n v="73147.5"/>
        <n v="73062.0"/>
        <n v="379663.5"/>
        <n v="70581.0"/>
        <n v="453123.0"/>
        <n v="63012.0"/>
        <n v="89556.0"/>
        <n v="364638.0"/>
        <n v="66316.5"/>
        <n v="78235.5"/>
        <n v="88311.0"/>
        <n v="61804.5"/>
        <n v="71067.0"/>
        <n v="74649.0"/>
        <n v="44560.5"/>
        <n v="38250.0"/>
        <n v="34830.0"/>
        <n v="32239.5"/>
        <n v="30780.0"/>
        <n v="29142.0"/>
        <n v="26428.5"/>
        <n v="40744.5"/>
        <n v="46620.0"/>
        <n v="32419.5"/>
        <n v="40819.5"/>
        <n v="41391.0"/>
        <n v="29482.5"/>
        <n v="32181.0"/>
        <n v="35535.0"/>
        <n v="76234.5"/>
        <n v="29935.5"/>
        <n v="106926.0"/>
        <n v="30342.0"/>
        <n v="42999.0"/>
        <n v="69945.0"/>
        <n v="38740.5"/>
        <n v="31231.5"/>
        <n v="37489.5"/>
        <n v="34399.5"/>
        <n v="32851.5"/>
        <n v="38194.5"/>
        <n v="42423.0"/>
        <n v="48286.5"/>
        <n v="41442.0"/>
        <n v="18600.0"/>
        <n v="16638.0"/>
        <n v="15609.0"/>
        <n v="13948.5"/>
        <n v="12301.5"/>
        <n v="13014.0"/>
        <n v="12313.5"/>
        <n v="17391.0"/>
        <n v="17113.5"/>
        <n v="12802.5"/>
        <n v="16554.0"/>
        <n v="17329.5"/>
        <n v="15987.0"/>
        <n v="13303.5"/>
        <n v="14305.5"/>
        <n v="12924.0"/>
        <n v="14061.0"/>
        <n v="21958.5"/>
        <n v="17211.0"/>
        <n v="12753.0"/>
        <n v="16435.5"/>
        <n v="14494.5"/>
        <n v="12705.0"/>
        <n v="18075.0"/>
        <n v="13120.5"/>
        <n v="16237.5"/>
        <n v="11967.0"/>
        <n v="12037.5"/>
        <n v="7087.5"/>
        <n v="25816.5"/>
        <n v="4624.5"/>
        <n v="12259.5"/>
        <n v="5446.5"/>
        <n v="11296.5"/>
        <n v="12135.0"/>
        <n v="12630.0"/>
        <n v="8223.0"/>
        <n v="25149.0"/>
        <n v="10401.0"/>
        <n v="17689.5"/>
        <n v="8127.0"/>
        <n v="27250.5"/>
        <n v="8464.5"/>
        <n v="14167.5"/>
        <n v="16500.0"/>
        <n v="13260.0"/>
        <n v="4285.5"/>
        <n v="13440.0"/>
        <n v="9058.5"/>
        <n v="8719.5"/>
        <n v="12666.0"/>
        <n v="34563.0"/>
        <n v="28882.5"/>
        <n v="28275.0"/>
        <n v="26271.0"/>
        <n v="23587.5"/>
        <n v="18427.5"/>
        <n v="27156.0"/>
        <n v="35190.0"/>
        <n v="25483.5"/>
        <n v="25362.0"/>
        <n v="28849.5"/>
        <n v="26367.0"/>
        <n v="25539.0"/>
        <n v="14808.0"/>
        <n v="21343.5"/>
        <n v="17946.0"/>
        <n v="24337.5"/>
        <n v="36997.5"/>
        <n v="13864.5"/>
        <n v="28494.0"/>
        <n v="27883.5"/>
        <n v="31224.0"/>
        <n v="25020.0"/>
        <n v="26184.0"/>
        <n v="29824.5"/>
        <n v="208351.5"/>
        <n v="204637.5"/>
        <n v="31372.5"/>
        <n v="34681.5"/>
        <n v="28197.0"/>
        <n v="236551.5"/>
        <n v="223597.5"/>
        <n v="193363.5"/>
        <n v="188319.0"/>
        <n v="237544.5"/>
        <n v="203209.5"/>
        <n v="185979.0"/>
        <n v="244905.0"/>
        <n v="239409.0"/>
        <n v="192886.5"/>
        <n v="224233.5"/>
        <n v="219622.5"/>
        <n v="213582.0"/>
        <n v="195705.0"/>
        <n v="193722.0"/>
        <n v="257215.5"/>
        <n v="224779.5"/>
        <n v="292018.5"/>
        <n v="198751.5"/>
        <n v="214386.0"/>
        <n v="243825.0"/>
        <n v="232701.0"/>
        <n v="219411.0"/>
        <n v="200029.5"/>
        <n v="225480.0"/>
        <n v="211453.5"/>
        <n v="184801.5"/>
        <n v="177976.5"/>
        <n v="223617.0"/>
        <n v="176397.0"/>
        <n v="232369.5"/>
        <n v="226540.5"/>
        <n v="189679.5"/>
        <n v="213640.5"/>
        <n v="214885.5"/>
        <n v="203832.0"/>
        <n v="188662.5"/>
        <n v="215277.0"/>
        <n v="248148.0"/>
        <n v="246414.0"/>
        <n v="216498.0"/>
        <n v="275793.0"/>
        <n v="199753.5"/>
        <n v="192948.0"/>
        <n v="206038.5"/>
        <n v="231559.5"/>
        <n v="225076.5"/>
        <n v="209415.0"/>
        <n v="193719.0"/>
        <n v="12250.5"/>
        <n v="12541.5"/>
        <n v="206758.5"/>
        <n v="244734.0"/>
        <n v="191641.5"/>
        <n v="16368.0"/>
        <n v="14427.0"/>
        <n v="11745.0"/>
        <n v="11062.5"/>
        <n v="10018.5"/>
        <n v="10437.0"/>
        <n v="13644.0"/>
        <n v="13443.0"/>
        <n v="14182.5"/>
        <n v="14928.0"/>
        <n v="13941.0"/>
        <n v="14643.0"/>
        <n v="10032.0"/>
        <n v="12468.0"/>
        <n v="17943.0"/>
        <n v="15807.0"/>
        <n v="11976.0"/>
        <n v="14566.5"/>
        <n v="12976.5"/>
        <n v="11719.5"/>
        <n v="17197.5"/>
        <n v="14419.5"/>
        <n v="7816.5"/>
        <n v="6409.5"/>
        <n v="11220.0"/>
        <n v="8350.5"/>
        <n v="8428.5"/>
        <n v="32817.0"/>
        <n v="36031.5"/>
        <n v="5127.0"/>
        <n v="27187.5"/>
        <n v="20688.0"/>
        <n v="15678.0"/>
        <n v="31329.0"/>
        <n v="29658.0"/>
        <n v="34150.5"/>
        <n v="31947.0"/>
        <n v="10416.0"/>
        <n v="35431.5"/>
        <n v="78544.5"/>
        <n v="97963.5"/>
        <n v="77269.5"/>
        <n v="16143.0"/>
        <n v="72220.5"/>
        <n v="78058.5"/>
        <n v="70498.5"/>
        <n v="78961.5"/>
        <n v="12490.5"/>
        <n v="18036.0"/>
        <n v="11416.5"/>
        <n v="9007.5"/>
        <n v="87552.0"/>
        <n v="11680.5"/>
        <n v="14421.0"/>
        <n v="14823.0"/>
        <n v="31257.0"/>
        <n v="38074.5"/>
        <n v="32170.5"/>
        <n v="42397.5"/>
        <n v="28668.0"/>
        <n v="27411.0"/>
        <n v="32854.5"/>
        <n v="35346.0"/>
        <n v="286558.5"/>
        <n v="304092.0"/>
        <n v="272926.5"/>
        <n v="237099.0"/>
        <n v="273900.0"/>
        <n v="274059.0"/>
        <n v="318816.0"/>
        <n v="370012.5"/>
        <n v="393018.0"/>
        <n v="349699.5"/>
        <n v="318565.5"/>
        <n v="422965.5"/>
        <n v="355081.5"/>
        <n v="358387.5"/>
        <n v="403261.5"/>
        <n v="69010.5"/>
        <n v="75820.5"/>
        <n v="64740.0"/>
        <n v="59574.0"/>
        <n v="524481.0"/>
        <n v="70278.0"/>
        <n v="63645.0"/>
        <n v="75642.0"/>
        <n v="40420.5"/>
        <n v="53838.0"/>
        <n v="40528.5"/>
        <n v="32733.0"/>
        <n v="84433.5"/>
        <n v="36655.5"/>
        <n v="33886.5"/>
        <n v="41697.0"/>
        <n v="44569.5"/>
        <n v="18069.0"/>
        <n v="21483.0"/>
        <n v="16687.5"/>
        <n v="12238.5"/>
        <n v="14290.5"/>
        <n v="14385.0"/>
        <n v="16498.5"/>
        <n v="13203.0"/>
        <n v="15802.5"/>
        <n v="16476.0"/>
        <n v="12654.0"/>
        <n v="19647.0"/>
        <n v="12450.0"/>
        <n v="11161.5"/>
        <n v="12229.5"/>
        <n v="28050.0"/>
        <n v="30781.5"/>
        <n v="27960.0"/>
        <n v="23629.5"/>
        <n v="17052.0"/>
        <n v="27181.5"/>
        <n v="25656.0"/>
        <n v="29283.0"/>
        <n v="32782.5"/>
        <n v="215592.0"/>
        <n v="228334.5"/>
        <n v="188776.5"/>
        <n v="175293.0"/>
        <n v="201999.0"/>
        <n v="197946.0"/>
        <n v="230896.5"/>
        <n v="203532.0"/>
        <n v="214428.0"/>
        <n v="183228.0"/>
        <n v="166948.5"/>
        <n v="232102.5"/>
        <n v="196560.0"/>
        <n v="186496.5"/>
        <n v="219772.5"/>
        <n v="226476.0"/>
        <n v="8362.5"/>
        <n v="17008.5"/>
        <n v="5166.0"/>
        <n v="10941.0"/>
        <n v="14497.5"/>
        <n v="13810.5"/>
        <n v="13752.0"/>
        <n v="15276.0"/>
        <n v="4408.5"/>
        <n v="9927.0"/>
        <n v="9474.0"/>
        <n v="16878.0"/>
        <n v="14238.0"/>
      </sharedItems>
    </cacheField>
    <cacheField name="Товарооборот, руб" numFmtId="0">
      <sharedItems containsSemiMixedTypes="0" containsString="0" containsNumber="1">
        <n v="623971.5"/>
        <n v="787101.0"/>
        <n v="643944.0"/>
        <n v="3395892.0"/>
        <n v="2771116.5"/>
        <n v="2882458.5"/>
        <n v="2831019.0"/>
        <n v="2372310.0"/>
        <n v="2623480.5"/>
        <n v="2711247.0"/>
        <n v="2970330.0"/>
        <n v="3031254.0"/>
        <n v="2595778.5"/>
        <n v="2744382.0"/>
        <n v="2929330.5"/>
        <n v="2906763.0"/>
        <n v="2411587.5"/>
        <n v="2629782.0"/>
        <n v="2434914.0"/>
        <n v="2938623.0"/>
        <n v="3628726.5"/>
        <n v="3176580.0"/>
        <n v="2817196.5"/>
        <n v="3312967.5"/>
        <n v="2645160.0"/>
        <n v="2472213.0"/>
        <n v="2924746.5"/>
        <n v="3473895.0"/>
        <n v="3921784.5"/>
        <n v="2827773.0"/>
        <n v="7583758.5"/>
        <n v="6815511.0"/>
        <n v="6774946.5"/>
        <n v="6264933.0"/>
        <n v="6642249.0"/>
        <n v="7180498.5"/>
        <n v="5554192.5"/>
        <n v="6676459.5"/>
        <n v="8893024.5"/>
        <n v="6398361.0"/>
        <n v="6633847.5"/>
        <n v="7247575.5"/>
        <n v="6921316.5"/>
        <n v="7163644.5"/>
        <n v="6993952.5"/>
        <n v="7013670.0"/>
        <n v="6168657.0"/>
        <n v="8089143.0"/>
        <n v="6645603.0"/>
        <n v="7023727.5"/>
        <n v="7483194.0"/>
        <n v="6293776.5"/>
        <n v="6591883.5"/>
        <n v="6451032.0"/>
        <n v="1130506.5"/>
        <n v="938764.5"/>
        <n v="843727.5"/>
        <n v="1046400.0"/>
        <n v="728890.5"/>
        <n v="797919.0"/>
        <n v="617881.5"/>
        <n v="983109.0"/>
        <n v="891139.5"/>
        <n v="732964.5"/>
        <n v="935523.0"/>
        <n v="1037247.0"/>
        <n v="793320.0"/>
        <n v="869983.5"/>
        <n v="865714.5"/>
        <n v="7512646.5"/>
        <n v="637881.0"/>
        <n v="9164707.5"/>
        <n v="696832.5"/>
        <n v="1241383.5"/>
        <n v="6641569.5"/>
        <n v="1030440.0"/>
        <n v="716196.0"/>
        <n v="1004788.5"/>
        <n v="959703.0"/>
        <n v="863754.0"/>
        <n v="828984.0"/>
        <n v="1045515.0"/>
        <n v="1260483.0"/>
        <n v="1114552.5"/>
        <n v="3222517.5"/>
        <n v="2865337.5"/>
        <n v="2694289.5"/>
        <n v="2902167.0"/>
        <n v="2450968.5"/>
        <n v="2397588.0"/>
        <n v="1799230.5"/>
        <n v="2907411.0"/>
        <n v="2374356.0"/>
        <n v="2370432.0"/>
        <n v="2853181.5"/>
        <n v="2692230.0"/>
        <n v="2079900.0"/>
        <n v="2136817.5"/>
        <n v="2373337.5"/>
        <n v="2170309.5"/>
        <n v="2232519.0"/>
        <n v="3385372.5"/>
        <n v="2865727.5"/>
        <n v="2267664.0"/>
        <n v="2862298.5"/>
        <n v="2271454.5"/>
        <n v="2350672.5"/>
        <n v="2915533.5"/>
        <n v="2991999.0"/>
        <n v="3654166.5"/>
        <n v="3004213.5"/>
        <n v="3.2235864E7"/>
        <n v="2.7093624E7"/>
        <n v="2.66599305E7"/>
        <n v="2.9768199E7"/>
        <n v="2.935794E7"/>
        <n v="3.08692875E7"/>
        <n v="2.43420165E7"/>
        <n v="2.787261789885E7"/>
        <n v="3.10533165E7"/>
        <n v="2.904252E7"/>
        <n v="2.78529E7"/>
        <n v="2.936877161745E7"/>
        <n v="2.7278441145E7"/>
        <n v="2.91590325E7"/>
        <n v="2.64674535E7"/>
        <n v="2.8427001E7"/>
        <n v="2.87708101056E7"/>
        <n v="3.510392671155E7"/>
        <n v="2.71659135E7"/>
        <n v="3.2418879E7"/>
        <n v="2.953617610605E7"/>
        <n v="3.80915565E7"/>
        <n v="2.5325271E7"/>
        <n v="2.8188534E7"/>
        <n v="4.2323631E7"/>
        <n v="3.7023243E7"/>
        <n v="3.6834567E7"/>
        <n v="3.8693427E7"/>
        <n v="3.8406954E7"/>
        <n v="4.1559384E7"/>
        <n v="3.1843737E7"/>
        <n v="3.83659605E7"/>
        <n v="4.00771935E7"/>
        <n v="3.9578577E7"/>
        <n v="3.790215657E7"/>
        <n v="3.9639309E7"/>
        <n v="3.5671734E7"/>
        <n v="3.99180285E7"/>
        <n v="3.71971155E7"/>
        <n v="2.9327766E7"/>
        <n v="3.66319995E7"/>
        <n v="3.57244935E7"/>
        <n v="3.8092344E7"/>
        <n v="4.640808E7"/>
        <n v="2.815100475E7"/>
        <n v="3.6883428E7"/>
        <n v="4.30287345E7"/>
        <n v="3.9010875E7"/>
        <n v="4.91231805E7"/>
        <n v="3.3763989E7"/>
        <n v="3.81913815E7"/>
        <n v="6652179.0"/>
        <n v="6173463.0"/>
        <n v="5952802.5"/>
        <n v="7253427.0"/>
        <n v="5561452.5"/>
        <n v="6454458.0"/>
        <n v="4118251.5"/>
        <n v="5864989.5"/>
        <n v="7032225.0"/>
        <n v="5523145.5"/>
        <n v="5864085.0"/>
        <n v="7121946.0"/>
        <n v="5770539.0"/>
        <n v="6288246.0"/>
        <n v="6333828.0"/>
        <n v="3.9380178E7"/>
        <n v="6221320.5"/>
        <n v="4.6370904E7"/>
        <n v="5454121.5"/>
        <n v="7173117.0"/>
        <n v="3.79476885E7"/>
        <n v="5704650.0"/>
        <n v="6819594.0"/>
        <n v="7726069.5"/>
        <n v="5365708.5"/>
        <n v="6175837.5"/>
        <n v="6098236.5"/>
        <n v="4025148.0"/>
        <n v="3552937.5"/>
        <n v="3191155.5"/>
        <n v="3084892.5"/>
        <n v="2817853.5"/>
        <n v="2627595.0"/>
        <n v="2470465.5"/>
        <n v="3700311.0"/>
        <n v="4293241.5"/>
        <n v="3080614.5"/>
        <n v="3810394.5"/>
        <n v="3918987.0"/>
        <n v="2648688.0"/>
        <n v="2863600.5"/>
        <n v="3288069.0"/>
        <n v="6500848.5"/>
        <n v="2720002.5"/>
        <n v="9098386.5"/>
        <n v="2738127.0"/>
        <n v="3883215.0"/>
        <n v="6101931.0"/>
        <n v="3561655.5"/>
        <n v="2853310.5"/>
        <n v="3549097.5"/>
        <n v="3201358.5"/>
        <n v="2934504.0"/>
        <n v="3449302.5"/>
        <n v="3994153.5"/>
        <n v="4456441.5"/>
        <n v="3893680.5"/>
        <n v="1601425.5"/>
        <n v="1364847.0"/>
        <n v="1377577.5"/>
        <n v="1222932.0"/>
        <n v="1085211.0"/>
        <n v="1115992.5"/>
        <n v="1053220.5"/>
        <n v="1489132.5"/>
        <n v="1465842.0"/>
        <n v="1123830.0"/>
        <n v="1380751.5"/>
        <n v="1430254.5"/>
        <n v="1384179.0"/>
        <n v="1102887.0"/>
        <n v="1243507.5"/>
        <n v="1120009.5"/>
        <n v="1221057.0"/>
        <n v="1854001.5"/>
        <n v="1507867.5"/>
        <n v="1103068.5"/>
        <n v="1471537.5"/>
        <n v="1269786.0"/>
        <n v="1123894.5"/>
        <n v="1548099.0"/>
        <n v="1215033.0"/>
        <n v="1403047.5"/>
        <n v="1060489.5"/>
        <n v="1081216.5"/>
        <n v="610855.5"/>
        <n v="2360914.5"/>
        <n v="433243.5"/>
        <n v="1152054.0"/>
        <n v="505572.0"/>
        <n v="989632.5"/>
        <n v="1103623.5"/>
        <n v="1104858.0"/>
        <n v="694593.0"/>
        <n v="2277072.0"/>
        <n v="949912.5"/>
        <n v="1592119.5"/>
        <n v="665302.5"/>
        <n v="2457252.0"/>
        <n v="739291.5"/>
        <n v="1315075.5"/>
        <n v="1487928.0"/>
        <n v="1230687.0"/>
        <n v="404691.0"/>
        <n v="1198285.5"/>
        <n v="798759.0"/>
        <n v="769276.5"/>
        <n v="1184865.0"/>
        <n v="2922883.5"/>
        <n v="2446530.0"/>
        <n v="2435632.5"/>
        <n v="2384937.0"/>
        <n v="2155668.0"/>
        <n v="1682851.5"/>
        <n v="2410803.0"/>
        <n v="3168510.0"/>
        <n v="2243160.0"/>
        <n v="2198935.5"/>
        <n v="2520759.0"/>
        <n v="2380333.5"/>
        <n v="2263651.5"/>
        <n v="1336789.5"/>
        <n v="1906557.0"/>
        <n v="1609090.5"/>
        <n v="2159350.5"/>
        <n v="3089140.5"/>
        <n v="1239747.0"/>
        <n v="2512803.0"/>
        <n v="2560080.0"/>
        <n v="2767270.5"/>
        <n v="2235960.0"/>
        <n v="2308336.5"/>
        <n v="2526909.0"/>
        <n v="2.1615333E7"/>
        <n v="2.11148985E7"/>
        <n v="2794324.5"/>
        <n v="3005334.0"/>
        <n v="2559211.5"/>
        <n v="2.3689383E7"/>
        <n v="2.1945858E7"/>
        <n v="1.9546386E7"/>
        <n v="1.92186315E7"/>
        <n v="2.4292218E7"/>
        <n v="2.08713915E7"/>
        <n v="1.9625364E7"/>
        <n v="2.51634315E7"/>
        <n v="2.5413351E7"/>
        <n v="1.92051795E7"/>
        <n v="2.2253295E7"/>
        <n v="2.1959286E7"/>
        <n v="2.19194355E7"/>
        <n v="2.00032635E7"/>
        <n v="1.9437273E7"/>
        <n v="2.64922785E7"/>
        <n v="2.3032992E7"/>
        <n v="2.85909105E7"/>
        <n v="2.05827435E7"/>
        <n v="2.253E7"/>
        <n v="2.48904045E7"/>
        <n v="2.38819485E7"/>
        <n v="2.246013E7"/>
        <n v="1.9959801E7"/>
        <n v="2.23553385E7"/>
        <n v="2.05900725E7"/>
        <n v="1.8449091E7"/>
        <n v="1.80857985E7"/>
        <n v="2.27968275E7"/>
        <n v="1.86259215E7"/>
        <n v="2.3856345E7"/>
        <n v="2.3953536E7"/>
        <n v="1.87180365E7"/>
        <n v="2.10426735E7"/>
        <n v="2.14113495E7"/>
        <n v="2.08801425E7"/>
        <n v="1.87840005E7"/>
        <n v="2.15853165E7"/>
        <n v="2.55190725E7"/>
        <n v="2.45272455E7"/>
        <n v="2.21264445E7"/>
        <n v="2.6806626E7"/>
        <n v="2.05357335E7"/>
        <n v="1.9806927E7"/>
        <n v="2.174046E7"/>
        <n v="2.3443725E7"/>
        <n v="2.28460785E7"/>
        <n v="2.1463023E7"/>
        <n v="1.9071117E7"/>
        <n v="981519.0"/>
        <n v="992541.0"/>
        <n v="2.07172485E7"/>
        <n v="2.415198E7"/>
        <n v="1.95490365E7"/>
        <n v="1316350.5"/>
        <n v="1126810.5"/>
        <n v="1157529.0"/>
        <n v="955801.5"/>
        <n v="906343.5"/>
        <n v="816859.5"/>
        <n v="833815.5"/>
        <n v="1134444.0"/>
        <n v="1092277.5"/>
        <n v="1172574.0"/>
        <n v="1217749.5"/>
        <n v="1145575.5"/>
        <n v="1172691.0"/>
        <n v="816150.0"/>
        <n v="1016566.5"/>
        <n v="1457391.0"/>
        <n v="1326705.0"/>
        <n v="1004511.0"/>
        <n v="1216557.0"/>
        <n v="1046848.5"/>
        <n v="965880.0"/>
        <n v="1386262.5"/>
        <n v="1210456.5"/>
        <n v="636345.0"/>
        <n v="493893.0"/>
        <n v="928675.5"/>
        <n v="651237.0"/>
        <n v="694669.5"/>
        <n v="3015751.5"/>
        <n v="3091069.5"/>
        <n v="468835.5"/>
        <n v="2479396.5"/>
        <n v="1773154.5"/>
        <n v="1387443.0"/>
        <n v="2826379.5"/>
        <n v="2703132.0"/>
        <n v="3038293.5"/>
        <n v="2945035.5"/>
        <n v="866023.5"/>
        <n v="3193167.0"/>
        <n v="6701083.5"/>
        <n v="7728465.0"/>
        <n v="6829921.5"/>
        <n v="1423410.0"/>
        <n v="6398719.5"/>
        <n v="6609714.0"/>
        <n v="6053649.0"/>
        <n v="6876454.5"/>
        <n v="1054798.5"/>
        <n v="1455049.5"/>
        <n v="1007742.0"/>
        <n v="734335.5"/>
        <n v="7387116.0"/>
        <n v="936427.5"/>
        <n v="981564.0"/>
        <n v="1150579.5"/>
        <n v="1273464.0"/>
        <n v="2924133.0"/>
        <n v="3414180.0"/>
        <n v="3013512.0"/>
        <n v="3911979.0"/>
        <n v="2588148.0"/>
        <n v="2441520.0"/>
        <n v="2949078.0"/>
        <n v="3258054.0"/>
        <n v="2.9256993E7"/>
        <n v="2.9465769E7"/>
        <n v="2.77700925E7"/>
        <n v="2.462823322395E7"/>
        <n v="2.7535284147600003E7"/>
        <n v="2.8181292E7"/>
        <n v="3.2354331E7"/>
        <n v="3.90348615E7"/>
        <n v="3.94983735E7"/>
        <n v="3.725784018135E7"/>
        <n v="3.3781581E7"/>
        <n v="4.1767140105000004E7"/>
        <n v="3.6876888E7"/>
        <n v="3.79631505E7"/>
        <n v="4.2271377E7"/>
        <n v="5985894.0"/>
        <n v="5943489.0"/>
        <n v="5800290.0"/>
        <n v="5178169.5"/>
        <n v="5.4172029E7"/>
        <n v="5798476.5"/>
        <n v="5366602.5"/>
        <n v="6293952.0"/>
        <n v="3780852.0"/>
        <n v="4840833.0"/>
        <n v="3865251.0"/>
        <n v="3079630.5"/>
        <n v="7228395.0"/>
        <n v="3360135.0"/>
        <n v="3166479.0"/>
        <n v="3772258.5"/>
        <n v="4108596.0"/>
        <n v="1603084.5"/>
        <n v="1774329.0"/>
        <n v="1526608.5"/>
        <n v="1096002.0"/>
        <n v="1246162.5"/>
        <n v="1223491.5"/>
        <n v="1370482.5"/>
        <n v="1211457.0"/>
        <n v="1411909.5"/>
        <n v="1565632.5"/>
        <n v="1081158.0"/>
        <n v="1764669.0"/>
        <n v="1115146.5"/>
        <n v="963502.5"/>
        <n v="1122730.5"/>
        <n v="2458555.5"/>
        <n v="2540715.0"/>
        <n v="2538967.5"/>
        <n v="2164365.0"/>
        <n v="1549020.0"/>
        <n v="2324490.0"/>
        <n v="2225341.5"/>
        <n v="2477487.0"/>
        <n v="2854741.5"/>
        <n v="2.23423005E7"/>
        <n v="2.23807725E7"/>
        <n v="1.94653725E7"/>
        <n v="1.7919144E7"/>
        <n v="2.04224355E7"/>
        <n v="1.99424355E7"/>
        <n v="2.3085222E7"/>
        <n v="2.09533245E7"/>
        <n v="2.08125855E7"/>
        <n v="1.89141945E7"/>
        <n v="1.6971231E7"/>
        <n v="2.31204435E7"/>
        <n v="1.9855122E7"/>
        <n v="1.8640998E7"/>
        <n v="2.18952945E7"/>
        <n v="2.24161515E7"/>
        <n v="687684.0"/>
        <n v="1398771.0"/>
        <n v="389013.0"/>
        <n v="880356.0"/>
        <n v="1230711.0"/>
        <n v="1131676.5"/>
        <n v="1091040.0"/>
        <n v="1350199.5"/>
        <n v="410892.0"/>
        <n v="850840.5"/>
        <n v="802447.5"/>
        <n v="1438255.5"/>
        <n v="1293219.0"/>
      </sharedItems>
    </cacheField>
    <cacheField name="Товарооборот в себестоимости" numFmtId="0">
      <sharedItems containsSemiMixedTypes="0" containsString="0" containsNumber="1">
        <n v="565363.016"/>
        <n v="707654.6309999999"/>
        <n v="640961.693"/>
        <n v="2740255.211"/>
        <n v="2269371.4459999995"/>
        <n v="2290967.039"/>
        <n v="2261296.276"/>
        <n v="1875929.923"/>
        <n v="2115481.9889999996"/>
        <n v="2165434.925"/>
        <n v="2395998.377"/>
        <n v="2397503.37"/>
        <n v="2050101.9780000001"/>
        <n v="2257728.2139999997"/>
        <n v="2389543.528"/>
        <n v="2323003.267"/>
        <n v="1931011.4870000002"/>
        <n v="2071714.724"/>
        <n v="1925475.1139999998"/>
        <n v="2406562.0579999997"/>
        <n v="3056063.735"/>
        <n v="2540760.0409999997"/>
        <n v="2244503.1999999997"/>
        <n v="2647972.343"/>
        <n v="2133443.3049999997"/>
        <n v="2000889.9870000002"/>
        <n v="2399312.935"/>
        <n v="2757933.63"/>
        <n v="3132604.841"/>
        <n v="2232253.034"/>
        <n v="5779076.7979999995"/>
        <n v="5426339.5819999995"/>
        <n v="5115462.401"/>
        <n v="4726931.9569999995"/>
        <n v="4993791.956"/>
        <n v="5432087.979"/>
        <n v="4218316.029"/>
        <n v="5083946.169"/>
        <n v="6855177.24"/>
        <n v="4793096.143999999"/>
        <n v="5212858.58"/>
        <n v="5922822.677999999"/>
        <n v="5290094.272"/>
        <n v="5366333.713"/>
        <n v="5288518.779999999"/>
        <n v="5282661.8549999995"/>
        <n v="4695811.349"/>
        <n v="6673236.372"/>
        <n v="5032216.188999999"/>
        <n v="5349682.484999999"/>
        <n v="5637882.125"/>
        <n v="4773839.938"/>
        <n v="5001227.671"/>
        <n v="5048965.796"/>
        <n v="1024403.9859999999"/>
        <n v="820018.375"/>
        <n v="729677.519"/>
        <n v="937716.1579999999"/>
        <n v="644150.519"/>
        <n v="783753.2949999999"/>
        <n v="575518.068"/>
        <n v="825345.0530000001"/>
        <n v="829782.376"/>
        <n v="634517.673"/>
        <n v="808524.505"/>
        <n v="910480.6449999999"/>
        <n v="718019.2760000001"/>
        <n v="896773.3239999999"/>
        <n v="799644.759"/>
        <n v="5979210.097"/>
        <n v="575840.677"/>
        <n v="7329868.665"/>
        <n v="616683.3809999999"/>
        <n v="1069622.507"/>
        <n v="5084073.516"/>
        <n v="871047.598"/>
        <n v="663415.497"/>
        <n v="896111.803"/>
        <n v="861486.475"/>
        <n v="758428.735"/>
        <n v="702631.811"/>
        <n v="896490.07"/>
        <n v="1048221.1390000001"/>
        <n v="939269.567"/>
        <n v="2633868.174"/>
        <n v="2368028.685"/>
        <n v="2183502.7290000003"/>
        <n v="2319890.346"/>
        <n v="1980824.9889999998"/>
        <n v="1937222.0459999999"/>
        <n v="1457108.1479999998"/>
        <n v="2288433.495"/>
        <n v="1915101.034"/>
        <n v="1847737.837"/>
        <n v="2349459.5"/>
        <n v="2195766.121"/>
        <n v="1657688.853"/>
        <n v="1701780.478"/>
        <n v="1886244.741"/>
        <n v="1735984.614"/>
        <n v="1781999.058"/>
        <n v="2831498.2739999997"/>
        <n v="2288224.429"/>
        <n v="1801564.392"/>
        <n v="2267667.519"/>
        <n v="1811009.8979999998"/>
        <n v="1875294.65"/>
        <n v="2431800.394"/>
        <n v="2374135.6799999997"/>
        <n v="2919786.295"/>
        <n v="2389834.3129999996"/>
        <n v="2.3691368555E7"/>
        <n v="1.97686965E7"/>
        <n v="1.9515982116E7"/>
        <n v="2.1483666921E7"/>
        <n v="2.1174604830000002E7"/>
        <n v="2.2717731617999997E7"/>
        <n v="1.7790852444E7"/>
        <n v="2.0223763805E7"/>
        <n v="2.2737807547E7"/>
        <n v="2.0980503505E7"/>
        <n v="2.0824687999E7"/>
        <n v="2.1545834136E7"/>
        <n v="1.9610637316999998E7"/>
        <n v="2.1437602310000002E7"/>
        <n v="1.9153152527E7"/>
        <n v="2.0563887599E7"/>
        <n v="2.0810852736E7"/>
        <n v="2.6357141036999997E7"/>
        <n v="1.9659432722999997E7"/>
        <n v="2.3595019661E7"/>
        <n v="2.1276357106E7"/>
        <n v="2.8012065349999998E7"/>
        <n v="1.8582990428E7"/>
        <n v="2.1369401387E7"/>
        <n v="3.1033323692999996E7"/>
        <n v="2.6762183377E7"/>
        <n v="2.6914635671E7"/>
        <n v="2.7863789055E7"/>
        <n v="2.7588003988E7"/>
        <n v="3.0476170214999996E7"/>
        <n v="2.311977798E7"/>
        <n v="2.7592063503E7"/>
        <n v="2.9141359438E7"/>
        <n v="2.8453665595E7"/>
        <n v="2.8083686689999998E7"/>
        <n v="2.8736966634E7"/>
        <n v="2.5644478342E7"/>
        <n v="2.9154014884E7"/>
        <n v="2.6793668158999998E7"/>
        <n v="2.2491044692999996E7"/>
        <n v="2.6408496047999997E7"/>
        <n v="2.7535617434E7"/>
        <n v="2.7467616702999998E7"/>
        <n v="3.4793888933E7"/>
        <n v="2.0806418796E7"/>
        <n v="2.6438356803E7"/>
        <n v="3.1156525939999998E7"/>
        <n v="2.8090230959E7"/>
        <n v="3.6012087989E7"/>
        <n v="2.4610757489E7"/>
        <n v="2.8822960470999997E7"/>
        <n v="5305378.904"/>
        <n v="4915101.795"/>
        <n v="4711294.200999999"/>
        <n v="5531366.381"/>
        <n v="4257859.372"/>
        <n v="4968152.947"/>
        <n v="3133704.928"/>
        <n v="4506085.484"/>
        <n v="5546127.192"/>
        <n v="4230689.2069999995"/>
        <n v="4847142.986"/>
        <n v="6279205.85"/>
        <n v="4433831.250999999"/>
        <n v="4798265.113"/>
        <n v="4890619.262"/>
        <n v="2.9726473223999996E7"/>
        <n v="4762185.061"/>
        <n v="3.5190775285000004E7"/>
        <n v="4155234.554"/>
        <n v="6068194.523"/>
        <n v="2.7829971363E7"/>
        <n v="4375924.236"/>
        <n v="5260171.534999999"/>
        <n v="5922893.721"/>
        <n v="4091691.3249999997"/>
        <n v="4747959.614"/>
        <n v="5042435.841"/>
        <n v="3259483.304"/>
        <n v="2795344.17"/>
        <n v="2528990.584"/>
        <n v="2384575.363"/>
        <n v="2169377.225"/>
        <n v="2033299.2799999998"/>
        <n v="1911613.144"/>
        <n v="2861069.8419999997"/>
        <n v="3389723.959"/>
        <n v="2363955.7909999997"/>
        <n v="3046897.794"/>
        <n v="3141103.957"/>
        <n v="2021918.12"/>
        <n v="2246478.617"/>
        <n v="2580984.03"/>
        <n v="5172874.443999999"/>
        <n v="2102974.001"/>
        <n v="7354572.011"/>
        <n v="2094375.01"/>
        <n v="3151914.3419999997"/>
        <n v="4743581.977999999"/>
        <n v="2769041.2770000002"/>
        <n v="2211817.6569999997"/>
        <n v="2745646.948"/>
        <n v="2481896.334"/>
        <n v="2253872.138"/>
        <n v="2798056.2479999997"/>
        <n v="3105853.9129999997"/>
        <n v="3473157.545"/>
        <n v="3004872.349"/>
        <n v="1268422.666"/>
        <n v="1137103.412"/>
        <n v="1086345.0159999998"/>
        <n v="974409.1449999999"/>
        <n v="874153.345"/>
        <n v="928035.2359999999"/>
        <n v="843395.109"/>
        <n v="1209901.0159999998"/>
        <n v="1193019.642"/>
        <n v="914932.571"/>
        <n v="1137748.7319999998"/>
        <n v="1175778.837"/>
        <n v="1116620.792"/>
        <n v="914116.792"/>
        <n v="987216.7409999999"/>
        <n v="902752.717"/>
        <n v="983096.417"/>
        <n v="1515956.368"/>
        <n v="1217527.6069999998"/>
        <n v="904501.456"/>
        <n v="1176721.164"/>
        <n v="1018857.6680000001"/>
        <n v="898508.497"/>
        <n v="1256993.4810000001"/>
        <n v="985281.0359999998"/>
        <n v="1195875.8800000001"/>
        <n v="851805.179"/>
        <n v="910141.155"/>
        <n v="541946.128"/>
        <n v="1868643.6719999998"/>
        <n v="377401.46199999994"/>
        <n v="906579.6209999999"/>
        <n v="422390.908"/>
        <n v="829947.412"/>
        <n v="899589.3060000001"/>
        <n v="915994.1189999998"/>
        <n v="622755.0499999999"/>
        <n v="1804070.1239999998"/>
        <n v="785961.289"/>
        <n v="1279369.153"/>
        <n v="644221.494"/>
        <n v="1983435.05"/>
        <n v="651727.3679999999"/>
        <n v="1074904.135"/>
        <n v="1187884.8939999999"/>
        <n v="985675.487"/>
        <n v="333054.548"/>
        <n v="1018063.802"/>
        <n v="669115.9369999999"/>
        <n v="654599.977"/>
        <n v="953822.6209999999"/>
        <n v="2340316.3049999997"/>
        <n v="1956748.2629999998"/>
        <n v="1954139.7149999999"/>
        <n v="1880070.5110000002"/>
        <n v="1685753.184"/>
        <n v="1337535.2989999999"/>
        <n v="1897998.252"/>
        <n v="2533138.72"/>
        <n v="1757185.7729999998"/>
        <n v="1755958.305"/>
        <n v="2010739.0729999999"/>
        <n v="1873451.2719999999"/>
        <n v="1783039.3049999997"/>
        <n v="1084824.9949999999"/>
        <n v="1485927.8739999998"/>
        <n v="1298844.2"/>
        <n v="1715939.5399999998"/>
        <n v="2533823.174"/>
        <n v="995597.5199999999"/>
        <n v="1972327.267"/>
        <n v="2016381.645"/>
        <n v="2174380.5969999996"/>
        <n v="1780335.608"/>
        <n v="1837113.1940000001"/>
        <n v="2092407.26"/>
        <n v="1.5729720814999998E7"/>
        <n v="1.5426373359E7"/>
        <n v="2251714.549"/>
        <n v="2408136.819"/>
        <n v="2038847.009"/>
        <n v="1.7329462176E7"/>
        <n v="1.5975681728E7"/>
        <n v="1.4278298844E7"/>
        <n v="1.3973128512E7"/>
        <n v="1.7650186029E7"/>
        <n v="1.5206983089E7"/>
        <n v="1.4386025838000001E7"/>
        <n v="1.8210825697E7"/>
        <n v="1.8463277771E7"/>
        <n v="1.3834210462E7"/>
        <n v="1.6496134314E7"/>
        <n v="1.5958453928E7"/>
        <n v="1.5790923194999998E7"/>
        <n v="1.4633542982E7"/>
        <n v="1.3979092230999999E7"/>
        <n v="1.9179229932E7"/>
        <n v="1.6792969817999996E7"/>
        <n v="2.1740920338999998E7"/>
        <n v="1.4894008652E7"/>
        <n v="1.6370527077E7"/>
        <n v="1.8159589108E7"/>
        <n v="1.7462223404E7"/>
        <n v="1.6627687641E7"/>
        <n v="1.5125624641999999E7"/>
        <n v="1.6443448491999999E7"/>
        <n v="1.5078027685E7"/>
        <n v="1.3533023127999999E7"/>
        <n v="1.3150397668E7"/>
        <n v="1.6597666014999999E7"/>
        <n v="1.3628439163999999E7"/>
        <n v="1.7297352185000002E7"/>
        <n v="1.7342946797E7"/>
        <n v="1.3500671991999999E7"/>
        <n v="1.5681371557000002E7"/>
        <n v="1.5600701422999999E7"/>
        <n v="1.5015521489999998E7"/>
        <n v="1.3568684673999999E7"/>
        <n v="1.6285354714E7"/>
        <n v="1.8491870615E7"/>
        <n v="1.8595804535E7"/>
        <n v="1.6128268832E7"/>
        <n v="2.0508194544999998E7"/>
        <n v="1.5173462744E7"/>
        <n v="1.4358653389999999E7"/>
        <n v="1.5789926042999998E7"/>
        <n v="1.7121204866E7"/>
        <n v="1.6722171227E7"/>
        <n v="1.5847839739E7"/>
        <n v="1.4541424877999999E7"/>
        <n v="867080.682"/>
        <n v="874678.696"/>
        <n v="1.5667372685999999E7"/>
        <n v="1.8429449488E7"/>
        <n v="1.448116423E7"/>
        <n v="1092945.283"/>
        <n v="963035.414"/>
        <n v="935379.4229999998"/>
        <n v="795942.652"/>
        <n v="762082.749"/>
        <n v="697541.2969999999"/>
        <n v="737888.3659999999"/>
        <n v="971710.8709999999"/>
        <n v="921493.483"/>
        <n v="968784.8649999999"/>
        <n v="1025585.5199999999"/>
        <n v="974448.126"/>
        <n v="971555.083"/>
        <n v="698626.0329999999"/>
        <n v="858367.6039999999"/>
        <n v="1194154.7659999998"/>
        <n v="1070563.6439999999"/>
        <n v="861334.614"/>
        <n v="1013050.3829999999"/>
        <n v="892743.7459999999"/>
        <n v="809986.386"/>
        <n v="1130117.381"/>
        <n v="970917.124"/>
        <n v="550528.6630000001"/>
        <n v="459762.61999999994"/>
        <n v="802403.808"/>
        <n v="601485.126"/>
        <n v="594994.696"/>
        <n v="2415980.772"/>
        <n v="2549333.4129999997"/>
        <n v="412625.887"/>
        <n v="1950422.9030000002"/>
        <n v="1458979.491"/>
        <n v="1121336.507"/>
        <n v="2229453.508"/>
        <n v="2160539.996"/>
        <n v="2442084.561"/>
        <n v="2320195.4450000003"/>
        <n v="744833.002"/>
        <n v="2545757.0549999997"/>
        <n v="5109499.617"/>
        <n v="6415904.924000001"/>
        <n v="5152925.182"/>
        <n v="1183524.938"/>
        <n v="4782829.606000001"/>
        <n v="5024858.793"/>
        <n v="4580254.154999999"/>
        <n v="5258162.288"/>
        <n v="878389.065"/>
        <n v="1301439.284"/>
        <n v="815296.88"/>
        <n v="622482.404"/>
        <n v="5815890.3319999995"/>
        <n v="813406.684"/>
        <n v="877726.201"/>
        <n v="1038033.7869999999"/>
        <n v="1068326.937"/>
        <n v="2311405.017"/>
        <n v="2805831.5209999997"/>
        <n v="2355616.679"/>
        <n v="3086459.8370000003"/>
        <n v="2042294.167"/>
        <n v="1933378.3459999997"/>
        <n v="2391958.463"/>
        <n v="2595610.66"/>
        <n v="2.1169527457000002E7"/>
        <n v="2.2276452264999997E7"/>
        <n v="2.0952913508E7"/>
        <n v="1.767993047E7"/>
        <n v="1.9680985969E7"/>
        <n v="2.0493717226E7"/>
        <n v="2.3895072432E7"/>
        <n v="2.8040467216000002E7"/>
        <n v="2.9683782432999995E7"/>
        <n v="2.7640203134E7"/>
        <n v="2.4232690171E7"/>
        <n v="3.2361318847E7"/>
        <n v="2.6228948559E7"/>
        <n v="2.7483828209E7"/>
        <n v="3.1105053391E7"/>
        <n v="4624968.49"/>
        <n v="5046963.672"/>
        <n v="4332158.433"/>
        <n v="3929032.265"/>
        <n v="4.1382275210999995E7"/>
        <n v="4485664.506"/>
        <n v="4245727.339"/>
        <n v="5100877.931"/>
        <n v="2893288.4459999995"/>
        <n v="4017247.747"/>
        <n v="2972895.417"/>
        <n v="2364369.401"/>
        <n v="5795765.936"/>
        <n v="2596293.8219999997"/>
        <n v="2522496.074"/>
        <n v="3092823.668"/>
        <n v="3229427.083"/>
        <n v="1312709.009"/>
        <n v="1460215.51"/>
        <n v="1202670.0489999999"/>
        <n v="872395.086"/>
        <n v="983143.4899999999"/>
        <n v="977925.731"/>
        <n v="1095453.123"/>
        <n v="964554.2109999999"/>
        <n v="1158841.584"/>
        <n v="1234060.991"/>
        <n v="927698.8229999999"/>
        <n v="1409485.402"/>
        <n v="897555.5109999999"/>
        <n v="812962.6780000001"/>
        <n v="921566.447"/>
        <n v="1979227.4479999999"/>
        <n v="2108065.569"/>
        <n v="1983277.5959999997"/>
        <n v="1678039.859"/>
        <n v="1246591.997"/>
        <n v="1796459.479"/>
        <n v="1766450.28"/>
        <n v="2005719.3469999998"/>
        <n v="2293738.957"/>
        <n v="1.6240834603999998E7"/>
        <n v="1.7031004073E7"/>
        <n v="1.4354207141999999E7"/>
        <n v="1.2903628609E7"/>
        <n v="1.4541626939999998E7"/>
        <n v="1.4561721772999998E7"/>
        <n v="1.7099721813E7"/>
        <n v="1.5301120521000002E7"/>
        <n v="1.5857489721E7"/>
        <n v="1.3959979012E7"/>
        <n v="1.2200989641E7"/>
        <n v="1.7632080519E7"/>
        <n v="1.4172342451E7"/>
        <n v="1.3641908621E7"/>
        <n v="1.6241999308E7"/>
        <n v="1.7175270221E7"/>
        <n v="597300.389"/>
        <n v="1144986.397"/>
        <n v="357353.073"/>
        <n v="723289.055"/>
        <n v="1005560.455"/>
        <n v="966968.6359999999"/>
        <n v="898790.646"/>
        <n v="1100106.21"/>
        <n v="346029.05"/>
        <n v="733232.389"/>
        <n v="682814.146"/>
        <n v="1180692.704"/>
        <n v="1006008.1159999999"/>
      </sharedItems>
    </cacheField>
    <cacheField name="Потери, руб" numFmtId="0">
      <sharedItems containsSemiMixedTypes="0" containsString="0" containsNumber="1">
        <n v="64235.45692307692"/>
        <n v="112379.26539999999"/>
        <n v="61475.592307692306"/>
        <n v="294361.0811230769"/>
        <n v="328803.8461538461"/>
        <n v="246817.75113846152"/>
        <n v="225845.0"/>
        <n v="280340.1657"/>
        <n v="139204.6"/>
        <n v="185484.16923076924"/>
        <n v="259067.63954615386"/>
        <n v="232079.8475076923"/>
        <n v="309760.3357307692"/>
        <n v="301623.7923076923"/>
        <n v="459604.9079615384"/>
        <n v="287619.52953846153"/>
        <n v="149032.79178461537"/>
        <n v="361201.8010384615"/>
        <n v="247646.60936153846"/>
        <n v="306098.4769230769"/>
        <n v="223670.01693846151"/>
        <n v="351098.05384615384"/>
        <n v="203231.46096923074"/>
        <n v="371661.6538461539"/>
        <n v="355537.44449230767"/>
        <n v="283287.8692307692"/>
        <n v="282325.24615384615"/>
        <n v="112971.77692307692"/>
        <n v="242715.2625384615"/>
        <n v="343211.5426230769"/>
        <n v="152384.93586153846"/>
        <n v="195070.2500307692"/>
        <n v="61149.51538461538"/>
        <n v="294634.3553076923"/>
        <n v="215294.37692307692"/>
        <n v="172769.1923076923"/>
        <n v="244262.12107692307"/>
        <n v="141931.13193076922"/>
        <n v="185180.3800769231"/>
        <n v="181432.06769230767"/>
        <n v="120955.33846153846"/>
        <n v="714758.2"/>
        <n v="386033.17544615385"/>
        <n v="145122.77781538462"/>
        <n v="227969.01538461537"/>
        <n v="161473.0769230769"/>
        <n v="157384.1788307692"/>
        <n v="127223.84583076923"/>
        <n v="100883.95384615385"/>
        <n v="31578.20769230769"/>
        <n v="126673.26923076922"/>
        <n v="201777.4038153846"/>
        <n v="184167.76355384616"/>
        <n v="94608.14615384614"/>
        <n v="72626.81390769231"/>
        <n v="77816.21538461538"/>
        <n v="140731.9646153846"/>
        <n v="61387.77692307692"/>
        <n v="98026.49036923076"/>
        <n v="58214.93076923077"/>
        <n v="119723.42363076922"/>
        <n v="109486.33076923077"/>
        <n v="121759.66210769229"/>
        <n v="136157.9836153846"/>
        <n v="94344.95384615385"/>
        <n v="64430.96412307692"/>
        <n v="92027.36809230769"/>
        <n v="51681.03846153846"/>
        <n v="111860.49372307691"/>
        <n v="47580.14615384615"/>
        <n v="73920.5846153846"/>
        <n v="137418.1593076923"/>
        <n v="99623.13076923077"/>
        <n v="74049.52307692308"/>
        <n v="142499.01538461537"/>
        <n v="85172.08461538462"/>
        <n v="24274.438461538462"/>
        <n v="99729.92307692306"/>
        <n v="87212.13076923077"/>
        <n v="86710.8045076923"/>
        <n v="82264.56716923077"/>
        <n v="49463.98298461539"/>
        <n v="86278.1767"/>
        <n v="74269.06047692307"/>
        <n v="150484.18215384614"/>
        <n v="225452.8907846154"/>
        <n v="153558.02257692307"/>
        <n v="194963.39216923076"/>
        <n v="188174.3243923077"/>
        <n v="159472.57584615384"/>
        <n v="183829.81409230767"/>
        <n v="193538.8704076923"/>
        <n v="277477.3193230769"/>
        <n v="141864.00329999998"/>
        <n v="187617.05315384615"/>
        <n v="202002.14775384613"/>
        <n v="178454.88537692308"/>
        <n v="141999.40078461537"/>
        <n v="207105.15935384613"/>
        <n v="170377.8575384615"/>
        <n v="359577.9060076923"/>
        <n v="146460.30097692306"/>
        <n v="167381.28187692308"/>
        <n v="97090.63692307692"/>
        <n v="169650.86923076923"/>
        <n v="151659.17713846153"/>
        <n v="221739.45623076922"/>
        <n v="155421.87692307692"/>
        <n v="106116.64615384616"/>
        <n v="182639.11723076922"/>
        <n v="174780.66518461538"/>
        <n v="595097.1592923077"/>
        <n v="759335.8046923077"/>
        <n v="551393.4769230769"/>
        <n v="549316.9501538462"/>
        <n v="988153.4080307692"/>
        <n v="661329.1783384614"/>
        <n v="634118.8692307692"/>
        <n v="645572.5782615384"/>
        <n v="896375.1692307692"/>
        <n v="776209.0316999999"/>
        <n v="822353.4393615385"/>
        <n v="1052145.9026769232"/>
        <n v="919330.0461538462"/>
        <n v="637711.5937230769"/>
        <n v="636197.2334076923"/>
        <n v="779849.3653846154"/>
        <n v="790162.5769230769"/>
        <n v="601482.0769230769"/>
        <n v="698314.9846153846"/>
        <n v="265444.33165384614"/>
        <n v="541588.8935615384"/>
        <n v="725212.9959230769"/>
        <n v="865201.878576923"/>
        <n v="607679.3461538461"/>
        <n v="571764.0907692307"/>
        <n v="650375.7684923077"/>
        <n v="566638.9257538462"/>
        <n v="582268.7261538461"/>
        <n v="1078421.345076923"/>
        <n v="642893.5665692308"/>
        <n v="657754.3188"/>
        <n v="589339.0338461538"/>
        <n v="848425.4184384615"/>
        <n v="535419.8979692308"/>
        <n v="713697.6076923077"/>
        <n v="997757.7538461538"/>
        <n v="919576.9605538462"/>
        <n v="611904.2335230769"/>
        <n v="582815.3615384615"/>
        <n v="283716.73846153845"/>
        <n v="820373.5681538461"/>
        <n v="541116.6988461538"/>
        <n v="942702.9"/>
        <n v="595793.090653846"/>
        <n v="591565.3538461538"/>
        <n v="742420.2692307691"/>
        <n v="343786.0846153846"/>
        <n v="532663.1615384615"/>
        <n v="700442.1153769231"/>
        <n v="1101833.447230769"/>
        <n v="574198.1153846154"/>
        <n v="156413.8362153846"/>
        <n v="253686.7171923077"/>
        <n v="125880.90000000001"/>
        <n v="221053.87967692307"/>
        <n v="337872.83273076924"/>
        <n v="118941.29398461539"/>
        <n v="179531.89196153847"/>
        <n v="167003.69436153845"/>
        <n v="196859.98644615384"/>
        <n v="183154.05167692306"/>
        <n v="142998.2095"/>
        <n v="279127.2760230769"/>
        <n v="232587.42287692308"/>
        <n v="123081.63515384615"/>
        <n v="181964.6876923077"/>
        <n v="305744.9884307692"/>
        <n v="172821.83076923076"/>
        <n v="552625.8"/>
        <n v="234787.5564923077"/>
        <n v="139983.69019999998"/>
        <n v="628647.3307692307"/>
        <n v="135246.95929230767"/>
        <n v="70931.81667692307"/>
        <n v="161614.12454615385"/>
        <n v="232169.67161538458"/>
        <n v="157793.27424615383"/>
        <n v="156805.8346153846"/>
        <n v="145385.33866923075"/>
        <n v="245048.2600769231"/>
        <n v="292821.2230769231"/>
        <n v="184346.05176923078"/>
        <n v="215836.18461538458"/>
        <n v="202681.39594615382"/>
        <n v="187667.93086153845"/>
        <n v="170303.62015384613"/>
        <n v="329717.03827692306"/>
        <n v="200042.36143846155"/>
        <n v="144594.4076923077"/>
        <n v="205451.17950769232"/>
        <n v="219587.1531846154"/>
        <n v="140503.93076923076"/>
        <n v="208081.82515384615"/>
        <n v="60556.25153846153"/>
        <n v="175338.6411076923"/>
        <n v="193869.5929230769"/>
        <n v="174068.47879999998"/>
        <n v="162279.9956153846"/>
        <n v="226018.5524384615"/>
        <n v="180495.52483076922"/>
        <n v="63441.68461538461"/>
        <n v="258287.05384615384"/>
        <n v="156377.12456923077"/>
        <n v="160756.50769230767"/>
        <n v="174707.83838461537"/>
        <n v="53605.71215384615"/>
        <n v="205639.55141538463"/>
        <n v="190911.88401538462"/>
        <n v="189642.93076923076"/>
        <n v="258642.5153846154"/>
        <n v="224718.4076923077"/>
        <n v="299208.26923076925"/>
        <n v="243709.4826923077"/>
        <n v="185811.06153846154"/>
        <n v="137019.6769230769"/>
        <n v="272121.8153846154"/>
        <n v="272484.6307692308"/>
        <n v="284287.79007692303"/>
        <n v="227139.51416923077"/>
        <n v="286968.8769230769"/>
        <n v="220298.15353846154"/>
        <n v="173095.92049999998"/>
        <n v="233030.6"/>
        <n v="193184.6"/>
        <n v="373408.8334307692"/>
        <n v="206787.93638461537"/>
        <n v="246242.8615384615"/>
        <n v="58978.55866923076"/>
        <n v="252262.82307692306"/>
        <n v="197493.53076923077"/>
        <n v="273904.8153076923"/>
        <n v="213288.93846153846"/>
        <n v="143418.86295384614"/>
        <n v="173178.52204615384"/>
        <n v="171981.49101538458"/>
        <n v="143296.04318461538"/>
        <n v="150795.5846153846"/>
        <n v="137636.84266153845"/>
        <n v="65936.34336923076"/>
        <n v="217611.18753846153"/>
        <n v="42729.218369230766"/>
        <n v="196319.5046923077"/>
        <n v="184440.53076923077"/>
        <n v="161654.46923076923"/>
        <n v="172368.62218461538"/>
        <n v="125553.02143076922"/>
        <n v="253438.94004615385"/>
        <n v="119890.85384615383"/>
        <n v="95245.72713846153"/>
        <n v="175066.50692307693"/>
        <n v="154318.62433846152"/>
        <n v="269233.3443692308"/>
        <n v="279400.0153846154"/>
        <n v="224353.45695384615"/>
        <n v="11494.63076923077"/>
        <n v="178012.59307692308"/>
        <n v="171987.47030000002"/>
        <n v="184385.1884923077"/>
        <n v="340158.78723076923"/>
        <n v="109812.45384615385"/>
        <n v="108543.03143076923"/>
        <n v="79541.98461538462"/>
        <n v="141472.14615384614"/>
        <n v="135489.1581153846"/>
        <n v="121636.08074615385"/>
        <n v="96303.4"/>
        <n v="102615.49999999999"/>
        <n v="114933.5923076923"/>
        <n v="102833.37792307691"/>
        <n v="106300.0107076923"/>
        <n v="149632.4937"/>
        <n v="139331.3192923077"/>
        <n v="167974.06755384614"/>
        <n v="100092.68052307691"/>
        <n v="137945.5276"/>
        <n v="115138.50836153845"/>
        <n v="109891.53846153845"/>
        <n v="216733.44615384613"/>
        <n v="174025.3846153846"/>
        <n v="41912.70769230769"/>
        <n v="80170.9809076923"/>
        <n v="140320.89928461539"/>
        <n v="115064.43612307693"/>
        <n v="62346.41538461538"/>
        <n v="273156.72"/>
        <n v="255889.23846153845"/>
        <n v="37852.04366923077"/>
        <n v="113231.09230769232"/>
        <n v="74270.53076923077"/>
        <n v="258177.63846153844"/>
        <n v="296759.42307692306"/>
        <n v="264289.06153846154"/>
        <n v="403874.8839461538"/>
        <n v="347608.6384615384"/>
        <n v="284467.6615384616"/>
        <n v="361439.69230769225"/>
        <n v="272401.2"/>
        <n v="369443.39999999997"/>
        <n v="383344.65076923074"/>
        <n v="334550.50769230764"/>
        <n v="417117.17692307686"/>
        <n v="365011.0806153846"/>
        <n v="268185.43076923076"/>
        <n v="418713.96153846156"/>
        <n v="254778.07384615383"/>
        <n v="443086.2530307692"/>
        <n v="206427.73076923075"/>
        <n v="316452.6615384616"/>
        <n v="115618.05384615384"/>
        <n v="258558.49999999997"/>
        <n v="512464.9846153846"/>
        <n v="518998.75384615385"/>
        <n v="318671.8546538461"/>
        <n v="291468.6"/>
        <n v="293452.2923769231"/>
        <n v="246229.69714615386"/>
        <n v="444057.733476923"/>
        <n v="404297.7461538461"/>
        <n v="370802.93846153846"/>
        <n v="279472.1615384615"/>
        <n v="380499.56092307693"/>
        <n v="344959.87384615385"/>
        <n v="296732.5961538461"/>
        <n v="410370.5153846154"/>
        <n v="398269.43076923076"/>
        <n v="349844.3615384615"/>
        <n v="183249.26153846155"/>
        <n v="270910.05384615384"/>
        <n v="282204.5230769231"/>
        <n v="389877.53846153844"/>
        <n v="239346.81538461536"/>
        <n v="257491.36923076925"/>
        <n v="319377.7946153846"/>
        <n v="115102.03846153845"/>
        <n v="269535.7253846154"/>
        <n v="479024.68461538455"/>
        <n v="521163.8769230769"/>
        <n v="304806.9854230769"/>
        <n v="102160.21538461538"/>
        <n v="83886.67692307691"/>
        <n v="180007.08753846152"/>
        <n v="303444.3653846154"/>
        <n v="266079.27846153843"/>
        <n v="175846.6446153846"/>
        <n v="202056.3451923077"/>
        <n v="111375.6648"/>
        <n v="165952.05877692305"/>
        <n v="125305.56399230768"/>
        <n v="106508.82307692307"/>
        <n v="39424.85384615384"/>
        <n v="291527.8831384615"/>
        <n v="218151.6"/>
        <n v="94547.0"/>
        <n v="84618.75436923077"/>
        <n v="152152.96544615386"/>
        <n v="124018.33614615384"/>
        <n v="97812.8923076923"/>
        <n v="88833.63816923076"/>
        <n v="124621.03076923077"/>
        <n v="123343.24153846155"/>
        <n v="20847.353846153845"/>
        <n v="102510.4018923077"/>
        <n v="396844.24095384614"/>
        <n v="106745.03623846154"/>
        <n v="121581.84923076924"/>
        <n v="88147.13846153846"/>
        <n v="190344.3008"/>
        <n v="28040.97692307692"/>
        <n v="136423.60523076923"/>
        <n v="83014.63505384616"/>
        <n v="42699.38461538461"/>
        <n v="346048.63569230767"/>
        <n v="289900.0938461538"/>
        <n v="8642.376923076923"/>
        <n v="381635.95355384616"/>
        <n v="98432.2134076923"/>
        <n v="101620.2923076923"/>
        <n v="331756.1807230769"/>
        <n v="312856.1615384615"/>
        <n v="277257.14947692305"/>
        <n v="383761.6669230769"/>
        <n v="19998.63846153846"/>
        <n v="202281.06923076924"/>
        <n v="76226.26923076922"/>
        <n v="150138.8230769231"/>
        <n v="219200.11557692307"/>
        <n v="41938.95039230769"/>
        <n v="186502.14615384614"/>
        <n v="140406.0769230769"/>
        <n v="131801.93944615382"/>
        <n v="162133.1846153846"/>
        <n v="67454.76536923076"/>
        <n v="69189.12307692308"/>
        <n v="145147.84546153847"/>
        <n v="113093.66153846154"/>
        <n v="161811.8923076923"/>
        <n v="117272.7846153846"/>
        <n v="69249.01181538461"/>
        <n v="68487.35856923077"/>
        <n v="76299.02338461539"/>
        <n v="148582.33846153846"/>
        <n v="124540.74078461538"/>
        <n v="219429.2774153846"/>
        <n v="164514.63076923075"/>
        <n v="160977.42935384615"/>
        <n v="141658.27661538462"/>
        <n v="129383.86666153846"/>
        <n v="195198.78461538462"/>
        <n v="646741.2813"/>
        <n v="570447.6369538462"/>
        <n v="872904.4042846154"/>
        <n v="622499.3303153847"/>
        <n v="764540.5879230769"/>
        <n v="806120.1933307692"/>
        <n v="616932.9235384614"/>
        <n v="681486.5666461538"/>
        <n v="636230.3201153845"/>
        <n v="744856.585476923"/>
        <n v="605833.7657076922"/>
        <n v="525087.9153846154"/>
        <n v="898617.7503076922"/>
        <n v="506964.83088461537"/>
        <n v="571050.764276923"/>
        <n v="168769.33384615384"/>
        <n v="196334.07284615384"/>
        <n v="205428.24997692305"/>
        <n v="208822.3307692308"/>
        <n v="512623.0388076923"/>
        <n v="182019.63597692308"/>
        <n v="137701.4149"/>
        <n v="159537.61835384613"/>
        <n v="291528.45785384614"/>
        <n v="147709.19777692307"/>
        <n v="336001.0803923077"/>
        <n v="281373.5702153846"/>
        <n v="264121.66047692305"/>
        <n v="202175.53846153847"/>
        <n v="156584.5876923077"/>
        <n v="167669.98904615385"/>
        <n v="121448.35925384614"/>
        <n v="241760.2076923077"/>
        <n v="181509.9923076923"/>
        <n v="340349.5336923077"/>
        <n v="218895.4076923077"/>
        <n v="263823.3461538461"/>
        <n v="285708.40769230766"/>
        <n v="250663.8153846154"/>
        <n v="156117.80846153846"/>
        <n v="186035.5973846154"/>
        <n v="194827.87672307692"/>
        <n v="197299.08136923076"/>
        <n v="182377.32307692306"/>
        <n v="150809.61403846153"/>
        <n v="193118.3230769231"/>
        <n v="147588.0"/>
        <n v="122940.53466153846"/>
        <n v="90381.16923076923"/>
        <n v="134168.53587692307"/>
        <n v="151098.71538461538"/>
        <n v="104864.4846153846"/>
        <n v="129793.76153846155"/>
        <n v="91828.48910769231"/>
        <n v="77264.32873846154"/>
        <n v="58400.7992"/>
        <n v="285591.72307692305"/>
        <n v="275436.23846153845"/>
        <n v="467483.70729230763"/>
        <n v="355401.6076923077"/>
        <n v="279597.8615384615"/>
        <n v="363750.5569230769"/>
        <n v="329754.6307692308"/>
        <n v="356339.00384615385"/>
        <n v="256649.1615384615"/>
        <n v="464232.5484615384"/>
        <n v="416475.0769230769"/>
        <n v="331721.6692307692"/>
        <n v="269626.3076923077"/>
        <n v="364896.93846153846"/>
        <n v="317179.04615384614"/>
        <n v="306548.18846153846"/>
        <n v="48380.49925384615"/>
        <n v="158820.4117"/>
        <n v="141592.70844615385"/>
        <n v="166333.5736307692"/>
        <n v="171097.83406153845"/>
        <n v="195740.02307692307"/>
        <n v="149313.46028461537"/>
        <n v="107692.85196923077"/>
        <n v="36168.75384615384"/>
        <n v="51066.35384615384"/>
        <n v="81560.98336923077"/>
        <n v="102040.10621538461"/>
        <n v="129348.2923076923"/>
      </sharedItems>
    </cacheField>
    <cacheField name="Количество складов" numFmtId="0">
      <sharedItems containsSemiMixedTypes="0" containsString="0" containsNumber="1" containsInteger="1">
        <n v="15.0"/>
        <n v="21.0"/>
        <n v="20.0"/>
        <n v="18.0"/>
        <n v="19.0"/>
        <n v="31.0"/>
        <n v="10.0"/>
        <n v="17.0"/>
        <n v="129.0"/>
        <n v="128.0"/>
        <n v="125.0"/>
        <n v="124.0"/>
        <n v="36.0"/>
        <n v="37.0"/>
        <n v="23.0"/>
        <n v="22.0"/>
        <n v="16.0"/>
        <n v="59.0"/>
        <n v="60.0"/>
        <n v="54.0"/>
        <n v="7.0"/>
        <n v="9.0"/>
        <n v="6.0"/>
        <n v="123.0"/>
      </sharedItems>
    </cacheField>
    <cacheField name="Количество заказов" numFmtId="0">
      <sharedItems containsSemiMixedTypes="0" containsString="0" containsNumber="1" containsInteger="1">
        <n v="441.0"/>
        <n v="490.0"/>
        <n v="464.0"/>
        <n v="2145.0"/>
        <n v="1860.0"/>
        <n v="1874.0"/>
        <n v="1735.0"/>
        <n v="1519.0"/>
        <n v="1684.0"/>
        <n v="1708.0"/>
        <n v="2044.0"/>
        <n v="1826.0"/>
        <n v="1656.0"/>
        <n v="1787.0"/>
        <n v="1921.0"/>
        <n v="1773.0"/>
        <n v="1539.0"/>
        <n v="1698.0"/>
        <n v="1520.0"/>
        <n v="1784.0"/>
        <n v="2340.0"/>
        <n v="2087.0"/>
        <n v="1712.0"/>
        <n v="2016.0"/>
        <n v="1646.0"/>
        <n v="1542.0"/>
        <n v="1999.0"/>
        <n v="2271.0"/>
        <n v="2597.0"/>
        <n v="1886.0"/>
        <n v="5593.0"/>
        <n v="5389.0"/>
        <n v="5206.0"/>
        <n v="4556.0"/>
        <n v="4968.0"/>
        <n v="5378.0"/>
        <n v="4157.0"/>
        <n v="5493.0"/>
        <n v="6118.0"/>
        <n v="4800.0"/>
        <n v="5207.0"/>
        <n v="5698.0"/>
        <n v="5188.0"/>
        <n v="5465.0"/>
        <n v="5251.0"/>
        <n v="5155.0"/>
        <n v="4709.0"/>
        <n v="6276.0"/>
        <n v="5210.0"/>
        <n v="5120.0"/>
        <n v="5495.0"/>
        <n v="4635.0"/>
        <n v="4903.0"/>
        <n v="5035.0"/>
        <n v="760.0"/>
        <n v="649.0"/>
        <n v="591.0"/>
        <n v="644.0"/>
        <n v="462.0"/>
        <n v="502.0"/>
        <n v="416.0"/>
        <n v="692.0"/>
        <n v="554.0"/>
        <n v="526.0"/>
        <n v="677.0"/>
        <n v="745.0"/>
        <n v="511.0"/>
        <n v="580.0"/>
        <n v="612.0"/>
        <n v="5760.0"/>
        <n v="402.0"/>
        <n v="6735.0"/>
        <n v="465.0"/>
        <n v="828.0"/>
        <n v="5355.0"/>
        <n v="739.0"/>
        <n v="448.0"/>
        <n v="642.0"/>
        <n v="638.0"/>
        <n v="563.0"/>
        <n v="639.0"/>
        <n v="749.0"/>
        <n v="865.0"/>
        <n v="791.0"/>
        <n v="2080.0"/>
        <n v="1871.0"/>
        <n v="1851.0"/>
        <n v="1582.0"/>
        <n v="1534.0"/>
        <n v="1217.0"/>
        <n v="2036.0"/>
        <n v="1497.0"/>
        <n v="1649.0"/>
        <n v="1949.0"/>
        <n v="1889.0"/>
        <n v="1417.0"/>
        <n v="1439.0"/>
        <n v="1625.0"/>
        <n v="1402.0"/>
        <n v="1499.0"/>
        <n v="2266.0"/>
        <n v="2011.0"/>
        <n v="1848.0"/>
        <n v="1522.0"/>
        <n v="1530.0"/>
        <n v="2015.0"/>
        <n v="2060.0"/>
        <n v="2451.0"/>
        <n v="2088.0"/>
        <n v="17914.0"/>
        <n v="16191.0"/>
        <n v="15744.0"/>
        <n v="16420.0"/>
        <n v="16525.0"/>
        <n v="17368.0"/>
        <n v="14009.0"/>
        <n v="16459.0"/>
        <n v="17002.0"/>
        <n v="16387.0"/>
        <n v="16373.0"/>
        <n v="17095.0"/>
        <n v="15665.0"/>
        <n v="16450.0"/>
        <n v="15304.0"/>
        <n v="15778.0"/>
        <n v="16376.0"/>
        <n v="19856.0"/>
        <n v="15822.0"/>
        <n v="18042.0"/>
        <n v="16437.0"/>
        <n v="20452.0"/>
        <n v="14582.0"/>
        <n v="16432.0"/>
        <n v="22291.0"/>
        <n v="20771.0"/>
        <n v="20079.0"/>
        <n v="20132.0"/>
        <n v="20495.0"/>
        <n v="21863.0"/>
        <n v="16932.0"/>
        <n v="21153.0"/>
        <n v="20602.0"/>
        <n v="21106.0"/>
        <n v="20911.0"/>
        <n v="21674.0"/>
        <n v="18944.0"/>
        <n v="20914.0"/>
        <n v="19965.0"/>
        <n v="17235.0"/>
        <n v="18861.0"/>
        <n v="20243.0"/>
        <n v="20218.0"/>
        <n v="24574.0"/>
        <n v="16453.0"/>
        <n v="20358.0"/>
        <n v="22368.0"/>
        <n v="20368.0"/>
        <n v="24620.0"/>
        <n v="18014.0"/>
        <n v="21004.0"/>
        <n v="5286.0"/>
        <n v="5094.0"/>
        <n v="4918.0"/>
        <n v="5413.0"/>
        <n v="4508.0"/>
        <n v="4937.0"/>
        <n v="3442.0"/>
        <n v="4770.0"/>
        <n v="5457.0"/>
        <n v="4418.0"/>
        <n v="4816.0"/>
        <n v="5914.0"/>
        <n v="4575.0"/>
        <n v="4923.0"/>
        <n v="4967.0"/>
        <n v="21392.0"/>
        <n v="4751.0"/>
        <n v="24325.0"/>
        <n v="4384.0"/>
        <n v="5651.0"/>
        <n v="20868.0"/>
        <n v="4641.0"/>
        <n v="5143.0"/>
        <n v="5746.0"/>
        <n v="4199.0"/>
        <n v="4826.0"/>
        <n v="4915.0"/>
        <n v="2427.0"/>
        <n v="2245.0"/>
        <n v="2054.0"/>
        <n v="1891.0"/>
        <n v="1804.0"/>
        <n v="1676.0"/>
        <n v="1613.0"/>
        <n v="2418.0"/>
        <n v="2468.0"/>
        <n v="1926.0"/>
        <n v="2335.0"/>
        <n v="2410.0"/>
        <n v="1757.0"/>
        <n v="1846.0"/>
        <n v="2061.0"/>
        <n v="5215.0"/>
        <n v="1716.0"/>
        <n v="6645.0"/>
        <n v="1747.0"/>
        <n v="2460.0"/>
        <n v="4840.0"/>
        <n v="2330.0"/>
        <n v="1756.0"/>
        <n v="2120.0"/>
        <n v="1957.0"/>
        <n v="1879.0"/>
        <n v="2254.0"/>
        <n v="2522.0"/>
        <n v="2793.0"/>
        <n v="2454.0"/>
        <n v="1111.0"/>
        <n v="1012.0"/>
        <n v="971.0"/>
        <n v="849.0"/>
        <n v="750.0"/>
        <n v="786.0"/>
        <n v="751.0"/>
        <n v="1140.0"/>
        <n v="996.0"/>
        <n v="845.0"/>
        <n v="1045.0"/>
        <n v="1050.0"/>
        <n v="922.0"/>
        <n v="780.0"/>
        <n v="898.0"/>
        <n v="784.0"/>
        <n v="839.0"/>
        <n v="1294.0"/>
        <n v="1142.0"/>
        <n v="950.0"/>
        <n v="879.0"/>
        <n v="805.0"/>
        <n v="1128.0"/>
        <n v="747.0"/>
        <n v="930.0"/>
        <n v="623.0"/>
        <n v="390.0"/>
        <n v="1599.0"/>
        <n v="274.0"/>
        <n v="812.0"/>
        <n v="294.0"/>
        <n v="624.0"/>
        <n v="455.0"/>
        <n v="1505.0"/>
        <n v="599.0"/>
        <n v="1186.0"/>
        <n v="1697.0"/>
        <n v="467.0"/>
        <n v="840.0"/>
        <n v="1097.0"/>
        <n v="835.0"/>
        <n v="262.0"/>
        <n v="706.0"/>
        <n v="492.0"/>
        <n v="480.0"/>
        <n v="779.0"/>
        <n v="2039.0"/>
        <n v="1831.0"/>
        <n v="1790.0"/>
        <n v="1479.0"/>
        <n v="1206.0"/>
        <n v="1814.0"/>
        <n v="1987.0"/>
        <n v="1598.0"/>
        <n v="1650.0"/>
        <n v="1823.0"/>
        <n v="1622.0"/>
        <n v="1605.0"/>
        <n v="917.0"/>
        <n v="1314.0"/>
        <n v="1048.0"/>
        <n v="1509.0"/>
        <n v="2195.0"/>
        <n v="876.0"/>
        <n v="1899.0"/>
        <n v="1662.0"/>
        <n v="1836.0"/>
        <n v="1580.0"/>
        <n v="1868.0"/>
        <n v="13186.0"/>
        <n v="12943.0"/>
        <n v="2056.0"/>
        <n v="2174.0"/>
        <n v="1875.0"/>
        <n v="14049.0"/>
        <n v="13867.0"/>
        <n v="11698.0"/>
        <n v="12016.0"/>
        <n v="14423.0"/>
        <n v="12747.0"/>
        <n v="12429.0"/>
        <n v="15369.0"/>
        <n v="15222.0"/>
        <n v="12000.0"/>
        <n v="14005.0"/>
        <n v="13792.0"/>
        <n v="13469.0"/>
        <n v="12306.0"/>
        <n v="12007.0"/>
        <n v="15277.0"/>
        <n v="14103.0"/>
        <n v="17295.0"/>
        <n v="12983.0"/>
        <n v="13251.0"/>
        <n v="14569.0"/>
        <n v="14098.0"/>
        <n v="13495.0"/>
        <n v="12822.0"/>
        <n v="13170.0"/>
        <n v="13070.0"/>
        <n v="11128.0"/>
        <n v="11288.0"/>
        <n v="13606.0"/>
        <n v="11622.0"/>
        <n v="14482.0"/>
        <n v="14205.0"/>
        <n v="11614.0"/>
        <n v="13240.0"/>
        <n v="13298.0"/>
        <n v="12775.0"/>
        <n v="11522.0"/>
        <n v="13684.0"/>
        <n v="14823.0"/>
        <n v="15030.0"/>
        <n v="13406.0"/>
        <n v="16221.0"/>
        <n v="12854.0"/>
        <n v="12336.0"/>
        <n v="12817.0"/>
        <n v="13832.0"/>
        <n v="13563.0"/>
        <n v="12743.0"/>
        <n v="12211.0"/>
        <n v="659.0"/>
        <n v="636.0"/>
        <n v="13106.0"/>
        <n v="14590.0"/>
        <n v="12409.0"/>
        <n v="920.0"/>
        <n v="857.0"/>
        <n v="859.0"/>
        <n v="654.0"/>
        <n v="622.0"/>
        <n v="567.0"/>
        <n v="577.0"/>
        <n v="721.0"/>
        <n v="888.0"/>
        <n v="890.0"/>
        <n v="854.0"/>
        <n v="585.0"/>
        <n v="701.0"/>
        <n v="1031.0"/>
        <n v="989.0"/>
        <n v="792.0"/>
        <n v="703.0"/>
        <n v="676.0"/>
        <n v="1006.0"/>
        <n v="914.0"/>
        <n v="453.0"/>
        <n v="345.0"/>
        <n v="532.0"/>
        <n v="400.0"/>
        <n v="420.0"/>
        <n v="2079.0"/>
        <n v="2046.0"/>
        <n v="261.0"/>
        <n v="1597.0"/>
        <n v="1216.0"/>
        <n v="1020.0"/>
        <n v="1834.0"/>
        <n v="1706.0"/>
        <n v="2025.0"/>
        <n v="530.0"/>
        <n v="2111.0"/>
        <n v="5330.0"/>
        <n v="5965.0"/>
        <n v="5468.0"/>
        <n v="1029.0"/>
        <n v="5165.0"/>
        <n v="4695.0"/>
        <n v="5184.0"/>
        <n v="757.0"/>
        <n v="965.0"/>
        <n v="719.0"/>
        <n v="494.0"/>
        <n v="5751.0"/>
        <n v="645.0"/>
        <n v="627.0"/>
        <n v="743.0"/>
        <n v="873.0"/>
        <n v="2306.0"/>
        <n v="2136.0"/>
        <n v="2530.0"/>
        <n v="1858.0"/>
        <n v="1675.0"/>
        <n v="1940.0"/>
        <n v="2249.0"/>
        <n v="17115.0"/>
        <n v="17088.0"/>
        <n v="16285.0"/>
        <n v="14043.0"/>
        <n v="16110.0"/>
        <n v="15804.0"/>
        <n v="17808.0"/>
        <n v="21384.0"/>
        <n v="21427.0"/>
        <n v="20325.0"/>
        <n v="18066.0"/>
        <n v="22403.0"/>
        <n v="20449.0"/>
        <n v="20247.0"/>
        <n v="21862.0"/>
        <n v="4951.0"/>
        <n v="4857.0"/>
        <n v="4722.0"/>
        <n v="4150.0"/>
        <n v="25828.0"/>
        <n v="4885.0"/>
        <n v="4285.0"/>
        <n v="4862.0"/>
        <n v="2430.0"/>
        <n v="2861.0"/>
        <n v="2531.0"/>
        <n v="1916.0"/>
        <n v="5672.0"/>
        <n v="1993.0"/>
        <n v="2255.0"/>
        <n v="1203.0"/>
        <n v="1268.0"/>
        <n v="1185.0"/>
        <n v="925.0"/>
        <n v="980.0"/>
        <n v="809.0"/>
        <n v="903.0"/>
        <n v="1019.0"/>
        <n v="684.0"/>
        <n v="1296.0"/>
        <n v="729.0"/>
        <n v="688.0"/>
        <n v="1873.0"/>
        <n v="1859.0"/>
        <n v="1527.0"/>
        <n v="981.0"/>
        <n v="1741.0"/>
        <n v="1635.0"/>
        <n v="1780.0"/>
        <n v="2064.0"/>
        <n v="13942.0"/>
        <n v="14050.0"/>
        <n v="12299.0"/>
        <n v="11100.0"/>
        <n v="12460.0"/>
        <n v="11935.0"/>
        <n v="13544.0"/>
        <n v="13091.0"/>
        <n v="13014.0"/>
        <n v="11864.0"/>
        <n v="10570.0"/>
        <n v="14507.0"/>
        <n v="12012.0"/>
        <n v="11194.0"/>
        <n v="12791.0"/>
        <n v="14031.0"/>
        <n v="409.0"/>
        <n v="985.0"/>
        <n v="864.0"/>
        <n v="834.0"/>
        <n v="817.0"/>
        <n v="962.0"/>
        <n v="237.0"/>
        <n v="491.0"/>
        <n v="500.0"/>
        <n v="1014.0"/>
        <n v="923.0"/>
      </sharedItems>
    </cacheField>
    <cacheField name="Количество клиентов" numFmtId="0">
      <sharedItems containsSemiMixedTypes="0" containsString="0" containsNumber="1" containsInteger="1">
        <n v="368.0"/>
        <n v="409.0"/>
        <n v="390.0"/>
        <n v="1947.0"/>
        <n v="1704.0"/>
        <n v="1705.0"/>
        <n v="1568.0"/>
        <n v="1372.0"/>
        <n v="1528.0"/>
        <n v="1534.0"/>
        <n v="1863.0"/>
        <n v="1633.0"/>
        <n v="1516.0"/>
        <n v="1626.0"/>
        <n v="1767.0"/>
        <n v="1604.0"/>
        <n v="1404.0"/>
        <n v="1554.0"/>
        <n v="1373.0"/>
        <n v="1632.0"/>
        <n v="2146.0"/>
        <n v="1914.0"/>
        <n v="1552.0"/>
        <n v="1846.0"/>
        <n v="1492.0"/>
        <n v="1405.0"/>
        <n v="1829.0"/>
        <n v="2085.0"/>
        <n v="2376.0"/>
        <n v="1736.0"/>
        <n v="5177.0"/>
        <n v="5024.0"/>
        <n v="4843.0"/>
        <n v="4220.0"/>
        <n v="4596.0"/>
        <n v="4985.0"/>
        <n v="3823.0"/>
        <n v="5119.0"/>
        <n v="5564.0"/>
        <n v="4470.0"/>
        <n v="4868.0"/>
        <n v="5258.0"/>
        <n v="4800.0"/>
        <n v="5096.0"/>
        <n v="4853.0"/>
        <n v="4762.0"/>
        <n v="4348.0"/>
        <n v="5801.0"/>
        <n v="4841.0"/>
        <n v="4737.0"/>
        <n v="5093.0"/>
        <n v="4266.0"/>
        <n v="4527.0"/>
        <n v="4683.0"/>
        <n v="672.0"/>
        <n v="568.0"/>
        <n v="513.0"/>
        <n v="559.0"/>
        <n v="396.0"/>
        <n v="433.0"/>
        <n v="341.0"/>
        <n v="601.0"/>
        <n v="472.0"/>
        <n v="448.0"/>
        <n v="591.0"/>
        <n v="654.0"/>
        <n v="437.0"/>
        <n v="506.0"/>
        <n v="530.0"/>
        <n v="5367.0"/>
        <n v="333.0"/>
        <n v="6264.0"/>
        <n v="734.0"/>
        <n v="4969.0"/>
        <n v="642.0"/>
        <n v="376.0"/>
        <n v="556.0"/>
        <n v="547.0"/>
        <n v="486.0"/>
        <n v="557.0"/>
        <n v="655.0"/>
        <n v="763.0"/>
        <n v="697.0"/>
        <n v="1844.0"/>
        <n v="1799.0"/>
        <n v="1660.0"/>
        <n v="1635.0"/>
        <n v="1403.0"/>
        <n v="1369.0"/>
        <n v="1048.0"/>
        <n v="1790.0"/>
        <n v="1291.0"/>
        <n v="1460.0"/>
        <n v="1724.0"/>
        <n v="1690.0"/>
        <n v="1245.0"/>
        <n v="1265.0"/>
        <n v="1444.0"/>
        <n v="1234.0"/>
        <n v="1323.0"/>
        <n v="1993.0"/>
        <n v="1791.0"/>
        <n v="1322.0"/>
        <n v="1649.0"/>
        <n v="1340.0"/>
        <n v="1338.0"/>
        <n v="1803.0"/>
        <n v="1826.0"/>
        <n v="2178.0"/>
        <n v="1848.0"/>
        <n v="16631.0"/>
        <n v="15102.0"/>
        <n v="14685.0"/>
        <n v="15169.0"/>
        <n v="15310.0"/>
        <n v="16077.0"/>
        <n v="12920.0"/>
        <n v="15355.0"/>
        <n v="15570.0"/>
        <n v="15322.0"/>
        <n v="15223.0"/>
        <n v="15919.0"/>
        <n v="14501.0"/>
        <n v="15320.0"/>
        <n v="14315.0"/>
        <n v="14624.0"/>
        <n v="15197.0"/>
        <n v="18325.0"/>
        <n v="14753.0"/>
        <n v="15285.0"/>
        <n v="18857.0"/>
        <n v="13512.0"/>
        <n v="15345.0"/>
        <n v="20635.0"/>
        <n v="19338.0"/>
        <n v="18721.0"/>
        <n v="18617.0"/>
        <n v="18964.0"/>
        <n v="20160.0"/>
        <n v="15601.0"/>
        <n v="19673.0"/>
        <n v="18845.0"/>
        <n v="19651.0"/>
        <n v="19358.0"/>
        <n v="20155.0"/>
        <n v="17541.0"/>
        <n v="19479.0"/>
        <n v="18573.0"/>
        <n v="16052.0"/>
        <n v="17420.0"/>
        <n v="18711.0"/>
        <n v="18647.0"/>
        <n v="22609.0"/>
        <n v="15289.0"/>
        <n v="18890.0"/>
        <n v="20625.0"/>
        <n v="18884.0"/>
        <n v="22641.0"/>
        <n v="16675.0"/>
        <n v="19556.0"/>
        <n v="4867.0"/>
        <n v="4716.0"/>
        <n v="4554.0"/>
        <n v="4959.0"/>
        <n v="4149.0"/>
        <n v="4561.0"/>
        <n v="3147.0"/>
        <n v="4424.0"/>
        <n v="4916.0"/>
        <n v="4088.0"/>
        <n v="4452.0"/>
        <n v="5384.0"/>
        <n v="4206.0"/>
        <n v="4560.0"/>
        <n v="4583.0"/>
        <n v="19869.0"/>
        <n v="4370.0"/>
        <n v="22469.0"/>
        <n v="4025.0"/>
        <n v="5212.0"/>
        <n v="19342.0"/>
        <n v="4274.0"/>
        <n v="4715.0"/>
        <n v="5277.0"/>
        <n v="3867.0"/>
        <n v="4426.0"/>
        <n v="4562.0"/>
        <n v="2213.0"/>
        <n v="2053.0"/>
        <n v="1883.0"/>
        <n v="1709.0"/>
        <n v="1638.0"/>
        <n v="1457.0"/>
        <n v="2215.0"/>
        <n v="2221.0"/>
        <n v="1745.0"/>
        <n v="2126.0"/>
        <n v="2202.0"/>
        <n v="1596.0"/>
        <n v="1681.0"/>
        <n v="1876.0"/>
        <n v="4848.0"/>
        <n v="1561.0"/>
        <n v="6122.0"/>
        <n v="1570.0"/>
        <n v="2226.0"/>
        <n v="4475.0"/>
        <n v="2142.0"/>
        <n v="1586.0"/>
        <n v="1921.0"/>
        <n v="1755.0"/>
        <n v="1695.0"/>
        <n v="2061.0"/>
        <n v="2295.0"/>
        <n v="2539.0"/>
        <n v="2239.0"/>
        <n v="992.0"/>
        <n v="900.0"/>
        <n v="856.0"/>
        <n v="740.0"/>
        <n v="647.0"/>
        <n v="695.0"/>
        <n v="651.0"/>
        <n v="1016.0"/>
        <n v="888.0"/>
        <n v="743.0"/>
        <n v="930.0"/>
        <n v="938.0"/>
        <n v="823.0"/>
        <n v="690.0"/>
        <n v="795.0"/>
        <n v="696.0"/>
        <n v="733.0"/>
        <n v="1155.0"/>
        <n v="1020.0"/>
        <n v="691.0"/>
        <n v="848.0"/>
        <n v="768.0"/>
        <n v="703.0"/>
        <n v="1001.0"/>
        <n v="827.0"/>
        <n v="535.0"/>
        <n v="315.0"/>
        <n v="1450.0"/>
        <n v="203.0"/>
        <n v="711.0"/>
        <n v="225.0"/>
        <n v="538.0"/>
        <n v="652.0"/>
        <n v="664.0"/>
        <n v="381.0"/>
        <n v="1368.0"/>
        <n v="515.0"/>
        <n v="1054.0"/>
        <n v="384.0"/>
        <n v="1499.0"/>
        <n v="389.0"/>
        <n v="725.0"/>
        <n v="968.0"/>
        <n v="736.0"/>
        <n v="195.0"/>
        <n v="608.0"/>
        <n v="412.0"/>
        <n v="398.0"/>
        <n v="673.0"/>
        <n v="1868.0"/>
        <n v="1667.0"/>
        <n v="1412.0"/>
        <n v="1346.0"/>
        <n v="1080.0"/>
        <n v="1655.0"/>
        <n v="1454.0"/>
        <n v="1505.0"/>
        <n v="1678.0"/>
        <n v="1482.0"/>
        <n v="1447.0"/>
        <n v="802.0"/>
        <n v="1192.0"/>
        <n v="918.0"/>
        <n v="1374.0"/>
        <n v="1999.0"/>
        <n v="762.0"/>
        <n v="1738.0"/>
        <n v="1506.0"/>
        <n v="1680.0"/>
        <n v="1380.0"/>
        <n v="1435.0"/>
        <n v="1706.0"/>
        <n v="12251.0"/>
        <n v="12072.0"/>
        <n v="1879.0"/>
        <n v="1957.0"/>
        <n v="1701.0"/>
        <n v="13118.0"/>
        <n v="12987.0"/>
        <n v="10989.0"/>
        <n v="11137.0"/>
        <n v="13432.0"/>
        <n v="11884.0"/>
        <n v="11477.0"/>
        <n v="14299.0"/>
        <n v="13873.0"/>
        <n v="11194.0"/>
        <n v="13002.0"/>
        <n v="12834.0"/>
        <n v="12486.0"/>
        <n v="11532.0"/>
        <n v="11245.0"/>
        <n v="14163.0"/>
        <n v="16010.0"/>
        <n v="12056.0"/>
        <n v="12255.0"/>
        <n v="13566.0"/>
        <n v="13106.0"/>
        <n v="12517.0"/>
        <n v="11916.0"/>
        <n v="12299.0"/>
        <n v="12244.0"/>
        <n v="10467.0"/>
        <n v="10492.0"/>
        <n v="12697.0"/>
        <n v="10754.0"/>
        <n v="13510.0"/>
        <n v="13026.0"/>
        <n v="10862.0"/>
        <n v="12360.0"/>
        <n v="12428.0"/>
        <n v="11887.0"/>
        <n v="10803.0"/>
        <n v="12690.0"/>
        <n v="13751.0"/>
        <n v="13956.0"/>
        <n v="12518.0"/>
        <n v="15065.0"/>
        <n v="11954.0"/>
        <n v="11519.0"/>
        <n v="11865.0"/>
        <n v="12864.0"/>
        <n v="12604.0"/>
        <n v="11858.0"/>
        <n v="11427.0"/>
        <n v="575.0"/>
        <n v="12164.0"/>
        <n v="13551.0"/>
        <n v="11582.0"/>
        <n v="818.0"/>
        <n v="757.0"/>
        <n v="746.0"/>
        <n v="570.0"/>
        <n v="493.0"/>
        <n v="625.0"/>
        <n v="659.0"/>
        <n v="786.0"/>
        <n v="794.0"/>
        <n v="658.0"/>
        <n v="756.0"/>
        <n v="502.0"/>
        <n v="611.0"/>
        <n v="887.0"/>
        <n v="550.0"/>
        <n v="609.0"/>
        <n v="904.0"/>
        <n v="804.0"/>
        <n v="370.0"/>
        <n v="255.0"/>
        <n v="449.0"/>
        <n v="329.0"/>
        <n v="347.0"/>
        <n v="1893.0"/>
        <n v="1853.0"/>
        <n v="188.0"/>
        <n v="1101.0"/>
        <n v="911.0"/>
        <n v="1548.0"/>
        <n v="1742.0"/>
        <n v="1849.0"/>
        <n v="447.0"/>
        <n v="1917.0"/>
        <n v="4977.0"/>
        <n v="5533.0"/>
        <n v="5081.0"/>
        <n v="925.0"/>
        <n v="4483.0"/>
        <n v="4813.0"/>
        <n v="4372.0"/>
        <n v="4778.0"/>
        <n v="660.0"/>
        <n v="861.0"/>
        <n v="627.0"/>
        <n v="421.0"/>
        <n v="5319.0"/>
        <n v="565.0"/>
        <n v="545.0"/>
        <n v="770.0"/>
        <n v="1856.0"/>
        <n v="2054.0"/>
        <n v="1899.0"/>
        <n v="2270.0"/>
        <n v="1648.0"/>
        <n v="1475.0"/>
        <n v="1715.0"/>
        <n v="2000.0"/>
        <n v="15962.0"/>
        <n v="15804.0"/>
        <n v="15130.0"/>
        <n v="13167.0"/>
        <n v="14992.0"/>
        <n v="14738.0"/>
        <n v="16486.0"/>
        <n v="19897.0"/>
        <n v="19799.0"/>
        <n v="18935.0"/>
        <n v="16883.0"/>
        <n v="20676.0"/>
        <n v="19060.0"/>
        <n v="18812.0"/>
        <n v="20235.0"/>
        <n v="4584.0"/>
        <n v="4456.0"/>
        <n v="4352.0"/>
        <n v="3838.0"/>
        <n v="23974.0"/>
        <n v="4502.0"/>
        <n v="3950.0"/>
        <n v="4476.0"/>
        <n v="2216.0"/>
        <n v="2612.0"/>
        <n v="2296.0"/>
        <n v="1733.0"/>
        <n v="5198.0"/>
        <n v="1796.0"/>
        <n v="2045.0"/>
        <n v="2379.0"/>
        <n v="1077.0"/>
        <n v="1129.0"/>
        <n v="1042.0"/>
        <n v="714.0"/>
        <n v="816.0"/>
        <n v="777.0"/>
        <n v="867.0"/>
        <n v="702.0"/>
        <n v="792.0"/>
        <n v="895.0"/>
        <n v="585.0"/>
        <n v="1153.0"/>
        <n v="636.0"/>
        <n v="548.0"/>
        <n v="598.0"/>
        <n v="1697.0"/>
        <n v="1720.0"/>
        <n v="1389.0"/>
        <n v="859.0"/>
        <n v="1597.0"/>
        <n v="1487.0"/>
        <n v="1615.0"/>
        <n v="1896.0"/>
        <n v="12986.0"/>
        <n v="13027.0"/>
        <n v="11448.0"/>
        <n v="10407.0"/>
        <n v="11665.0"/>
        <n v="11178.0"/>
        <n v="12643.0"/>
        <n v="12216.0"/>
        <n v="12095.0"/>
        <n v="11071.0"/>
        <n v="9926.0"/>
        <n v="13386.0"/>
        <n v="11308.0"/>
        <n v="10554.0"/>
        <n v="11950.0"/>
        <n v="12943.0"/>
        <n v="224.0"/>
        <n v="564.0"/>
        <n v="765.0"/>
        <n v="735.0"/>
        <n v="718.0"/>
        <n v="175.0"/>
        <n v="411.0"/>
        <n v="418.0"/>
        <n v="893.0"/>
        <n v="824.0"/>
      </sharedItems>
    </cacheField>
    <cacheField name="Concat od data and territory" numFmtId="0">
      <sharedItems>
        <s v="43982Самара"/>
        <s v="43981Самара"/>
        <s v="43979Самара"/>
        <s v="43967Кемерово"/>
        <s v="43970Кемерово"/>
        <s v="43968Кемерово"/>
        <s v="43960Кемерово"/>
        <s v="43955Кемерово"/>
        <s v="43950Кемерово"/>
        <s v="43953Кемерово"/>
        <s v="43977Кемерово"/>
        <s v="43952Кемерово"/>
        <s v="43963Кемерово"/>
        <s v="43972Кемерово"/>
        <s v="43971Кемерово"/>
        <s v="43956Кемерово"/>
        <s v="43949Кемерово"/>
        <s v="43964Кемерово"/>
        <s v="43954Кемерово"/>
        <s v="43957Кемерово"/>
        <s v="43974Кемерово"/>
        <s v="43976Кемерово"/>
        <s v="43951Кемерово"/>
        <s v="43961Кемерово"/>
        <s v="43959Кемерово"/>
        <s v="43958Кемерово"/>
        <s v="43975Кемерово"/>
        <s v="43982Кемерово"/>
        <s v="43981Кемерово"/>
        <s v="43979Кемерово"/>
        <s v="43967Екатеринбург"/>
        <s v="43970Екатеринбург"/>
        <s v="43968Екатеринбург"/>
        <s v="43960Екатеринбург"/>
        <s v="43955Екатеринбург"/>
        <s v="43950Екатеринбург"/>
        <s v="43953Екатеринбург"/>
        <s v="43977Екатеринбург"/>
        <s v="43952Екатеринбург"/>
        <s v="43963Екатеринбург"/>
        <s v="43972Екатеринбург"/>
        <s v="43971Екатеринбург"/>
        <s v="43956Екатеринбург"/>
        <s v="43949Екатеринбург"/>
        <s v="43964Екатеринбург"/>
        <s v="43954Екатеринбург"/>
        <s v="43957Екатеринбург"/>
        <s v="43974Екатеринбург"/>
        <s v="43976Екатеринбург"/>
        <s v="43951Екатеринбург"/>
        <s v="43961Екатеринбург"/>
        <s v="43959Екатеринбург"/>
        <s v="43958Екатеринбург"/>
        <s v="43975Екатеринбург"/>
        <s v="43967Тольятти"/>
        <s v="43970Тольятти"/>
        <s v="43968Тольятти"/>
        <s v="43960Тольятти"/>
        <s v="43955Тольятти"/>
        <s v="43950Тольятти"/>
        <s v="43953Тольятти"/>
        <s v="43977Тольятти"/>
        <s v="43952Тольятти"/>
        <s v="43963Тольятти"/>
        <s v="43972Тольятти"/>
        <s v="43971Тольятти"/>
        <s v="43956Тольятти"/>
        <s v="43949Тольятти"/>
        <s v="43964Тольятти"/>
        <s v="43982Екатеринбург"/>
        <s v="43954Тольятти"/>
        <s v="43981Екатеринбург"/>
        <s v="43957Тольятти"/>
        <s v="43974Тольятти"/>
        <s v="43979Екатеринбург"/>
        <s v="43976Тольятти"/>
        <s v="43951Тольятти"/>
        <s v="43961Тольятти"/>
        <s v="43959Тольятти"/>
        <s v="43958Тольятти"/>
        <s v="43975Тольятти"/>
        <s v="43982Тольятти"/>
        <s v="43981Тольятти"/>
        <s v="43979Тольятти"/>
        <s v="43967Нижний Новгород"/>
        <s v="43970Нижний Новгород"/>
        <s v="43968Нижний Новгород"/>
        <s v="43960Нижний Новгород"/>
        <s v="43955Нижний Новгород"/>
        <s v="43950Нижний Новгород"/>
        <s v="43953Нижний Новгород"/>
        <s v="43977Нижний Новгород"/>
        <s v="43952Нижний Новгород"/>
        <s v="43963Нижний Новгород"/>
        <s v="43972Нижний Новгород"/>
        <s v="43971Нижний Новгород"/>
        <s v="43956Нижний Новгород"/>
        <s v="43949Нижний Новгород"/>
        <s v="43964Нижний Новгород"/>
        <s v="43954Нижний Новгород"/>
        <s v="43957Нижний Новгород"/>
        <s v="43974Нижний Новгород"/>
        <s v="43976Нижний Новгород"/>
        <s v="43951Нижний Новгород"/>
        <s v="43961Нижний Новгород"/>
        <s v="43959Нижний Новгород"/>
        <s v="43958Нижний Новгород"/>
        <s v="43975Нижний Новгород"/>
        <s v="43982Нижний Новгород"/>
        <s v="43981Нижний Новгород"/>
        <s v="43979Нижний Новгород"/>
        <s v="43967Санкт-Петербург Юг"/>
        <s v="43970Санкт-Петербург Юг"/>
        <s v="43968Санкт-Петербург Юг"/>
        <s v="43960Санкт-Петербург Юг"/>
        <s v="43955Санкт-Петербург Юг"/>
        <s v="43950Санкт-Петербург Юг"/>
        <s v="43953Санкт-Петербург Юг"/>
        <s v="43977Санкт-Петербург Юг"/>
        <s v="43952Санкт-Петербург Юг"/>
        <s v="43963Санкт-Петербург Юг"/>
        <s v="43972Санкт-Петербург Юг"/>
        <s v="43971Санкт-Петербург Юг"/>
        <s v="43956Санкт-Петербург Юг"/>
        <s v="43949Санкт-Петербург Юг"/>
        <s v="43964Санкт-Петербург Юг"/>
        <s v="43954Санкт-Петербург Юг"/>
        <s v="43957Санкт-Петербург Юг"/>
        <s v="43974Санкт-Петербург Юг"/>
        <s v="43976Санкт-Петербург Юг"/>
        <s v="43951Санкт-Петербург Юг"/>
        <s v="43961Санкт-Петербург Юг"/>
        <s v="43959Санкт-Петербург Юг"/>
        <s v="43958Санкт-Петербург Юг"/>
        <s v="43975Санкт-Петербург Юг"/>
        <s v="43967Санкт-Петербург Север"/>
        <s v="43970Санкт-Петербург Север"/>
        <s v="43968Санкт-Петербург Север"/>
        <s v="43960Санкт-Петербург Север"/>
        <s v="43955Санкт-Петербург Север"/>
        <s v="43950Санкт-Петербург Север"/>
        <s v="43953Санкт-Петербург Север"/>
        <s v="43977Санкт-Петербург Север"/>
        <s v="43952Санкт-Петербург Север"/>
        <s v="43963Санкт-Петербург Север"/>
        <s v="43972Санкт-Петербург Север"/>
        <s v="43971Санкт-Петербург Север"/>
        <s v="43956Санкт-Петербург Север"/>
        <s v="43949Санкт-Петербург Север"/>
        <s v="43964Санкт-Петербург Север"/>
        <s v="43982Санкт-Петербург Юг"/>
        <s v="43954Санкт-Петербург Север"/>
        <s v="43981Санкт-Петербург Юг"/>
        <s v="43957Санкт-Петербург Север"/>
        <s v="43974Санкт-Петербург Север"/>
        <s v="43979Санкт-Петербург Юг"/>
        <s v="43976Санкт-Петербург Север"/>
        <s v="43951Санкт-Петербург Север"/>
        <s v="43961Санкт-Петербург Север"/>
        <s v="43959Санкт-Петербург Север"/>
        <s v="43958Санкт-Петербург Север"/>
        <s v="43975Санкт-Петербург Север"/>
        <s v="43967Волгоград"/>
        <s v="43970Волгоград"/>
        <s v="43968Волгоград"/>
        <s v="43960Волгоград"/>
        <s v="43955Волгоград"/>
        <s v="43950Волгоград"/>
        <s v="43953Волгоград"/>
        <s v="43977Волгоград"/>
        <s v="43952Волгоград"/>
        <s v="43963Волгоград"/>
        <s v="43972Волгоград"/>
        <s v="43971Волгоград"/>
        <s v="43956Волгоград"/>
        <s v="43949Волгоград"/>
        <s v="43964Волгоград"/>
        <s v="43982Санкт-Петербург Север"/>
        <s v="43954Волгоград"/>
        <s v="43981Санкт-Петербург Север"/>
        <s v="43957Волгоград"/>
        <s v="43974Волгоград"/>
        <s v="43979Санкт-Петербург Север"/>
        <s v="43976Волгоград"/>
        <s v="43951Волгоград"/>
        <s v="43961Волгоград"/>
        <s v="43959Волгоград"/>
        <s v="43958Волгоград"/>
        <s v="43975Волгоград"/>
        <s v="43967Казань"/>
        <s v="43970Казань"/>
        <s v="43968Казань"/>
        <s v="43960Казань"/>
        <s v="43955Казань"/>
        <s v="43950Казань"/>
        <s v="43953Казань"/>
        <s v="43977Казань"/>
        <s v="43952Казань"/>
        <s v="43963Казань"/>
        <s v="43972Казань"/>
        <s v="43971Казань"/>
        <s v="43956Казань"/>
        <s v="43949Казань"/>
        <s v="43964Казань"/>
        <s v="43982Волгоград"/>
        <s v="43954Казань"/>
        <s v="43981Волгоград"/>
        <s v="43957Казань"/>
        <s v="43974Казань"/>
        <s v="43979Волгоград"/>
        <s v="43976Казань"/>
        <s v="43951Казань"/>
        <s v="43961Казань"/>
        <s v="43959Казань"/>
        <s v="43958Казань"/>
        <s v="43975Казань"/>
        <s v="43982Казань"/>
        <s v="43981Казань"/>
        <s v="43979Казань"/>
        <s v="43967Пермь"/>
        <s v="43970Пермь"/>
        <s v="43968Пермь"/>
        <s v="43960Пермь"/>
        <s v="43955Пермь"/>
        <s v="43950Пермь"/>
        <s v="43953Пермь"/>
        <s v="43977Пермь"/>
        <s v="43952Пермь"/>
        <s v="43963Пермь"/>
        <s v="43972Пермь"/>
        <s v="43971Пермь"/>
        <s v="43956Пермь"/>
        <s v="43949Пермь"/>
        <s v="43964Пермь"/>
        <s v="43954Пермь"/>
        <s v="43957Пермь"/>
        <s v="43974Пермь"/>
        <s v="43976Пермь"/>
        <s v="43951Пермь"/>
        <s v="43961Пермь"/>
        <s v="43959Пермь"/>
        <s v="43958Пермь"/>
        <s v="43975Пермь"/>
        <s v="43967Ростов-на-Дону"/>
        <s v="43970Ростов-на-Дону"/>
        <s v="43968Ростов-на-Дону"/>
        <s v="43960Ростов-на-Дону"/>
        <s v="43955Ростов-на-Дону"/>
        <s v="43950Краснодар"/>
        <s v="43953Ростов-на-Дону"/>
        <s v="43977Ростов-на-Дону"/>
        <s v="43952Ростов-на-Дону"/>
        <s v="43963Ростов-на-Дону"/>
        <s v="43972Ростов-на-Дону"/>
        <s v="43971Ростов-на-Дону"/>
        <s v="43956Ростов-на-Дону"/>
        <s v="43949Краснодар"/>
        <s v="43964Ростов-на-Дону"/>
        <s v="43982Пермь"/>
        <s v="43954Ростов-на-Дону"/>
        <s v="43981Пермь"/>
        <s v="43957Ростов-на-Дону"/>
        <s v="43974Ростов-на-Дону"/>
        <s v="43979Пермь"/>
        <s v="43976Ростов-на-Дону"/>
        <s v="43951Ростов-на-Дону"/>
        <s v="43961Ростов-на-Дону"/>
        <s v="43959Ростов-на-Дону"/>
        <s v="43958Ростов-на-Дону"/>
        <s v="43975Ростов-на-Дону"/>
        <s v="43967Краснодар"/>
        <s v="43970Краснодар"/>
        <s v="43968Краснодар"/>
        <s v="43960Краснодар"/>
        <s v="43955Краснодар"/>
        <s v="43953Краснодар"/>
        <s v="43977Краснодар"/>
        <s v="43952Краснодар"/>
        <s v="43963Краснодар"/>
        <s v="43972Краснодар"/>
        <s v="43971Краснодар"/>
        <s v="43956Краснодар"/>
        <s v="43964Краснодар"/>
        <s v="43982Ростов-на-Дону"/>
        <s v="43954Краснодар"/>
        <s v="43981Ростов-на-Дону"/>
        <s v="43957Краснодар"/>
        <s v="43974Краснодар"/>
        <s v="43979Ростов-на-Дону"/>
        <s v="43976Краснодар"/>
        <s v="43951Краснодар"/>
        <s v="43961Краснодар"/>
        <s v="43959Краснодар"/>
        <s v="43958Краснодар"/>
        <s v="43975Краснодар"/>
        <s v="43950Москва Запад"/>
        <s v="43949Москва Запад"/>
        <s v="43982Краснодар"/>
        <s v="43981Краснодар"/>
        <s v="43979Краснодар"/>
        <s v="43967Москва Запад"/>
        <s v="43970Москва Запад"/>
        <s v="43968Москва Запад"/>
        <s v="43960Москва Запад"/>
        <s v="43955Москва Запад"/>
        <s v="43950Москва Восток"/>
        <s v="43953Москва Запад"/>
        <s v="43977Москва Запад"/>
        <s v="43952Москва Запад"/>
        <s v="43963Москва Запад"/>
        <s v="43972Москва Запад"/>
        <s v="43971Москва Запад"/>
        <s v="43956Москва Запад"/>
        <s v="43949Москва Восток"/>
        <s v="43964Москва Запад"/>
        <s v="43954Москва Запад"/>
        <s v="43957Москва Запад"/>
        <s v="43974Москва Запад"/>
        <s v="43976Москва Запад"/>
        <s v="43951Москва Запад"/>
        <s v="43961Москва Запад"/>
        <s v="43959Москва Запад"/>
        <s v="43958Москва Запад"/>
        <s v="43975Москва Запад"/>
        <s v="43967Москва Восток"/>
        <s v="43970Москва Восток"/>
        <s v="43968Москва Восток"/>
        <s v="43960Москва Восток"/>
        <s v="43955Москва Восток"/>
        <s v="43953Москва Восток"/>
        <s v="43977Москва Восток"/>
        <s v="43952Москва Восток"/>
        <s v="43963Москва Восток"/>
        <s v="43972Москва Восток"/>
        <s v="43971Москва Восток"/>
        <s v="43956Москва Восток"/>
        <s v="43964Москва Восток"/>
        <s v="43982Москва Запад"/>
        <s v="43954Москва Восток"/>
        <s v="43981Москва Запад"/>
        <s v="43957Москва Восток"/>
        <s v="43974Москва Восток"/>
        <s v="43979Москва Запад"/>
        <s v="43976Москва Восток"/>
        <s v="43951Москва Восток"/>
        <s v="43961Москва Восток"/>
        <s v="43959Москва Восток"/>
        <s v="43958Москва Восток"/>
        <s v="43975Москва Восток"/>
        <s v="43950Новосибирск"/>
        <s v="43949Новосибирск"/>
        <s v="43982Москва Восток"/>
        <s v="43981Москва Восток"/>
        <s v="43979Москва Восток"/>
        <s v="43967Новосибирск"/>
        <s v="43970Новосибирск"/>
        <s v="43968Новосибирск"/>
        <s v="43960Новосибирск"/>
        <s v="43955Новосибирск"/>
        <s v="43953Новосибирск"/>
        <s v="43977Тюмень"/>
        <s v="43952Новосибирск"/>
        <s v="43963Новосибирск"/>
        <s v="43972Новосибирск"/>
        <s v="43971Новосибирск"/>
        <s v="43956Новосибирск"/>
        <s v="43964Новосибирск"/>
        <s v="43954Новосибирск"/>
        <s v="43957Новосибирск"/>
        <s v="43974Новосибирск"/>
        <s v="43976Новосибирск"/>
        <s v="43951Новосибирск"/>
        <s v="43961Новосибирск"/>
        <s v="43959Новосибирск"/>
        <s v="43958Новосибирск"/>
        <s v="43975Новосибирск"/>
        <s v="43977Новосибирск"/>
        <s v="43983Самара"/>
        <s v="43982Томск"/>
        <s v="43981Тюмень"/>
        <s v="43980Самара"/>
        <s v="43979Тюмень"/>
        <s v="43978Кемерово"/>
        <s v="43973Кемерово"/>
        <s v="43982Уфа"/>
        <s v="43962Кемерово"/>
        <s v="43981Новосибирск"/>
        <s v="43979Новосибирск"/>
        <s v="43969Кемерово"/>
        <s v="43965Кемерово"/>
        <s v="43966Кемерово"/>
        <s v="43983Кемерово"/>
        <s v="43982Тюмень"/>
        <s v="43980Кемерово"/>
        <s v="43978Екатеринбург"/>
        <s v="43973Екатеринбург"/>
        <s v="43983Екатеринбург"/>
        <s v="43982Новосибирск"/>
        <s v="43962Екатеринбург"/>
        <s v="43969Екатеринбург"/>
        <s v="43965Екатеринбург"/>
        <s v="43966Екатеринбург"/>
        <s v="43978Тольятти"/>
        <s v="43973Тольятти"/>
        <s v="43983Тольятти"/>
        <s v="43962Тольятти"/>
        <s v="43980Екатеринбург"/>
        <s v="43969Тольятти"/>
        <s v="43965Тольятти"/>
        <s v="43966Тольятти"/>
        <s v="43980Тольятти"/>
        <s v="43978Нижний Новгород"/>
        <s v="43973Нижний Новгород"/>
        <s v="43983Нижний Новгород"/>
        <s v="43962Нижний Новгород"/>
        <s v="43969Нижний Новгород"/>
        <s v="43965Нижний Новгород"/>
        <s v="43966Нижний Новгород"/>
        <s v="43980Нижний Новгород"/>
        <s v="43978Санкт-Петербург Юг"/>
        <s v="43973Санкт-Петербург Юг"/>
        <s v="43983Санкт-Петербург Юг"/>
        <s v="43962Санкт-Петербург Юг"/>
        <s v="43969Санкт-Петербург Юг"/>
        <s v="43965Санкт-Петербург Юг"/>
        <s v="43966Санкт-Петербург Юг"/>
        <s v="43978Санкт-Петербург Север"/>
        <s v="43973Санкт-Петербург Север"/>
        <s v="43983Санкт-Петербург Север"/>
        <s v="43962Санкт-Петербург Север"/>
        <s v="43980Санкт-Петербург Юг"/>
        <s v="43969Санкт-Петербург Север"/>
        <s v="43965Санкт-Петербург Север"/>
        <s v="43966Санкт-Петербург Север"/>
        <s v="43978Волгоград"/>
        <s v="43973Волгоград"/>
        <s v="43983Волгоград"/>
        <s v="43962Волгоград"/>
        <s v="43980Санкт-Петербург Север"/>
        <s v="43969Волгоград"/>
        <s v="43965Волгоград"/>
        <s v="43966Волгоград"/>
        <s v="43978Казань"/>
        <s v="43973Казань"/>
        <s v="43983Казань"/>
        <s v="43962Казань"/>
        <s v="43980Волгоград"/>
        <s v="43969Казань"/>
        <s v="43965Казань"/>
        <s v="43966Казань"/>
        <s v="43980Казань"/>
        <s v="43978Пермь"/>
        <s v="43973Пермь"/>
        <s v="43983Пермь"/>
        <s v="43962Пермь"/>
        <s v="43969Пермь"/>
        <s v="43965Пермь"/>
        <s v="43966Пермь"/>
        <s v="43978Ростов-на-Дону"/>
        <s v="43973Ростов-на-Дону"/>
        <s v="43983Ростов-на-Дону"/>
        <s v="43962Ростов-на-Дону"/>
        <s v="43980Пермь"/>
        <s v="43969Ростов-на-Дону"/>
        <s v="43965Ростов-на-Дону"/>
        <s v="43966Ростов-на-Дону"/>
        <s v="43978Краснодар"/>
        <s v="43973Краснодар"/>
        <s v="43983Краснодар"/>
        <s v="43962Краснодар"/>
        <s v="43980Ростов-на-Дону"/>
        <s v="43969Краснодар"/>
        <s v="43965Краснодар"/>
        <s v="43966Краснодар"/>
        <s v="43980Краснодар"/>
        <s v="43978Москва Запад"/>
        <s v="43973Москва Запад"/>
        <s v="43983Москва Запад"/>
        <s v="43962Москва Запад"/>
        <s v="43969Москва Запад"/>
        <s v="43965Москва Запад"/>
        <s v="43966Москва Запад"/>
        <s v="43978Москва Восток"/>
        <s v="43973Москва Восток"/>
        <s v="43983Москва Восток"/>
        <s v="43962Москва Восток"/>
        <s v="43980Москва Запад"/>
        <s v="43969Москва Восток"/>
        <s v="43965Москва Восток"/>
        <s v="43966Москва Восток"/>
        <s v="43980Москва Восток"/>
        <s v="43978Тюмень"/>
        <s v="43973Новосибирск"/>
        <s v="43983Томск"/>
        <s v="43962Новосибирск"/>
        <s v="43969Новосибирск"/>
        <s v="43965Новосибирск"/>
        <s v="43966Новосибирск"/>
        <s v="43978Новосибирск"/>
        <s v="43983Уфа"/>
        <s v="43980Тюмень"/>
        <s v="43983Тюмень"/>
        <s v="43980Новосибирск"/>
        <s v="43983Новосибирск"/>
      </sharedItems>
    </cacheField>
    <cacheField name="Weeknum" numFmtId="0">
      <sharedItems containsSemiMixedTypes="0" containsString="0" containsNumber="1" containsInteger="1">
        <n v="22.0"/>
        <n v="20.0"/>
        <n v="21.0"/>
        <n v="19.0"/>
        <n v="18.0"/>
        <n v="23.0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M505" sheet="Combined data"/>
  </cacheSource>
  <cacheFields>
    <cacheField name="Дата" numFmtId="164">
      <sharedItems containsSemiMixedTypes="0" containsDate="1" containsString="0">
        <d v="2020-05-31T00:00:00Z"/>
        <d v="2020-05-30T00:00:00Z"/>
        <d v="2020-05-28T00:00:00Z"/>
        <d v="2020-05-16T00:00:00Z"/>
        <d v="2020-05-19T00:00:00Z"/>
        <d v="2020-05-17T00:00:00Z"/>
        <d v="2020-05-09T00:00:00Z"/>
        <d v="2020-05-04T00:00:00Z"/>
        <d v="2020-04-29T00:00:00Z"/>
        <d v="2020-05-02T00:00:00Z"/>
        <d v="2020-05-26T00:00:00Z"/>
        <d v="2020-05-01T00:00:00Z"/>
        <d v="2020-05-12T00:00:00Z"/>
        <d v="2020-05-21T00:00:00Z"/>
        <d v="2020-05-20T00:00:00Z"/>
        <d v="2020-05-05T00:00:00Z"/>
        <d v="2020-04-28T00:00:00Z"/>
        <d v="2020-05-13T00:00:00Z"/>
        <d v="2020-05-03T00:00:00Z"/>
        <d v="2020-05-06T00:00:00Z"/>
        <d v="2020-05-23T00:00:00Z"/>
        <d v="2020-05-25T00:00:00Z"/>
        <d v="2020-04-30T00:00:00Z"/>
        <d v="2020-05-10T00:00:00Z"/>
        <d v="2020-05-08T00:00:00Z"/>
        <d v="2020-05-07T00:00:00Z"/>
        <d v="2020-05-24T00:00:00Z"/>
        <d v="2020-06-01T00:00:00Z"/>
        <d v="2020-05-29T00:00:00Z"/>
        <d v="2020-05-27T00:00:00Z"/>
        <d v="2020-05-22T00:00:00Z"/>
        <d v="2020-05-11T00:00:00Z"/>
        <d v="2020-05-18T00:00:00Z"/>
        <d v="2020-05-14T00:00:00Z"/>
        <d v="2020-05-15T00:00:00Z"/>
      </sharedItems>
    </cacheField>
    <cacheField name="Территория" numFmtId="0">
      <sharedItems>
        <s v="Самара"/>
        <s v="Кемерово"/>
        <s v="Екатеринбург"/>
        <s v="Тольятти"/>
        <s v="Нижний Новгород"/>
        <s v="Санкт-Петербург Юг"/>
        <s v="Санкт-Петербург Север"/>
        <s v="Волгоград"/>
        <s v="Казань"/>
        <s v="Пермь"/>
        <s v="Ростов-на-Дону"/>
        <s v="Краснодар"/>
        <s v="Москва Запад"/>
        <s v="Москва Восток"/>
        <s v="Новосибирск"/>
        <s v="Тюмень"/>
        <s v="Томск"/>
        <s v="Уфа"/>
      </sharedItems>
    </cacheField>
    <cacheField name="Товарооборот, шт" numFmtId="0">
      <sharedItems containsSemiMixedTypes="0" containsString="0" containsNumber="1">
        <n v="7944.0"/>
        <n v="10029.0"/>
        <n v="8536.5"/>
        <n v="38947.5"/>
        <n v="31842.0"/>
        <n v="32023.5"/>
        <n v="31147.5"/>
        <n v="25566.0"/>
        <n v="29319.0"/>
        <n v="29031.0"/>
        <n v="33423.0"/>
        <n v="32487.0"/>
        <n v="28219.5"/>
        <n v="31272.0"/>
        <n v="34077.0"/>
        <n v="31566.0"/>
        <n v="26940.0"/>
        <n v="29241.0"/>
        <n v="26082.0"/>
        <n v="32511.0"/>
        <n v="42703.5"/>
        <n v="35592.0"/>
        <n v="30445.5"/>
        <n v="36619.5"/>
        <n v="29409.0"/>
        <n v="27018.0"/>
        <n v="34303.5"/>
        <n v="36999.0"/>
        <n v="44001.0"/>
        <n v="30982.5"/>
        <n v="88063.5"/>
        <n v="84024.0"/>
        <n v="78057.0"/>
        <n v="69720.0"/>
        <n v="72928.5"/>
        <n v="79527.0"/>
        <n v="60463.5"/>
        <n v="79975.5"/>
        <n v="97534.5"/>
        <n v="71520.0"/>
        <n v="79485.0"/>
        <n v="93313.5"/>
        <n v="76585.5"/>
        <n v="81826.5"/>
        <n v="78846.0"/>
        <n v="77263.5"/>
        <n v="68994.0"/>
        <n v="102889.5"/>
        <n v="76999.5"/>
        <n v="77565.0"/>
        <n v="84132.0"/>
        <n v="69544.5"/>
        <n v="73204.5"/>
        <n v="76663.5"/>
        <n v="14265.0"/>
        <n v="11526.0"/>
        <n v="10402.5"/>
        <n v="13216.5"/>
        <n v="9130.5"/>
        <n v="10840.5"/>
        <n v="7866.0"/>
        <n v="11835.0"/>
        <n v="11619.0"/>
        <n v="9328.5"/>
        <n v="11250.0"/>
        <n v="13063.5"/>
        <n v="10147.5"/>
        <n v="12331.5"/>
        <n v="11202.0"/>
        <n v="89149.5"/>
        <n v="8185.5"/>
        <n v="108123.0"/>
        <n v="9210.0"/>
        <n v="14773.5"/>
        <n v="78141.0"/>
        <n v="12280.5"/>
        <n v="8934.0"/>
        <n v="12918.0"/>
        <n v="12528.0"/>
        <n v="11029.5"/>
        <n v="9994.5"/>
        <n v="12724.5"/>
        <n v="14728.5"/>
        <n v="13038.0"/>
        <n v="35482.5"/>
        <n v="32434.5"/>
        <n v="30486.0"/>
        <n v="32079.0"/>
        <n v="27072.0"/>
        <n v="25917.0"/>
        <n v="19461.0"/>
        <n v="31407.0"/>
        <n v="25792.5"/>
        <n v="26032.5"/>
        <n v="31707.0"/>
        <n v="29955.0"/>
        <n v="22848.0"/>
        <n v="23314.5"/>
        <n v="26464.5"/>
        <n v="23539.5"/>
        <n v="24678.0"/>
        <n v="38176.5"/>
        <n v="30603.0"/>
        <n v="24211.5"/>
        <n v="31399.5"/>
        <n v="25294.5"/>
        <n v="25468.5"/>
        <n v="31854.0"/>
        <n v="32359.5"/>
        <n v="39867.0"/>
        <n v="31974.0"/>
        <n v="321412.5"/>
        <n v="276568.5"/>
        <n v="269029.5"/>
        <n v="285972.0"/>
        <n v="283942.5"/>
        <n v="298059.0"/>
        <n v="232903.5"/>
        <n v="276966.0"/>
        <n v="296149.5"/>
        <n v="281796.0"/>
        <n v="288936.0"/>
        <n v="300151.5"/>
        <n v="262734.0"/>
        <n v="286002.0"/>
        <n v="258459.0"/>
        <n v="274083.0"/>
        <n v="277512.0"/>
        <n v="356982.0"/>
        <n v="266983.5"/>
        <n v="311131.5"/>
        <n v="287206.5"/>
        <n v="370092.0"/>
        <n v="247813.5"/>
        <n v="287740.5"/>
        <n v="408810.0"/>
        <n v="362536.5"/>
        <n v="357072.0"/>
        <n v="359214.0"/>
        <n v="360255.0"/>
        <n v="387220.5"/>
        <n v="296580.0"/>
        <n v="369861.0"/>
        <n v="372504.0"/>
        <n v="373392.0"/>
        <n v="378043.5"/>
        <n v="388668.0"/>
        <n v="333792.0"/>
        <n v="376060.5"/>
        <n v="350068.5"/>
        <n v="294337.5"/>
        <n v="342666.0"/>
        <n v="364882.5"/>
        <n v="355278.0"/>
        <n v="456885.0"/>
        <n v="278491.5"/>
        <n v="349734.0"/>
        <n v="401580.0"/>
        <n v="368649.0"/>
        <n v="463530.0"/>
        <n v="319110.0"/>
        <n v="375744.0"/>
        <n v="81331.5"/>
        <n v="75796.5"/>
        <n v="72861.0"/>
        <n v="83373.0"/>
        <n v="64108.5"/>
        <n v="74707.5"/>
        <n v="46216.5"/>
        <n v="67726.5"/>
        <n v="82228.5"/>
        <n v="64390.5"/>
        <n v="73126.5"/>
        <n v="99631.5"/>
        <n v="66396.0"/>
        <n v="73147.5"/>
        <n v="73062.0"/>
        <n v="379663.5"/>
        <n v="70581.0"/>
        <n v="453123.0"/>
        <n v="63012.0"/>
        <n v="89556.0"/>
        <n v="364638.0"/>
        <n v="66316.5"/>
        <n v="78235.5"/>
        <n v="88311.0"/>
        <n v="61804.5"/>
        <n v="71067.0"/>
        <n v="74649.0"/>
        <n v="44560.5"/>
        <n v="38250.0"/>
        <n v="34830.0"/>
        <n v="32239.5"/>
        <n v="30780.0"/>
        <n v="29142.0"/>
        <n v="26428.5"/>
        <n v="40744.5"/>
        <n v="46620.0"/>
        <n v="32419.5"/>
        <n v="40819.5"/>
        <n v="41391.0"/>
        <n v="29482.5"/>
        <n v="32181.0"/>
        <n v="35535.0"/>
        <n v="76234.5"/>
        <n v="29935.5"/>
        <n v="106926.0"/>
        <n v="30342.0"/>
        <n v="42999.0"/>
        <n v="69945.0"/>
        <n v="38740.5"/>
        <n v="31231.5"/>
        <n v="37489.5"/>
        <n v="34399.5"/>
        <n v="32851.5"/>
        <n v="38194.5"/>
        <n v="42423.0"/>
        <n v="48286.5"/>
        <n v="41442.0"/>
        <n v="18600.0"/>
        <n v="16638.0"/>
        <n v="15609.0"/>
        <n v="13948.5"/>
        <n v="12301.5"/>
        <n v="13014.0"/>
        <n v="12313.5"/>
        <n v="17391.0"/>
        <n v="17113.5"/>
        <n v="12802.5"/>
        <n v="16554.0"/>
        <n v="17329.5"/>
        <n v="15987.0"/>
        <n v="13303.5"/>
        <n v="14305.5"/>
        <n v="12924.0"/>
        <n v="14061.0"/>
        <n v="21958.5"/>
        <n v="17211.0"/>
        <n v="12753.0"/>
        <n v="16435.5"/>
        <n v="14494.5"/>
        <n v="12705.0"/>
        <n v="18075.0"/>
        <n v="13120.5"/>
        <n v="16237.5"/>
        <n v="11967.0"/>
        <n v="12037.5"/>
        <n v="7087.5"/>
        <n v="25816.5"/>
        <n v="4624.5"/>
        <n v="12259.5"/>
        <n v="5446.5"/>
        <n v="11296.5"/>
        <n v="12135.0"/>
        <n v="12630.0"/>
        <n v="8223.0"/>
        <n v="25149.0"/>
        <n v="10401.0"/>
        <n v="17689.5"/>
        <n v="8127.0"/>
        <n v="27250.5"/>
        <n v="8464.5"/>
        <n v="14167.5"/>
        <n v="16500.0"/>
        <n v="13260.0"/>
        <n v="4285.5"/>
        <n v="13440.0"/>
        <n v="9058.5"/>
        <n v="8719.5"/>
        <n v="12666.0"/>
        <n v="34563.0"/>
        <n v="28882.5"/>
        <n v="28275.0"/>
        <n v="26271.0"/>
        <n v="23587.5"/>
        <n v="18427.5"/>
        <n v="27156.0"/>
        <n v="35190.0"/>
        <n v="25483.5"/>
        <n v="25362.0"/>
        <n v="28849.5"/>
        <n v="26367.0"/>
        <n v="25539.0"/>
        <n v="14808.0"/>
        <n v="21343.5"/>
        <n v="17946.0"/>
        <n v="24337.5"/>
        <n v="36997.5"/>
        <n v="13864.5"/>
        <n v="28494.0"/>
        <n v="27883.5"/>
        <n v="31224.0"/>
        <n v="25020.0"/>
        <n v="26184.0"/>
        <n v="29824.5"/>
        <n v="208351.5"/>
        <n v="204637.5"/>
        <n v="31372.5"/>
        <n v="34681.5"/>
        <n v="28197.0"/>
        <n v="236551.5"/>
        <n v="223597.5"/>
        <n v="193363.5"/>
        <n v="188319.0"/>
        <n v="237544.5"/>
        <n v="203209.5"/>
        <n v="185979.0"/>
        <n v="244905.0"/>
        <n v="239409.0"/>
        <n v="192886.5"/>
        <n v="224233.5"/>
        <n v="219622.5"/>
        <n v="213582.0"/>
        <n v="195705.0"/>
        <n v="193722.0"/>
        <n v="257215.5"/>
        <n v="224779.5"/>
        <n v="292018.5"/>
        <n v="198751.5"/>
        <n v="214386.0"/>
        <n v="243825.0"/>
        <n v="232701.0"/>
        <n v="219411.0"/>
        <n v="200029.5"/>
        <n v="225480.0"/>
        <n v="211453.5"/>
        <n v="184801.5"/>
        <n v="177976.5"/>
        <n v="223617.0"/>
        <n v="176397.0"/>
        <n v="232369.5"/>
        <n v="226540.5"/>
        <n v="189679.5"/>
        <n v="213640.5"/>
        <n v="214885.5"/>
        <n v="203832.0"/>
        <n v="188662.5"/>
        <n v="215277.0"/>
        <n v="248148.0"/>
        <n v="246414.0"/>
        <n v="216498.0"/>
        <n v="275793.0"/>
        <n v="199753.5"/>
        <n v="192948.0"/>
        <n v="206038.5"/>
        <n v="231559.5"/>
        <n v="225076.5"/>
        <n v="209415.0"/>
        <n v="193719.0"/>
        <n v="12250.5"/>
        <n v="12541.5"/>
        <n v="206758.5"/>
        <n v="244734.0"/>
        <n v="191641.5"/>
        <n v="16368.0"/>
        <n v="14427.0"/>
        <n v="11745.0"/>
        <n v="11062.5"/>
        <n v="10018.5"/>
        <n v="10437.0"/>
        <n v="13644.0"/>
        <n v="13443.0"/>
        <n v="14182.5"/>
        <n v="14928.0"/>
        <n v="13941.0"/>
        <n v="14643.0"/>
        <n v="10032.0"/>
        <n v="12468.0"/>
        <n v="17943.0"/>
        <n v="15807.0"/>
        <n v="11976.0"/>
        <n v="14566.5"/>
        <n v="12976.5"/>
        <n v="11719.5"/>
        <n v="17197.5"/>
        <n v="14419.5"/>
        <n v="7816.5"/>
        <n v="6409.5"/>
        <n v="11220.0"/>
        <n v="8350.5"/>
        <n v="8428.5"/>
        <n v="32817.0"/>
        <n v="36031.5"/>
        <n v="5127.0"/>
        <n v="27187.5"/>
        <n v="20688.0"/>
        <n v="15678.0"/>
        <n v="31329.0"/>
        <n v="29658.0"/>
        <n v="34150.5"/>
        <n v="31947.0"/>
        <n v="10416.0"/>
        <n v="35431.5"/>
        <n v="78544.5"/>
        <n v="97963.5"/>
        <n v="77269.5"/>
        <n v="16143.0"/>
        <n v="72220.5"/>
        <n v="78058.5"/>
        <n v="70498.5"/>
        <n v="78961.5"/>
        <n v="12490.5"/>
        <n v="18036.0"/>
        <n v="11416.5"/>
        <n v="9007.5"/>
        <n v="87552.0"/>
        <n v="11680.5"/>
        <n v="14421.0"/>
        <n v="14823.0"/>
        <n v="31257.0"/>
        <n v="38074.5"/>
        <n v="32170.5"/>
        <n v="42397.5"/>
        <n v="28668.0"/>
        <n v="27411.0"/>
        <n v="32854.5"/>
        <n v="35346.0"/>
        <n v="286558.5"/>
        <n v="304092.0"/>
        <n v="272926.5"/>
        <n v="237099.0"/>
        <n v="273900.0"/>
        <n v="274059.0"/>
        <n v="318816.0"/>
        <n v="370012.5"/>
        <n v="393018.0"/>
        <n v="349699.5"/>
        <n v="318565.5"/>
        <n v="422965.5"/>
        <n v="355081.5"/>
        <n v="358387.5"/>
        <n v="403261.5"/>
        <n v="69010.5"/>
        <n v="75820.5"/>
        <n v="64740.0"/>
        <n v="59574.0"/>
        <n v="524481.0"/>
        <n v="70278.0"/>
        <n v="63645.0"/>
        <n v="75642.0"/>
        <n v="40420.5"/>
        <n v="53838.0"/>
        <n v="40528.5"/>
        <n v="32733.0"/>
        <n v="84433.5"/>
        <n v="36655.5"/>
        <n v="33886.5"/>
        <n v="41697.0"/>
        <n v="44569.5"/>
        <n v="18069.0"/>
        <n v="21483.0"/>
        <n v="16687.5"/>
        <n v="12238.5"/>
        <n v="14290.5"/>
        <n v="14385.0"/>
        <n v="16498.5"/>
        <n v="13203.0"/>
        <n v="15802.5"/>
        <n v="16476.0"/>
        <n v="12654.0"/>
        <n v="19647.0"/>
        <n v="12450.0"/>
        <n v="11161.5"/>
        <n v="12229.5"/>
        <n v="28050.0"/>
        <n v="30781.5"/>
        <n v="27960.0"/>
        <n v="23629.5"/>
        <n v="17052.0"/>
        <n v="27181.5"/>
        <n v="25656.0"/>
        <n v="29283.0"/>
        <n v="32782.5"/>
        <n v="215592.0"/>
        <n v="228334.5"/>
        <n v="188776.5"/>
        <n v="175293.0"/>
        <n v="201999.0"/>
        <n v="197946.0"/>
        <n v="230896.5"/>
        <n v="203532.0"/>
        <n v="214428.0"/>
        <n v="183228.0"/>
        <n v="166948.5"/>
        <n v="232102.5"/>
        <n v="196560.0"/>
        <n v="186496.5"/>
        <n v="219772.5"/>
        <n v="226476.0"/>
        <n v="8362.5"/>
        <n v="17008.5"/>
        <n v="5166.0"/>
        <n v="10941.0"/>
        <n v="14497.5"/>
        <n v="13810.5"/>
        <n v="13752.0"/>
        <n v="15276.0"/>
        <n v="4408.5"/>
        <n v="9927.0"/>
        <n v="9474.0"/>
        <n v="16878.0"/>
        <n v="14238.0"/>
      </sharedItems>
    </cacheField>
    <cacheField name="Товарооборот, руб" numFmtId="0">
      <sharedItems containsSemiMixedTypes="0" containsString="0" containsNumber="1">
        <n v="623971.5"/>
        <n v="787101.0"/>
        <n v="643944.0"/>
        <n v="3395892.0"/>
        <n v="2771116.5"/>
        <n v="2882458.5"/>
        <n v="2831019.0"/>
        <n v="2372310.0"/>
        <n v="2623480.5"/>
        <n v="2711247.0"/>
        <n v="2970330.0"/>
        <n v="3031254.0"/>
        <n v="2595778.5"/>
        <n v="2744382.0"/>
        <n v="2929330.5"/>
        <n v="2906763.0"/>
        <n v="2411587.5"/>
        <n v="2629782.0"/>
        <n v="2434914.0"/>
        <n v="2938623.0"/>
        <n v="3628726.5"/>
        <n v="3176580.0"/>
        <n v="2817196.5"/>
        <n v="3312967.5"/>
        <n v="2645160.0"/>
        <n v="2472213.0"/>
        <n v="2924746.5"/>
        <n v="3473895.0"/>
        <n v="3921784.5"/>
        <n v="2827773.0"/>
        <n v="7583758.5"/>
        <n v="6815511.0"/>
        <n v="6774946.5"/>
        <n v="6264933.0"/>
        <n v="6642249.0"/>
        <n v="7180498.5"/>
        <n v="5554192.5"/>
        <n v="6676459.5"/>
        <n v="8893024.5"/>
        <n v="6398361.0"/>
        <n v="6633847.5"/>
        <n v="7247575.5"/>
        <n v="6921316.5"/>
        <n v="7163644.5"/>
        <n v="6993952.5"/>
        <n v="7013670.0"/>
        <n v="6168657.0"/>
        <n v="8089143.0"/>
        <n v="6645603.0"/>
        <n v="7023727.5"/>
        <n v="7483194.0"/>
        <n v="6293776.5"/>
        <n v="6591883.5"/>
        <n v="6451032.0"/>
        <n v="1130506.5"/>
        <n v="938764.5"/>
        <n v="843727.5"/>
        <n v="1046400.0"/>
        <n v="728890.5"/>
        <n v="797919.0"/>
        <n v="617881.5"/>
        <n v="983109.0"/>
        <n v="891139.5"/>
        <n v="732964.5"/>
        <n v="935523.0"/>
        <n v="1037247.0"/>
        <n v="793320.0"/>
        <n v="869983.5"/>
        <n v="865714.5"/>
        <n v="7512646.5"/>
        <n v="637881.0"/>
        <n v="9164707.5"/>
        <n v="696832.5"/>
        <n v="1241383.5"/>
        <n v="6641569.5"/>
        <n v="1030440.0"/>
        <n v="716196.0"/>
        <n v="1004788.5"/>
        <n v="959703.0"/>
        <n v="863754.0"/>
        <n v="828984.0"/>
        <n v="1045515.0"/>
        <n v="1260483.0"/>
        <n v="1114552.5"/>
        <n v="3222517.5"/>
        <n v="2865337.5"/>
        <n v="2694289.5"/>
        <n v="2902167.0"/>
        <n v="2450968.5"/>
        <n v="2397588.0"/>
        <n v="1799230.5"/>
        <n v="2907411.0"/>
        <n v="2374356.0"/>
        <n v="2370432.0"/>
        <n v="2853181.5"/>
        <n v="2692230.0"/>
        <n v="2079900.0"/>
        <n v="2136817.5"/>
        <n v="2373337.5"/>
        <n v="2170309.5"/>
        <n v="2232519.0"/>
        <n v="3385372.5"/>
        <n v="2865727.5"/>
        <n v="2267664.0"/>
        <n v="2862298.5"/>
        <n v="2271454.5"/>
        <n v="2350672.5"/>
        <n v="2915533.5"/>
        <n v="2991999.0"/>
        <n v="3654166.5"/>
        <n v="3004213.5"/>
        <n v="3.2235864E7"/>
        <n v="2.7093624E7"/>
        <n v="2.66599305E7"/>
        <n v="2.9768199E7"/>
        <n v="2.935794E7"/>
        <n v="3.08692875E7"/>
        <n v="2.43420165E7"/>
        <n v="2.787261789885E7"/>
        <n v="3.10533165E7"/>
        <n v="2.904252E7"/>
        <n v="2.78529E7"/>
        <n v="2.936877161745E7"/>
        <n v="2.7278441145E7"/>
        <n v="2.91590325E7"/>
        <n v="2.64674535E7"/>
        <n v="2.8427001E7"/>
        <n v="2.87708101056E7"/>
        <n v="3.510392671155E7"/>
        <n v="2.71659135E7"/>
        <n v="3.2418879E7"/>
        <n v="2.953617610605E7"/>
        <n v="3.80915565E7"/>
        <n v="2.5325271E7"/>
        <n v="2.8188534E7"/>
        <n v="4.2323631E7"/>
        <n v="3.7023243E7"/>
        <n v="3.6834567E7"/>
        <n v="3.8693427E7"/>
        <n v="3.8406954E7"/>
        <n v="4.1559384E7"/>
        <n v="3.1843737E7"/>
        <n v="3.83659605E7"/>
        <n v="4.00771935E7"/>
        <n v="3.9578577E7"/>
        <n v="3.790215657E7"/>
        <n v="3.9639309E7"/>
        <n v="3.5671734E7"/>
        <n v="3.99180285E7"/>
        <n v="3.71971155E7"/>
        <n v="2.9327766E7"/>
        <n v="3.66319995E7"/>
        <n v="3.57244935E7"/>
        <n v="3.8092344E7"/>
        <n v="4.640808E7"/>
        <n v="2.815100475E7"/>
        <n v="3.6883428E7"/>
        <n v="4.30287345E7"/>
        <n v="3.9010875E7"/>
        <n v="4.91231805E7"/>
        <n v="3.3763989E7"/>
        <n v="3.81913815E7"/>
        <n v="6652179.0"/>
        <n v="6173463.0"/>
        <n v="5952802.5"/>
        <n v="7253427.0"/>
        <n v="5561452.5"/>
        <n v="6454458.0"/>
        <n v="4118251.5"/>
        <n v="5864989.5"/>
        <n v="7032225.0"/>
        <n v="5523145.5"/>
        <n v="5864085.0"/>
        <n v="7121946.0"/>
        <n v="5770539.0"/>
        <n v="6288246.0"/>
        <n v="6333828.0"/>
        <n v="3.9380178E7"/>
        <n v="6221320.5"/>
        <n v="4.6370904E7"/>
        <n v="5454121.5"/>
        <n v="7173117.0"/>
        <n v="3.79476885E7"/>
        <n v="5704650.0"/>
        <n v="6819594.0"/>
        <n v="7726069.5"/>
        <n v="5365708.5"/>
        <n v="6175837.5"/>
        <n v="6098236.5"/>
        <n v="4025148.0"/>
        <n v="3552937.5"/>
        <n v="3191155.5"/>
        <n v="3084892.5"/>
        <n v="2817853.5"/>
        <n v="2627595.0"/>
        <n v="2470465.5"/>
        <n v="3700311.0"/>
        <n v="4293241.5"/>
        <n v="3080614.5"/>
        <n v="3810394.5"/>
        <n v="3918987.0"/>
        <n v="2648688.0"/>
        <n v="2863600.5"/>
        <n v="3288069.0"/>
        <n v="6500848.5"/>
        <n v="2720002.5"/>
        <n v="9098386.5"/>
        <n v="2738127.0"/>
        <n v="3883215.0"/>
        <n v="6101931.0"/>
        <n v="3561655.5"/>
        <n v="2853310.5"/>
        <n v="3549097.5"/>
        <n v="3201358.5"/>
        <n v="2934504.0"/>
        <n v="3449302.5"/>
        <n v="3994153.5"/>
        <n v="4456441.5"/>
        <n v="3893680.5"/>
        <n v="1601425.5"/>
        <n v="1364847.0"/>
        <n v="1377577.5"/>
        <n v="1222932.0"/>
        <n v="1085211.0"/>
        <n v="1115992.5"/>
        <n v="1053220.5"/>
        <n v="1489132.5"/>
        <n v="1465842.0"/>
        <n v="1123830.0"/>
        <n v="1380751.5"/>
        <n v="1430254.5"/>
        <n v="1384179.0"/>
        <n v="1102887.0"/>
        <n v="1243507.5"/>
        <n v="1120009.5"/>
        <n v="1221057.0"/>
        <n v="1854001.5"/>
        <n v="1507867.5"/>
        <n v="1103068.5"/>
        <n v="1471537.5"/>
        <n v="1269786.0"/>
        <n v="1123894.5"/>
        <n v="1548099.0"/>
        <n v="1215033.0"/>
        <n v="1403047.5"/>
        <n v="1060489.5"/>
        <n v="1081216.5"/>
        <n v="610855.5"/>
        <n v="2360914.5"/>
        <n v="433243.5"/>
        <n v="1152054.0"/>
        <n v="505572.0"/>
        <n v="989632.5"/>
        <n v="1103623.5"/>
        <n v="1104858.0"/>
        <n v="694593.0"/>
        <n v="2277072.0"/>
        <n v="949912.5"/>
        <n v="1592119.5"/>
        <n v="665302.5"/>
        <n v="2457252.0"/>
        <n v="739291.5"/>
        <n v="1315075.5"/>
        <n v="1487928.0"/>
        <n v="1230687.0"/>
        <n v="404691.0"/>
        <n v="1198285.5"/>
        <n v="798759.0"/>
        <n v="769276.5"/>
        <n v="1184865.0"/>
        <n v="2922883.5"/>
        <n v="2446530.0"/>
        <n v="2435632.5"/>
        <n v="2384937.0"/>
        <n v="2155668.0"/>
        <n v="1682851.5"/>
        <n v="2410803.0"/>
        <n v="3168510.0"/>
        <n v="2243160.0"/>
        <n v="2198935.5"/>
        <n v="2520759.0"/>
        <n v="2380333.5"/>
        <n v="2263651.5"/>
        <n v="1336789.5"/>
        <n v="1906557.0"/>
        <n v="1609090.5"/>
        <n v="2159350.5"/>
        <n v="3089140.5"/>
        <n v="1239747.0"/>
        <n v="2512803.0"/>
        <n v="2560080.0"/>
        <n v="2767270.5"/>
        <n v="2235960.0"/>
        <n v="2308336.5"/>
        <n v="2526909.0"/>
        <n v="2.1615333E7"/>
        <n v="2.11148985E7"/>
        <n v="2794324.5"/>
        <n v="3005334.0"/>
        <n v="2559211.5"/>
        <n v="2.3689383E7"/>
        <n v="2.1945858E7"/>
        <n v="1.9546386E7"/>
        <n v="1.92186315E7"/>
        <n v="2.4292218E7"/>
        <n v="2.08713915E7"/>
        <n v="1.9625364E7"/>
        <n v="2.51634315E7"/>
        <n v="2.5413351E7"/>
        <n v="1.92051795E7"/>
        <n v="2.2253295E7"/>
        <n v="2.1959286E7"/>
        <n v="2.19194355E7"/>
        <n v="2.00032635E7"/>
        <n v="1.9437273E7"/>
        <n v="2.64922785E7"/>
        <n v="2.3032992E7"/>
        <n v="2.85909105E7"/>
        <n v="2.05827435E7"/>
        <n v="2.253E7"/>
        <n v="2.48904045E7"/>
        <n v="2.38819485E7"/>
        <n v="2.246013E7"/>
        <n v="1.9959801E7"/>
        <n v="2.23553385E7"/>
        <n v="2.05900725E7"/>
        <n v="1.8449091E7"/>
        <n v="1.80857985E7"/>
        <n v="2.27968275E7"/>
        <n v="1.86259215E7"/>
        <n v="2.3856345E7"/>
        <n v="2.3953536E7"/>
        <n v="1.87180365E7"/>
        <n v="2.10426735E7"/>
        <n v="2.14113495E7"/>
        <n v="2.08801425E7"/>
        <n v="1.87840005E7"/>
        <n v="2.15853165E7"/>
        <n v="2.55190725E7"/>
        <n v="2.45272455E7"/>
        <n v="2.21264445E7"/>
        <n v="2.6806626E7"/>
        <n v="2.05357335E7"/>
        <n v="1.9806927E7"/>
        <n v="2.174046E7"/>
        <n v="2.3443725E7"/>
        <n v="2.28460785E7"/>
        <n v="2.1463023E7"/>
        <n v="1.9071117E7"/>
        <n v="981519.0"/>
        <n v="992541.0"/>
        <n v="2.07172485E7"/>
        <n v="2.415198E7"/>
        <n v="1.95490365E7"/>
        <n v="1316350.5"/>
        <n v="1126810.5"/>
        <n v="1157529.0"/>
        <n v="955801.5"/>
        <n v="906343.5"/>
        <n v="816859.5"/>
        <n v="833815.5"/>
        <n v="1134444.0"/>
        <n v="1092277.5"/>
        <n v="1172574.0"/>
        <n v="1217749.5"/>
        <n v="1145575.5"/>
        <n v="1172691.0"/>
        <n v="816150.0"/>
        <n v="1016566.5"/>
        <n v="1457391.0"/>
        <n v="1326705.0"/>
        <n v="1004511.0"/>
        <n v="1216557.0"/>
        <n v="1046848.5"/>
        <n v="965880.0"/>
        <n v="1386262.5"/>
        <n v="1210456.5"/>
        <n v="636345.0"/>
        <n v="493893.0"/>
        <n v="928675.5"/>
        <n v="651237.0"/>
        <n v="694669.5"/>
        <n v="3015751.5"/>
        <n v="3091069.5"/>
        <n v="468835.5"/>
        <n v="2479396.5"/>
        <n v="1773154.5"/>
        <n v="1387443.0"/>
        <n v="2826379.5"/>
        <n v="2703132.0"/>
        <n v="3038293.5"/>
        <n v="2945035.5"/>
        <n v="866023.5"/>
        <n v="3193167.0"/>
        <n v="6701083.5"/>
        <n v="7728465.0"/>
        <n v="6829921.5"/>
        <n v="1423410.0"/>
        <n v="6398719.5"/>
        <n v="6609714.0"/>
        <n v="6053649.0"/>
        <n v="6876454.5"/>
        <n v="1054798.5"/>
        <n v="1455049.5"/>
        <n v="1007742.0"/>
        <n v="734335.5"/>
        <n v="7387116.0"/>
        <n v="936427.5"/>
        <n v="981564.0"/>
        <n v="1150579.5"/>
        <n v="1273464.0"/>
        <n v="2924133.0"/>
        <n v="3414180.0"/>
        <n v="3013512.0"/>
        <n v="3911979.0"/>
        <n v="2588148.0"/>
        <n v="2441520.0"/>
        <n v="2949078.0"/>
        <n v="3258054.0"/>
        <n v="2.9256993E7"/>
        <n v="2.9465769E7"/>
        <n v="2.77700925E7"/>
        <n v="2.462823322395E7"/>
        <n v="2.7535284147600003E7"/>
        <n v="2.8181292E7"/>
        <n v="3.2354331E7"/>
        <n v="3.90348615E7"/>
        <n v="3.94983735E7"/>
        <n v="3.725784018135E7"/>
        <n v="3.3781581E7"/>
        <n v="4.1767140105000004E7"/>
        <n v="3.6876888E7"/>
        <n v="3.79631505E7"/>
        <n v="4.2271377E7"/>
        <n v="5985894.0"/>
        <n v="5943489.0"/>
        <n v="5800290.0"/>
        <n v="5178169.5"/>
        <n v="5.4172029E7"/>
        <n v="5798476.5"/>
        <n v="5366602.5"/>
        <n v="6293952.0"/>
        <n v="3780852.0"/>
        <n v="4840833.0"/>
        <n v="3865251.0"/>
        <n v="3079630.5"/>
        <n v="7228395.0"/>
        <n v="3360135.0"/>
        <n v="3166479.0"/>
        <n v="3772258.5"/>
        <n v="4108596.0"/>
        <n v="1603084.5"/>
        <n v="1774329.0"/>
        <n v="1526608.5"/>
        <n v="1096002.0"/>
        <n v="1246162.5"/>
        <n v="1223491.5"/>
        <n v="1370482.5"/>
        <n v="1211457.0"/>
        <n v="1411909.5"/>
        <n v="1565632.5"/>
        <n v="1081158.0"/>
        <n v="1764669.0"/>
        <n v="1115146.5"/>
        <n v="963502.5"/>
        <n v="1122730.5"/>
        <n v="2458555.5"/>
        <n v="2540715.0"/>
        <n v="2538967.5"/>
        <n v="2164365.0"/>
        <n v="1549020.0"/>
        <n v="2324490.0"/>
        <n v="2225341.5"/>
        <n v="2477487.0"/>
        <n v="2854741.5"/>
        <n v="2.23423005E7"/>
        <n v="2.23807725E7"/>
        <n v="1.94653725E7"/>
        <n v="1.7919144E7"/>
        <n v="2.04224355E7"/>
        <n v="1.99424355E7"/>
        <n v="2.3085222E7"/>
        <n v="2.09533245E7"/>
        <n v="2.08125855E7"/>
        <n v="1.89141945E7"/>
        <n v="1.6971231E7"/>
        <n v="2.31204435E7"/>
        <n v="1.9855122E7"/>
        <n v="1.8640998E7"/>
        <n v="2.18952945E7"/>
        <n v="2.24161515E7"/>
        <n v="687684.0"/>
        <n v="1398771.0"/>
        <n v="389013.0"/>
        <n v="880356.0"/>
        <n v="1230711.0"/>
        <n v="1131676.5"/>
        <n v="1091040.0"/>
        <n v="1350199.5"/>
        <n v="410892.0"/>
        <n v="850840.5"/>
        <n v="802447.5"/>
        <n v="1438255.5"/>
        <n v="1293219.0"/>
      </sharedItems>
    </cacheField>
    <cacheField name="Товарооборот в себестоимости" numFmtId="0">
      <sharedItems containsSemiMixedTypes="0" containsString="0" containsNumber="1">
        <n v="565363.016"/>
        <n v="707654.6309999999"/>
        <n v="640961.693"/>
        <n v="2740255.211"/>
        <n v="2269371.4459999995"/>
        <n v="2290967.039"/>
        <n v="2261296.276"/>
        <n v="1875929.923"/>
        <n v="2115481.9889999996"/>
        <n v="2165434.925"/>
        <n v="2395998.377"/>
        <n v="2397503.37"/>
        <n v="2050101.9780000001"/>
        <n v="2257728.2139999997"/>
        <n v="2389543.528"/>
        <n v="2323003.267"/>
        <n v="1931011.4870000002"/>
        <n v="2071714.724"/>
        <n v="1925475.1139999998"/>
        <n v="2406562.0579999997"/>
        <n v="3056063.735"/>
        <n v="2540760.0409999997"/>
        <n v="2244503.1999999997"/>
        <n v="2647972.343"/>
        <n v="2133443.3049999997"/>
        <n v="2000889.9870000002"/>
        <n v="2399312.935"/>
        <n v="2757933.63"/>
        <n v="3132604.841"/>
        <n v="2232253.034"/>
        <n v="5779076.7979999995"/>
        <n v="5426339.5819999995"/>
        <n v="5115462.401"/>
        <n v="4726931.9569999995"/>
        <n v="4993791.956"/>
        <n v="5432087.979"/>
        <n v="4218316.029"/>
        <n v="5083946.169"/>
        <n v="6855177.24"/>
        <n v="4793096.143999999"/>
        <n v="5212858.58"/>
        <n v="5922822.677999999"/>
        <n v="5290094.272"/>
        <n v="5366333.713"/>
        <n v="5288518.779999999"/>
        <n v="5282661.8549999995"/>
        <n v="4695811.349"/>
        <n v="6673236.372"/>
        <n v="5032216.188999999"/>
        <n v="5349682.484999999"/>
        <n v="5637882.125"/>
        <n v="4773839.938"/>
        <n v="5001227.671"/>
        <n v="5048965.796"/>
        <n v="1024403.9859999999"/>
        <n v="820018.375"/>
        <n v="729677.519"/>
        <n v="937716.1579999999"/>
        <n v="644150.519"/>
        <n v="783753.2949999999"/>
        <n v="575518.068"/>
        <n v="825345.0530000001"/>
        <n v="829782.376"/>
        <n v="634517.673"/>
        <n v="808524.505"/>
        <n v="910480.6449999999"/>
        <n v="718019.2760000001"/>
        <n v="896773.3239999999"/>
        <n v="799644.759"/>
        <n v="5979210.097"/>
        <n v="575840.677"/>
        <n v="7329868.665"/>
        <n v="616683.3809999999"/>
        <n v="1069622.507"/>
        <n v="5084073.516"/>
        <n v="871047.598"/>
        <n v="663415.497"/>
        <n v="896111.803"/>
        <n v="861486.475"/>
        <n v="758428.735"/>
        <n v="702631.811"/>
        <n v="896490.07"/>
        <n v="1048221.1390000001"/>
        <n v="939269.567"/>
        <n v="2633868.174"/>
        <n v="2368028.685"/>
        <n v="2183502.7290000003"/>
        <n v="2319890.346"/>
        <n v="1980824.9889999998"/>
        <n v="1937222.0459999999"/>
        <n v="1457108.1479999998"/>
        <n v="2288433.495"/>
        <n v="1915101.034"/>
        <n v="1847737.837"/>
        <n v="2349459.5"/>
        <n v="2195766.121"/>
        <n v="1657688.853"/>
        <n v="1701780.478"/>
        <n v="1886244.741"/>
        <n v="1735984.614"/>
        <n v="1781999.058"/>
        <n v="2831498.2739999997"/>
        <n v="2288224.429"/>
        <n v="1801564.392"/>
        <n v="2267667.519"/>
        <n v="1811009.8979999998"/>
        <n v="1875294.65"/>
        <n v="2431800.394"/>
        <n v="2374135.6799999997"/>
        <n v="2919786.295"/>
        <n v="2389834.3129999996"/>
        <n v="2.3691368555E7"/>
        <n v="1.97686965E7"/>
        <n v="1.9515982116E7"/>
        <n v="2.1483666921E7"/>
        <n v="2.1174604830000002E7"/>
        <n v="2.2717731617999997E7"/>
        <n v="1.7790852444E7"/>
        <n v="2.0223763805E7"/>
        <n v="2.2737807547E7"/>
        <n v="2.0980503505E7"/>
        <n v="2.0824687999E7"/>
        <n v="2.1545834136E7"/>
        <n v="1.9610637316999998E7"/>
        <n v="2.1437602310000002E7"/>
        <n v="1.9153152527E7"/>
        <n v="2.0563887599E7"/>
        <n v="2.0810852736E7"/>
        <n v="2.6357141036999997E7"/>
        <n v="1.9659432722999997E7"/>
        <n v="2.3595019661E7"/>
        <n v="2.1276357106E7"/>
        <n v="2.8012065349999998E7"/>
        <n v="1.8582990428E7"/>
        <n v="2.1369401387E7"/>
        <n v="3.1033323692999996E7"/>
        <n v="2.6762183377E7"/>
        <n v="2.6914635671E7"/>
        <n v="2.7863789055E7"/>
        <n v="2.7588003988E7"/>
        <n v="3.0476170214999996E7"/>
        <n v="2.311977798E7"/>
        <n v="2.7592063503E7"/>
        <n v="2.9141359438E7"/>
        <n v="2.8453665595E7"/>
        <n v="2.8083686689999998E7"/>
        <n v="2.8736966634E7"/>
        <n v="2.5644478342E7"/>
        <n v="2.9154014884E7"/>
        <n v="2.6793668158999998E7"/>
        <n v="2.2491044692999996E7"/>
        <n v="2.6408496047999997E7"/>
        <n v="2.7535617434E7"/>
        <n v="2.7467616702999998E7"/>
        <n v="3.4793888933E7"/>
        <n v="2.0806418796E7"/>
        <n v="2.6438356803E7"/>
        <n v="3.1156525939999998E7"/>
        <n v="2.8090230959E7"/>
        <n v="3.6012087989E7"/>
        <n v="2.4610757489E7"/>
        <n v="2.8822960470999997E7"/>
        <n v="5305378.904"/>
        <n v="4915101.795"/>
        <n v="4711294.200999999"/>
        <n v="5531366.381"/>
        <n v="4257859.372"/>
        <n v="4968152.947"/>
        <n v="3133704.928"/>
        <n v="4506085.484"/>
        <n v="5546127.192"/>
        <n v="4230689.2069999995"/>
        <n v="4847142.986"/>
        <n v="6279205.85"/>
        <n v="4433831.250999999"/>
        <n v="4798265.113"/>
        <n v="4890619.262"/>
        <n v="2.9726473223999996E7"/>
        <n v="4762185.061"/>
        <n v="3.5190775285000004E7"/>
        <n v="4155234.554"/>
        <n v="6068194.523"/>
        <n v="2.7829971363E7"/>
        <n v="4375924.236"/>
        <n v="5260171.534999999"/>
        <n v="5922893.721"/>
        <n v="4091691.3249999997"/>
        <n v="4747959.614"/>
        <n v="5042435.841"/>
        <n v="3259483.304"/>
        <n v="2795344.17"/>
        <n v="2528990.584"/>
        <n v="2384575.363"/>
        <n v="2169377.225"/>
        <n v="2033299.2799999998"/>
        <n v="1911613.144"/>
        <n v="2861069.8419999997"/>
        <n v="3389723.959"/>
        <n v="2363955.7909999997"/>
        <n v="3046897.794"/>
        <n v="3141103.957"/>
        <n v="2021918.12"/>
        <n v="2246478.617"/>
        <n v="2580984.03"/>
        <n v="5172874.443999999"/>
        <n v="2102974.001"/>
        <n v="7354572.011"/>
        <n v="2094375.01"/>
        <n v="3151914.3419999997"/>
        <n v="4743581.977999999"/>
        <n v="2769041.2770000002"/>
        <n v="2211817.6569999997"/>
        <n v="2745646.948"/>
        <n v="2481896.334"/>
        <n v="2253872.138"/>
        <n v="2798056.2479999997"/>
        <n v="3105853.9129999997"/>
        <n v="3473157.545"/>
        <n v="3004872.349"/>
        <n v="1268422.666"/>
        <n v="1137103.412"/>
        <n v="1086345.0159999998"/>
        <n v="974409.1449999999"/>
        <n v="874153.345"/>
        <n v="928035.2359999999"/>
        <n v="843395.109"/>
        <n v="1209901.0159999998"/>
        <n v="1193019.642"/>
        <n v="914932.571"/>
        <n v="1137748.7319999998"/>
        <n v="1175778.837"/>
        <n v="1116620.792"/>
        <n v="914116.792"/>
        <n v="987216.7409999999"/>
        <n v="902752.717"/>
        <n v="983096.417"/>
        <n v="1515956.368"/>
        <n v="1217527.6069999998"/>
        <n v="904501.456"/>
        <n v="1176721.164"/>
        <n v="1018857.6680000001"/>
        <n v="898508.497"/>
        <n v="1256993.4810000001"/>
        <n v="985281.0359999998"/>
        <n v="1195875.8800000001"/>
        <n v="851805.179"/>
        <n v="910141.155"/>
        <n v="541946.128"/>
        <n v="1868643.6719999998"/>
        <n v="377401.46199999994"/>
        <n v="906579.6209999999"/>
        <n v="422390.908"/>
        <n v="829947.412"/>
        <n v="899589.3060000001"/>
        <n v="915994.1189999998"/>
        <n v="622755.0499999999"/>
        <n v="1804070.1239999998"/>
        <n v="785961.289"/>
        <n v="1279369.153"/>
        <n v="644221.494"/>
        <n v="1983435.05"/>
        <n v="651727.3679999999"/>
        <n v="1074904.135"/>
        <n v="1187884.8939999999"/>
        <n v="985675.487"/>
        <n v="333054.548"/>
        <n v="1018063.802"/>
        <n v="669115.9369999999"/>
        <n v="654599.977"/>
        <n v="953822.6209999999"/>
        <n v="2340316.3049999997"/>
        <n v="1956748.2629999998"/>
        <n v="1954139.7149999999"/>
        <n v="1880070.5110000002"/>
        <n v="1685753.184"/>
        <n v="1337535.2989999999"/>
        <n v="1897998.252"/>
        <n v="2533138.72"/>
        <n v="1757185.7729999998"/>
        <n v="1755958.305"/>
        <n v="2010739.0729999999"/>
        <n v="1873451.2719999999"/>
        <n v="1783039.3049999997"/>
        <n v="1084824.9949999999"/>
        <n v="1485927.8739999998"/>
        <n v="1298844.2"/>
        <n v="1715939.5399999998"/>
        <n v="2533823.174"/>
        <n v="995597.5199999999"/>
        <n v="1972327.267"/>
        <n v="2016381.645"/>
        <n v="2174380.5969999996"/>
        <n v="1780335.608"/>
        <n v="1837113.1940000001"/>
        <n v="2092407.26"/>
        <n v="1.5729720814999998E7"/>
        <n v="1.5426373359E7"/>
        <n v="2251714.549"/>
        <n v="2408136.819"/>
        <n v="2038847.009"/>
        <n v="1.7329462176E7"/>
        <n v="1.5975681728E7"/>
        <n v="1.4278298844E7"/>
        <n v="1.3973128512E7"/>
        <n v="1.7650186029E7"/>
        <n v="1.5206983089E7"/>
        <n v="1.4386025838000001E7"/>
        <n v="1.8210825697E7"/>
        <n v="1.8463277771E7"/>
        <n v="1.3834210462E7"/>
        <n v="1.6496134314E7"/>
        <n v="1.5958453928E7"/>
        <n v="1.5790923194999998E7"/>
        <n v="1.4633542982E7"/>
        <n v="1.3979092230999999E7"/>
        <n v="1.9179229932E7"/>
        <n v="1.6792969817999996E7"/>
        <n v="2.1740920338999998E7"/>
        <n v="1.4894008652E7"/>
        <n v="1.6370527077E7"/>
        <n v="1.8159589108E7"/>
        <n v="1.7462223404E7"/>
        <n v="1.6627687641E7"/>
        <n v="1.5125624641999999E7"/>
        <n v="1.6443448491999999E7"/>
        <n v="1.5078027685E7"/>
        <n v="1.3533023127999999E7"/>
        <n v="1.3150397668E7"/>
        <n v="1.6597666014999999E7"/>
        <n v="1.3628439163999999E7"/>
        <n v="1.7297352185000002E7"/>
        <n v="1.7342946797E7"/>
        <n v="1.3500671991999999E7"/>
        <n v="1.5681371557000002E7"/>
        <n v="1.5600701422999999E7"/>
        <n v="1.5015521489999998E7"/>
        <n v="1.3568684673999999E7"/>
        <n v="1.6285354714E7"/>
        <n v="1.8491870615E7"/>
        <n v="1.8595804535E7"/>
        <n v="1.6128268832E7"/>
        <n v="2.0508194544999998E7"/>
        <n v="1.5173462744E7"/>
        <n v="1.4358653389999999E7"/>
        <n v="1.5789926042999998E7"/>
        <n v="1.7121204866E7"/>
        <n v="1.6722171227E7"/>
        <n v="1.5847839739E7"/>
        <n v="1.4541424877999999E7"/>
        <n v="867080.682"/>
        <n v="874678.696"/>
        <n v="1.5667372685999999E7"/>
        <n v="1.8429449488E7"/>
        <n v="1.448116423E7"/>
        <n v="1092945.283"/>
        <n v="963035.414"/>
        <n v="935379.4229999998"/>
        <n v="795942.652"/>
        <n v="762082.749"/>
        <n v="697541.2969999999"/>
        <n v="737888.3659999999"/>
        <n v="971710.8709999999"/>
        <n v="921493.483"/>
        <n v="968784.8649999999"/>
        <n v="1025585.5199999999"/>
        <n v="974448.126"/>
        <n v="971555.083"/>
        <n v="698626.0329999999"/>
        <n v="858367.6039999999"/>
        <n v="1194154.7659999998"/>
        <n v="1070563.6439999999"/>
        <n v="861334.614"/>
        <n v="1013050.3829999999"/>
        <n v="892743.7459999999"/>
        <n v="809986.386"/>
        <n v="1130117.381"/>
        <n v="970917.124"/>
        <n v="550528.6630000001"/>
        <n v="459762.61999999994"/>
        <n v="802403.808"/>
        <n v="601485.126"/>
        <n v="594994.696"/>
        <n v="2415980.772"/>
        <n v="2549333.4129999997"/>
        <n v="412625.887"/>
        <n v="1950422.9030000002"/>
        <n v="1458979.491"/>
        <n v="1121336.507"/>
        <n v="2229453.508"/>
        <n v="2160539.996"/>
        <n v="2442084.561"/>
        <n v="2320195.4450000003"/>
        <n v="744833.002"/>
        <n v="2545757.0549999997"/>
        <n v="5109499.617"/>
        <n v="6415904.924000001"/>
        <n v="5152925.182"/>
        <n v="1183524.938"/>
        <n v="4782829.606000001"/>
        <n v="5024858.793"/>
        <n v="4580254.154999999"/>
        <n v="5258162.288"/>
        <n v="878389.065"/>
        <n v="1301439.284"/>
        <n v="815296.88"/>
        <n v="622482.404"/>
        <n v="5815890.3319999995"/>
        <n v="813406.684"/>
        <n v="877726.201"/>
        <n v="1038033.7869999999"/>
        <n v="1068326.937"/>
        <n v="2311405.017"/>
        <n v="2805831.5209999997"/>
        <n v="2355616.679"/>
        <n v="3086459.8370000003"/>
        <n v="2042294.167"/>
        <n v="1933378.3459999997"/>
        <n v="2391958.463"/>
        <n v="2595610.66"/>
        <n v="2.1169527457000002E7"/>
        <n v="2.2276452264999997E7"/>
        <n v="2.0952913508E7"/>
        <n v="1.767993047E7"/>
        <n v="1.9680985969E7"/>
        <n v="2.0493717226E7"/>
        <n v="2.3895072432E7"/>
        <n v="2.8040467216000002E7"/>
        <n v="2.9683782432999995E7"/>
        <n v="2.7640203134E7"/>
        <n v="2.4232690171E7"/>
        <n v="3.2361318847E7"/>
        <n v="2.6228948559E7"/>
        <n v="2.7483828209E7"/>
        <n v="3.1105053391E7"/>
        <n v="4624968.49"/>
        <n v="5046963.672"/>
        <n v="4332158.433"/>
        <n v="3929032.265"/>
        <n v="4.1382275210999995E7"/>
        <n v="4485664.506"/>
        <n v="4245727.339"/>
        <n v="5100877.931"/>
        <n v="2893288.4459999995"/>
        <n v="4017247.747"/>
        <n v="2972895.417"/>
        <n v="2364369.401"/>
        <n v="5795765.936"/>
        <n v="2596293.8219999997"/>
        <n v="2522496.074"/>
        <n v="3092823.668"/>
        <n v="3229427.083"/>
        <n v="1312709.009"/>
        <n v="1460215.51"/>
        <n v="1202670.0489999999"/>
        <n v="872395.086"/>
        <n v="983143.4899999999"/>
        <n v="977925.731"/>
        <n v="1095453.123"/>
        <n v="964554.2109999999"/>
        <n v="1158841.584"/>
        <n v="1234060.991"/>
        <n v="927698.8229999999"/>
        <n v="1409485.402"/>
        <n v="897555.5109999999"/>
        <n v="812962.6780000001"/>
        <n v="921566.447"/>
        <n v="1979227.4479999999"/>
        <n v="2108065.569"/>
        <n v="1983277.5959999997"/>
        <n v="1678039.859"/>
        <n v="1246591.997"/>
        <n v="1796459.479"/>
        <n v="1766450.28"/>
        <n v="2005719.3469999998"/>
        <n v="2293738.957"/>
        <n v="1.6240834603999998E7"/>
        <n v="1.7031004073E7"/>
        <n v="1.4354207141999999E7"/>
        <n v="1.2903628609E7"/>
        <n v="1.4541626939999998E7"/>
        <n v="1.4561721772999998E7"/>
        <n v="1.7099721813E7"/>
        <n v="1.5301120521000002E7"/>
        <n v="1.5857489721E7"/>
        <n v="1.3959979012E7"/>
        <n v="1.2200989641E7"/>
        <n v="1.7632080519E7"/>
        <n v="1.4172342451E7"/>
        <n v="1.3641908621E7"/>
        <n v="1.6241999308E7"/>
        <n v="1.7175270221E7"/>
        <n v="597300.389"/>
        <n v="1144986.397"/>
        <n v="357353.073"/>
        <n v="723289.055"/>
        <n v="1005560.455"/>
        <n v="966968.6359999999"/>
        <n v="898790.646"/>
        <n v="1100106.21"/>
        <n v="346029.05"/>
        <n v="733232.389"/>
        <n v="682814.146"/>
        <n v="1180692.704"/>
        <n v="1006008.1159999999"/>
      </sharedItems>
    </cacheField>
    <cacheField name="Потери, руб" numFmtId="0">
      <sharedItems containsSemiMixedTypes="0" containsString="0" containsNumber="1">
        <n v="64235.45692307692"/>
        <n v="112379.26539999999"/>
        <n v="61475.592307692306"/>
        <n v="294361.0811230769"/>
        <n v="328803.8461538461"/>
        <n v="246817.75113846152"/>
        <n v="225845.0"/>
        <n v="280340.1657"/>
        <n v="139204.6"/>
        <n v="185484.16923076924"/>
        <n v="259067.63954615386"/>
        <n v="232079.8475076923"/>
        <n v="309760.3357307692"/>
        <n v="301623.7923076923"/>
        <n v="459604.9079615384"/>
        <n v="287619.52953846153"/>
        <n v="149032.79178461537"/>
        <n v="361201.8010384615"/>
        <n v="247646.60936153846"/>
        <n v="306098.4769230769"/>
        <n v="223670.01693846151"/>
        <n v="351098.05384615384"/>
        <n v="203231.46096923074"/>
        <n v="371661.6538461539"/>
        <n v="355537.44449230767"/>
        <n v="283287.8692307692"/>
        <n v="282325.24615384615"/>
        <n v="112971.77692307692"/>
        <n v="242715.2625384615"/>
        <n v="343211.5426230769"/>
        <n v="152384.93586153846"/>
        <n v="195070.2500307692"/>
        <n v="61149.51538461538"/>
        <n v="294634.3553076923"/>
        <n v="215294.37692307692"/>
        <n v="172769.1923076923"/>
        <n v="244262.12107692307"/>
        <n v="141931.13193076922"/>
        <n v="185180.3800769231"/>
        <n v="181432.06769230767"/>
        <n v="120955.33846153846"/>
        <n v="714758.2"/>
        <n v="386033.17544615385"/>
        <n v="145122.77781538462"/>
        <n v="227969.01538461537"/>
        <n v="161473.0769230769"/>
        <n v="157384.1788307692"/>
        <n v="127223.84583076923"/>
        <n v="100883.95384615385"/>
        <n v="31578.20769230769"/>
        <n v="126673.26923076922"/>
        <n v="201777.4038153846"/>
        <n v="184167.76355384616"/>
        <n v="94608.14615384614"/>
        <n v="72626.81390769231"/>
        <n v="77816.21538461538"/>
        <n v="140731.9646153846"/>
        <n v="61387.77692307692"/>
        <n v="98026.49036923076"/>
        <n v="58214.93076923077"/>
        <n v="119723.42363076922"/>
        <n v="109486.33076923077"/>
        <n v="121759.66210769229"/>
        <n v="136157.9836153846"/>
        <n v="94344.95384615385"/>
        <n v="64430.96412307692"/>
        <n v="92027.36809230769"/>
        <n v="51681.03846153846"/>
        <n v="111860.49372307691"/>
        <n v="47580.14615384615"/>
        <n v="73920.5846153846"/>
        <n v="137418.1593076923"/>
        <n v="99623.13076923077"/>
        <n v="74049.52307692308"/>
        <n v="142499.01538461537"/>
        <n v="85172.08461538462"/>
        <n v="24274.438461538462"/>
        <n v="99729.92307692306"/>
        <n v="87212.13076923077"/>
        <n v="86710.8045076923"/>
        <n v="82264.56716923077"/>
        <n v="49463.98298461539"/>
        <n v="86278.1767"/>
        <n v="74269.06047692307"/>
        <n v="150484.18215384614"/>
        <n v="225452.8907846154"/>
        <n v="153558.02257692307"/>
        <n v="194963.39216923076"/>
        <n v="188174.3243923077"/>
        <n v="159472.57584615384"/>
        <n v="183829.81409230767"/>
        <n v="193538.8704076923"/>
        <n v="277477.3193230769"/>
        <n v="141864.00329999998"/>
        <n v="187617.05315384615"/>
        <n v="202002.14775384613"/>
        <n v="178454.88537692308"/>
        <n v="141999.40078461537"/>
        <n v="207105.15935384613"/>
        <n v="170377.8575384615"/>
        <n v="359577.9060076923"/>
        <n v="146460.30097692306"/>
        <n v="167381.28187692308"/>
        <n v="97090.63692307692"/>
        <n v="169650.86923076923"/>
        <n v="151659.17713846153"/>
        <n v="221739.45623076922"/>
        <n v="155421.87692307692"/>
        <n v="106116.64615384616"/>
        <n v="182639.11723076922"/>
        <n v="174780.66518461538"/>
        <n v="595097.1592923077"/>
        <n v="759335.8046923077"/>
        <n v="551393.4769230769"/>
        <n v="549316.9501538462"/>
        <n v="988153.4080307692"/>
        <n v="661329.1783384614"/>
        <n v="634118.8692307692"/>
        <n v="645572.5782615384"/>
        <n v="896375.1692307692"/>
        <n v="776209.0316999999"/>
        <n v="822353.4393615385"/>
        <n v="1052145.9026769232"/>
        <n v="919330.0461538462"/>
        <n v="637711.5937230769"/>
        <n v="636197.2334076923"/>
        <n v="779849.3653846154"/>
        <n v="790162.5769230769"/>
        <n v="601482.0769230769"/>
        <n v="698314.9846153846"/>
        <n v="265444.33165384614"/>
        <n v="541588.8935615384"/>
        <n v="725212.9959230769"/>
        <n v="865201.878576923"/>
        <n v="607679.3461538461"/>
        <n v="571764.0907692307"/>
        <n v="650375.7684923077"/>
        <n v="566638.9257538462"/>
        <n v="582268.7261538461"/>
        <n v="1078421.345076923"/>
        <n v="642893.5665692308"/>
        <n v="657754.3188"/>
        <n v="589339.0338461538"/>
        <n v="848425.4184384615"/>
        <n v="535419.8979692308"/>
        <n v="713697.6076923077"/>
        <n v="997757.7538461538"/>
        <n v="919576.9605538462"/>
        <n v="611904.2335230769"/>
        <n v="582815.3615384615"/>
        <n v="283716.73846153845"/>
        <n v="820373.5681538461"/>
        <n v="541116.6988461538"/>
        <n v="942702.9"/>
        <n v="595793.090653846"/>
        <n v="591565.3538461538"/>
        <n v="742420.2692307691"/>
        <n v="343786.0846153846"/>
        <n v="532663.1615384615"/>
        <n v="700442.1153769231"/>
        <n v="1101833.447230769"/>
        <n v="574198.1153846154"/>
        <n v="156413.8362153846"/>
        <n v="253686.7171923077"/>
        <n v="125880.90000000001"/>
        <n v="221053.87967692307"/>
        <n v="337872.83273076924"/>
        <n v="118941.29398461539"/>
        <n v="179531.89196153847"/>
        <n v="167003.69436153845"/>
        <n v="196859.98644615384"/>
        <n v="183154.05167692306"/>
        <n v="142998.2095"/>
        <n v="279127.2760230769"/>
        <n v="232587.42287692308"/>
        <n v="123081.63515384615"/>
        <n v="181964.6876923077"/>
        <n v="305744.9884307692"/>
        <n v="172821.83076923076"/>
        <n v="552625.8"/>
        <n v="234787.5564923077"/>
        <n v="139983.69019999998"/>
        <n v="628647.3307692307"/>
        <n v="135246.95929230767"/>
        <n v="70931.81667692307"/>
        <n v="161614.12454615385"/>
        <n v="232169.67161538458"/>
        <n v="157793.27424615383"/>
        <n v="156805.8346153846"/>
        <n v="145385.33866923075"/>
        <n v="245048.2600769231"/>
        <n v="292821.2230769231"/>
        <n v="184346.05176923078"/>
        <n v="215836.18461538458"/>
        <n v="202681.39594615382"/>
        <n v="187667.93086153845"/>
        <n v="170303.62015384613"/>
        <n v="329717.03827692306"/>
        <n v="200042.36143846155"/>
        <n v="144594.4076923077"/>
        <n v="205451.17950769232"/>
        <n v="219587.1531846154"/>
        <n v="140503.93076923076"/>
        <n v="208081.82515384615"/>
        <n v="60556.25153846153"/>
        <n v="175338.6411076923"/>
        <n v="193869.5929230769"/>
        <n v="174068.47879999998"/>
        <n v="162279.9956153846"/>
        <n v="226018.5524384615"/>
        <n v="180495.52483076922"/>
        <n v="63441.68461538461"/>
        <n v="258287.05384615384"/>
        <n v="156377.12456923077"/>
        <n v="160756.50769230767"/>
        <n v="174707.83838461537"/>
        <n v="53605.71215384615"/>
        <n v="205639.55141538463"/>
        <n v="190911.88401538462"/>
        <n v="189642.93076923076"/>
        <n v="258642.5153846154"/>
        <n v="224718.4076923077"/>
        <n v="299208.26923076925"/>
        <n v="243709.4826923077"/>
        <n v="185811.06153846154"/>
        <n v="137019.6769230769"/>
        <n v="272121.8153846154"/>
        <n v="272484.6307692308"/>
        <n v="284287.79007692303"/>
        <n v="227139.51416923077"/>
        <n v="286968.8769230769"/>
        <n v="220298.15353846154"/>
        <n v="173095.92049999998"/>
        <n v="233030.6"/>
        <n v="193184.6"/>
        <n v="373408.8334307692"/>
        <n v="206787.93638461537"/>
        <n v="246242.8615384615"/>
        <n v="58978.55866923076"/>
        <n v="252262.82307692306"/>
        <n v="197493.53076923077"/>
        <n v="273904.8153076923"/>
        <n v="213288.93846153846"/>
        <n v="143418.86295384614"/>
        <n v="173178.52204615384"/>
        <n v="171981.49101538458"/>
        <n v="143296.04318461538"/>
        <n v="150795.5846153846"/>
        <n v="137636.84266153845"/>
        <n v="65936.34336923076"/>
        <n v="217611.18753846153"/>
        <n v="42729.218369230766"/>
        <n v="196319.5046923077"/>
        <n v="184440.53076923077"/>
        <n v="161654.46923076923"/>
        <n v="172368.62218461538"/>
        <n v="125553.02143076922"/>
        <n v="253438.94004615385"/>
        <n v="119890.85384615383"/>
        <n v="95245.72713846153"/>
        <n v="175066.50692307693"/>
        <n v="154318.62433846152"/>
        <n v="269233.3443692308"/>
        <n v="279400.0153846154"/>
        <n v="224353.45695384615"/>
        <n v="11494.63076923077"/>
        <n v="178012.59307692308"/>
        <n v="171987.47030000002"/>
        <n v="184385.1884923077"/>
        <n v="340158.78723076923"/>
        <n v="109812.45384615385"/>
        <n v="108543.03143076923"/>
        <n v="79541.98461538462"/>
        <n v="141472.14615384614"/>
        <n v="135489.1581153846"/>
        <n v="121636.08074615385"/>
        <n v="96303.4"/>
        <n v="102615.49999999999"/>
        <n v="114933.5923076923"/>
        <n v="102833.37792307691"/>
        <n v="106300.0107076923"/>
        <n v="149632.4937"/>
        <n v="139331.3192923077"/>
        <n v="167974.06755384614"/>
        <n v="100092.68052307691"/>
        <n v="137945.5276"/>
        <n v="115138.50836153845"/>
        <n v="109891.53846153845"/>
        <n v="216733.44615384613"/>
        <n v="174025.3846153846"/>
        <n v="41912.70769230769"/>
        <n v="80170.9809076923"/>
        <n v="140320.89928461539"/>
        <n v="115064.43612307693"/>
        <n v="62346.41538461538"/>
        <n v="273156.72"/>
        <n v="255889.23846153845"/>
        <n v="37852.04366923077"/>
        <n v="113231.09230769232"/>
        <n v="74270.53076923077"/>
        <n v="258177.63846153844"/>
        <n v="296759.42307692306"/>
        <n v="264289.06153846154"/>
        <n v="403874.8839461538"/>
        <n v="347608.6384615384"/>
        <n v="284467.6615384616"/>
        <n v="361439.69230769225"/>
        <n v="272401.2"/>
        <n v="369443.39999999997"/>
        <n v="383344.65076923074"/>
        <n v="334550.50769230764"/>
        <n v="417117.17692307686"/>
        <n v="365011.0806153846"/>
        <n v="268185.43076923076"/>
        <n v="418713.96153846156"/>
        <n v="254778.07384615383"/>
        <n v="443086.2530307692"/>
        <n v="206427.73076923075"/>
        <n v="316452.6615384616"/>
        <n v="115618.05384615384"/>
        <n v="258558.49999999997"/>
        <n v="512464.9846153846"/>
        <n v="518998.75384615385"/>
        <n v="318671.8546538461"/>
        <n v="291468.6"/>
        <n v="293452.2923769231"/>
        <n v="246229.69714615386"/>
        <n v="444057.733476923"/>
        <n v="404297.7461538461"/>
        <n v="370802.93846153846"/>
        <n v="279472.1615384615"/>
        <n v="380499.56092307693"/>
        <n v="344959.87384615385"/>
        <n v="296732.5961538461"/>
        <n v="410370.5153846154"/>
        <n v="398269.43076923076"/>
        <n v="349844.3615384615"/>
        <n v="183249.26153846155"/>
        <n v="270910.05384615384"/>
        <n v="282204.5230769231"/>
        <n v="389877.53846153844"/>
        <n v="239346.81538461536"/>
        <n v="257491.36923076925"/>
        <n v="319377.7946153846"/>
        <n v="115102.03846153845"/>
        <n v="269535.7253846154"/>
        <n v="479024.68461538455"/>
        <n v="521163.8769230769"/>
        <n v="304806.9854230769"/>
        <n v="102160.21538461538"/>
        <n v="83886.67692307691"/>
        <n v="180007.08753846152"/>
        <n v="303444.3653846154"/>
        <n v="266079.27846153843"/>
        <n v="175846.6446153846"/>
        <n v="202056.3451923077"/>
        <n v="111375.6648"/>
        <n v="165952.05877692305"/>
        <n v="125305.56399230768"/>
        <n v="106508.82307692307"/>
        <n v="39424.85384615384"/>
        <n v="291527.8831384615"/>
        <n v="218151.6"/>
        <n v="94547.0"/>
        <n v="84618.75436923077"/>
        <n v="152152.96544615386"/>
        <n v="124018.33614615384"/>
        <n v="97812.8923076923"/>
        <n v="88833.63816923076"/>
        <n v="124621.03076923077"/>
        <n v="123343.24153846155"/>
        <n v="20847.353846153845"/>
        <n v="102510.4018923077"/>
        <n v="396844.24095384614"/>
        <n v="106745.03623846154"/>
        <n v="121581.84923076924"/>
        <n v="88147.13846153846"/>
        <n v="190344.3008"/>
        <n v="28040.97692307692"/>
        <n v="136423.60523076923"/>
        <n v="83014.63505384616"/>
        <n v="42699.38461538461"/>
        <n v="346048.63569230767"/>
        <n v="289900.0938461538"/>
        <n v="8642.376923076923"/>
        <n v="381635.95355384616"/>
        <n v="98432.2134076923"/>
        <n v="101620.2923076923"/>
        <n v="331756.1807230769"/>
        <n v="312856.1615384615"/>
        <n v="277257.14947692305"/>
        <n v="383761.6669230769"/>
        <n v="19998.63846153846"/>
        <n v="202281.06923076924"/>
        <n v="76226.26923076922"/>
        <n v="150138.8230769231"/>
        <n v="219200.11557692307"/>
        <n v="41938.95039230769"/>
        <n v="186502.14615384614"/>
        <n v="140406.0769230769"/>
        <n v="131801.93944615382"/>
        <n v="162133.1846153846"/>
        <n v="67454.76536923076"/>
        <n v="69189.12307692308"/>
        <n v="145147.84546153847"/>
        <n v="113093.66153846154"/>
        <n v="161811.8923076923"/>
        <n v="117272.7846153846"/>
        <n v="69249.01181538461"/>
        <n v="68487.35856923077"/>
        <n v="76299.02338461539"/>
        <n v="148582.33846153846"/>
        <n v="124540.74078461538"/>
        <n v="219429.2774153846"/>
        <n v="164514.63076923075"/>
        <n v="160977.42935384615"/>
        <n v="141658.27661538462"/>
        <n v="129383.86666153846"/>
        <n v="195198.78461538462"/>
        <n v="646741.2813"/>
        <n v="570447.6369538462"/>
        <n v="872904.4042846154"/>
        <n v="622499.3303153847"/>
        <n v="764540.5879230769"/>
        <n v="806120.1933307692"/>
        <n v="616932.9235384614"/>
        <n v="681486.5666461538"/>
        <n v="636230.3201153845"/>
        <n v="744856.585476923"/>
        <n v="605833.7657076922"/>
        <n v="525087.9153846154"/>
        <n v="898617.7503076922"/>
        <n v="506964.83088461537"/>
        <n v="571050.764276923"/>
        <n v="168769.33384615384"/>
        <n v="196334.07284615384"/>
        <n v="205428.24997692305"/>
        <n v="208822.3307692308"/>
        <n v="512623.0388076923"/>
        <n v="182019.63597692308"/>
        <n v="137701.4149"/>
        <n v="159537.61835384613"/>
        <n v="291528.45785384614"/>
        <n v="147709.19777692307"/>
        <n v="336001.0803923077"/>
        <n v="281373.5702153846"/>
        <n v="264121.66047692305"/>
        <n v="202175.53846153847"/>
        <n v="156584.5876923077"/>
        <n v="167669.98904615385"/>
        <n v="121448.35925384614"/>
        <n v="241760.2076923077"/>
        <n v="181509.9923076923"/>
        <n v="340349.5336923077"/>
        <n v="218895.4076923077"/>
        <n v="263823.3461538461"/>
        <n v="285708.40769230766"/>
        <n v="250663.8153846154"/>
        <n v="156117.80846153846"/>
        <n v="186035.5973846154"/>
        <n v="194827.87672307692"/>
        <n v="197299.08136923076"/>
        <n v="182377.32307692306"/>
        <n v="150809.61403846153"/>
        <n v="193118.3230769231"/>
        <n v="147588.0"/>
        <n v="122940.53466153846"/>
        <n v="90381.16923076923"/>
        <n v="134168.53587692307"/>
        <n v="151098.71538461538"/>
        <n v="104864.4846153846"/>
        <n v="129793.76153846155"/>
        <n v="91828.48910769231"/>
        <n v="77264.32873846154"/>
        <n v="58400.7992"/>
        <n v="285591.72307692305"/>
        <n v="275436.23846153845"/>
        <n v="467483.70729230763"/>
        <n v="355401.6076923077"/>
        <n v="279597.8615384615"/>
        <n v="363750.5569230769"/>
        <n v="329754.6307692308"/>
        <n v="356339.00384615385"/>
        <n v="256649.1615384615"/>
        <n v="464232.5484615384"/>
        <n v="416475.0769230769"/>
        <n v="331721.6692307692"/>
        <n v="269626.3076923077"/>
        <n v="364896.93846153846"/>
        <n v="317179.04615384614"/>
        <n v="306548.18846153846"/>
        <n v="48380.49925384615"/>
        <n v="158820.4117"/>
        <n v="141592.70844615385"/>
        <n v="166333.5736307692"/>
        <n v="171097.83406153845"/>
        <n v="195740.02307692307"/>
        <n v="149313.46028461537"/>
        <n v="107692.85196923077"/>
        <n v="36168.75384615384"/>
        <n v="51066.35384615384"/>
        <n v="81560.98336923077"/>
        <n v="102040.10621538461"/>
        <n v="129348.2923076923"/>
      </sharedItems>
    </cacheField>
    <cacheField name="Количество складов" numFmtId="0">
      <sharedItems containsSemiMixedTypes="0" containsString="0" containsNumber="1" containsInteger="1">
        <n v="15.0"/>
        <n v="21.0"/>
        <n v="20.0"/>
        <n v="18.0"/>
        <n v="19.0"/>
        <n v="31.0"/>
        <n v="10.0"/>
        <n v="17.0"/>
        <n v="129.0"/>
        <n v="128.0"/>
        <n v="125.0"/>
        <n v="124.0"/>
        <n v="36.0"/>
        <n v="37.0"/>
        <n v="23.0"/>
        <n v="22.0"/>
        <n v="16.0"/>
        <n v="59.0"/>
        <n v="60.0"/>
        <n v="54.0"/>
        <n v="7.0"/>
        <n v="9.0"/>
        <n v="6.0"/>
        <n v="123.0"/>
      </sharedItems>
    </cacheField>
    <cacheField name="Количество заказов" numFmtId="0">
      <sharedItems containsSemiMixedTypes="0" containsString="0" containsNumber="1" containsInteger="1">
        <n v="441.0"/>
        <n v="490.0"/>
        <n v="464.0"/>
        <n v="2145.0"/>
        <n v="1860.0"/>
        <n v="1874.0"/>
        <n v="1735.0"/>
        <n v="1519.0"/>
        <n v="1684.0"/>
        <n v="1708.0"/>
        <n v="2044.0"/>
        <n v="1826.0"/>
        <n v="1656.0"/>
        <n v="1787.0"/>
        <n v="1921.0"/>
        <n v="1773.0"/>
        <n v="1539.0"/>
        <n v="1698.0"/>
        <n v="1520.0"/>
        <n v="1784.0"/>
        <n v="2340.0"/>
        <n v="2087.0"/>
        <n v="1712.0"/>
        <n v="2016.0"/>
        <n v="1646.0"/>
        <n v="1542.0"/>
        <n v="1999.0"/>
        <n v="2271.0"/>
        <n v="2597.0"/>
        <n v="1886.0"/>
        <n v="5593.0"/>
        <n v="5389.0"/>
        <n v="5206.0"/>
        <n v="4556.0"/>
        <n v="4968.0"/>
        <n v="5378.0"/>
        <n v="4157.0"/>
        <n v="5493.0"/>
        <n v="6118.0"/>
        <n v="4800.0"/>
        <n v="5207.0"/>
        <n v="5698.0"/>
        <n v="5188.0"/>
        <n v="5465.0"/>
        <n v="5251.0"/>
        <n v="5155.0"/>
        <n v="4709.0"/>
        <n v="6276.0"/>
        <n v="5210.0"/>
        <n v="5120.0"/>
        <n v="5495.0"/>
        <n v="4635.0"/>
        <n v="4903.0"/>
        <n v="5035.0"/>
        <n v="760.0"/>
        <n v="649.0"/>
        <n v="591.0"/>
        <n v="644.0"/>
        <n v="462.0"/>
        <n v="502.0"/>
        <n v="416.0"/>
        <n v="692.0"/>
        <n v="554.0"/>
        <n v="526.0"/>
        <n v="677.0"/>
        <n v="745.0"/>
        <n v="511.0"/>
        <n v="580.0"/>
        <n v="612.0"/>
        <n v="5760.0"/>
        <n v="402.0"/>
        <n v="6735.0"/>
        <n v="465.0"/>
        <n v="828.0"/>
        <n v="5355.0"/>
        <n v="739.0"/>
        <n v="448.0"/>
        <n v="642.0"/>
        <n v="638.0"/>
        <n v="563.0"/>
        <n v="639.0"/>
        <n v="749.0"/>
        <n v="865.0"/>
        <n v="791.0"/>
        <n v="2080.0"/>
        <n v="1871.0"/>
        <n v="1851.0"/>
        <n v="1582.0"/>
        <n v="1534.0"/>
        <n v="1217.0"/>
        <n v="2036.0"/>
        <n v="1497.0"/>
        <n v="1649.0"/>
        <n v="1949.0"/>
        <n v="1889.0"/>
        <n v="1417.0"/>
        <n v="1439.0"/>
        <n v="1625.0"/>
        <n v="1402.0"/>
        <n v="1499.0"/>
        <n v="2266.0"/>
        <n v="2011.0"/>
        <n v="1848.0"/>
        <n v="1522.0"/>
        <n v="1530.0"/>
        <n v="2015.0"/>
        <n v="2060.0"/>
        <n v="2451.0"/>
        <n v="2088.0"/>
        <n v="17914.0"/>
        <n v="16191.0"/>
        <n v="15744.0"/>
        <n v="16420.0"/>
        <n v="16525.0"/>
        <n v="17368.0"/>
        <n v="14009.0"/>
        <n v="16459.0"/>
        <n v="17002.0"/>
        <n v="16387.0"/>
        <n v="16373.0"/>
        <n v="17095.0"/>
        <n v="15665.0"/>
        <n v="16450.0"/>
        <n v="15304.0"/>
        <n v="15778.0"/>
        <n v="16376.0"/>
        <n v="19856.0"/>
        <n v="15822.0"/>
        <n v="18042.0"/>
        <n v="16437.0"/>
        <n v="20452.0"/>
        <n v="14582.0"/>
        <n v="16432.0"/>
        <n v="22291.0"/>
        <n v="20771.0"/>
        <n v="20079.0"/>
        <n v="20132.0"/>
        <n v="20495.0"/>
        <n v="21863.0"/>
        <n v="16932.0"/>
        <n v="21153.0"/>
        <n v="20602.0"/>
        <n v="21106.0"/>
        <n v="20911.0"/>
        <n v="21674.0"/>
        <n v="18944.0"/>
        <n v="20914.0"/>
        <n v="19965.0"/>
        <n v="17235.0"/>
        <n v="18861.0"/>
        <n v="20243.0"/>
        <n v="20218.0"/>
        <n v="24574.0"/>
        <n v="16453.0"/>
        <n v="20358.0"/>
        <n v="22368.0"/>
        <n v="20368.0"/>
        <n v="24620.0"/>
        <n v="18014.0"/>
        <n v="21004.0"/>
        <n v="5286.0"/>
        <n v="5094.0"/>
        <n v="4918.0"/>
        <n v="5413.0"/>
        <n v="4508.0"/>
        <n v="4937.0"/>
        <n v="3442.0"/>
        <n v="4770.0"/>
        <n v="5457.0"/>
        <n v="4418.0"/>
        <n v="4816.0"/>
        <n v="5914.0"/>
        <n v="4575.0"/>
        <n v="4923.0"/>
        <n v="4967.0"/>
        <n v="21392.0"/>
        <n v="4751.0"/>
        <n v="24325.0"/>
        <n v="4384.0"/>
        <n v="5651.0"/>
        <n v="20868.0"/>
        <n v="4641.0"/>
        <n v="5143.0"/>
        <n v="5746.0"/>
        <n v="4199.0"/>
        <n v="4826.0"/>
        <n v="4915.0"/>
        <n v="2427.0"/>
        <n v="2245.0"/>
        <n v="2054.0"/>
        <n v="1891.0"/>
        <n v="1804.0"/>
        <n v="1676.0"/>
        <n v="1613.0"/>
        <n v="2418.0"/>
        <n v="2468.0"/>
        <n v="1926.0"/>
        <n v="2335.0"/>
        <n v="2410.0"/>
        <n v="1757.0"/>
        <n v="1846.0"/>
        <n v="2061.0"/>
        <n v="5215.0"/>
        <n v="1716.0"/>
        <n v="6645.0"/>
        <n v="1747.0"/>
        <n v="2460.0"/>
        <n v="4840.0"/>
        <n v="2330.0"/>
        <n v="1756.0"/>
        <n v="2120.0"/>
        <n v="1957.0"/>
        <n v="1879.0"/>
        <n v="2254.0"/>
        <n v="2522.0"/>
        <n v="2793.0"/>
        <n v="2454.0"/>
        <n v="1111.0"/>
        <n v="1012.0"/>
        <n v="971.0"/>
        <n v="849.0"/>
        <n v="750.0"/>
        <n v="786.0"/>
        <n v="751.0"/>
        <n v="1140.0"/>
        <n v="996.0"/>
        <n v="845.0"/>
        <n v="1045.0"/>
        <n v="1050.0"/>
        <n v="922.0"/>
        <n v="780.0"/>
        <n v="898.0"/>
        <n v="784.0"/>
        <n v="839.0"/>
        <n v="1294.0"/>
        <n v="1142.0"/>
        <n v="950.0"/>
        <n v="879.0"/>
        <n v="805.0"/>
        <n v="1128.0"/>
        <n v="747.0"/>
        <n v="930.0"/>
        <n v="623.0"/>
        <n v="390.0"/>
        <n v="1599.0"/>
        <n v="274.0"/>
        <n v="812.0"/>
        <n v="294.0"/>
        <n v="624.0"/>
        <n v="455.0"/>
        <n v="1505.0"/>
        <n v="599.0"/>
        <n v="1186.0"/>
        <n v="1697.0"/>
        <n v="467.0"/>
        <n v="840.0"/>
        <n v="1097.0"/>
        <n v="835.0"/>
        <n v="262.0"/>
        <n v="706.0"/>
        <n v="492.0"/>
        <n v="480.0"/>
        <n v="779.0"/>
        <n v="2039.0"/>
        <n v="1831.0"/>
        <n v="1790.0"/>
        <n v="1479.0"/>
        <n v="1206.0"/>
        <n v="1814.0"/>
        <n v="1987.0"/>
        <n v="1598.0"/>
        <n v="1650.0"/>
        <n v="1823.0"/>
        <n v="1622.0"/>
        <n v="1605.0"/>
        <n v="917.0"/>
        <n v="1314.0"/>
        <n v="1048.0"/>
        <n v="1509.0"/>
        <n v="2195.0"/>
        <n v="876.0"/>
        <n v="1899.0"/>
        <n v="1662.0"/>
        <n v="1836.0"/>
        <n v="1580.0"/>
        <n v="1868.0"/>
        <n v="13186.0"/>
        <n v="12943.0"/>
        <n v="2056.0"/>
        <n v="2174.0"/>
        <n v="1875.0"/>
        <n v="14049.0"/>
        <n v="13867.0"/>
        <n v="11698.0"/>
        <n v="12016.0"/>
        <n v="14423.0"/>
        <n v="12747.0"/>
        <n v="12429.0"/>
        <n v="15369.0"/>
        <n v="15222.0"/>
        <n v="12000.0"/>
        <n v="14005.0"/>
        <n v="13792.0"/>
        <n v="13469.0"/>
        <n v="12306.0"/>
        <n v="12007.0"/>
        <n v="15277.0"/>
        <n v="14103.0"/>
        <n v="17295.0"/>
        <n v="12983.0"/>
        <n v="13251.0"/>
        <n v="14569.0"/>
        <n v="14098.0"/>
        <n v="13495.0"/>
        <n v="12822.0"/>
        <n v="13170.0"/>
        <n v="13070.0"/>
        <n v="11128.0"/>
        <n v="11288.0"/>
        <n v="13606.0"/>
        <n v="11622.0"/>
        <n v="14482.0"/>
        <n v="14205.0"/>
        <n v="11614.0"/>
        <n v="13240.0"/>
        <n v="13298.0"/>
        <n v="12775.0"/>
        <n v="11522.0"/>
        <n v="13684.0"/>
        <n v="14823.0"/>
        <n v="15030.0"/>
        <n v="13406.0"/>
        <n v="16221.0"/>
        <n v="12854.0"/>
        <n v="12336.0"/>
        <n v="12817.0"/>
        <n v="13832.0"/>
        <n v="13563.0"/>
        <n v="12743.0"/>
        <n v="12211.0"/>
        <n v="659.0"/>
        <n v="636.0"/>
        <n v="13106.0"/>
        <n v="14590.0"/>
        <n v="12409.0"/>
        <n v="920.0"/>
        <n v="857.0"/>
        <n v="859.0"/>
        <n v="654.0"/>
        <n v="622.0"/>
        <n v="567.0"/>
        <n v="577.0"/>
        <n v="721.0"/>
        <n v="888.0"/>
        <n v="890.0"/>
        <n v="854.0"/>
        <n v="585.0"/>
        <n v="701.0"/>
        <n v="1031.0"/>
        <n v="989.0"/>
        <n v="792.0"/>
        <n v="703.0"/>
        <n v="676.0"/>
        <n v="1006.0"/>
        <n v="914.0"/>
        <n v="453.0"/>
        <n v="345.0"/>
        <n v="532.0"/>
        <n v="400.0"/>
        <n v="420.0"/>
        <n v="2079.0"/>
        <n v="2046.0"/>
        <n v="261.0"/>
        <n v="1597.0"/>
        <n v="1216.0"/>
        <n v="1020.0"/>
        <n v="1834.0"/>
        <n v="1706.0"/>
        <n v="2025.0"/>
        <n v="530.0"/>
        <n v="2111.0"/>
        <n v="5330.0"/>
        <n v="5965.0"/>
        <n v="5468.0"/>
        <n v="1029.0"/>
        <n v="5165.0"/>
        <n v="4695.0"/>
        <n v="5184.0"/>
        <n v="757.0"/>
        <n v="965.0"/>
        <n v="719.0"/>
        <n v="494.0"/>
        <n v="5751.0"/>
        <n v="645.0"/>
        <n v="627.0"/>
        <n v="743.0"/>
        <n v="873.0"/>
        <n v="2306.0"/>
        <n v="2136.0"/>
        <n v="2530.0"/>
        <n v="1858.0"/>
        <n v="1675.0"/>
        <n v="1940.0"/>
        <n v="2249.0"/>
        <n v="17115.0"/>
        <n v="17088.0"/>
        <n v="16285.0"/>
        <n v="14043.0"/>
        <n v="16110.0"/>
        <n v="15804.0"/>
        <n v="17808.0"/>
        <n v="21384.0"/>
        <n v="21427.0"/>
        <n v="20325.0"/>
        <n v="18066.0"/>
        <n v="22403.0"/>
        <n v="20449.0"/>
        <n v="20247.0"/>
        <n v="21862.0"/>
        <n v="4951.0"/>
        <n v="4857.0"/>
        <n v="4722.0"/>
        <n v="4150.0"/>
        <n v="25828.0"/>
        <n v="4885.0"/>
        <n v="4285.0"/>
        <n v="4862.0"/>
        <n v="2430.0"/>
        <n v="2861.0"/>
        <n v="2531.0"/>
        <n v="1916.0"/>
        <n v="5672.0"/>
        <n v="1993.0"/>
        <n v="2255.0"/>
        <n v="1203.0"/>
        <n v="1268.0"/>
        <n v="1185.0"/>
        <n v="925.0"/>
        <n v="980.0"/>
        <n v="809.0"/>
        <n v="903.0"/>
        <n v="1019.0"/>
        <n v="684.0"/>
        <n v="1296.0"/>
        <n v="729.0"/>
        <n v="688.0"/>
        <n v="1873.0"/>
        <n v="1859.0"/>
        <n v="1527.0"/>
        <n v="981.0"/>
        <n v="1741.0"/>
        <n v="1635.0"/>
        <n v="1780.0"/>
        <n v="2064.0"/>
        <n v="13942.0"/>
        <n v="14050.0"/>
        <n v="12299.0"/>
        <n v="11100.0"/>
        <n v="12460.0"/>
        <n v="11935.0"/>
        <n v="13544.0"/>
        <n v="13091.0"/>
        <n v="13014.0"/>
        <n v="11864.0"/>
        <n v="10570.0"/>
        <n v="14507.0"/>
        <n v="12012.0"/>
        <n v="11194.0"/>
        <n v="12791.0"/>
        <n v="14031.0"/>
        <n v="409.0"/>
        <n v="985.0"/>
        <n v="864.0"/>
        <n v="834.0"/>
        <n v="817.0"/>
        <n v="962.0"/>
        <n v="237.0"/>
        <n v="491.0"/>
        <n v="500.0"/>
        <n v="1014.0"/>
        <n v="923.0"/>
      </sharedItems>
    </cacheField>
    <cacheField name="Количество клиентов" numFmtId="0">
      <sharedItems containsSemiMixedTypes="0" containsString="0" containsNumber="1" containsInteger="1">
        <n v="368.0"/>
        <n v="409.0"/>
        <n v="390.0"/>
        <n v="1947.0"/>
        <n v="1704.0"/>
        <n v="1705.0"/>
        <n v="1568.0"/>
        <n v="1372.0"/>
        <n v="1528.0"/>
        <n v="1534.0"/>
        <n v="1863.0"/>
        <n v="1633.0"/>
        <n v="1516.0"/>
        <n v="1626.0"/>
        <n v="1767.0"/>
        <n v="1604.0"/>
        <n v="1404.0"/>
        <n v="1554.0"/>
        <n v="1373.0"/>
        <n v="1632.0"/>
        <n v="2146.0"/>
        <n v="1914.0"/>
        <n v="1552.0"/>
        <n v="1846.0"/>
        <n v="1492.0"/>
        <n v="1405.0"/>
        <n v="1829.0"/>
        <n v="2085.0"/>
        <n v="2376.0"/>
        <n v="1736.0"/>
        <n v="5177.0"/>
        <n v="5024.0"/>
        <n v="4843.0"/>
        <n v="4220.0"/>
        <n v="4596.0"/>
        <n v="4985.0"/>
        <n v="3823.0"/>
        <n v="5119.0"/>
        <n v="5564.0"/>
        <n v="4470.0"/>
        <n v="4868.0"/>
        <n v="5258.0"/>
        <n v="4800.0"/>
        <n v="5096.0"/>
        <n v="4853.0"/>
        <n v="4762.0"/>
        <n v="4348.0"/>
        <n v="5801.0"/>
        <n v="4841.0"/>
        <n v="4737.0"/>
        <n v="5093.0"/>
        <n v="4266.0"/>
        <n v="4527.0"/>
        <n v="4683.0"/>
        <n v="672.0"/>
        <n v="568.0"/>
        <n v="513.0"/>
        <n v="559.0"/>
        <n v="396.0"/>
        <n v="433.0"/>
        <n v="341.0"/>
        <n v="601.0"/>
        <n v="472.0"/>
        <n v="448.0"/>
        <n v="591.0"/>
        <n v="654.0"/>
        <n v="437.0"/>
        <n v="506.0"/>
        <n v="530.0"/>
        <n v="5367.0"/>
        <n v="333.0"/>
        <n v="6264.0"/>
        <n v="734.0"/>
        <n v="4969.0"/>
        <n v="642.0"/>
        <n v="376.0"/>
        <n v="556.0"/>
        <n v="547.0"/>
        <n v="486.0"/>
        <n v="557.0"/>
        <n v="655.0"/>
        <n v="763.0"/>
        <n v="697.0"/>
        <n v="1844.0"/>
        <n v="1799.0"/>
        <n v="1660.0"/>
        <n v="1635.0"/>
        <n v="1403.0"/>
        <n v="1369.0"/>
        <n v="1048.0"/>
        <n v="1790.0"/>
        <n v="1291.0"/>
        <n v="1460.0"/>
        <n v="1724.0"/>
        <n v="1690.0"/>
        <n v="1245.0"/>
        <n v="1265.0"/>
        <n v="1444.0"/>
        <n v="1234.0"/>
        <n v="1323.0"/>
        <n v="1993.0"/>
        <n v="1791.0"/>
        <n v="1322.0"/>
        <n v="1649.0"/>
        <n v="1340.0"/>
        <n v="1338.0"/>
        <n v="1803.0"/>
        <n v="1826.0"/>
        <n v="2178.0"/>
        <n v="1848.0"/>
        <n v="16631.0"/>
        <n v="15102.0"/>
        <n v="14685.0"/>
        <n v="15169.0"/>
        <n v="15310.0"/>
        <n v="16077.0"/>
        <n v="12920.0"/>
        <n v="15355.0"/>
        <n v="15570.0"/>
        <n v="15322.0"/>
        <n v="15223.0"/>
        <n v="15919.0"/>
        <n v="14501.0"/>
        <n v="15320.0"/>
        <n v="14315.0"/>
        <n v="14624.0"/>
        <n v="15197.0"/>
        <n v="18325.0"/>
        <n v="14753.0"/>
        <n v="15285.0"/>
        <n v="18857.0"/>
        <n v="13512.0"/>
        <n v="15345.0"/>
        <n v="20635.0"/>
        <n v="19338.0"/>
        <n v="18721.0"/>
        <n v="18617.0"/>
        <n v="18964.0"/>
        <n v="20160.0"/>
        <n v="15601.0"/>
        <n v="19673.0"/>
        <n v="18845.0"/>
        <n v="19651.0"/>
        <n v="19358.0"/>
        <n v="20155.0"/>
        <n v="17541.0"/>
        <n v="19479.0"/>
        <n v="18573.0"/>
        <n v="16052.0"/>
        <n v="17420.0"/>
        <n v="18711.0"/>
        <n v="18647.0"/>
        <n v="22609.0"/>
        <n v="15289.0"/>
        <n v="18890.0"/>
        <n v="20625.0"/>
        <n v="18884.0"/>
        <n v="22641.0"/>
        <n v="16675.0"/>
        <n v="19556.0"/>
        <n v="4867.0"/>
        <n v="4716.0"/>
        <n v="4554.0"/>
        <n v="4959.0"/>
        <n v="4149.0"/>
        <n v="4561.0"/>
        <n v="3147.0"/>
        <n v="4424.0"/>
        <n v="4916.0"/>
        <n v="4088.0"/>
        <n v="4452.0"/>
        <n v="5384.0"/>
        <n v="4206.0"/>
        <n v="4560.0"/>
        <n v="4583.0"/>
        <n v="19869.0"/>
        <n v="4370.0"/>
        <n v="22469.0"/>
        <n v="4025.0"/>
        <n v="5212.0"/>
        <n v="19342.0"/>
        <n v="4274.0"/>
        <n v="4715.0"/>
        <n v="5277.0"/>
        <n v="3867.0"/>
        <n v="4426.0"/>
        <n v="4562.0"/>
        <n v="2213.0"/>
        <n v="2053.0"/>
        <n v="1883.0"/>
        <n v="1709.0"/>
        <n v="1638.0"/>
        <n v="1457.0"/>
        <n v="2215.0"/>
        <n v="2221.0"/>
        <n v="1745.0"/>
        <n v="2126.0"/>
        <n v="2202.0"/>
        <n v="1596.0"/>
        <n v="1681.0"/>
        <n v="1876.0"/>
        <n v="4848.0"/>
        <n v="1561.0"/>
        <n v="6122.0"/>
        <n v="1570.0"/>
        <n v="2226.0"/>
        <n v="4475.0"/>
        <n v="2142.0"/>
        <n v="1586.0"/>
        <n v="1921.0"/>
        <n v="1755.0"/>
        <n v="1695.0"/>
        <n v="2061.0"/>
        <n v="2295.0"/>
        <n v="2539.0"/>
        <n v="2239.0"/>
        <n v="992.0"/>
        <n v="900.0"/>
        <n v="856.0"/>
        <n v="740.0"/>
        <n v="647.0"/>
        <n v="695.0"/>
        <n v="651.0"/>
        <n v="1016.0"/>
        <n v="888.0"/>
        <n v="743.0"/>
        <n v="930.0"/>
        <n v="938.0"/>
        <n v="823.0"/>
        <n v="690.0"/>
        <n v="795.0"/>
        <n v="696.0"/>
        <n v="733.0"/>
        <n v="1155.0"/>
        <n v="1020.0"/>
        <n v="691.0"/>
        <n v="848.0"/>
        <n v="768.0"/>
        <n v="703.0"/>
        <n v="1001.0"/>
        <n v="827.0"/>
        <n v="535.0"/>
        <n v="315.0"/>
        <n v="1450.0"/>
        <n v="203.0"/>
        <n v="711.0"/>
        <n v="225.0"/>
        <n v="538.0"/>
        <n v="652.0"/>
        <n v="664.0"/>
        <n v="381.0"/>
        <n v="1368.0"/>
        <n v="515.0"/>
        <n v="1054.0"/>
        <n v="384.0"/>
        <n v="1499.0"/>
        <n v="389.0"/>
        <n v="725.0"/>
        <n v="968.0"/>
        <n v="736.0"/>
        <n v="195.0"/>
        <n v="608.0"/>
        <n v="412.0"/>
        <n v="398.0"/>
        <n v="673.0"/>
        <n v="1868.0"/>
        <n v="1667.0"/>
        <n v="1412.0"/>
        <n v="1346.0"/>
        <n v="1080.0"/>
        <n v="1655.0"/>
        <n v="1454.0"/>
        <n v="1505.0"/>
        <n v="1678.0"/>
        <n v="1482.0"/>
        <n v="1447.0"/>
        <n v="802.0"/>
        <n v="1192.0"/>
        <n v="918.0"/>
        <n v="1374.0"/>
        <n v="1999.0"/>
        <n v="762.0"/>
        <n v="1738.0"/>
        <n v="1506.0"/>
        <n v="1680.0"/>
        <n v="1380.0"/>
        <n v="1435.0"/>
        <n v="1706.0"/>
        <n v="12251.0"/>
        <n v="12072.0"/>
        <n v="1879.0"/>
        <n v="1957.0"/>
        <n v="1701.0"/>
        <n v="13118.0"/>
        <n v="12987.0"/>
        <n v="10989.0"/>
        <n v="11137.0"/>
        <n v="13432.0"/>
        <n v="11884.0"/>
        <n v="11477.0"/>
        <n v="14299.0"/>
        <n v="13873.0"/>
        <n v="11194.0"/>
        <n v="13002.0"/>
        <n v="12834.0"/>
        <n v="12486.0"/>
        <n v="11532.0"/>
        <n v="11245.0"/>
        <n v="14163.0"/>
        <n v="16010.0"/>
        <n v="12056.0"/>
        <n v="12255.0"/>
        <n v="13566.0"/>
        <n v="13106.0"/>
        <n v="12517.0"/>
        <n v="11916.0"/>
        <n v="12299.0"/>
        <n v="12244.0"/>
        <n v="10467.0"/>
        <n v="10492.0"/>
        <n v="12697.0"/>
        <n v="10754.0"/>
        <n v="13510.0"/>
        <n v="13026.0"/>
        <n v="10862.0"/>
        <n v="12360.0"/>
        <n v="12428.0"/>
        <n v="11887.0"/>
        <n v="10803.0"/>
        <n v="12690.0"/>
        <n v="13751.0"/>
        <n v="13956.0"/>
        <n v="12518.0"/>
        <n v="15065.0"/>
        <n v="11954.0"/>
        <n v="11519.0"/>
        <n v="11865.0"/>
        <n v="12864.0"/>
        <n v="12604.0"/>
        <n v="11858.0"/>
        <n v="11427.0"/>
        <n v="575.0"/>
        <n v="12164.0"/>
        <n v="13551.0"/>
        <n v="11582.0"/>
        <n v="818.0"/>
        <n v="757.0"/>
        <n v="746.0"/>
        <n v="570.0"/>
        <n v="493.0"/>
        <n v="625.0"/>
        <n v="659.0"/>
        <n v="786.0"/>
        <n v="794.0"/>
        <n v="658.0"/>
        <n v="756.0"/>
        <n v="502.0"/>
        <n v="611.0"/>
        <n v="887.0"/>
        <n v="550.0"/>
        <n v="609.0"/>
        <n v="904.0"/>
        <n v="804.0"/>
        <n v="370.0"/>
        <n v="255.0"/>
        <n v="449.0"/>
        <n v="329.0"/>
        <n v="347.0"/>
        <n v="1893.0"/>
        <n v="1853.0"/>
        <n v="188.0"/>
        <n v="1101.0"/>
        <n v="911.0"/>
        <n v="1548.0"/>
        <n v="1742.0"/>
        <n v="1849.0"/>
        <n v="447.0"/>
        <n v="1917.0"/>
        <n v="4977.0"/>
        <n v="5533.0"/>
        <n v="5081.0"/>
        <n v="925.0"/>
        <n v="4483.0"/>
        <n v="4813.0"/>
        <n v="4372.0"/>
        <n v="4778.0"/>
        <n v="660.0"/>
        <n v="861.0"/>
        <n v="627.0"/>
        <n v="421.0"/>
        <n v="5319.0"/>
        <n v="565.0"/>
        <n v="545.0"/>
        <n v="770.0"/>
        <n v="1856.0"/>
        <n v="2054.0"/>
        <n v="1899.0"/>
        <n v="2270.0"/>
        <n v="1648.0"/>
        <n v="1475.0"/>
        <n v="1715.0"/>
        <n v="2000.0"/>
        <n v="15962.0"/>
        <n v="15804.0"/>
        <n v="15130.0"/>
        <n v="13167.0"/>
        <n v="14992.0"/>
        <n v="14738.0"/>
        <n v="16486.0"/>
        <n v="19897.0"/>
        <n v="19799.0"/>
        <n v="18935.0"/>
        <n v="16883.0"/>
        <n v="20676.0"/>
        <n v="19060.0"/>
        <n v="18812.0"/>
        <n v="20235.0"/>
        <n v="4584.0"/>
        <n v="4456.0"/>
        <n v="4352.0"/>
        <n v="3838.0"/>
        <n v="23974.0"/>
        <n v="4502.0"/>
        <n v="3950.0"/>
        <n v="4476.0"/>
        <n v="2216.0"/>
        <n v="2612.0"/>
        <n v="2296.0"/>
        <n v="1733.0"/>
        <n v="5198.0"/>
        <n v="1796.0"/>
        <n v="2045.0"/>
        <n v="2379.0"/>
        <n v="1077.0"/>
        <n v="1129.0"/>
        <n v="1042.0"/>
        <n v="714.0"/>
        <n v="816.0"/>
        <n v="777.0"/>
        <n v="867.0"/>
        <n v="702.0"/>
        <n v="792.0"/>
        <n v="895.0"/>
        <n v="585.0"/>
        <n v="1153.0"/>
        <n v="636.0"/>
        <n v="548.0"/>
        <n v="598.0"/>
        <n v="1697.0"/>
        <n v="1720.0"/>
        <n v="1389.0"/>
        <n v="859.0"/>
        <n v="1597.0"/>
        <n v="1487.0"/>
        <n v="1615.0"/>
        <n v="1896.0"/>
        <n v="12986.0"/>
        <n v="13027.0"/>
        <n v="11448.0"/>
        <n v="10407.0"/>
        <n v="11665.0"/>
        <n v="11178.0"/>
        <n v="12643.0"/>
        <n v="12216.0"/>
        <n v="12095.0"/>
        <n v="11071.0"/>
        <n v="9926.0"/>
        <n v="13386.0"/>
        <n v="11308.0"/>
        <n v="10554.0"/>
        <n v="11950.0"/>
        <n v="12943.0"/>
        <n v="224.0"/>
        <n v="564.0"/>
        <n v="765.0"/>
        <n v="735.0"/>
        <n v="718.0"/>
        <n v="175.0"/>
        <n v="411.0"/>
        <n v="418.0"/>
        <n v="893.0"/>
        <n v="824.0"/>
      </sharedItems>
    </cacheField>
    <cacheField name="Concat od data and territory" numFmtId="0">
      <sharedItems>
        <s v="43982Самара"/>
        <s v="43981Самара"/>
        <s v="43979Самара"/>
        <s v="43967Кемерово"/>
        <s v="43970Кемерово"/>
        <s v="43968Кемерово"/>
        <s v="43960Кемерово"/>
        <s v="43955Кемерово"/>
        <s v="43950Кемерово"/>
        <s v="43953Кемерово"/>
        <s v="43977Кемерово"/>
        <s v="43952Кемерово"/>
        <s v="43963Кемерово"/>
        <s v="43972Кемерово"/>
        <s v="43971Кемерово"/>
        <s v="43956Кемерово"/>
        <s v="43949Кемерово"/>
        <s v="43964Кемерово"/>
        <s v="43954Кемерово"/>
        <s v="43957Кемерово"/>
        <s v="43974Кемерово"/>
        <s v="43976Кемерово"/>
        <s v="43951Кемерово"/>
        <s v="43961Кемерово"/>
        <s v="43959Кемерово"/>
        <s v="43958Кемерово"/>
        <s v="43975Кемерово"/>
        <s v="43982Кемерово"/>
        <s v="43981Кемерово"/>
        <s v="43979Кемерово"/>
        <s v="43967Екатеринбург"/>
        <s v="43970Екатеринбург"/>
        <s v="43968Екатеринбург"/>
        <s v="43960Екатеринбург"/>
        <s v="43955Екатеринбург"/>
        <s v="43950Екатеринбург"/>
        <s v="43953Екатеринбург"/>
        <s v="43977Екатеринбург"/>
        <s v="43952Екатеринбург"/>
        <s v="43963Екатеринбург"/>
        <s v="43972Екатеринбург"/>
        <s v="43971Екатеринбург"/>
        <s v="43956Екатеринбург"/>
        <s v="43949Екатеринбург"/>
        <s v="43964Екатеринбург"/>
        <s v="43954Екатеринбург"/>
        <s v="43957Екатеринбург"/>
        <s v="43974Екатеринбург"/>
        <s v="43976Екатеринбург"/>
        <s v="43951Екатеринбург"/>
        <s v="43961Екатеринбург"/>
        <s v="43959Екатеринбург"/>
        <s v="43958Екатеринбург"/>
        <s v="43975Екатеринбург"/>
        <s v="43967Тольятти"/>
        <s v="43970Тольятти"/>
        <s v="43968Тольятти"/>
        <s v="43960Тольятти"/>
        <s v="43955Тольятти"/>
        <s v="43950Тольятти"/>
        <s v="43953Тольятти"/>
        <s v="43977Тольятти"/>
        <s v="43952Тольятти"/>
        <s v="43963Тольятти"/>
        <s v="43972Тольятти"/>
        <s v="43971Тольятти"/>
        <s v="43956Тольятти"/>
        <s v="43949Тольятти"/>
        <s v="43964Тольятти"/>
        <s v="43982Екатеринбург"/>
        <s v="43954Тольятти"/>
        <s v="43981Екатеринбург"/>
        <s v="43957Тольятти"/>
        <s v="43974Тольятти"/>
        <s v="43979Екатеринбург"/>
        <s v="43976Тольятти"/>
        <s v="43951Тольятти"/>
        <s v="43961Тольятти"/>
        <s v="43959Тольятти"/>
        <s v="43958Тольятти"/>
        <s v="43975Тольятти"/>
        <s v="43982Тольятти"/>
        <s v="43981Тольятти"/>
        <s v="43979Тольятти"/>
        <s v="43967Нижний Новгород"/>
        <s v="43970Нижний Новгород"/>
        <s v="43968Нижний Новгород"/>
        <s v="43960Нижний Новгород"/>
        <s v="43955Нижний Новгород"/>
        <s v="43950Нижний Новгород"/>
        <s v="43953Нижний Новгород"/>
        <s v="43977Нижний Новгород"/>
        <s v="43952Нижний Новгород"/>
        <s v="43963Нижний Новгород"/>
        <s v="43972Нижний Новгород"/>
        <s v="43971Нижний Новгород"/>
        <s v="43956Нижний Новгород"/>
        <s v="43949Нижний Новгород"/>
        <s v="43964Нижний Новгород"/>
        <s v="43954Нижний Новгород"/>
        <s v="43957Нижний Новгород"/>
        <s v="43974Нижний Новгород"/>
        <s v="43976Нижний Новгород"/>
        <s v="43951Нижний Новгород"/>
        <s v="43961Нижний Новгород"/>
        <s v="43959Нижний Новгород"/>
        <s v="43958Нижний Новгород"/>
        <s v="43975Нижний Новгород"/>
        <s v="43982Нижний Новгород"/>
        <s v="43981Нижний Новгород"/>
        <s v="43979Нижний Новгород"/>
        <s v="43967Санкт-Петербург Юг"/>
        <s v="43970Санкт-Петербург Юг"/>
        <s v="43968Санкт-Петербург Юг"/>
        <s v="43960Санкт-Петербург Юг"/>
        <s v="43955Санкт-Петербург Юг"/>
        <s v="43950Санкт-Петербург Юг"/>
        <s v="43953Санкт-Петербург Юг"/>
        <s v="43977Санкт-Петербург Юг"/>
        <s v="43952Санкт-Петербург Юг"/>
        <s v="43963Санкт-Петербург Юг"/>
        <s v="43972Санкт-Петербург Юг"/>
        <s v="43971Санкт-Петербург Юг"/>
        <s v="43956Санкт-Петербург Юг"/>
        <s v="43949Санкт-Петербург Юг"/>
        <s v="43964Санкт-Петербург Юг"/>
        <s v="43954Санкт-Петербург Юг"/>
        <s v="43957Санкт-Петербург Юг"/>
        <s v="43974Санкт-Петербург Юг"/>
        <s v="43976Санкт-Петербург Юг"/>
        <s v="43951Санкт-Петербург Юг"/>
        <s v="43961Санкт-Петербург Юг"/>
        <s v="43959Санкт-Петербург Юг"/>
        <s v="43958Санкт-Петербург Юг"/>
        <s v="43975Санкт-Петербург Юг"/>
        <s v="43967Санкт-Петербург Север"/>
        <s v="43970Санкт-Петербург Север"/>
        <s v="43968Санкт-Петербург Север"/>
        <s v="43960Санкт-Петербург Север"/>
        <s v="43955Санкт-Петербург Север"/>
        <s v="43950Санкт-Петербург Север"/>
        <s v="43953Санкт-Петербург Север"/>
        <s v="43977Санкт-Петербург Север"/>
        <s v="43952Санкт-Петербург Север"/>
        <s v="43963Санкт-Петербург Север"/>
        <s v="43972Санкт-Петербург Север"/>
        <s v="43971Санкт-Петербург Север"/>
        <s v="43956Санкт-Петербург Север"/>
        <s v="43949Санкт-Петербург Север"/>
        <s v="43964Санкт-Петербург Север"/>
        <s v="43982Санкт-Петербург Юг"/>
        <s v="43954Санкт-Петербург Север"/>
        <s v="43981Санкт-Петербург Юг"/>
        <s v="43957Санкт-Петербург Север"/>
        <s v="43974Санкт-Петербург Север"/>
        <s v="43979Санкт-Петербург Юг"/>
        <s v="43976Санкт-Петербург Север"/>
        <s v="43951Санкт-Петербург Север"/>
        <s v="43961Санкт-Петербург Север"/>
        <s v="43959Санкт-Петербург Север"/>
        <s v="43958Санкт-Петербург Север"/>
        <s v="43975Санкт-Петербург Север"/>
        <s v="43967Волгоград"/>
        <s v="43970Волгоград"/>
        <s v="43968Волгоград"/>
        <s v="43960Волгоград"/>
        <s v="43955Волгоград"/>
        <s v="43950Волгоград"/>
        <s v="43953Волгоград"/>
        <s v="43977Волгоград"/>
        <s v="43952Волгоград"/>
        <s v="43963Волгоград"/>
        <s v="43972Волгоград"/>
        <s v="43971Волгоград"/>
        <s v="43956Волгоград"/>
        <s v="43949Волгоград"/>
        <s v="43964Волгоград"/>
        <s v="43982Санкт-Петербург Север"/>
        <s v="43954Волгоград"/>
        <s v="43981Санкт-Петербург Север"/>
        <s v="43957Волгоград"/>
        <s v="43974Волгоград"/>
        <s v="43979Санкт-Петербург Север"/>
        <s v="43976Волгоград"/>
        <s v="43951Волгоград"/>
        <s v="43961Волгоград"/>
        <s v="43959Волгоград"/>
        <s v="43958Волгоград"/>
        <s v="43975Волгоград"/>
        <s v="43967Казань"/>
        <s v="43970Казань"/>
        <s v="43968Казань"/>
        <s v="43960Казань"/>
        <s v="43955Казань"/>
        <s v="43950Казань"/>
        <s v="43953Казань"/>
        <s v="43977Казань"/>
        <s v="43952Казань"/>
        <s v="43963Казань"/>
        <s v="43972Казань"/>
        <s v="43971Казань"/>
        <s v="43956Казань"/>
        <s v="43949Казань"/>
        <s v="43964Казань"/>
        <s v="43982Волгоград"/>
        <s v="43954Казань"/>
        <s v="43981Волгоград"/>
        <s v="43957Казань"/>
        <s v="43974Казань"/>
        <s v="43979Волгоград"/>
        <s v="43976Казань"/>
        <s v="43951Казань"/>
        <s v="43961Казань"/>
        <s v="43959Казань"/>
        <s v="43958Казань"/>
        <s v="43975Казань"/>
        <s v="43982Казань"/>
        <s v="43981Казань"/>
        <s v="43979Казань"/>
        <s v="43967Пермь"/>
        <s v="43970Пермь"/>
        <s v="43968Пермь"/>
        <s v="43960Пермь"/>
        <s v="43955Пермь"/>
        <s v="43950Пермь"/>
        <s v="43953Пермь"/>
        <s v="43977Пермь"/>
        <s v="43952Пермь"/>
        <s v="43963Пермь"/>
        <s v="43972Пермь"/>
        <s v="43971Пермь"/>
        <s v="43956Пермь"/>
        <s v="43949Пермь"/>
        <s v="43964Пермь"/>
        <s v="43954Пермь"/>
        <s v="43957Пермь"/>
        <s v="43974Пермь"/>
        <s v="43976Пермь"/>
        <s v="43951Пермь"/>
        <s v="43961Пермь"/>
        <s v="43959Пермь"/>
        <s v="43958Пермь"/>
        <s v="43975Пермь"/>
        <s v="43967Ростов-на-Дону"/>
        <s v="43970Ростов-на-Дону"/>
        <s v="43968Ростов-на-Дону"/>
        <s v="43960Ростов-на-Дону"/>
        <s v="43955Ростов-на-Дону"/>
        <s v="43950Краснодар"/>
        <s v="43953Ростов-на-Дону"/>
        <s v="43977Ростов-на-Дону"/>
        <s v="43952Ростов-на-Дону"/>
        <s v="43963Ростов-на-Дону"/>
        <s v="43972Ростов-на-Дону"/>
        <s v="43971Ростов-на-Дону"/>
        <s v="43956Ростов-на-Дону"/>
        <s v="43949Краснодар"/>
        <s v="43964Ростов-на-Дону"/>
        <s v="43982Пермь"/>
        <s v="43954Ростов-на-Дону"/>
        <s v="43981Пермь"/>
        <s v="43957Ростов-на-Дону"/>
        <s v="43974Ростов-на-Дону"/>
        <s v="43979Пермь"/>
        <s v="43976Ростов-на-Дону"/>
        <s v="43951Ростов-на-Дону"/>
        <s v="43961Ростов-на-Дону"/>
        <s v="43959Ростов-на-Дону"/>
        <s v="43958Ростов-на-Дону"/>
        <s v="43975Ростов-на-Дону"/>
        <s v="43967Краснодар"/>
        <s v="43970Краснодар"/>
        <s v="43968Краснодар"/>
        <s v="43960Краснодар"/>
        <s v="43955Краснодар"/>
        <s v="43953Краснодар"/>
        <s v="43977Краснодар"/>
        <s v="43952Краснодар"/>
        <s v="43963Краснодар"/>
        <s v="43972Краснодар"/>
        <s v="43971Краснодар"/>
        <s v="43956Краснодар"/>
        <s v="43964Краснодар"/>
        <s v="43982Ростов-на-Дону"/>
        <s v="43954Краснодар"/>
        <s v="43981Ростов-на-Дону"/>
        <s v="43957Краснодар"/>
        <s v="43974Краснодар"/>
        <s v="43979Ростов-на-Дону"/>
        <s v="43976Краснодар"/>
        <s v="43951Краснодар"/>
        <s v="43961Краснодар"/>
        <s v="43959Краснодар"/>
        <s v="43958Краснодар"/>
        <s v="43975Краснодар"/>
        <s v="43950Москва Запад"/>
        <s v="43949Москва Запад"/>
        <s v="43982Краснодар"/>
        <s v="43981Краснодар"/>
        <s v="43979Краснодар"/>
        <s v="43967Москва Запад"/>
        <s v="43970Москва Запад"/>
        <s v="43968Москва Запад"/>
        <s v="43960Москва Запад"/>
        <s v="43955Москва Запад"/>
        <s v="43950Москва Восток"/>
        <s v="43953Москва Запад"/>
        <s v="43977Москва Запад"/>
        <s v="43952Москва Запад"/>
        <s v="43963Москва Запад"/>
        <s v="43972Москва Запад"/>
        <s v="43971Москва Запад"/>
        <s v="43956Москва Запад"/>
        <s v="43949Москва Восток"/>
        <s v="43964Москва Запад"/>
        <s v="43954Москва Запад"/>
        <s v="43957Москва Запад"/>
        <s v="43974Москва Запад"/>
        <s v="43976Москва Запад"/>
        <s v="43951Москва Запад"/>
        <s v="43961Москва Запад"/>
        <s v="43959Москва Запад"/>
        <s v="43958Москва Запад"/>
        <s v="43975Москва Запад"/>
        <s v="43967Москва Восток"/>
        <s v="43970Москва Восток"/>
        <s v="43968Москва Восток"/>
        <s v="43960Москва Восток"/>
        <s v="43955Москва Восток"/>
        <s v="43953Москва Восток"/>
        <s v="43977Москва Восток"/>
        <s v="43952Москва Восток"/>
        <s v="43963Москва Восток"/>
        <s v="43972Москва Восток"/>
        <s v="43971Москва Восток"/>
        <s v="43956Москва Восток"/>
        <s v="43964Москва Восток"/>
        <s v="43982Москва Запад"/>
        <s v="43954Москва Восток"/>
        <s v="43981Москва Запад"/>
        <s v="43957Москва Восток"/>
        <s v="43974Москва Восток"/>
        <s v="43979Москва Запад"/>
        <s v="43976Москва Восток"/>
        <s v="43951Москва Восток"/>
        <s v="43961Москва Восток"/>
        <s v="43959Москва Восток"/>
        <s v="43958Москва Восток"/>
        <s v="43975Москва Восток"/>
        <s v="43950Новосибирск"/>
        <s v="43949Новосибирск"/>
        <s v="43982Москва Восток"/>
        <s v="43981Москва Восток"/>
        <s v="43979Москва Восток"/>
        <s v="43967Новосибирск"/>
        <s v="43970Новосибирск"/>
        <s v="43968Новосибирск"/>
        <s v="43960Новосибирск"/>
        <s v="43955Новосибирск"/>
        <s v="43953Новосибирск"/>
        <s v="43977Тюмень"/>
        <s v="43952Новосибирск"/>
        <s v="43963Новосибирск"/>
        <s v="43972Новосибирск"/>
        <s v="43971Новосибирск"/>
        <s v="43956Новосибирск"/>
        <s v="43964Новосибирск"/>
        <s v="43954Новосибирск"/>
        <s v="43957Новосибирск"/>
        <s v="43974Новосибирск"/>
        <s v="43976Новосибирск"/>
        <s v="43951Новосибирск"/>
        <s v="43961Новосибирск"/>
        <s v="43959Новосибирск"/>
        <s v="43958Новосибирск"/>
        <s v="43975Новосибирск"/>
        <s v="43977Новосибирск"/>
        <s v="43983Самара"/>
        <s v="43982Томск"/>
        <s v="43981Тюмень"/>
        <s v="43980Самара"/>
        <s v="43979Тюмень"/>
        <s v="43978Кемерово"/>
        <s v="43973Кемерово"/>
        <s v="43982Уфа"/>
        <s v="43962Кемерово"/>
        <s v="43981Новосибирск"/>
        <s v="43979Новосибирск"/>
        <s v="43969Кемерово"/>
        <s v="43965Кемерово"/>
        <s v="43966Кемерово"/>
        <s v="43983Кемерово"/>
        <s v="43982Тюмень"/>
        <s v="43980Кемерово"/>
        <s v="43978Екатеринбург"/>
        <s v="43973Екатеринбург"/>
        <s v="43983Екатеринбург"/>
        <s v="43982Новосибирск"/>
        <s v="43962Екатеринбург"/>
        <s v="43969Екатеринбург"/>
        <s v="43965Екатеринбург"/>
        <s v="43966Екатеринбург"/>
        <s v="43978Тольятти"/>
        <s v="43973Тольятти"/>
        <s v="43983Тольятти"/>
        <s v="43962Тольятти"/>
        <s v="43980Екатеринбург"/>
        <s v="43969Тольятти"/>
        <s v="43965Тольятти"/>
        <s v="43966Тольятти"/>
        <s v="43980Тольятти"/>
        <s v="43978Нижний Новгород"/>
        <s v="43973Нижний Новгород"/>
        <s v="43983Нижний Новгород"/>
        <s v="43962Нижний Новгород"/>
        <s v="43969Нижний Новгород"/>
        <s v="43965Нижний Новгород"/>
        <s v="43966Нижний Новгород"/>
        <s v="43980Нижний Новгород"/>
        <s v="43978Санкт-Петербург Юг"/>
        <s v="43973Санкт-Петербург Юг"/>
        <s v="43983Санкт-Петербург Юг"/>
        <s v="43962Санкт-Петербург Юг"/>
        <s v="43969Санкт-Петербург Юг"/>
        <s v="43965Санкт-Петербург Юг"/>
        <s v="43966Санкт-Петербург Юг"/>
        <s v="43978Санкт-Петербург Север"/>
        <s v="43973Санкт-Петербург Север"/>
        <s v="43983Санкт-Петербург Север"/>
        <s v="43962Санкт-Петербург Север"/>
        <s v="43980Санкт-Петербург Юг"/>
        <s v="43969Санкт-Петербург Север"/>
        <s v="43965Санкт-Петербург Север"/>
        <s v="43966Санкт-Петербург Север"/>
        <s v="43978Волгоград"/>
        <s v="43973Волгоград"/>
        <s v="43983Волгоград"/>
        <s v="43962Волгоград"/>
        <s v="43980Санкт-Петербург Север"/>
        <s v="43969Волгоград"/>
        <s v="43965Волгоград"/>
        <s v="43966Волгоград"/>
        <s v="43978Казань"/>
        <s v="43973Казань"/>
        <s v="43983Казань"/>
        <s v="43962Казань"/>
        <s v="43980Волгоград"/>
        <s v="43969Казань"/>
        <s v="43965Казань"/>
        <s v="43966Казань"/>
        <s v="43980Казань"/>
        <s v="43978Пермь"/>
        <s v="43973Пермь"/>
        <s v="43983Пермь"/>
        <s v="43962Пермь"/>
        <s v="43969Пермь"/>
        <s v="43965Пермь"/>
        <s v="43966Пермь"/>
        <s v="43978Ростов-на-Дону"/>
        <s v="43973Ростов-на-Дону"/>
        <s v="43983Ростов-на-Дону"/>
        <s v="43962Ростов-на-Дону"/>
        <s v="43980Пермь"/>
        <s v="43969Ростов-на-Дону"/>
        <s v="43965Ростов-на-Дону"/>
        <s v="43966Ростов-на-Дону"/>
        <s v="43978Краснодар"/>
        <s v="43973Краснодар"/>
        <s v="43983Краснодар"/>
        <s v="43962Краснодар"/>
        <s v="43980Ростов-на-Дону"/>
        <s v="43969Краснодар"/>
        <s v="43965Краснодар"/>
        <s v="43966Краснодар"/>
        <s v="43980Краснодар"/>
        <s v="43978Москва Запад"/>
        <s v="43973Москва Запад"/>
        <s v="43983Москва Запад"/>
        <s v="43962Москва Запад"/>
        <s v="43969Москва Запад"/>
        <s v="43965Москва Запад"/>
        <s v="43966Москва Запад"/>
        <s v="43978Москва Восток"/>
        <s v="43973Москва Восток"/>
        <s v="43983Москва Восток"/>
        <s v="43962Москва Восток"/>
        <s v="43980Москва Запад"/>
        <s v="43969Москва Восток"/>
        <s v="43965Москва Восток"/>
        <s v="43966Москва Восток"/>
        <s v="43980Москва Восток"/>
        <s v="43978Тюмень"/>
        <s v="43973Новосибирск"/>
        <s v="43983Томск"/>
        <s v="43962Новосибирск"/>
        <s v="43969Новосибирск"/>
        <s v="43965Новосибирск"/>
        <s v="43966Новосибирск"/>
        <s v="43978Новосибирск"/>
        <s v="43983Уфа"/>
        <s v="43980Тюмень"/>
        <s v="43983Тюмень"/>
        <s v="43980Новосибирск"/>
        <s v="43983Новосибирск"/>
      </sharedItems>
    </cacheField>
    <cacheField name="Weeknum" numFmtId="0">
      <sharedItems containsSemiMixedTypes="0" containsString="0" containsNumber="1" containsInteger="1">
        <n v="22.0"/>
        <n v="20.0"/>
        <n v="21.0"/>
        <n v="19.0"/>
        <n v="18.0"/>
        <n v="23.0"/>
      </sharedItems>
    </cacheField>
    <cacheField name="Наценка" numFmtId="10">
      <sharedItems containsSemiMixedTypes="0" containsString="0" containsNumber="1">
        <n v="0.10366522453955507"/>
        <n v="0.11226715055581975"/>
        <n v="0.004652863084596274"/>
        <n v="0.239261214199366"/>
        <n v="0.22109428356665795"/>
        <n v="0.2581841863854071"/>
        <n v="0.2519451918117429"/>
        <n v="0.2646048079483618"/>
        <n v="0.2401336970210435"/>
        <n v="0.2520565585687135"/>
        <n v="0.23970451253773958"/>
        <n v="0.2643377431415247"/>
        <n v="0.2661704285229463"/>
        <n v="0.2155502079401309"/>
        <n v="0.22589543386631294"/>
        <n v="0.2512952699175003"/>
        <n v="0.2488726847226672"/>
        <n v="0.26937457630387535"/>
        <n v="0.26457827592572053"/>
        <n v="0.22108756357697065"/>
        <n v="0.1873857401733803"/>
        <n v="0.250247937128983"/>
        <n v="0.2551537017189373"/>
        <n v="0.2511337245488746"/>
        <n v="0.23985483645181768"/>
        <n v="0.2355566853061571"/>
        <n v="0.21899334485936905"/>
        <n v="0.2596006525363702"/>
        <n v="0.25192442042836005"/>
        <n v="0.2667797767231078"/>
        <n v="0.31227854639768027"/>
        <n v="0.2560052493964984"/>
        <n v="0.324405492390208"/>
        <n v="0.32536982909652673"/>
        <n v="0.3301012654360565"/>
        <n v="0.32186712140142226"/>
        <n v="0.3166847770096269"/>
        <n v="0.31324354705219937"/>
        <n v="0.2972712723033839"/>
        <n v="0.3349118832113293"/>
        <n v="0.272593030904744"/>
        <n v="0.22366916823640903"/>
        <n v="0.3083540942992103"/>
        <n v="0.33492341012002197"/>
        <n v="0.3224785220484744"/>
        <n v="0.3276772567529785"/>
        <n v="0.31365094155957746"/>
        <n v="0.21217690324007596"/>
        <n v="0.3206115855131042"/>
        <n v="0.31292418189189053"/>
        <n v="0.32730586310369164"/>
        <n v="0.3183886727959248"/>
        <n v="0.3180530728931896"/>
        <n v="0.27769374177792505"/>
        <n v="0.10357487421959337"/>
        <n v="0.14480910260090207"/>
        <n v="0.15630189779767634"/>
        <n v="0.11590270794928552"/>
        <n v="0.13155307416588455"/>
        <n v="0.01807418876624956"/>
        <n v="0.07360921290832528"/>
        <n v="0.19114907931725364"/>
        <n v="0.0739436336256917"/>
        <n v="0.15515222221399033"/>
        <n v="0.1570743919505569"/>
        <n v="0.1392301480499897"/>
        <n v="0.10487284466719515"/>
        <n v="-0.029873573714821952"/>
        <n v="0.08262386548074661"/>
        <n v="0.256461368328466"/>
        <n v="0.10773869488209144"/>
        <n v="0.2503235622435262"/>
        <n v="0.1299680216289144"/>
        <n v="0.16058094503054432"/>
        <n v="0.3063480453416796"/>
        <n v="0.1829893135185478"/>
        <n v="0.07955874295773352"/>
        <n v="0.12127582365969579"/>
        <n v="0.11400820308873685"/>
        <n v="0.13887298850827431"/>
        <n v="0.17982702607810055"/>
        <n v="0.16623154565448792"/>
        <n v="0.2024972146645479"/>
        <n v="0.18661621664145747"/>
        <n v="0.22349232653737205"/>
        <n v="0.21000962452445965"/>
        <n v="0.23392998974355741"/>
        <n v="0.2509931794853894"/>
        <n v="0.23734732427691532"/>
        <n v="0.23764232652140702"/>
        <n v="0.23479544223919901"/>
        <n v="0.2704808797600648"/>
        <n v="0.23980717353630754"/>
        <n v="0.28288329249600136"/>
        <n v="0.21439909902681872"/>
        <n v="0.22610052785307558"/>
        <n v="0.25469867052306233"/>
        <n v="0.25563639236905156"/>
        <n v="0.25823412434897813"/>
        <n v="0.2501893637174828"/>
        <n v="0.2528171605801152"/>
        <n v="0.1956117123877153"/>
        <n v="0.2523804324789857"/>
        <n v="0.25871937193572153"/>
        <n v="0.26222141297954543"/>
        <n v="0.2542474243285446"/>
        <n v="0.2534950174363267"/>
        <n v="0.19891974160112755"/>
        <n v="0.2602476872762387"/>
        <n v="0.2515184779987469"/>
        <n v="0.257080243453681"/>
        <n v="0.360658584376997"/>
        <n v="0.3705316382392739"/>
        <n v="0.3660563092104444"/>
        <n v="0.3856200205236835"/>
        <n v="0.38646932189288924"/>
        <n v="0.3588190942242341"/>
        <n v="0.3682321618157985"/>
        <n v="0.3782112057676893"/>
        <n v="0.3657128742870876"/>
        <n v="0.3842622982369651"/>
        <n v="0.33749422806898677"/>
        <n v="0.3630835284478029"/>
        <n v="0.39100227616534233"/>
        <n v="0.36018161351925915"/>
        <n v="0.38188496450853754"/>
        <n v="0.3823748482938788"/>
        <n v="0.3824906874589686"/>
        <n v="0.33185638997307465"/>
        <n v="0.38182590936197297"/>
        <n v="0.37397126452006657"/>
        <n v="0.38821584723828056"/>
        <n v="0.3598267755005078"/>
        <n v="0.36281999918813074"/>
        <n v="0.3191073296582092"/>
        <n v="0.3638123785479894"/>
        <n v="0.3834163856682402"/>
        <n v="0.36857015083761785"/>
        <n v="0.38866350601576505"/>
        <n v="0.3921613907517896"/>
        <n v="0.3636681940943151"/>
        <n v="0.37733749119679044"/>
        <n v="0.3904708684012919"/>
        <n v="0.3752684937456897"/>
        <n v="0.39098341715785534"/>
        <n v="0.34961470651558546"/>
        <n v="0.37938389617994506"/>
        <n v="0.3910103190353288"/>
        <n v="0.36921205051272005"/>
        <n v="0.3882800697263052"/>
        <n v="0.3039752666147977"/>
        <n v="0.3871293326745225"/>
        <n v="0.2973921353181159"/>
        <n v="0.3868092165360519"/>
        <n v="0.33379973964291787"/>
        <n v="0.3529961607526608"/>
        <n v="0.39507263158710315"/>
        <n v="0.3810504605957362"/>
        <n v="0.38877017625592253"/>
        <n v="0.3640747660897869"/>
        <n v="0.37191994253289923"/>
        <n v="0.3250332677805935"/>
        <n v="0.25385559078251274"/>
        <n v="0.25601935778422674"/>
        <n v="0.2635174637865925"/>
        <n v="0.3113264427601835"/>
        <n v="0.30616162115933765"/>
        <n v="0.2991665250357278"/>
        <n v="0.3141797312194163"/>
        <n v="0.3015708469857337"/>
        <n v="0.26795234882885827"/>
        <n v="0.3054954476120658"/>
        <n v="0.20980235510634482"/>
        <n v="0.134211263355859"/>
        <n v="0.30147916628503213"/>
        <n v="0.31052491930118165"/>
        <n v="0.2950973405788708"/>
        <n v="0.32475109654804185"/>
        <n v="0.30640040660108236"/>
        <n v="0.3177005514784866"/>
        <n v="0.3125905238609546"/>
        <n v="0.1820842217255994"/>
        <n v="0.3635547088794896"/>
        <n v="0.30364459993817877"/>
        <n v="0.2964584813677566"/>
        <n v="0.304441690825335"/>
        <n v="0.31136688322890543"/>
        <n v="0.300735052966691"/>
        <n v="0.20938306253007613"/>
        <n v="0.23490370239368466"/>
        <n v="0.2710196970128369"/>
        <n v="0.2618297277140041"/>
        <n v="0.29368630904537285"/>
        <n v="0.29892278185966475"/>
        <n v="0.2922814786025992"/>
        <n v="0.2923459475857213"/>
        <n v="0.2933312377349509"/>
        <n v="0.2665460526958503"/>
        <n v="0.30316079163935616"/>
        <n v="0.25058165964854145"/>
        <n v="0.24764638599957042"/>
        <n v="0.30998776547885126"/>
        <n v="0.27470632407982537"/>
        <n v="0.2739594518141983"/>
        <n v="0.2567187876636584"/>
        <n v="0.293407573610797"/>
        <n v="0.2371061818949943"/>
        <n v="0.3073718827460608"/>
        <n v="0.23201793534019852"/>
        <n v="0.286355127475358"/>
        <n v="0.2862413896042474"/>
        <n v="0.2900297142351642"/>
        <n v="0.29262704463341666"/>
        <n v="0.28988405202261774"/>
        <n v="0.301983351461972"/>
        <n v="0.23274952119547254"/>
        <n v="0.286008167764071"/>
        <n v="0.2831095169914039"/>
        <n v="0.295788987940133"/>
        <n v="0.26253302067687906"/>
        <n v="0.200283972061461"/>
        <n v="0.26808470578927035"/>
        <n v="0.25504979738259753"/>
        <n v="0.24144236958791257"/>
        <n v="0.20253246504963535"/>
        <n v="0.2487865874024175"/>
        <n v="0.23078870114776415"/>
        <n v="0.22868220136144246"/>
        <n v="0.22832002665691525"/>
        <n v="0.21358210399657926"/>
        <n v="0.2164315728366864"/>
        <n v="0.23961420915400627"/>
        <n v="0.20650556871074302"/>
        <n v="0.2596094133699462"/>
        <n v="0.2406603479654773"/>
        <n v="0.24205213129161468"/>
        <n v="0.2229913334814396"/>
        <n v="0.23846678410471575"/>
        <n v="0.21953203356700843"/>
        <n v="0.25054052312430397"/>
        <n v="0.24628399027762915"/>
        <n v="0.25084459830099975"/>
        <n v="0.23158872611527873"/>
        <n v="0.2331841937532229"/>
        <n v="0.1732383966135347"/>
        <n v="0.24499066939812536"/>
        <n v="0.18796572823915425"/>
        <n v="0.1271517009528297"/>
        <n v="0.2634375057033347"/>
        <n v="0.1479645513402915"/>
        <n v="0.2707697959603706"/>
        <n v="0.1969291725379657"/>
        <n v="0.1924038628124549"/>
        <n v="0.22680815861099163"/>
        <n v="0.20618459996903124"/>
        <n v="0.11535506616927486"/>
        <n v="0.2621859703276147"/>
        <n v="0.2085996006350384"/>
        <n v="0.2444566888818837"/>
        <n v="0.03272322671059475"/>
        <n v="0.2388870510279628"/>
        <n v="0.1343569969582743"/>
        <n v="0.22343514847489165"/>
        <n v="0.2525860102401472"/>
        <n v="0.24857218854626953"/>
        <n v="0.21508924718241645"/>
        <n v="0.177023972020174"/>
        <n v="0.19375276515047363"/>
        <n v="0.1751856508238161"/>
        <n v="0.24222782508321333"/>
        <n v="0.2489266915567639"/>
        <n v="0.25030390789722157"/>
        <n v="0.24639629464774487"/>
        <n v="0.2685359331185211"/>
        <n v="0.27875659406139974"/>
        <n v="0.2581735235385366"/>
        <n v="0.2701818863424327"/>
        <n v="0.25082372117386437"/>
        <n v="0.2765639435893613"/>
        <n v="0.252270907423397"/>
        <n v="0.25364799135228233"/>
        <n v="0.27056066820402475"/>
        <n v="0.26954660710634215"/>
        <n v="0.2322628130447899"/>
        <n v="0.2830750626325489"/>
        <n v="0.23886336790817564"/>
        <n v="0.25840709982124443"/>
        <n v="0.21916183090367453"/>
        <n v="0.24522909619140085"/>
        <n v="0.2740294382392676"/>
        <n v="0.2696405992130522"/>
        <n v="0.2726707108304832"/>
        <n v="0.25592050732043775"/>
        <n v="0.2565020530792616"/>
        <n v="0.20765639094561353"/>
        <n v="0.3741714334425715"/>
        <n v="0.3687532389251568"/>
        <n v="0.24097634899635756"/>
        <n v="0.24799138333344"/>
        <n v="0.2552248838205986"/>
        <n v="0.3670004734946716"/>
        <n v="0.37370400673019716"/>
        <n v="0.36895761978071673"/>
        <n v="0.3753993233151193"/>
        <n v="0.3763151255225788"/>
        <n v="0.3724873222945425"/>
        <n v="0.36419635422595564"/>
        <n v="0.3817842155364406"/>
        <n v="0.37642683575482877"/>
        <n v="0.3882382050463272"/>
        <n v="0.34900059470987654"/>
        <n v="0.37602841096474926"/>
        <n v="0.3881034838381406"/>
        <n v="0.3669460310879619"/>
        <n v="0.39045316239461914"/>
        <n v="0.38130042728140956"/>
        <n v="0.37158538660097323"/>
        <n v="0.3150736056335266"/>
        <n v="0.3819478678251005"/>
        <n v="0.37625379403048287"/>
        <n v="0.3706480004569496"/>
        <n v="0.36763503406613507"/>
        <n v="0.35076689464736854"/>
        <n v="0.3196017666983965"/>
        <n v="0.3595285995438384"/>
        <n v="0.36556802588202697"/>
        <n v="0.3632645732961613"/>
        <n v="0.37530430307896606"/>
        <n v="0.3734959770486743"/>
        <n v="0.36669513477383575"/>
        <n v="0.37919056887145164"/>
        <n v="0.3811687414127055"/>
        <n v="0.38645220853388773"/>
        <n v="0.3418898610693762"/>
        <n v="0.3724606938783795"/>
        <n v="0.39057058483820944"/>
        <n v="0.3843641407625508"/>
        <n v="0.3254434354717366"/>
        <n v="0.3800157394190162"/>
        <n v="0.3189666224892915"/>
        <n v="0.37190449455424845"/>
        <n v="0.3071177933864291"/>
        <n v="0.3533979584271485"/>
        <n v="0.37944182243401875"/>
        <n v="0.37685635390534317"/>
        <n v="0.3692800935146523"/>
        <n v="0.3662148407565759"/>
        <n v="0.3543185288012206"/>
        <n v="0.3115026319637397"/>
        <n v="0.13198116435489907"/>
        <n v="0.13474925654299919"/>
        <n v="0.3223179734859089"/>
        <n v="0.31051011674147505"/>
        <n v="0.34996304092050196"/>
        <n v="0.20440658876058293"/>
        <n v="0.17006133276008478"/>
        <n v="0.23749675429838935"/>
        <n v="0.20084216821188772"/>
        <n v="0.18929801414518052"/>
        <n v="0.17105539630867206"/>
        <n v="0.13000223125892202"/>
        <n v="0.16747073008715993"/>
        <n v="0.1853339390355732"/>
        <n v="0.21035540744125905"/>
        <n v="0.18737002059077446"/>
        <n v="0.17561465760364134"/>
        <n v="0.20702471791812962"/>
        <n v="0.16822156840525304"/>
        <n v="0.1843020347725053"/>
        <n v="0.2204372845923057"/>
        <n v="0.2392584106844564"/>
        <n v="0.16622620718224157"/>
        <n v="0.20088499092941964"/>
        <n v="0.17261924789781735"/>
        <n v="0.19246448668089086"/>
        <n v="0.22665355237112306"/>
        <n v="0.2467145445052425"/>
        <n v="0.15587987105405252"/>
        <n v="0.07423478663837453"/>
        <n v="0.15736676563728377"/>
        <n v="0.08271505287397572"/>
        <n v="0.16752217233210429"/>
        <n v="0.24825144924621947"/>
        <n v="0.21250107351101524"/>
        <n v="0.1362241555145085"/>
        <n v="0.2712096931318694"/>
        <n v="0.21533887963336704"/>
        <n v="0.2373118964189757"/>
        <n v="0.26774543172039095"/>
        <n v="0.2511372180124178"/>
        <n v="0.2441393506684553"/>
        <n v="0.2693049227152498"/>
        <n v="0.16270828182234603"/>
        <n v="0.25430939834908967"/>
        <n v="0.3114950586755275"/>
        <n v="0.2045791032672727"/>
        <n v="0.3254455011025619"/>
        <n v="0.2026869517471882"/>
        <n v="0.33785228141368145"/>
        <n v="0.31540293414967624"/>
        <n v="0.32168408021454015"/>
        <n v="0.30776764264070205"/>
        <n v="0.200832913374212"/>
        <n v="0.1180310275619435"/>
        <n v="0.23604299822660918"/>
        <n v="0.17968876755590993"/>
        <n v="0.27016081430470834"/>
        <n v="0.1512414618909131"/>
        <n v="0.11830317800892445"/>
        <n v="0.10842201324223381"/>
        <n v="0.1920171212532106"/>
        <n v="0.2650889733705203"/>
        <n v="0.21681575477603324"/>
        <n v="0.27928793630349397"/>
        <n v="0.2674647351972005"/>
        <n v="0.26727483328311347"/>
        <n v="0.26282577078164937"/>
        <n v="0.23291354997078811"/>
        <n v="0.25521675889557327"/>
        <n v="0.3820333523942578"/>
        <n v="0.32273167421257704"/>
        <n v="0.32535709124161377"/>
        <n v="0.39300509499967506"/>
        <n v="0.3990805232507913"/>
        <n v="0.37511861265690327"/>
        <n v="0.3540168623498902"/>
        <n v="0.39209026723087387"/>
        <n v="0.3306381553345758"/>
        <n v="0.34795826212722075"/>
        <n v="0.3940499697564511"/>
        <n v="0.2906501215994773"/>
        <n v="0.405961352855921"/>
        <n v="0.3812904887670775"/>
        <n v="0.3589874438933093"/>
        <n v="0.2942561690836514"/>
        <n v="0.17763657245520187"/>
        <n v="0.33889147631734357"/>
        <n v="0.3179249114667171"/>
        <n v="0.30906357187437355"/>
        <n v="0.29266834205812536"/>
        <n v="0.2640007403923402"/>
        <n v="0.23389582835323885"/>
        <n v="0.30676635619482256"/>
        <n v="0.20501231312284313"/>
        <n v="0.3001637992030313"/>
        <n v="0.3025166451136964"/>
        <n v="0.24718545914722398"/>
        <n v="0.29420444309018595"/>
        <n v="0.2552959081434035"/>
        <n v="0.21968107623780636"/>
        <n v="0.2722368068404534"/>
        <n v="0.2212032438333025"/>
        <n v="0.21511447306843082"/>
        <n v="0.2693493957626612"/>
        <n v="0.25631381651317553"/>
        <n v="0.26752860866728634"/>
        <n v="0.2511088124748401"/>
        <n v="0.2510644875855634"/>
        <n v="0.2559760625004416"/>
        <n v="0.21838007842839022"/>
        <n v="0.26868324290140383"/>
        <n v="0.1654191782886418"/>
        <n v="0.2519952299584015"/>
        <n v="0.24242621913999932"/>
        <n v="0.18517433342739495"/>
        <n v="0.218284914402922"/>
        <n v="0.24217936775500912"/>
        <n v="0.20523528174943587"/>
        <n v="0.2801876576031268"/>
        <n v="0.289817395213614"/>
        <n v="0.242603838086408"/>
        <n v="0.2939284337734845"/>
        <n v="0.25978156600026125"/>
        <n v="0.23521119926655432"/>
        <n v="0.24457994284307744"/>
        <n v="0.3756867208349782"/>
        <n v="0.3141193792256338"/>
        <n v="0.3560743764833153"/>
        <n v="0.3886903089803583"/>
        <n v="0.40441200866070376"/>
        <n v="0.3695108182177189"/>
        <n v="0.3500349451562156"/>
        <n v="0.36939804318531044"/>
        <n v="0.31247668238674553"/>
        <n v="0.3548870298258583"/>
        <n v="0.3909716751967529"/>
        <n v="0.3112714336283708"/>
        <n v="0.40097673116832033"/>
        <n v="0.3664508770645577"/>
        <n v="0.34806645935611313"/>
        <n v="0.30514112509228736"/>
        <n v="0.15132019443570133"/>
        <n v="0.22164857474721586"/>
        <n v="0.08859564781187716"/>
        <n v="0.21715653501766308"/>
        <n v="0.22390552838516312"/>
        <n v="0.17033423615613533"/>
        <n v="0.21389781352931445"/>
        <n v="0.22733558607945686"/>
        <n v="0.18744943524250351"/>
        <n v="0.1603967756530734"/>
        <n v="0.17520632034474584"/>
        <n v="0.2181454963915828"/>
        <n v="0.2854955933576187"/>
      </sharedItems>
    </cacheField>
    <cacheField name="Доходность" numFmtId="10">
      <sharedItems containsSemiMixedTypes="0" containsString="0" containsNumber="1">
        <n v="-0.009952849344281948"/>
        <n v="-0.04653809211064137"/>
        <n v="-0.09125862894226391"/>
        <n v="0.1318401681809348"/>
        <n v="0.07620665543799848"/>
        <n v="0.1504490042824831"/>
        <n v="0.1520710610324288"/>
        <n v="0.11516416932808851"/>
        <n v="0.17433091509057538"/>
        <n v="0.16639978491583207"/>
        <n v="0.1315793810547503"/>
        <n v="0.1675371086099068"/>
        <n v="0.11507534200780653"/>
        <n v="0.08195406007904371"/>
        <n v="0.033555389595925224"/>
        <n v="0.1274816129914373"/>
        <n v="0.17169406989414993"/>
        <n v="0.09502537809908357"/>
        <n v="0.13596243064113772"/>
        <n v="0.09389430217507543"/>
        <n v="0.11419681601029784"/>
        <n v="0.11206170616638979"/>
        <n v="0.16460740133084667"/>
        <n v="0.11077664913279128"/>
        <n v="0.07320525000203493"/>
        <n v="0.09397575328524574"/>
        <n v="0.10132413963172911"/>
        <n v="0.21863818132451693"/>
        <n v="0.1744440886093678"/>
        <n v="0.1130285946682347"/>
        <n v="0.28591015899118744"/>
        <n v="0.2200564763639651"/>
        <n v="0.31245163356159816"/>
        <n v="0.2630388376653141"/>
        <n v="0.2869888613110904"/>
        <n v="0.29006182057131724"/>
        <n v="0.258779651030996"/>
        <n v="0.28532603431451303"/>
        <n v="0.2702580568030764"/>
        <n v="0.2970590919796273"/>
        <n v="0.24938976601557095"/>
        <n v="0.10299052582914432"/>
        <n v="0.23538125948804384"/>
        <n v="0.3078802209378392"/>
        <n v="0.27937212026226094"/>
        <n v="0.29711064443607543"/>
        <n v="0.2801350766464171"/>
        <n v="0.1931121138727184"/>
        <n v="0.30056396632164784"/>
        <n v="0.3070213628403206"/>
        <n v="0.30483762655276"/>
        <n v="0.27612135624657286"/>
        <n v="0.28122856185927747"/>
        <n v="0.25895561797665106"/>
        <n v="0.03267822123869379"/>
        <n v="0.049913405434828965"/>
        <n v="-0.03656681605314002"/>
        <n v="0.050437506780088084"/>
        <n v="-0.020626404818949975"/>
        <n v="-0.05620292259087817"/>
        <n v="-0.13441800689178224"/>
        <n v="0.058493857878335345"/>
        <n v="-0.07279322850753381"/>
        <n v="-0.05943279158338678"/>
        <n v="0.04038658191794218"/>
        <n v="0.06846426798773211"/>
        <n v="-0.023295536277925438"/>
        <n v="-0.08750356457027973"/>
        <n v="-0.05726386899645381"/>
        <n v="0.2485037710234777"/>
        <n v="-0.02063116082260481"/>
        <n v="0.2315758648988437"/>
        <n v="-0.03157862262746904"/>
        <n v="0.09135135927265686"/>
        <n v="0.27831953337462023"/>
        <n v="0.08520810751907427"/>
        <n v="0.04296864433732329"/>
        <n v="0.009983992949456755"/>
        <n v="0.012773728375444604"/>
        <n v="0.02454345363418715"/>
        <n v="0.06274640735098919"/>
        <n v="0.11105638572815946"/>
        <n v="0.12018807827152579"/>
        <n v="0.10754513514763636"/>
        <n v="0.16635803878548772"/>
        <n v="0.11480263137749301"/>
        <n v="0.16360352734098946"/>
        <n v="0.16695326246716033"/>
        <n v="0.1423493686587839"/>
        <n v="0.15532209060656454"/>
        <n v="0.10863472153728738"/>
        <n v="0.18590823614575158"/>
        <n v="0.09491804528832137"/>
        <n v="0.2061061651031179"/>
        <n v="0.1345436883871179"/>
        <n v="0.1341043239669122"/>
        <n v="0.14704584710329657"/>
        <n v="0.17219472488001167"/>
        <n v="0.14843651704376257"/>
        <n v="0.15204456671615318"/>
        <n v="0.05103371720879314"/>
        <n v="0.14388634058657992"/>
        <n v="0.17923145296648563"/>
        <n v="0.20482696744870116"/>
        <n v="0.18740847509984154"/>
        <n v="0.1705045484304353"/>
        <n v="0.13525255552199805"/>
        <n v="0.13500747425116308"/>
        <n v="0.21555072785315885"/>
        <n v="0.18896625712438686"/>
        <n v="0.1839451879254129"/>
        <n v="0.3355398514548875"/>
        <n v="0.33212061783171654"/>
        <n v="0.3378028770415852"/>
        <n v="0.360050970688113"/>
        <n v="0.33980241046931636"/>
        <n v="0.32970838944706926"/>
        <n v="0.3325891890450009"/>
        <n v="0.3462897205047962"/>
        <n v="0.32629064031057403"/>
        <n v="0.34726561550649504"/>
        <n v="0.2980048758443086"/>
        <n v="0.31425061271868115"/>
        <n v="0.34412312423911195"/>
        <n v="0.3304342758971966"/>
        <n v="0.3486686450274051"/>
        <n v="0.34445160242754086"/>
        <n v="0.3445219128514677"/>
        <n v="0.3090359301941206"/>
        <n v="0.34630530231015244"/>
        <n v="0.36272124924279187"/>
        <n v="0.36276088373755944"/>
        <n v="0.3339374672020364"/>
        <n v="0.31626119144783954"/>
        <n v="0.2906704382755837"/>
        <n v="0.34538818085568096"/>
        <n v="0.35911434127483494"/>
        <n v="0.3475169613135111"/>
        <n v="0.3677665373728962"/>
        <n v="0.3530711635086007"/>
        <n v="0.34257323491690483"/>
        <n v="0.3488876367315357"/>
        <n v="0.36911186298358994"/>
        <n v="0.34615436060980986"/>
        <n v="0.3721661615680055"/>
        <n v="0.32420146161044133"/>
        <n v="0.34466353872002925"/>
        <n v="0.3551516461354484"/>
        <n v="0.34822337241957363"/>
        <n v="0.36652808869556697"/>
        <n v="0.29136061299002225"/>
        <n v="0.35606457356583493"/>
        <n v="0.27774061669344174"/>
        <n v="0.35248869611401473"/>
        <n v="0.31667624155389656"/>
        <n v="0.32456429270048637"/>
        <n v="0.3669914510976059"/>
        <n v="0.37001630084129394"/>
        <n v="0.36980759946842917"/>
        <n v="0.34462457159979026"/>
        <n v="0.327149542933324"/>
        <n v="0.30511171544864824"/>
        <n v="0.22437346725360585"/>
        <n v="0.2044056318080168"/>
        <n v="0.23679849981841555"/>
        <n v="0.2713627404033421"/>
        <n v="0.22680887528129248"/>
        <n v="0.27522577778952284"/>
        <n v="0.25688911321725494"/>
        <n v="0.26450903469776726"/>
        <n v="0.2324573124492177"/>
        <n v="0.262203671091616"/>
        <n v="0.18030080957467354"/>
        <n v="0.08975862353308955"/>
        <n v="0.24902172942961148"/>
        <n v="0.28487364071293114"/>
        <n v="0.2578904598253088"/>
        <n v="0.31446582031877424"/>
        <n v="0.2701099582973072"/>
        <n v="0.3019968394822477"/>
        <n v="0.25608647975921034"/>
        <n v="0.1590157967320653"/>
        <n v="0.34096584874127833"/>
        <n v="0.27273753848138904"/>
        <n v="0.282973784869751"/>
        <n v="0.2771553453058906"/>
        <n v="0.2546251465791144"/>
        <n v="0.2675011404917662"/>
        <n v="0.1782858231085256"/>
        <n v="0.190299903229929"/>
        <n v="0.18335669554532064"/>
        <n v="0.14604391778276274"/>
        <n v="0.21637860276373633"/>
        <n v="0.19943054873023078"/>
        <n v="0.19260043413473615"/>
        <n v="0.19417340077593725"/>
        <n v="0.23380678375140282"/>
        <n v="0.16927646901736318"/>
        <n v="0.2185389208750811"/>
        <n v="0.2031253885596177"/>
        <n v="0.18223906987116242"/>
        <n v="0.20138437990524782"/>
        <n v="0.21216224744985815"/>
        <n v="0.19333833105745876"/>
        <n v="0.2450122882707144"/>
        <n v="0.21003105967181548"/>
        <n v="0.21074576382673524"/>
        <n v="0.22425950890237178"/>
        <n v="0.18053176598179768"/>
        <n v="0.23870789517565275"/>
        <n v="0.2210579897286343"/>
        <n v="0.26134666054192546"/>
        <n v="0.19855557122919879"/>
        <n v="0.22687693829792713"/>
        <n v="0.23065876078001926"/>
        <n v="0.1703105196530649"/>
        <n v="0.2687485948236079"/>
        <n v="0.22390127528309847"/>
        <n v="0.23225488005068515"/>
        <n v="0.1130221865893157"/>
        <n v="-0.027173366167522688"/>
        <n v="0.061227395834706426"/>
        <n v="-0.05201656254033736"/>
        <n v="-0.03735251701440058"/>
        <n v="0.00231263035958534"/>
        <n v="0.08632456282945201"/>
        <n v="0.0058762398918299485"/>
        <n v="2.830860606813319E-4"/>
        <n v="-0.08239990953051668"/>
        <n v="0.013942668872839835"/>
        <n v="-0.027635481181123675"/>
        <n v="0.042324175584166054"/>
        <n v="0.017146919996629935"/>
        <n v="0.023561349837360662"/>
        <n v="0.026665312157681437"/>
        <n v="-0.13777717840138282"/>
        <n v="0.08658375556583606"/>
        <n v="0.03621850642893772"/>
        <n v="0.15432643519234893"/>
        <n v="0.03616278369501378"/>
        <n v="0.05244579582510357"/>
        <n v="-0.05399928044051903"/>
        <n v="0.06190690859952151"/>
        <n v="0.08762281815211354"/>
        <n v="0.028425272657766152"/>
        <n v="0.04308829165338453"/>
        <n v="0.03052197086438157"/>
        <n v="-0.15109659131171915"/>
        <n v="0.18978149266890398"/>
        <n v="-0.02674686344810901"/>
        <n v="0.03073441186644383"/>
        <n v="0.09576880767227414"/>
        <n v="-0.04414064814543661"/>
        <n v="0.02178067602636567"/>
        <n v="0.029704788715167442"/>
        <n v="-0.16142891524463002"/>
        <n v="0.19259165702432027"/>
        <n v="-0.11385768014097936"/>
        <n v="0.1507457739633701"/>
        <n v="-0.11512301565408727"/>
        <n v="0.15062275070561199"/>
        <n v="-0.10242702027891736"/>
        <n v="-0.027036810467968662"/>
        <n v="0.01737802266840237"/>
        <n v="0.02095827310165611"/>
        <n v="0.1805764899231138"/>
        <n v="0.002169908132218317"/>
        <n v="-0.06328411110614443"/>
        <n v="-0.10649047959301663"/>
        <n v="-0.11439905683550482"/>
        <n v="0.20200463507596103"/>
        <n v="0.19483278088349118"/>
        <n v="0.2056919458210876"/>
        <n v="0.1932876137995835"/>
        <n v="0.19838352438467974"/>
        <n v="0.16723305950959153"/>
        <n v="0.2194424297077803"/>
        <n v="0.21031449079109246"/>
        <n v="0.21115617961033192"/>
        <n v="0.19370836773765146"/>
        <n v="0.20078185265975973"/>
        <n v="0.19069069990735268"/>
        <n v="0.19140401153842912"/>
        <n v="0.07742302936719668"/>
        <n v="0.2157146730238424"/>
        <n v="0.13265699796788563"/>
        <n v="0.1913077028567462"/>
        <n v="0.17579197795215265"/>
        <n v="0.027537266109455522"/>
        <n v="0.18579591456036762"/>
        <n v="0.24885450061101516"/>
        <n v="0.23579998956930914"/>
        <n v="0.17710340190835783"/>
        <n v="0.19386876706352962"/>
        <n v="0.17785988976896622"/>
        <n v="0.35680579019863573"/>
        <n v="0.3521654621025345"/>
        <n v="0.22416602830715604"/>
        <n v="0.2009711760867801"/>
        <n v="0.21879717225549272"/>
        <n v="0.35210228243487657"/>
        <n v="0.3551283097346315"/>
        <n v="0.35044777736699523"/>
        <n v="0.3464956398200945"/>
        <n v="0.3566207926758653"/>
        <n v="0.3537809385316624"/>
        <n v="0.33907199421313217"/>
        <n v="0.36682601405055876"/>
        <n v="0.3564172034142332"/>
        <n v="0.3605283005438471"/>
        <n v="0.3287200549589132"/>
        <n v="0.3498907175011474"/>
        <n v="0.36498823743310704"/>
        <n v="0.3486192710477507"/>
        <n v="0.36050029030397485"/>
        <n v="0.3680163655777087"/>
        <n v="0.3452001636277362"/>
        <n v="0.3055787117858669"/>
        <n v="0.3607008906725817"/>
        <n v="0.36919122033921836"/>
        <n v="0.35640987543868613"/>
        <n v="0.33828797024962265"/>
        <n v="0.3195539704542039"/>
        <n v="0.29853342326159216"/>
        <n v="0.34180308411185323"/>
        <n v="0.346105779326474"/>
        <n v="0.34506984364726995"/>
        <n v="0.3415366753092381"/>
        <n v="0.3491372662643709"/>
        <n v="0.3394871079411646"/>
        <n v="0.36303363580161363"/>
        <n v="0.3592290119436111"/>
        <n v="0.3609008971583826"/>
        <n v="0.3229672435499037"/>
        <n v="0.3461560743450802"/>
        <n v="0.36404673543114957"/>
        <n v="0.35858092227499727"/>
        <n v="0.31419103939215176"/>
        <n v="0.36536551503196035"/>
        <n v="0.30379091322940044"/>
        <n v="0.34773094297703366"/>
        <n v="0.2954470041875345"/>
        <n v="0.3364281095814993"/>
        <n v="0.3571989431095681"/>
        <n v="0.36956676697833124"/>
        <n v="0.3535372922635633"/>
        <n v="0.3375687589701425"/>
        <n v="0.32143304500619313"/>
        <n v="0.29054134460845266"/>
        <n v="0.014160276973376958"/>
        <n v="0.03884355161763662"/>
        <n v="0.31082867715358187"/>
        <n v="0.29404492793688286"/>
        <n v="0.33158887747373206"/>
        <n v="0.0435141384700183"/>
        <n v="-0.039750624572885834"/>
        <n v="0.118426714845533"/>
        <n v="-0.00765533893881974"/>
        <n v="0.024872872444055765"/>
        <n v="0.018363615141021573"/>
        <n v="0.07657293807210702"/>
        <n v="-0.13254431743252715"/>
        <n v="-0.05140305805071007"/>
        <n v="0.11276201657010831"/>
        <n v="0.10486226992632398"/>
        <n v="0.019471953455063747"/>
        <n v="0.079375407738818"/>
        <n v="0.028214056965019753"/>
        <n v="0.08081066609169153"/>
        <n v="0.11607808901946753"/>
        <n v="0.1240450441277442"/>
        <n v="0.142022658982385"/>
        <n v="0.09969515514974382"/>
        <n v="-0.27190275825673055"/>
        <n v="0.06067827634023765"/>
        <n v="0.11907017096769235"/>
        <n v="0.15592704443686542"/>
        <n v="-0.1898683407879165"/>
        <n v="0.013244667600256724"/>
        <n v="-0.012651875688467809"/>
        <n v="-0.05530105336943311"/>
        <n v="0.09575786098203369"/>
        <n v="0.1050182581120693"/>
        <n v="0.09878503606850364"/>
        <n v="0.11527933068562683"/>
        <n v="0.07554138295829561"/>
        <n v="0.14787239774318925"/>
        <n v="0.1466876353935632"/>
        <n v="0.11893937699324438"/>
        <n v="0.10633260337085594"/>
        <n v="0.13060636581415933"/>
        <n v="0.10390434503974418"/>
        <n v="0.13585845319252055"/>
        <n v="0.17485127848117898"/>
        <n v="0.2965765196903882"/>
        <n v="0.18117806711486678"/>
        <n v="0.2829065338490445"/>
        <n v="0.16725132293553094"/>
        <n v="0.2988581792780165"/>
        <n v="0.28746064110083014"/>
        <n v="0.2929079610329718"/>
        <n v="0.27693307045843996"/>
        <n v="0.12403919171144201"/>
        <n v="0.06486748476164558"/>
        <n v="0.058012333542183464"/>
        <n v="-0.0019929327005708004"/>
        <n v="0.24233843749382247"/>
        <n v="0.007066614398038789"/>
        <n v="0.03940726293143366"/>
        <n v="0.04244404660285816"/>
        <n v="0.12059795101411423"/>
        <n v="0.20080671328683095"/>
        <n v="0.17242936170413953"/>
        <n v="0.18613641493265018"/>
        <n v="0.21416268707168953"/>
        <n v="0.18845297110724893"/>
        <n v="0.18955595429256752"/>
        <n v="0.17882236541933694"/>
        <n v="0.18001334429124866"/>
        <n v="0.35148277526807137"/>
        <n v="0.2971240222324584"/>
        <n v="0.2836968035708165"/>
        <n v="0.35779571839202007"/>
        <n v="0.3602338623605634"/>
        <n v="0.3357836211353037"/>
        <n v="0.3281984462185261"/>
        <n v="0.36778658636148753"/>
        <n v="0.309204555302254"/>
        <n v="0.3210099585324226"/>
        <n v="0.36904928838626166"/>
        <n v="0.27442433309354025"/>
        <n v="0.3717008201362689"/>
        <n v="0.3628445565981884"/>
        <n v="0.34062866607355624"/>
        <n v="0.2577652536944843"/>
        <n v="0.13873514862776407"/>
        <n v="0.2914721002363389"/>
        <n v="0.26477637088856254"/>
        <n v="0.29667606934596186"/>
        <n v="0.25209026589272004"/>
        <n v="0.23156780160347465"/>
        <n v="0.2026193264427982"/>
        <n v="0.20600610940474284"/>
        <n v="0.16824355822411194"/>
        <n v="0.18714230558743278"/>
        <n v="0.18351088818908942"/>
        <n v="0.20161397413670112"/>
        <n v="0.21633361939974677"/>
        <n v="0.19322065288086246"/>
        <n v="0.16546848378355272"/>
        <n v="0.234630025162935"/>
        <n v="0.03703431832522162"/>
        <n v="0.09081090892693483"/>
        <n v="-0.013645540359097773"/>
        <n v="0.00540065663287367"/>
        <n v="-8.181269184277479E-4"/>
        <n v="-0.04104876006407862"/>
        <n v="0.022242450273597614"/>
        <n v="0.09412118002609773"/>
        <n v="0.05784424682449484"/>
        <n v="0.11080783954293486"/>
        <n v="-0.04725661311874988"/>
        <n v="0.1226023871392156"/>
        <n v="0.07440361531192084"/>
        <n v="-0.05237448437568146"/>
        <n v="0.058135854635775336"/>
        <n v="0.18006395257836064"/>
        <n v="0.16236129786588752"/>
        <n v="0.21253775516510062"/>
        <n v="0.19977262388460626"/>
        <n v="0.15848290287444822"/>
        <n v="0.221678676372493"/>
        <n v="0.20779680868929276"/>
        <n v="0.19668919525137266"/>
        <n v="0.21911898137587418"/>
        <n v="0.3581019273166338"/>
        <n v="0.2979467427045611"/>
        <n v="0.32350666287380053"/>
        <n v="0.3611475441921325"/>
        <n v="0.38518459602715827"/>
        <n v="0.3445309042629327"/>
        <n v="0.3307507348997344"/>
        <n v="0.3461096177816221"/>
        <n v="0.29629195415712023"/>
        <n v="0.32163249928089943"/>
        <n v="0.3568371427385365"/>
        <n v="0.292457904001319"/>
        <n v="0.38195190809305773"/>
        <n v="0.3397026449366995"/>
        <n v="0.32853813404719506"/>
        <n v="0.28729289420467513"/>
        <n v="0.07032158779684619"/>
        <n v="0.08293914368661262"/>
        <n v="-0.30763071525665553"/>
        <n v="-0.012811791588314943"/>
        <n v="0.05375381526758786"/>
        <n v="-0.032092208497363314"/>
        <n v="0.0477707393890531"/>
        <n v="0.12944244540785682"/>
        <n v="0.08292424047589696"/>
        <n v="0.09075125178880525"/>
        <n v="0.05575802852621228"/>
        <n v="0.13172156417815511"/>
        <n v="0.15691979933520517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Sheet2" cacheId="0" dataCaption="" compact="0" compactData="0">
  <location ref="A3:C4" firstHeaderRow="0" firstDataRow="2" firstDataCol="0"/>
  <pivotFields>
    <pivotField name="Дата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  <pivotField name="Территория" axis="axisRow" compact="0" outline="0" multipleItemSelectionAllowed="1" showAll="0" sortType="ascending">
      <items>
        <item x="7"/>
        <item x="2"/>
        <item x="8"/>
        <item x="1"/>
        <item x="11"/>
        <item x="13"/>
        <item x="12"/>
        <item x="4"/>
        <item x="14"/>
        <item x="9"/>
        <item x="10"/>
        <item x="0"/>
        <item x="6"/>
        <item x="5"/>
        <item x="3"/>
        <item x="16"/>
        <item x="15"/>
        <item x="17"/>
        <item t="default"/>
      </items>
    </pivotField>
    <pivotField name="Товарооборот, шт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t="default"/>
      </items>
    </pivotField>
    <pivotField name="Товарооборот, руб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t="default"/>
      </items>
    </pivotField>
    <pivotField name="Товарооборот в себестоимости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t="default"/>
      </items>
    </pivotField>
    <pivotField name="Потери, руб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t="default"/>
      </items>
    </pivotField>
    <pivotField name="Количество складов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Количество заказов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t="default"/>
      </items>
    </pivotField>
    <pivotField name="Количество клиентов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t="default"/>
      </items>
    </pivotField>
    <pivotField name="Concat od data and territo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t="default"/>
      </items>
    </pivotField>
    <pivotField name="Weeknum" axis="axisRow" compact="0" outline="0" multipleItemSelectionAllowed="1" showAll="0" sortType="ascending">
      <items>
        <item x="4"/>
        <item x="3"/>
        <item x="1"/>
        <item x="2"/>
        <item x="0"/>
        <item x="5"/>
        <item t="default"/>
      </items>
    </pivotField>
  </pivotFields>
  <rowFields>
    <field x="10"/>
    <field x="1"/>
  </rowFields>
  <dataFields>
    <dataField name="Sum of Товарооборот, руб" fld="3" baseField="0"/>
  </dataFields>
</pivotTableDefinition>
</file>

<file path=xl/pivotTables/pivotTable2.xml><?xml version="1.0" encoding="utf-8"?>
<pivotTableDefinition xmlns="http://schemas.openxmlformats.org/spreadsheetml/2006/main" name="Sheet2 2" cacheId="0" dataCaption="" compact="0" compactData="0">
  <location ref="F3:G22" firstHeaderRow="0" firstDataRow="1" firstDataCol="0"/>
  <pivotFields>
    <pivotField name="Дата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  <pivotField name="Территория" axis="axisRow" compact="0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Товарооборот, шт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t="default"/>
      </items>
    </pivotField>
    <pivotField name="Товарооборот, руб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t="default"/>
      </items>
    </pivotField>
    <pivotField name="Товарооборот в себестоимости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t="default"/>
      </items>
    </pivotField>
    <pivotField name="Потери, руб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t="default"/>
      </items>
    </pivotField>
    <pivotField name="Количество складов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Количество заказов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t="default"/>
      </items>
    </pivotField>
    <pivotField name="Количество клиентов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t="default"/>
      </items>
    </pivotField>
    <pivotField name="Concat od data and territo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t="default"/>
      </items>
    </pivotField>
    <pivotField name="Weeknum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</pivotFields>
  <rowFields>
    <field x="1"/>
  </rowFields>
  <dataFields>
    <dataField name="Sum of Товарооборот, руб" fld="3" baseField="0"/>
  </dataFields>
</pivotTableDefinition>
</file>

<file path=xl/pivotTables/pivotTable3.xml><?xml version="1.0" encoding="utf-8"?>
<pivotTableDefinition xmlns="http://schemas.openxmlformats.org/spreadsheetml/2006/main" name="Sheet2 3" cacheId="0" dataCaption="" compact="0" compactData="0">
  <location ref="J3:M5" firstHeaderRow="0" firstDataRow="3" firstDataCol="0"/>
  <pivotFields>
    <pivotField name="Дата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  <pivotField name="Территория" axis="axisRow" compact="0" outline="0" multipleItemSelectionAllowed="1" showAll="0" sortType="ascending">
      <items>
        <item x="7"/>
        <item x="2"/>
        <item x="8"/>
        <item x="1"/>
        <item x="11"/>
        <item x="13"/>
        <item x="12"/>
        <item x="4"/>
        <item x="14"/>
        <item x="9"/>
        <item x="10"/>
        <item x="0"/>
        <item x="6"/>
        <item x="5"/>
        <item x="3"/>
        <item x="16"/>
        <item x="15"/>
        <item x="17"/>
        <item t="default"/>
      </items>
    </pivotField>
    <pivotField name="Товарооборот, шт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t="default"/>
      </items>
    </pivotField>
    <pivotField name="Товарооборот, руб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t="default"/>
      </items>
    </pivotField>
    <pivotField name="Товарооборот в себестоимости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t="default"/>
      </items>
    </pivotField>
    <pivotField name="Потери, руб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t="default"/>
      </items>
    </pivotField>
    <pivotField name="Количество складов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Количество заказов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t="default"/>
      </items>
    </pivotField>
    <pivotField name="Количество клиентов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t="default"/>
      </items>
    </pivotField>
    <pivotField name="Concat od data and territo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t="default"/>
      </items>
    </pivotField>
    <pivotField name="Weeknum" axis="axisRow" compact="0" outline="0" multipleItemSelectionAllowed="1" showAll="0" sortType="ascending">
      <items>
        <item h="1" sd="0" x="4"/>
        <item h="1" sd="0" x="3"/>
        <item h="1" sd="0" x="1"/>
        <item h="1" sd="0" x="2"/>
        <item h="1" sd="0" x="0"/>
        <item x="5"/>
        <item t="default"/>
      </items>
    </pivotField>
  </pivotFields>
  <rowFields>
    <field x="10"/>
    <field x="1"/>
  </rowFields>
  <colFields>
    <field x="-2"/>
  </colFields>
  <dataFields>
    <dataField name="Sum of Товарооборот, руб" fld="3" baseField="0"/>
    <dataField name="Sum of Количество складов" fld="6" baseField="0"/>
  </dataFields>
</pivotTableDefinition>
</file>

<file path=xl/pivotTables/pivotTable4.xml><?xml version="1.0" encoding="utf-8"?>
<pivotTableDefinition xmlns="http://schemas.openxmlformats.org/spreadsheetml/2006/main" name="Sheet4" cacheId="1" dataCaption="" compact="0" compactData="0">
  <location ref="A3:B22" firstHeaderRow="0" firstDataRow="1" firstDataCol="0"/>
  <pivotFields>
    <pivotField name="Дата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  <pivotField name="Территория" axis="axisRow" compact="0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Товарооборот, шт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t="default"/>
      </items>
    </pivotField>
    <pivotField name="Товарооборот, руб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t="default"/>
      </items>
    </pivotField>
    <pivotField name="Товарооборот в себестоимости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t="default"/>
      </items>
    </pivotField>
    <pivotField name="Потери, руб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t="default"/>
      </items>
    </pivotField>
    <pivotField name="Количество складов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Количество заказов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t="default"/>
      </items>
    </pivotField>
    <pivotField name="Количество клиентов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t="default"/>
      </items>
    </pivotField>
    <pivotField name="Concat od data and territo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t="default"/>
      </items>
    </pivotField>
    <pivotField name="Weeknum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Наценка" dataField="1" compact="0" numFmtId="1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t="default"/>
      </items>
    </pivotField>
    <pivotField name="Доходность" compact="0" numFmtId="1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t="default"/>
      </items>
    </pivotField>
  </pivotFields>
  <rowFields>
    <field x="1"/>
  </rowFields>
  <dataFields>
    <dataField name="Sum of Наценка" fld="11" baseField="0"/>
  </dataFields>
</pivotTableDefinition>
</file>

<file path=xl/pivotTables/pivotTable5.xml><?xml version="1.0" encoding="utf-8"?>
<pivotTableDefinition xmlns="http://schemas.openxmlformats.org/spreadsheetml/2006/main" name="Sheet4 2" cacheId="1" dataCaption="" compact="0" compactData="0">
  <location ref="E3:F22" firstHeaderRow="0" firstDataRow="1" firstDataCol="0"/>
  <pivotFields>
    <pivotField name="Дата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  <pivotField name="Территория" axis="axisRow" compact="0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Товарооборот, шт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t="default"/>
      </items>
    </pivotField>
    <pivotField name="Товарооборот, руб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t="default"/>
      </items>
    </pivotField>
    <pivotField name="Товарооборот в себестоимости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t="default"/>
      </items>
    </pivotField>
    <pivotField name="Потери, руб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t="default"/>
      </items>
    </pivotField>
    <pivotField name="Количество складов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Количество заказов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t="default"/>
      </items>
    </pivotField>
    <pivotField name="Количество клиентов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t="default"/>
      </items>
    </pivotField>
    <pivotField name="Concat od data and territo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t="default"/>
      </items>
    </pivotField>
    <pivotField name="Weeknum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Наценка" compact="0" numFmtId="1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t="default"/>
      </items>
    </pivotField>
    <pivotField name="Доходность" dataField="1" compact="0" numFmtId="1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t="default"/>
      </items>
    </pivotField>
  </pivotFields>
  <rowFields>
    <field x="1"/>
  </rowFields>
  <dataFields>
    <dataField name="Sum of Доходность" fld="12" baseField="0"/>
  </dataFields>
</pivotTableDefinition>
</file>

<file path=xl/pivotTables/pivotTable6.xml><?xml version="1.0" encoding="utf-8"?>
<pivotTableDefinition xmlns="http://schemas.openxmlformats.org/spreadsheetml/2006/main" name="Sheet4 3" cacheId="1" dataCaption="" compact="0" compactData="0">
  <location ref="H3:K102" firstHeaderRow="0" firstDataRow="3" firstDataCol="0"/>
  <pivotFields>
    <pivotField name="Дата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  <pivotField name="Территория" axis="axisRow" compact="0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  <autoSortScope>
        <pivotArea>
          <references>
            <reference field="4294967294">
              <x v="1"/>
            </reference>
          </references>
        </pivotArea>
      </autoSortScope>
    </pivotField>
    <pivotField name="Товарооборот, шт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t="default"/>
      </items>
    </pivotField>
    <pivotField name="Товарооборот, руб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t="default"/>
      </items>
    </pivotField>
    <pivotField name="Товарооборот в себестоимости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t="default"/>
      </items>
    </pivotField>
    <pivotField name="Потери, руб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t="default"/>
      </items>
    </pivotField>
    <pivotField name="Количество складов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Количество заказов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t="default"/>
      </items>
    </pivotField>
    <pivotField name="Количество клиентов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t="default"/>
      </items>
    </pivotField>
    <pivotField name="Concat od data and territo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t="default"/>
      </items>
    </pivotField>
    <pivotField name="Weeknum" axis="axisRow" compact="0" outline="0" multipleItemSelectionAllowed="1" showAll="0" sortType="ascending">
      <items>
        <item x="4"/>
        <item x="3"/>
        <item x="1"/>
        <item x="2"/>
        <item x="0"/>
        <item x="5"/>
        <item t="default"/>
      </items>
    </pivotField>
    <pivotField name="Наценка" compact="0" numFmtId="1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t="default"/>
      </items>
    </pivotField>
    <pivotField name="Доходность" dataField="1" compact="0" numFmtId="1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t="default"/>
      </items>
    </pivotField>
  </pivotFields>
  <rowFields>
    <field x="10"/>
    <field x="1"/>
  </rowFields>
  <colFields>
    <field x="-2"/>
  </colFields>
  <dataFields>
    <dataField name="Sum of Товарооборот, руб" fld="3" baseField="0"/>
    <dataField name="Sum of Доходность" fld="12" baseField="0"/>
  </dataFields>
</pivotTableDefinition>
</file>

<file path=xl/pivotTables/pivotTable7.xml><?xml version="1.0" encoding="utf-8"?>
<pivotTableDefinition xmlns="http://schemas.openxmlformats.org/spreadsheetml/2006/main" name="Sheet4 4" cacheId="1" dataCaption="" compact="0" compactData="0">
  <location ref="AC3:AE102" firstHeaderRow="0" firstDataRow="2" firstDataCol="0"/>
  <pivotFields>
    <pivotField name="Дата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  <pivotField name="Территория" axis="axisRow" compact="0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Товарооборот, шт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t="default"/>
      </items>
    </pivotField>
    <pivotField name="Товарооборот, руб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t="default"/>
      </items>
    </pivotField>
    <pivotField name="Товарооборот в себестоимости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t="default"/>
      </items>
    </pivotField>
    <pivotField name="Потери, руб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t="default"/>
      </items>
    </pivotField>
    <pivotField name="Количество складов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Количество заказов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t="default"/>
      </items>
    </pivotField>
    <pivotField name="Количество клиентов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t="default"/>
      </items>
    </pivotField>
    <pivotField name="Concat od data and territo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t="default"/>
      </items>
    </pivotField>
    <pivotField name="Weeknum" axis="axisRow" compact="0" outline="0" multipleItemSelectionAllowed="1" showAll="0" sortType="ascending">
      <items>
        <item x="4"/>
        <item x="3"/>
        <item x="1"/>
        <item x="2"/>
        <item x="0"/>
        <item x="5"/>
        <item t="default"/>
      </items>
    </pivotField>
    <pivotField name="Наценка" compact="0" numFmtId="1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t="default"/>
      </items>
    </pivotField>
    <pivotField name="Доходность" dataField="1" compact="0" numFmtId="1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t="default"/>
      </items>
    </pivotField>
  </pivotFields>
  <rowFields>
    <field x="10"/>
    <field x="1"/>
  </rowFields>
  <dataFields>
    <dataField name="Sum of Доходность" fld="12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pivotTable" Target="../pivotTables/pivotTable3.xml"/><Relationship Id="rId4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4.xml"/><Relationship Id="rId2" Type="http://schemas.openxmlformats.org/officeDocument/2006/relationships/pivotTable" Target="../pivotTables/pivotTable5.xml"/><Relationship Id="rId3" Type="http://schemas.openxmlformats.org/officeDocument/2006/relationships/pivotTable" Target="../pivotTables/pivotTable6.xml"/><Relationship Id="rId4" Type="http://schemas.openxmlformats.org/officeDocument/2006/relationships/pivotTable" Target="../pivotTables/pivotTable7.xml"/><Relationship Id="rId5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43"/>
    <col customWidth="1" min="2" max="9" width="22.0"/>
    <col customWidth="1" min="10" max="26" width="8.71"/>
  </cols>
  <sheetData>
    <row r="1" ht="14.2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 t="s">
        <v>6</v>
      </c>
      <c r="H1" s="4" t="s">
        <v>7</v>
      </c>
      <c r="I1" s="4" t="s">
        <v>8</v>
      </c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14.25" customHeight="1">
      <c r="A2" s="6">
        <v>43982.0</v>
      </c>
      <c r="B2" s="7" t="s">
        <v>9</v>
      </c>
      <c r="C2" s="8">
        <v>7944.0</v>
      </c>
      <c r="D2" s="8">
        <v>623971.5</v>
      </c>
      <c r="E2" s="8">
        <v>565363.016</v>
      </c>
      <c r="F2" s="9">
        <v>64235.45692307692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ht="14.25" customHeight="1">
      <c r="A3" s="11">
        <v>43981.0</v>
      </c>
      <c r="B3" s="12" t="s">
        <v>9</v>
      </c>
      <c r="C3" s="13">
        <v>10029.0</v>
      </c>
      <c r="D3" s="13">
        <v>787101.0</v>
      </c>
      <c r="E3" s="13">
        <v>707654.6309999999</v>
      </c>
      <c r="F3" s="14">
        <v>112379.26539999999</v>
      </c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ht="14.25" customHeight="1">
      <c r="A4" s="6">
        <v>43979.0</v>
      </c>
      <c r="B4" s="7" t="s">
        <v>9</v>
      </c>
      <c r="C4" s="8">
        <v>8536.5</v>
      </c>
      <c r="D4" s="8">
        <v>643944.0</v>
      </c>
      <c r="E4" s="8">
        <v>640961.693</v>
      </c>
      <c r="F4" s="9">
        <v>61475.592307692306</v>
      </c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ht="14.25" customHeight="1">
      <c r="A5" s="11">
        <v>43967.0</v>
      </c>
      <c r="B5" s="12" t="s">
        <v>10</v>
      </c>
      <c r="C5" s="13">
        <v>38947.5</v>
      </c>
      <c r="D5" s="13">
        <v>3395892.0</v>
      </c>
      <c r="E5" s="13">
        <v>2740255.211</v>
      </c>
      <c r="F5" s="14">
        <v>294361.0811230769</v>
      </c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ht="14.25" customHeight="1">
      <c r="A6" s="6">
        <v>43970.0</v>
      </c>
      <c r="B6" s="7" t="s">
        <v>10</v>
      </c>
      <c r="C6" s="8">
        <v>31842.0</v>
      </c>
      <c r="D6" s="8">
        <v>2771116.5</v>
      </c>
      <c r="E6" s="8">
        <v>2269371.4459999995</v>
      </c>
      <c r="F6" s="9">
        <v>328803.8461538461</v>
      </c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ht="14.25" customHeight="1">
      <c r="A7" s="11">
        <v>43968.0</v>
      </c>
      <c r="B7" s="12" t="s">
        <v>10</v>
      </c>
      <c r="C7" s="13">
        <v>32023.5</v>
      </c>
      <c r="D7" s="13">
        <v>2882458.5</v>
      </c>
      <c r="E7" s="13">
        <v>2290967.039</v>
      </c>
      <c r="F7" s="14">
        <v>246817.75113846152</v>
      </c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ht="14.25" customHeight="1">
      <c r="A8" s="6">
        <v>43960.0</v>
      </c>
      <c r="B8" s="7" t="s">
        <v>10</v>
      </c>
      <c r="C8" s="8">
        <v>31147.5</v>
      </c>
      <c r="D8" s="8">
        <v>2831019.0</v>
      </c>
      <c r="E8" s="8">
        <v>2261296.276</v>
      </c>
      <c r="F8" s="9">
        <v>225845.0</v>
      </c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ht="14.25" customHeight="1">
      <c r="A9" s="11">
        <v>43955.0</v>
      </c>
      <c r="B9" s="12" t="s">
        <v>10</v>
      </c>
      <c r="C9" s="13">
        <v>25566.0</v>
      </c>
      <c r="D9" s="13">
        <v>2372310.0</v>
      </c>
      <c r="E9" s="13">
        <v>1875929.923</v>
      </c>
      <c r="F9" s="14">
        <v>280340.1657</v>
      </c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ht="14.25" customHeight="1">
      <c r="A10" s="6">
        <v>43950.0</v>
      </c>
      <c r="B10" s="7" t="s">
        <v>10</v>
      </c>
      <c r="C10" s="8">
        <v>29319.0</v>
      </c>
      <c r="D10" s="8">
        <v>2623480.5</v>
      </c>
      <c r="E10" s="8">
        <v>2115481.9889999996</v>
      </c>
      <c r="F10" s="9">
        <v>139204.6</v>
      </c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ht="14.25" customHeight="1">
      <c r="A11" s="11">
        <v>43953.0</v>
      </c>
      <c r="B11" s="12" t="s">
        <v>10</v>
      </c>
      <c r="C11" s="13">
        <v>29031.0</v>
      </c>
      <c r="D11" s="13">
        <v>2711247.0</v>
      </c>
      <c r="E11" s="13">
        <v>2165434.925</v>
      </c>
      <c r="F11" s="14">
        <v>185484.16923076924</v>
      </c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ht="14.25" customHeight="1">
      <c r="A12" s="6">
        <v>43977.0</v>
      </c>
      <c r="B12" s="7" t="s">
        <v>10</v>
      </c>
      <c r="C12" s="8">
        <v>33423.0</v>
      </c>
      <c r="D12" s="8">
        <v>2970330.0</v>
      </c>
      <c r="E12" s="8">
        <v>2395998.377</v>
      </c>
      <c r="F12" s="9">
        <v>259067.63954615386</v>
      </c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ht="14.25" customHeight="1">
      <c r="A13" s="11">
        <v>43952.0</v>
      </c>
      <c r="B13" s="12" t="s">
        <v>10</v>
      </c>
      <c r="C13" s="13">
        <v>32487.0</v>
      </c>
      <c r="D13" s="13">
        <v>3031254.0</v>
      </c>
      <c r="E13" s="13">
        <v>2397503.37</v>
      </c>
      <c r="F13" s="14">
        <v>232079.8475076923</v>
      </c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ht="14.25" customHeight="1">
      <c r="A14" s="6">
        <v>43963.0</v>
      </c>
      <c r="B14" s="7" t="s">
        <v>10</v>
      </c>
      <c r="C14" s="8">
        <v>28219.5</v>
      </c>
      <c r="D14" s="8">
        <v>2595778.5</v>
      </c>
      <c r="E14" s="8">
        <v>2050101.9780000001</v>
      </c>
      <c r="F14" s="9">
        <v>309760.3357307692</v>
      </c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ht="14.25" customHeight="1">
      <c r="A15" s="11">
        <v>43972.0</v>
      </c>
      <c r="B15" s="12" t="s">
        <v>10</v>
      </c>
      <c r="C15" s="13">
        <v>31272.0</v>
      </c>
      <c r="D15" s="13">
        <v>2744382.0</v>
      </c>
      <c r="E15" s="13">
        <v>2257728.2139999997</v>
      </c>
      <c r="F15" s="14">
        <v>301623.7923076923</v>
      </c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ht="14.25" customHeight="1">
      <c r="A16" s="6">
        <v>43971.0</v>
      </c>
      <c r="B16" s="7" t="s">
        <v>10</v>
      </c>
      <c r="C16" s="8">
        <v>34077.0</v>
      </c>
      <c r="D16" s="8">
        <v>2929330.5</v>
      </c>
      <c r="E16" s="8">
        <v>2389543.528</v>
      </c>
      <c r="F16" s="9">
        <v>459604.9079615384</v>
      </c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ht="14.25" customHeight="1">
      <c r="A17" s="11">
        <v>43956.0</v>
      </c>
      <c r="B17" s="12" t="s">
        <v>10</v>
      </c>
      <c r="C17" s="13">
        <v>31566.0</v>
      </c>
      <c r="D17" s="13">
        <v>2906763.0</v>
      </c>
      <c r="E17" s="13">
        <v>2323003.267</v>
      </c>
      <c r="F17" s="14">
        <v>287619.52953846153</v>
      </c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ht="14.25" customHeight="1">
      <c r="A18" s="6">
        <v>43949.0</v>
      </c>
      <c r="B18" s="7" t="s">
        <v>10</v>
      </c>
      <c r="C18" s="8">
        <v>26940.0</v>
      </c>
      <c r="D18" s="8">
        <v>2411587.5</v>
      </c>
      <c r="E18" s="8">
        <v>1931011.4870000002</v>
      </c>
      <c r="F18" s="9">
        <v>149032.79178461537</v>
      </c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ht="14.25" customHeight="1">
      <c r="A19" s="11">
        <v>43964.0</v>
      </c>
      <c r="B19" s="12" t="s">
        <v>10</v>
      </c>
      <c r="C19" s="13">
        <v>29241.0</v>
      </c>
      <c r="D19" s="13">
        <v>2629782.0</v>
      </c>
      <c r="E19" s="13">
        <v>2071714.724</v>
      </c>
      <c r="F19" s="14">
        <v>361201.8010384615</v>
      </c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ht="14.25" customHeight="1">
      <c r="A20" s="6">
        <v>43954.0</v>
      </c>
      <c r="B20" s="7" t="s">
        <v>10</v>
      </c>
      <c r="C20" s="8">
        <v>26082.0</v>
      </c>
      <c r="D20" s="8">
        <v>2434914.0</v>
      </c>
      <c r="E20" s="8">
        <v>1925475.1139999998</v>
      </c>
      <c r="F20" s="9">
        <v>247646.60936153846</v>
      </c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ht="14.25" customHeight="1">
      <c r="A21" s="11">
        <v>43957.0</v>
      </c>
      <c r="B21" s="12" t="s">
        <v>10</v>
      </c>
      <c r="C21" s="13">
        <v>32511.0</v>
      </c>
      <c r="D21" s="13">
        <v>2938623.0</v>
      </c>
      <c r="E21" s="13">
        <v>2406562.0579999997</v>
      </c>
      <c r="F21" s="14">
        <v>306098.4769230769</v>
      </c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ht="14.25" customHeight="1">
      <c r="A22" s="6">
        <v>43974.0</v>
      </c>
      <c r="B22" s="7" t="s">
        <v>10</v>
      </c>
      <c r="C22" s="8">
        <v>42703.5</v>
      </c>
      <c r="D22" s="8">
        <v>3628726.5</v>
      </c>
      <c r="E22" s="8">
        <v>3056063.735</v>
      </c>
      <c r="F22" s="9">
        <v>223670.01693846151</v>
      </c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ht="14.25" customHeight="1">
      <c r="A23" s="11">
        <v>43976.0</v>
      </c>
      <c r="B23" s="12" t="s">
        <v>10</v>
      </c>
      <c r="C23" s="13">
        <v>35592.0</v>
      </c>
      <c r="D23" s="13">
        <v>3176580.0</v>
      </c>
      <c r="E23" s="13">
        <v>2540760.0409999997</v>
      </c>
      <c r="F23" s="14">
        <v>351098.05384615384</v>
      </c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ht="14.25" customHeight="1">
      <c r="A24" s="6">
        <v>43951.0</v>
      </c>
      <c r="B24" s="7" t="s">
        <v>10</v>
      </c>
      <c r="C24" s="8">
        <v>30445.5</v>
      </c>
      <c r="D24" s="8">
        <v>2817196.5</v>
      </c>
      <c r="E24" s="8">
        <v>2244503.1999999997</v>
      </c>
      <c r="F24" s="9">
        <v>203231.46096923074</v>
      </c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ht="14.25" customHeight="1">
      <c r="A25" s="11">
        <v>43961.0</v>
      </c>
      <c r="B25" s="12" t="s">
        <v>10</v>
      </c>
      <c r="C25" s="13">
        <v>36619.5</v>
      </c>
      <c r="D25" s="13">
        <v>3312967.5</v>
      </c>
      <c r="E25" s="13">
        <v>2647972.343</v>
      </c>
      <c r="F25" s="14">
        <v>371661.6538461539</v>
      </c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ht="14.25" customHeight="1">
      <c r="A26" s="6">
        <v>43959.0</v>
      </c>
      <c r="B26" s="7" t="s">
        <v>10</v>
      </c>
      <c r="C26" s="8">
        <v>29409.0</v>
      </c>
      <c r="D26" s="8">
        <v>2645160.0</v>
      </c>
      <c r="E26" s="8">
        <v>2133443.3049999997</v>
      </c>
      <c r="F26" s="9">
        <v>355537.44449230767</v>
      </c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ht="14.25" customHeight="1">
      <c r="A27" s="11">
        <v>43958.0</v>
      </c>
      <c r="B27" s="12" t="s">
        <v>10</v>
      </c>
      <c r="C27" s="13">
        <v>27018.0</v>
      </c>
      <c r="D27" s="13">
        <v>2472213.0</v>
      </c>
      <c r="E27" s="13">
        <v>2000889.9870000002</v>
      </c>
      <c r="F27" s="14">
        <v>283287.8692307692</v>
      </c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ht="14.25" customHeight="1">
      <c r="A28" s="6">
        <v>43975.0</v>
      </c>
      <c r="B28" s="7" t="s">
        <v>10</v>
      </c>
      <c r="C28" s="8">
        <v>34303.5</v>
      </c>
      <c r="D28" s="8">
        <v>2924746.5</v>
      </c>
      <c r="E28" s="8">
        <v>2399312.935</v>
      </c>
      <c r="F28" s="9">
        <v>282325.24615384615</v>
      </c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ht="14.25" customHeight="1">
      <c r="A29" s="11">
        <v>43982.0</v>
      </c>
      <c r="B29" s="12" t="s">
        <v>10</v>
      </c>
      <c r="C29" s="13">
        <v>36999.0</v>
      </c>
      <c r="D29" s="13">
        <v>3473895.0</v>
      </c>
      <c r="E29" s="13">
        <v>2757933.63</v>
      </c>
      <c r="F29" s="14">
        <v>112971.77692307692</v>
      </c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ht="14.25" customHeight="1">
      <c r="A30" s="6">
        <v>43981.0</v>
      </c>
      <c r="B30" s="7" t="s">
        <v>10</v>
      </c>
      <c r="C30" s="8">
        <v>44001.0</v>
      </c>
      <c r="D30" s="8">
        <v>3921784.5</v>
      </c>
      <c r="E30" s="8">
        <v>3132604.841</v>
      </c>
      <c r="F30" s="9">
        <v>242715.2625384615</v>
      </c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ht="14.25" customHeight="1">
      <c r="A31" s="11">
        <v>43979.0</v>
      </c>
      <c r="B31" s="12" t="s">
        <v>10</v>
      </c>
      <c r="C31" s="13">
        <v>30982.5</v>
      </c>
      <c r="D31" s="13">
        <v>2827773.0</v>
      </c>
      <c r="E31" s="13">
        <v>2232253.034</v>
      </c>
      <c r="F31" s="14">
        <v>343211.5426230769</v>
      </c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ht="14.25" customHeight="1">
      <c r="A32" s="6">
        <v>43967.0</v>
      </c>
      <c r="B32" s="7" t="s">
        <v>11</v>
      </c>
      <c r="C32" s="8">
        <v>88063.5</v>
      </c>
      <c r="D32" s="8">
        <v>7583758.5</v>
      </c>
      <c r="E32" s="8">
        <v>5779076.7979999995</v>
      </c>
      <c r="F32" s="9">
        <v>152384.93586153846</v>
      </c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ht="14.25" customHeight="1">
      <c r="A33" s="11">
        <v>43970.0</v>
      </c>
      <c r="B33" s="12" t="s">
        <v>11</v>
      </c>
      <c r="C33" s="13">
        <v>84024.0</v>
      </c>
      <c r="D33" s="13">
        <v>6815511.0</v>
      </c>
      <c r="E33" s="13">
        <v>5426339.5819999995</v>
      </c>
      <c r="F33" s="14">
        <v>195070.2500307692</v>
      </c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ht="14.25" customHeight="1">
      <c r="A34" s="6">
        <v>43968.0</v>
      </c>
      <c r="B34" s="7" t="s">
        <v>11</v>
      </c>
      <c r="C34" s="8">
        <v>78057.0</v>
      </c>
      <c r="D34" s="8">
        <v>6774946.5</v>
      </c>
      <c r="E34" s="8">
        <v>5115462.401</v>
      </c>
      <c r="F34" s="9">
        <v>61149.51538461538</v>
      </c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ht="14.25" customHeight="1">
      <c r="A35" s="11">
        <v>43960.0</v>
      </c>
      <c r="B35" s="12" t="s">
        <v>11</v>
      </c>
      <c r="C35" s="13">
        <v>69720.0</v>
      </c>
      <c r="D35" s="13">
        <v>6264933.0</v>
      </c>
      <c r="E35" s="13">
        <v>4726931.9569999995</v>
      </c>
      <c r="F35" s="14">
        <v>294634.3553076923</v>
      </c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ht="14.25" customHeight="1">
      <c r="A36" s="6">
        <v>43955.0</v>
      </c>
      <c r="B36" s="7" t="s">
        <v>11</v>
      </c>
      <c r="C36" s="8">
        <v>72928.5</v>
      </c>
      <c r="D36" s="8">
        <v>6642249.0</v>
      </c>
      <c r="E36" s="8">
        <v>4993791.956</v>
      </c>
      <c r="F36" s="9">
        <v>215294.37692307692</v>
      </c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ht="14.25" customHeight="1">
      <c r="A37" s="11">
        <v>43950.0</v>
      </c>
      <c r="B37" s="12" t="s">
        <v>11</v>
      </c>
      <c r="C37" s="13">
        <v>79527.0</v>
      </c>
      <c r="D37" s="13">
        <v>7180498.5</v>
      </c>
      <c r="E37" s="13">
        <v>5432087.979</v>
      </c>
      <c r="F37" s="14">
        <v>172769.1923076923</v>
      </c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ht="14.25" customHeight="1">
      <c r="A38" s="6">
        <v>43953.0</v>
      </c>
      <c r="B38" s="7" t="s">
        <v>11</v>
      </c>
      <c r="C38" s="8">
        <v>60463.5</v>
      </c>
      <c r="D38" s="8">
        <v>5554192.5</v>
      </c>
      <c r="E38" s="8">
        <v>4218316.029</v>
      </c>
      <c r="F38" s="9">
        <v>244262.12107692307</v>
      </c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ht="14.25" customHeight="1">
      <c r="A39" s="11">
        <v>43977.0</v>
      </c>
      <c r="B39" s="12" t="s">
        <v>11</v>
      </c>
      <c r="C39" s="13">
        <v>79975.5</v>
      </c>
      <c r="D39" s="13">
        <v>6676459.5</v>
      </c>
      <c r="E39" s="13">
        <v>5083946.169</v>
      </c>
      <c r="F39" s="14">
        <v>141931.13193076922</v>
      </c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ht="14.25" customHeight="1">
      <c r="A40" s="6">
        <v>43952.0</v>
      </c>
      <c r="B40" s="7" t="s">
        <v>11</v>
      </c>
      <c r="C40" s="8">
        <v>97534.5</v>
      </c>
      <c r="D40" s="8">
        <v>8893024.5</v>
      </c>
      <c r="E40" s="8">
        <v>6855177.24</v>
      </c>
      <c r="F40" s="9">
        <v>185180.3800769231</v>
      </c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ht="14.25" customHeight="1">
      <c r="A41" s="11">
        <v>43963.0</v>
      </c>
      <c r="B41" s="12" t="s">
        <v>11</v>
      </c>
      <c r="C41" s="13">
        <v>71520.0</v>
      </c>
      <c r="D41" s="13">
        <v>6398361.0</v>
      </c>
      <c r="E41" s="13">
        <v>4793096.143999999</v>
      </c>
      <c r="F41" s="14">
        <v>181432.06769230767</v>
      </c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ht="14.25" customHeight="1">
      <c r="A42" s="6">
        <v>43972.0</v>
      </c>
      <c r="B42" s="7" t="s">
        <v>11</v>
      </c>
      <c r="C42" s="8">
        <v>79485.0</v>
      </c>
      <c r="D42" s="8">
        <v>6633847.5</v>
      </c>
      <c r="E42" s="8">
        <v>5212858.58</v>
      </c>
      <c r="F42" s="9">
        <v>120955.33846153846</v>
      </c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ht="14.25" customHeight="1">
      <c r="A43" s="11">
        <v>43971.0</v>
      </c>
      <c r="B43" s="12" t="s">
        <v>11</v>
      </c>
      <c r="C43" s="13">
        <v>93313.5</v>
      </c>
      <c r="D43" s="13">
        <v>7247575.5</v>
      </c>
      <c r="E43" s="13">
        <v>5922822.677999999</v>
      </c>
      <c r="F43" s="14">
        <v>714758.2</v>
      </c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ht="14.25" customHeight="1">
      <c r="A44" s="6">
        <v>43956.0</v>
      </c>
      <c r="B44" s="7" t="s">
        <v>11</v>
      </c>
      <c r="C44" s="8">
        <v>76585.5</v>
      </c>
      <c r="D44" s="8">
        <v>6921316.5</v>
      </c>
      <c r="E44" s="8">
        <v>5290094.272</v>
      </c>
      <c r="F44" s="9">
        <v>386033.17544615385</v>
      </c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ht="14.25" customHeight="1">
      <c r="A45" s="11">
        <v>43949.0</v>
      </c>
      <c r="B45" s="12" t="s">
        <v>11</v>
      </c>
      <c r="C45" s="13">
        <v>81826.5</v>
      </c>
      <c r="D45" s="13">
        <v>7163644.5</v>
      </c>
      <c r="E45" s="13">
        <v>5366333.713</v>
      </c>
      <c r="F45" s="14">
        <v>145122.77781538462</v>
      </c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ht="14.25" customHeight="1">
      <c r="A46" s="6">
        <v>43964.0</v>
      </c>
      <c r="B46" s="7" t="s">
        <v>11</v>
      </c>
      <c r="C46" s="8">
        <v>78846.0</v>
      </c>
      <c r="D46" s="8">
        <v>6993952.5</v>
      </c>
      <c r="E46" s="8">
        <v>5288518.779999999</v>
      </c>
      <c r="F46" s="9">
        <v>227969.01538461537</v>
      </c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ht="14.25" customHeight="1">
      <c r="A47" s="11">
        <v>43954.0</v>
      </c>
      <c r="B47" s="12" t="s">
        <v>11</v>
      </c>
      <c r="C47" s="13">
        <v>77263.5</v>
      </c>
      <c r="D47" s="13">
        <v>7013670.0</v>
      </c>
      <c r="E47" s="13">
        <v>5282661.8549999995</v>
      </c>
      <c r="F47" s="14">
        <v>161473.0769230769</v>
      </c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ht="14.25" customHeight="1">
      <c r="A48" s="6">
        <v>43957.0</v>
      </c>
      <c r="B48" s="7" t="s">
        <v>11</v>
      </c>
      <c r="C48" s="8">
        <v>68994.0</v>
      </c>
      <c r="D48" s="8">
        <v>6168657.0</v>
      </c>
      <c r="E48" s="8">
        <v>4695811.349</v>
      </c>
      <c r="F48" s="9">
        <v>157384.1788307692</v>
      </c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ht="14.25" customHeight="1">
      <c r="A49" s="11">
        <v>43974.0</v>
      </c>
      <c r="B49" s="12" t="s">
        <v>11</v>
      </c>
      <c r="C49" s="13">
        <v>102889.5</v>
      </c>
      <c r="D49" s="13">
        <v>8089143.0</v>
      </c>
      <c r="E49" s="13">
        <v>6673236.372</v>
      </c>
      <c r="F49" s="14">
        <v>127223.84583076923</v>
      </c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ht="14.25" customHeight="1">
      <c r="A50" s="6">
        <v>43976.0</v>
      </c>
      <c r="B50" s="7" t="s">
        <v>11</v>
      </c>
      <c r="C50" s="8">
        <v>76999.5</v>
      </c>
      <c r="D50" s="8">
        <v>6645603.0</v>
      </c>
      <c r="E50" s="8">
        <v>5032216.188999999</v>
      </c>
      <c r="F50" s="9">
        <v>100883.95384615385</v>
      </c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ht="14.25" customHeight="1">
      <c r="A51" s="11">
        <v>43951.0</v>
      </c>
      <c r="B51" s="12" t="s">
        <v>11</v>
      </c>
      <c r="C51" s="13">
        <v>77565.0</v>
      </c>
      <c r="D51" s="13">
        <v>7023727.5</v>
      </c>
      <c r="E51" s="13">
        <v>5349682.484999999</v>
      </c>
      <c r="F51" s="14">
        <v>31578.20769230769</v>
      </c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ht="14.25" customHeight="1">
      <c r="A52" s="6">
        <v>43961.0</v>
      </c>
      <c r="B52" s="7" t="s">
        <v>11</v>
      </c>
      <c r="C52" s="8">
        <v>84132.0</v>
      </c>
      <c r="D52" s="8">
        <v>7483194.0</v>
      </c>
      <c r="E52" s="8">
        <v>5637882.125</v>
      </c>
      <c r="F52" s="9">
        <v>126673.26923076922</v>
      </c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ht="14.25" customHeight="1">
      <c r="A53" s="11">
        <v>43959.0</v>
      </c>
      <c r="B53" s="12" t="s">
        <v>11</v>
      </c>
      <c r="C53" s="13">
        <v>69544.5</v>
      </c>
      <c r="D53" s="13">
        <v>6293776.5</v>
      </c>
      <c r="E53" s="13">
        <v>4773839.938</v>
      </c>
      <c r="F53" s="14">
        <v>201777.4038153846</v>
      </c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ht="14.25" customHeight="1">
      <c r="A54" s="6">
        <v>43958.0</v>
      </c>
      <c r="B54" s="7" t="s">
        <v>11</v>
      </c>
      <c r="C54" s="8">
        <v>73204.5</v>
      </c>
      <c r="D54" s="8">
        <v>6591883.5</v>
      </c>
      <c r="E54" s="8">
        <v>5001227.671</v>
      </c>
      <c r="F54" s="9">
        <v>184167.76355384616</v>
      </c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ht="14.25" customHeight="1">
      <c r="A55" s="11">
        <v>43975.0</v>
      </c>
      <c r="B55" s="12" t="s">
        <v>11</v>
      </c>
      <c r="C55" s="13">
        <v>76663.5</v>
      </c>
      <c r="D55" s="13">
        <v>6451032.0</v>
      </c>
      <c r="E55" s="13">
        <v>5048965.796</v>
      </c>
      <c r="F55" s="14">
        <v>94608.14615384614</v>
      </c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ht="14.25" customHeight="1">
      <c r="A56" s="6">
        <v>43967.0</v>
      </c>
      <c r="B56" s="7" t="s">
        <v>12</v>
      </c>
      <c r="C56" s="8">
        <v>14265.0</v>
      </c>
      <c r="D56" s="8">
        <v>1130506.5</v>
      </c>
      <c r="E56" s="8">
        <v>1024403.9859999999</v>
      </c>
      <c r="F56" s="9">
        <v>72626.81390769231</v>
      </c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ht="14.25" customHeight="1">
      <c r="A57" s="11">
        <v>43970.0</v>
      </c>
      <c r="B57" s="12" t="s">
        <v>12</v>
      </c>
      <c r="C57" s="13">
        <v>11526.0</v>
      </c>
      <c r="D57" s="13">
        <v>938764.5</v>
      </c>
      <c r="E57" s="13">
        <v>820018.375</v>
      </c>
      <c r="F57" s="14">
        <v>77816.21538461538</v>
      </c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ht="14.25" customHeight="1">
      <c r="A58" s="6">
        <v>43968.0</v>
      </c>
      <c r="B58" s="7" t="s">
        <v>12</v>
      </c>
      <c r="C58" s="8">
        <v>10402.5</v>
      </c>
      <c r="D58" s="8">
        <v>843727.5</v>
      </c>
      <c r="E58" s="8">
        <v>729677.519</v>
      </c>
      <c r="F58" s="9">
        <v>140731.9646153846</v>
      </c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ht="14.25" customHeight="1">
      <c r="A59" s="11">
        <v>43960.0</v>
      </c>
      <c r="B59" s="12" t="s">
        <v>12</v>
      </c>
      <c r="C59" s="13">
        <v>13216.5</v>
      </c>
      <c r="D59" s="13">
        <v>1046400.0</v>
      </c>
      <c r="E59" s="13">
        <v>937716.1579999999</v>
      </c>
      <c r="F59" s="14">
        <v>61387.77692307692</v>
      </c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ht="14.25" customHeight="1">
      <c r="A60" s="6">
        <v>43955.0</v>
      </c>
      <c r="B60" s="7" t="s">
        <v>12</v>
      </c>
      <c r="C60" s="8">
        <v>9130.5</v>
      </c>
      <c r="D60" s="8">
        <v>728890.5</v>
      </c>
      <c r="E60" s="8">
        <v>644150.519</v>
      </c>
      <c r="F60" s="9">
        <v>98026.49036923076</v>
      </c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ht="14.25" customHeight="1">
      <c r="A61" s="11">
        <v>43950.0</v>
      </c>
      <c r="B61" s="12" t="s">
        <v>12</v>
      </c>
      <c r="C61" s="13">
        <v>10840.5</v>
      </c>
      <c r="D61" s="13">
        <v>797919.0</v>
      </c>
      <c r="E61" s="13">
        <v>783753.2949999999</v>
      </c>
      <c r="F61" s="14">
        <v>58214.93076923077</v>
      </c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ht="14.25" customHeight="1">
      <c r="A62" s="6">
        <v>43953.0</v>
      </c>
      <c r="B62" s="7" t="s">
        <v>12</v>
      </c>
      <c r="C62" s="8">
        <v>7866.0</v>
      </c>
      <c r="D62" s="8">
        <v>617881.5</v>
      </c>
      <c r="E62" s="8">
        <v>575518.068</v>
      </c>
      <c r="F62" s="9">
        <v>119723.42363076922</v>
      </c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ht="14.25" customHeight="1">
      <c r="A63" s="11">
        <v>43977.0</v>
      </c>
      <c r="B63" s="12" t="s">
        <v>12</v>
      </c>
      <c r="C63" s="13">
        <v>11835.0</v>
      </c>
      <c r="D63" s="13">
        <v>983109.0</v>
      </c>
      <c r="E63" s="13">
        <v>825345.0530000001</v>
      </c>
      <c r="F63" s="14">
        <v>109486.33076923077</v>
      </c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ht="14.25" customHeight="1">
      <c r="A64" s="6">
        <v>43952.0</v>
      </c>
      <c r="B64" s="7" t="s">
        <v>12</v>
      </c>
      <c r="C64" s="8">
        <v>11619.0</v>
      </c>
      <c r="D64" s="8">
        <v>891139.5</v>
      </c>
      <c r="E64" s="8">
        <v>829782.376</v>
      </c>
      <c r="F64" s="9">
        <v>121759.66210769229</v>
      </c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ht="14.25" customHeight="1">
      <c r="A65" s="11">
        <v>43963.0</v>
      </c>
      <c r="B65" s="12" t="s">
        <v>12</v>
      </c>
      <c r="C65" s="13">
        <v>9328.5</v>
      </c>
      <c r="D65" s="13">
        <v>732964.5</v>
      </c>
      <c r="E65" s="13">
        <v>634517.673</v>
      </c>
      <c r="F65" s="14">
        <v>136157.9836153846</v>
      </c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ht="14.25" customHeight="1">
      <c r="A66" s="6">
        <v>43972.0</v>
      </c>
      <c r="B66" s="7" t="s">
        <v>12</v>
      </c>
      <c r="C66" s="8">
        <v>11250.0</v>
      </c>
      <c r="D66" s="8">
        <v>935523.0</v>
      </c>
      <c r="E66" s="8">
        <v>808524.505</v>
      </c>
      <c r="F66" s="9">
        <v>94344.95384615385</v>
      </c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ht="14.25" customHeight="1">
      <c r="A67" s="11">
        <v>43971.0</v>
      </c>
      <c r="B67" s="12" t="s">
        <v>12</v>
      </c>
      <c r="C67" s="13">
        <v>13063.5</v>
      </c>
      <c r="D67" s="13">
        <v>1037247.0</v>
      </c>
      <c r="E67" s="13">
        <v>910480.6449999999</v>
      </c>
      <c r="F67" s="14">
        <v>64430.96412307692</v>
      </c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ht="14.25" customHeight="1">
      <c r="A68" s="6">
        <v>43956.0</v>
      </c>
      <c r="B68" s="7" t="s">
        <v>12</v>
      </c>
      <c r="C68" s="8">
        <v>10147.5</v>
      </c>
      <c r="D68" s="8">
        <v>793320.0</v>
      </c>
      <c r="E68" s="8">
        <v>718019.2760000001</v>
      </c>
      <c r="F68" s="9">
        <v>92027.36809230769</v>
      </c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ht="14.25" customHeight="1">
      <c r="A69" s="11">
        <v>43949.0</v>
      </c>
      <c r="B69" s="12" t="s">
        <v>12</v>
      </c>
      <c r="C69" s="13">
        <v>12331.5</v>
      </c>
      <c r="D69" s="13">
        <v>869983.5</v>
      </c>
      <c r="E69" s="13">
        <v>896773.3239999999</v>
      </c>
      <c r="F69" s="14">
        <v>51681.03846153846</v>
      </c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ht="14.25" customHeight="1">
      <c r="A70" s="6">
        <v>43964.0</v>
      </c>
      <c r="B70" s="7" t="s">
        <v>12</v>
      </c>
      <c r="C70" s="8">
        <v>11202.0</v>
      </c>
      <c r="D70" s="8">
        <v>865714.5</v>
      </c>
      <c r="E70" s="8">
        <v>799644.759</v>
      </c>
      <c r="F70" s="9">
        <v>111860.49372307691</v>
      </c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ht="14.25" customHeight="1">
      <c r="A71" s="11">
        <v>43982.0</v>
      </c>
      <c r="B71" s="12" t="s">
        <v>11</v>
      </c>
      <c r="C71" s="13">
        <v>89149.5</v>
      </c>
      <c r="D71" s="13">
        <v>7512646.5</v>
      </c>
      <c r="E71" s="13">
        <v>5979210.097</v>
      </c>
      <c r="F71" s="14">
        <v>47580.14615384615</v>
      </c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ht="14.25" customHeight="1">
      <c r="A72" s="6">
        <v>43954.0</v>
      </c>
      <c r="B72" s="7" t="s">
        <v>12</v>
      </c>
      <c r="C72" s="8">
        <v>8185.5</v>
      </c>
      <c r="D72" s="8">
        <v>637881.0</v>
      </c>
      <c r="E72" s="8">
        <v>575840.677</v>
      </c>
      <c r="F72" s="9">
        <v>73920.5846153846</v>
      </c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ht="14.25" customHeight="1">
      <c r="A73" s="11">
        <v>43981.0</v>
      </c>
      <c r="B73" s="12" t="s">
        <v>11</v>
      </c>
      <c r="C73" s="13">
        <v>108123.0</v>
      </c>
      <c r="D73" s="13">
        <v>9164707.5</v>
      </c>
      <c r="E73" s="13">
        <v>7329868.665</v>
      </c>
      <c r="F73" s="14">
        <v>137418.1593076923</v>
      </c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ht="14.25" customHeight="1">
      <c r="A74" s="6">
        <v>43957.0</v>
      </c>
      <c r="B74" s="7" t="s">
        <v>12</v>
      </c>
      <c r="C74" s="8">
        <v>9210.0</v>
      </c>
      <c r="D74" s="8">
        <v>696832.5</v>
      </c>
      <c r="E74" s="8">
        <v>616683.3809999999</v>
      </c>
      <c r="F74" s="9">
        <v>99623.13076923077</v>
      </c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ht="14.25" customHeight="1">
      <c r="A75" s="11">
        <v>43974.0</v>
      </c>
      <c r="B75" s="12" t="s">
        <v>12</v>
      </c>
      <c r="C75" s="13">
        <v>14773.5</v>
      </c>
      <c r="D75" s="13">
        <v>1241383.5</v>
      </c>
      <c r="E75" s="13">
        <v>1069622.507</v>
      </c>
      <c r="F75" s="14">
        <v>74049.52307692308</v>
      </c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ht="14.25" customHeight="1">
      <c r="A76" s="6">
        <v>43979.0</v>
      </c>
      <c r="B76" s="7" t="s">
        <v>11</v>
      </c>
      <c r="C76" s="8">
        <v>78141.0</v>
      </c>
      <c r="D76" s="8">
        <v>6641569.5</v>
      </c>
      <c r="E76" s="8">
        <v>5084073.516</v>
      </c>
      <c r="F76" s="9">
        <v>142499.01538461537</v>
      </c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ht="14.25" customHeight="1">
      <c r="A77" s="11">
        <v>43976.0</v>
      </c>
      <c r="B77" s="12" t="s">
        <v>12</v>
      </c>
      <c r="C77" s="13">
        <v>12280.5</v>
      </c>
      <c r="D77" s="13">
        <v>1030440.0</v>
      </c>
      <c r="E77" s="13">
        <v>871047.598</v>
      </c>
      <c r="F77" s="14">
        <v>85172.08461538462</v>
      </c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ht="14.25" customHeight="1">
      <c r="A78" s="6">
        <v>43951.0</v>
      </c>
      <c r="B78" s="7" t="s">
        <v>12</v>
      </c>
      <c r="C78" s="8">
        <v>8934.0</v>
      </c>
      <c r="D78" s="8">
        <v>716196.0</v>
      </c>
      <c r="E78" s="8">
        <v>663415.497</v>
      </c>
      <c r="F78" s="9">
        <v>24274.438461538462</v>
      </c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ht="14.25" customHeight="1">
      <c r="A79" s="11">
        <v>43961.0</v>
      </c>
      <c r="B79" s="12" t="s">
        <v>12</v>
      </c>
      <c r="C79" s="13">
        <v>12918.0</v>
      </c>
      <c r="D79" s="13">
        <v>1004788.5</v>
      </c>
      <c r="E79" s="13">
        <v>896111.803</v>
      </c>
      <c r="F79" s="14">
        <v>99729.92307692306</v>
      </c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ht="14.25" customHeight="1">
      <c r="A80" s="6">
        <v>43959.0</v>
      </c>
      <c r="B80" s="7" t="s">
        <v>12</v>
      </c>
      <c r="C80" s="8">
        <v>12528.0</v>
      </c>
      <c r="D80" s="8">
        <v>959703.0</v>
      </c>
      <c r="E80" s="8">
        <v>861486.475</v>
      </c>
      <c r="F80" s="9">
        <v>87212.13076923077</v>
      </c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ht="14.25" customHeight="1">
      <c r="A81" s="11">
        <v>43958.0</v>
      </c>
      <c r="B81" s="12" t="s">
        <v>12</v>
      </c>
      <c r="C81" s="13">
        <v>11029.5</v>
      </c>
      <c r="D81" s="13">
        <v>863754.0</v>
      </c>
      <c r="E81" s="13">
        <v>758428.735</v>
      </c>
      <c r="F81" s="14">
        <v>86710.8045076923</v>
      </c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ht="14.25" customHeight="1">
      <c r="A82" s="6">
        <v>43975.0</v>
      </c>
      <c r="B82" s="7" t="s">
        <v>12</v>
      </c>
      <c r="C82" s="8">
        <v>9994.5</v>
      </c>
      <c r="D82" s="8">
        <v>828984.0</v>
      </c>
      <c r="E82" s="8">
        <v>702631.811</v>
      </c>
      <c r="F82" s="9">
        <v>82264.56716923077</v>
      </c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ht="14.25" customHeight="1">
      <c r="A83" s="11">
        <v>43982.0</v>
      </c>
      <c r="B83" s="12" t="s">
        <v>12</v>
      </c>
      <c r="C83" s="13">
        <v>12724.5</v>
      </c>
      <c r="D83" s="13">
        <v>1045515.0</v>
      </c>
      <c r="E83" s="13">
        <v>896490.07</v>
      </c>
      <c r="F83" s="14">
        <v>49463.98298461539</v>
      </c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ht="14.25" customHeight="1">
      <c r="A84" s="6">
        <v>43981.0</v>
      </c>
      <c r="B84" s="7" t="s">
        <v>12</v>
      </c>
      <c r="C84" s="8">
        <v>14728.5</v>
      </c>
      <c r="D84" s="8">
        <v>1260483.0</v>
      </c>
      <c r="E84" s="8">
        <v>1048221.1390000001</v>
      </c>
      <c r="F84" s="9">
        <v>86278.1767</v>
      </c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ht="14.25" customHeight="1">
      <c r="A85" s="11">
        <v>43979.0</v>
      </c>
      <c r="B85" s="12" t="s">
        <v>12</v>
      </c>
      <c r="C85" s="13">
        <v>13038.0</v>
      </c>
      <c r="D85" s="13">
        <v>1114552.5</v>
      </c>
      <c r="E85" s="13">
        <v>939269.567</v>
      </c>
      <c r="F85" s="14">
        <v>74269.06047692307</v>
      </c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ht="14.25" customHeight="1">
      <c r="A86" s="6">
        <v>43967.0</v>
      </c>
      <c r="B86" s="7" t="s">
        <v>13</v>
      </c>
      <c r="C86" s="8">
        <v>35482.5</v>
      </c>
      <c r="D86" s="8">
        <v>3222517.5</v>
      </c>
      <c r="E86" s="8">
        <v>2633868.174</v>
      </c>
      <c r="F86" s="9">
        <v>150484.18215384614</v>
      </c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ht="14.25" customHeight="1">
      <c r="A87" s="11">
        <v>43970.0</v>
      </c>
      <c r="B87" s="12" t="s">
        <v>13</v>
      </c>
      <c r="C87" s="13">
        <v>32434.5</v>
      </c>
      <c r="D87" s="13">
        <v>2865337.5</v>
      </c>
      <c r="E87" s="13">
        <v>2368028.685</v>
      </c>
      <c r="F87" s="14">
        <v>225452.8907846154</v>
      </c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ht="14.25" customHeight="1">
      <c r="A88" s="6">
        <v>43968.0</v>
      </c>
      <c r="B88" s="7" t="s">
        <v>13</v>
      </c>
      <c r="C88" s="8">
        <v>30486.0</v>
      </c>
      <c r="D88" s="8">
        <v>2694289.5</v>
      </c>
      <c r="E88" s="8">
        <v>2183502.7290000003</v>
      </c>
      <c r="F88" s="9">
        <v>153558.02257692307</v>
      </c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ht="14.25" customHeight="1">
      <c r="A89" s="11">
        <v>43960.0</v>
      </c>
      <c r="B89" s="12" t="s">
        <v>13</v>
      </c>
      <c r="C89" s="13">
        <v>32079.0</v>
      </c>
      <c r="D89" s="13">
        <v>2902167.0</v>
      </c>
      <c r="E89" s="13">
        <v>2319890.346</v>
      </c>
      <c r="F89" s="14">
        <v>194963.39216923076</v>
      </c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ht="14.25" customHeight="1">
      <c r="A90" s="6">
        <v>43955.0</v>
      </c>
      <c r="B90" s="7" t="s">
        <v>13</v>
      </c>
      <c r="C90" s="8">
        <v>27072.0</v>
      </c>
      <c r="D90" s="8">
        <v>2450968.5</v>
      </c>
      <c r="E90" s="8">
        <v>1980824.9889999998</v>
      </c>
      <c r="F90" s="9">
        <v>188174.3243923077</v>
      </c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ht="14.25" customHeight="1">
      <c r="A91" s="11">
        <v>43950.0</v>
      </c>
      <c r="B91" s="12" t="s">
        <v>13</v>
      </c>
      <c r="C91" s="13">
        <v>25917.0</v>
      </c>
      <c r="D91" s="13">
        <v>2397588.0</v>
      </c>
      <c r="E91" s="13">
        <v>1937222.0459999999</v>
      </c>
      <c r="F91" s="14">
        <v>159472.57584615384</v>
      </c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ht="14.25" customHeight="1">
      <c r="A92" s="6">
        <v>43953.0</v>
      </c>
      <c r="B92" s="7" t="s">
        <v>13</v>
      </c>
      <c r="C92" s="8">
        <v>19461.0</v>
      </c>
      <c r="D92" s="8">
        <v>1799230.5</v>
      </c>
      <c r="E92" s="8">
        <v>1457108.1479999998</v>
      </c>
      <c r="F92" s="9">
        <v>183829.81409230767</v>
      </c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ht="14.25" customHeight="1">
      <c r="A93" s="11">
        <v>43977.0</v>
      </c>
      <c r="B93" s="12" t="s">
        <v>13</v>
      </c>
      <c r="C93" s="13">
        <v>31407.0</v>
      </c>
      <c r="D93" s="13">
        <v>2907411.0</v>
      </c>
      <c r="E93" s="13">
        <v>2288433.495</v>
      </c>
      <c r="F93" s="14">
        <v>193538.8704076923</v>
      </c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ht="14.25" customHeight="1">
      <c r="A94" s="6">
        <v>43952.0</v>
      </c>
      <c r="B94" s="7" t="s">
        <v>13</v>
      </c>
      <c r="C94" s="8">
        <v>25792.5</v>
      </c>
      <c r="D94" s="8">
        <v>2374356.0</v>
      </c>
      <c r="E94" s="8">
        <v>1915101.034</v>
      </c>
      <c r="F94" s="9">
        <v>277477.3193230769</v>
      </c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ht="14.25" customHeight="1">
      <c r="A95" s="11">
        <v>43963.0</v>
      </c>
      <c r="B95" s="12" t="s">
        <v>13</v>
      </c>
      <c r="C95" s="13">
        <v>26032.5</v>
      </c>
      <c r="D95" s="13">
        <v>2370432.0</v>
      </c>
      <c r="E95" s="13">
        <v>1847737.837</v>
      </c>
      <c r="F95" s="14">
        <v>141864.00329999998</v>
      </c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ht="14.25" customHeight="1">
      <c r="A96" s="6">
        <v>43972.0</v>
      </c>
      <c r="B96" s="7" t="s">
        <v>13</v>
      </c>
      <c r="C96" s="8">
        <v>31707.0</v>
      </c>
      <c r="D96" s="8">
        <v>2853181.5</v>
      </c>
      <c r="E96" s="8">
        <v>2349459.5</v>
      </c>
      <c r="F96" s="9">
        <v>187617.05315384615</v>
      </c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ht="14.25" customHeight="1">
      <c r="A97" s="11">
        <v>43971.0</v>
      </c>
      <c r="B97" s="12" t="s">
        <v>13</v>
      </c>
      <c r="C97" s="13">
        <v>29955.0</v>
      </c>
      <c r="D97" s="13">
        <v>2692230.0</v>
      </c>
      <c r="E97" s="13">
        <v>2195766.121</v>
      </c>
      <c r="F97" s="14">
        <v>202002.14775384613</v>
      </c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ht="14.25" customHeight="1">
      <c r="A98" s="6">
        <v>43956.0</v>
      </c>
      <c r="B98" s="7" t="s">
        <v>13</v>
      </c>
      <c r="C98" s="8">
        <v>22848.0</v>
      </c>
      <c r="D98" s="8">
        <v>2079900.0</v>
      </c>
      <c r="E98" s="8">
        <v>1657688.853</v>
      </c>
      <c r="F98" s="9">
        <v>178454.88537692308</v>
      </c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ht="14.25" customHeight="1">
      <c r="A99" s="11">
        <v>43949.0</v>
      </c>
      <c r="B99" s="12" t="s">
        <v>13</v>
      </c>
      <c r="C99" s="13">
        <v>23314.5</v>
      </c>
      <c r="D99" s="13">
        <v>2136817.5</v>
      </c>
      <c r="E99" s="13">
        <v>1701780.478</v>
      </c>
      <c r="F99" s="14">
        <v>141999.40078461537</v>
      </c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ht="14.25" customHeight="1">
      <c r="A100" s="6">
        <v>43964.0</v>
      </c>
      <c r="B100" s="7" t="s">
        <v>13</v>
      </c>
      <c r="C100" s="8">
        <v>26464.5</v>
      </c>
      <c r="D100" s="8">
        <v>2373337.5</v>
      </c>
      <c r="E100" s="8">
        <v>1886244.741</v>
      </c>
      <c r="F100" s="9">
        <v>207105.15935384613</v>
      </c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ht="14.25" customHeight="1">
      <c r="A101" s="11">
        <v>43954.0</v>
      </c>
      <c r="B101" s="12" t="s">
        <v>13</v>
      </c>
      <c r="C101" s="13">
        <v>23539.5</v>
      </c>
      <c r="D101" s="13">
        <v>2170309.5</v>
      </c>
      <c r="E101" s="13">
        <v>1735984.614</v>
      </c>
      <c r="F101" s="14">
        <v>170377.8575384615</v>
      </c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ht="14.25" customHeight="1">
      <c r="A102" s="6">
        <v>43957.0</v>
      </c>
      <c r="B102" s="7" t="s">
        <v>13</v>
      </c>
      <c r="C102" s="8">
        <v>24678.0</v>
      </c>
      <c r="D102" s="8">
        <v>2232519.0</v>
      </c>
      <c r="E102" s="8">
        <v>1781999.058</v>
      </c>
      <c r="F102" s="9">
        <v>359577.9060076923</v>
      </c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ht="14.25" customHeight="1">
      <c r="A103" s="11">
        <v>43974.0</v>
      </c>
      <c r="B103" s="12" t="s">
        <v>13</v>
      </c>
      <c r="C103" s="13">
        <v>38176.5</v>
      </c>
      <c r="D103" s="13">
        <v>3385372.5</v>
      </c>
      <c r="E103" s="13">
        <v>2831498.2739999997</v>
      </c>
      <c r="F103" s="14">
        <v>146460.30097692306</v>
      </c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ht="14.25" customHeight="1">
      <c r="A104" s="6">
        <v>43976.0</v>
      </c>
      <c r="B104" s="7" t="s">
        <v>13</v>
      </c>
      <c r="C104" s="8">
        <v>30603.0</v>
      </c>
      <c r="D104" s="8">
        <v>2865727.5</v>
      </c>
      <c r="E104" s="8">
        <v>2288224.429</v>
      </c>
      <c r="F104" s="9">
        <v>167381.28187692308</v>
      </c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ht="14.25" customHeight="1">
      <c r="A105" s="11">
        <v>43951.0</v>
      </c>
      <c r="B105" s="12" t="s">
        <v>13</v>
      </c>
      <c r="C105" s="13">
        <v>24211.5</v>
      </c>
      <c r="D105" s="13">
        <v>2267664.0</v>
      </c>
      <c r="E105" s="13">
        <v>1801564.392</v>
      </c>
      <c r="F105" s="14">
        <v>97090.63692307692</v>
      </c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ht="14.25" customHeight="1">
      <c r="A106" s="6">
        <v>43961.0</v>
      </c>
      <c r="B106" s="7" t="s">
        <v>13</v>
      </c>
      <c r="C106" s="8">
        <v>31399.5</v>
      </c>
      <c r="D106" s="8">
        <v>2862298.5</v>
      </c>
      <c r="E106" s="8">
        <v>2267667.519</v>
      </c>
      <c r="F106" s="9">
        <v>169650.86923076923</v>
      </c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ht="14.25" customHeight="1">
      <c r="A107" s="11">
        <v>43959.0</v>
      </c>
      <c r="B107" s="12" t="s">
        <v>13</v>
      </c>
      <c r="C107" s="13">
        <v>25294.5</v>
      </c>
      <c r="D107" s="13">
        <v>2271454.5</v>
      </c>
      <c r="E107" s="13">
        <v>1811009.8979999998</v>
      </c>
      <c r="F107" s="14">
        <v>151659.17713846153</v>
      </c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ht="14.25" customHeight="1">
      <c r="A108" s="6">
        <v>43958.0</v>
      </c>
      <c r="B108" s="7" t="s">
        <v>13</v>
      </c>
      <c r="C108" s="8">
        <v>25468.5</v>
      </c>
      <c r="D108" s="8">
        <v>2350672.5</v>
      </c>
      <c r="E108" s="8">
        <v>1875294.65</v>
      </c>
      <c r="F108" s="9">
        <v>221739.45623076922</v>
      </c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ht="14.25" customHeight="1">
      <c r="A109" s="11">
        <v>43975.0</v>
      </c>
      <c r="B109" s="12" t="s">
        <v>13</v>
      </c>
      <c r="C109" s="13">
        <v>31854.0</v>
      </c>
      <c r="D109" s="13">
        <v>2915533.5</v>
      </c>
      <c r="E109" s="13">
        <v>2431800.394</v>
      </c>
      <c r="F109" s="14">
        <v>155421.87692307692</v>
      </c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ht="14.25" customHeight="1">
      <c r="A110" s="6">
        <v>43982.0</v>
      </c>
      <c r="B110" s="7" t="s">
        <v>13</v>
      </c>
      <c r="C110" s="8">
        <v>32359.5</v>
      </c>
      <c r="D110" s="8">
        <v>2991999.0</v>
      </c>
      <c r="E110" s="8">
        <v>2374135.6799999997</v>
      </c>
      <c r="F110" s="9">
        <v>106116.64615384616</v>
      </c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ht="14.25" customHeight="1">
      <c r="A111" s="11">
        <v>43981.0</v>
      </c>
      <c r="B111" s="12" t="s">
        <v>13</v>
      </c>
      <c r="C111" s="13">
        <v>39867.0</v>
      </c>
      <c r="D111" s="13">
        <v>3654166.5</v>
      </c>
      <c r="E111" s="13">
        <v>2919786.295</v>
      </c>
      <c r="F111" s="14">
        <v>182639.11723076922</v>
      </c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ht="14.25" customHeight="1">
      <c r="A112" s="6">
        <v>43979.0</v>
      </c>
      <c r="B112" s="7" t="s">
        <v>13</v>
      </c>
      <c r="C112" s="8">
        <v>31974.0</v>
      </c>
      <c r="D112" s="8">
        <v>3004213.5</v>
      </c>
      <c r="E112" s="8">
        <v>2389834.3129999996</v>
      </c>
      <c r="F112" s="9">
        <v>174780.66518461538</v>
      </c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ht="14.25" customHeight="1">
      <c r="A113" s="11">
        <v>43967.0</v>
      </c>
      <c r="B113" s="12" t="s">
        <v>14</v>
      </c>
      <c r="C113" s="13">
        <v>321412.5</v>
      </c>
      <c r="D113" s="13">
        <v>3.2235864E7</v>
      </c>
      <c r="E113" s="13">
        <v>2.3691368555E7</v>
      </c>
      <c r="F113" s="14">
        <v>595097.1592923077</v>
      </c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ht="14.25" customHeight="1">
      <c r="A114" s="6">
        <v>43970.0</v>
      </c>
      <c r="B114" s="7" t="s">
        <v>14</v>
      </c>
      <c r="C114" s="8">
        <v>276568.5</v>
      </c>
      <c r="D114" s="8">
        <v>2.7093624E7</v>
      </c>
      <c r="E114" s="8">
        <v>1.97686965E7</v>
      </c>
      <c r="F114" s="9">
        <v>759335.8046923077</v>
      </c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ht="14.25" customHeight="1">
      <c r="A115" s="11">
        <v>43968.0</v>
      </c>
      <c r="B115" s="12" t="s">
        <v>14</v>
      </c>
      <c r="C115" s="13">
        <v>269029.5</v>
      </c>
      <c r="D115" s="13">
        <v>2.66599305E7</v>
      </c>
      <c r="E115" s="13">
        <v>1.9515982116E7</v>
      </c>
      <c r="F115" s="14">
        <v>551393.4769230769</v>
      </c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ht="14.25" customHeight="1">
      <c r="A116" s="6">
        <v>43960.0</v>
      </c>
      <c r="B116" s="7" t="s">
        <v>14</v>
      </c>
      <c r="C116" s="8">
        <v>285972.0</v>
      </c>
      <c r="D116" s="8">
        <v>2.9768199E7</v>
      </c>
      <c r="E116" s="8">
        <v>2.1483666921E7</v>
      </c>
      <c r="F116" s="9">
        <v>549316.9501538462</v>
      </c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ht="14.25" customHeight="1">
      <c r="A117" s="11">
        <v>43955.0</v>
      </c>
      <c r="B117" s="12" t="s">
        <v>14</v>
      </c>
      <c r="C117" s="13">
        <v>283942.5</v>
      </c>
      <c r="D117" s="13">
        <v>2.935794E7</v>
      </c>
      <c r="E117" s="13">
        <v>2.1174604830000002E7</v>
      </c>
      <c r="F117" s="14">
        <v>988153.4080307692</v>
      </c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ht="14.25" customHeight="1">
      <c r="A118" s="6">
        <v>43950.0</v>
      </c>
      <c r="B118" s="7" t="s">
        <v>14</v>
      </c>
      <c r="C118" s="8">
        <v>298059.0</v>
      </c>
      <c r="D118" s="8">
        <v>3.08692875E7</v>
      </c>
      <c r="E118" s="8">
        <v>2.2717731617999997E7</v>
      </c>
      <c r="F118" s="9">
        <v>661329.1783384614</v>
      </c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ht="14.25" customHeight="1">
      <c r="A119" s="11">
        <v>43953.0</v>
      </c>
      <c r="B119" s="12" t="s">
        <v>14</v>
      </c>
      <c r="C119" s="13">
        <v>232903.5</v>
      </c>
      <c r="D119" s="13">
        <v>2.43420165E7</v>
      </c>
      <c r="E119" s="13">
        <v>1.7790852444E7</v>
      </c>
      <c r="F119" s="14">
        <v>634118.8692307692</v>
      </c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ht="14.25" customHeight="1">
      <c r="A120" s="6">
        <v>43977.0</v>
      </c>
      <c r="B120" s="7" t="s">
        <v>14</v>
      </c>
      <c r="C120" s="8">
        <v>276966.0</v>
      </c>
      <c r="D120" s="8">
        <v>2.787261789885E7</v>
      </c>
      <c r="E120" s="8">
        <v>2.0223763805E7</v>
      </c>
      <c r="F120" s="9">
        <v>645572.5782615384</v>
      </c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ht="14.25" customHeight="1">
      <c r="A121" s="11">
        <v>43952.0</v>
      </c>
      <c r="B121" s="12" t="s">
        <v>14</v>
      </c>
      <c r="C121" s="13">
        <v>296149.5</v>
      </c>
      <c r="D121" s="13">
        <v>3.10533165E7</v>
      </c>
      <c r="E121" s="13">
        <v>2.2737807547E7</v>
      </c>
      <c r="F121" s="14">
        <v>896375.1692307692</v>
      </c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ht="14.25" customHeight="1">
      <c r="A122" s="6">
        <v>43963.0</v>
      </c>
      <c r="B122" s="7" t="s">
        <v>14</v>
      </c>
      <c r="C122" s="8">
        <v>281796.0</v>
      </c>
      <c r="D122" s="8">
        <v>2.904252E7</v>
      </c>
      <c r="E122" s="8">
        <v>2.0980503505E7</v>
      </c>
      <c r="F122" s="9">
        <v>776209.0316999999</v>
      </c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ht="14.25" customHeight="1">
      <c r="A123" s="11">
        <v>43972.0</v>
      </c>
      <c r="B123" s="12" t="s">
        <v>14</v>
      </c>
      <c r="C123" s="13">
        <v>288936.0</v>
      </c>
      <c r="D123" s="13">
        <v>2.78529E7</v>
      </c>
      <c r="E123" s="13">
        <v>2.0824687999E7</v>
      </c>
      <c r="F123" s="14">
        <v>822353.4393615385</v>
      </c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ht="14.25" customHeight="1">
      <c r="A124" s="6">
        <v>43971.0</v>
      </c>
      <c r="B124" s="7" t="s">
        <v>14</v>
      </c>
      <c r="C124" s="8">
        <v>300151.5</v>
      </c>
      <c r="D124" s="8">
        <v>2.936877161745E7</v>
      </c>
      <c r="E124" s="8">
        <v>2.1545834136E7</v>
      </c>
      <c r="F124" s="9">
        <v>1052145.9026769232</v>
      </c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ht="14.25" customHeight="1">
      <c r="A125" s="11">
        <v>43956.0</v>
      </c>
      <c r="B125" s="12" t="s">
        <v>14</v>
      </c>
      <c r="C125" s="13">
        <v>262734.0</v>
      </c>
      <c r="D125" s="13">
        <v>2.7278441145E7</v>
      </c>
      <c r="E125" s="13">
        <v>1.9610637316999998E7</v>
      </c>
      <c r="F125" s="14">
        <v>919330.0461538462</v>
      </c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ht="14.25" customHeight="1">
      <c r="A126" s="6">
        <v>43949.0</v>
      </c>
      <c r="B126" s="7" t="s">
        <v>14</v>
      </c>
      <c r="C126" s="8">
        <v>286002.0</v>
      </c>
      <c r="D126" s="8">
        <v>2.91590325E7</v>
      </c>
      <c r="E126" s="8">
        <v>2.1437602310000002E7</v>
      </c>
      <c r="F126" s="9">
        <v>637711.5937230769</v>
      </c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ht="14.25" customHeight="1">
      <c r="A127" s="11">
        <v>43964.0</v>
      </c>
      <c r="B127" s="12" t="s">
        <v>14</v>
      </c>
      <c r="C127" s="13">
        <v>258459.0</v>
      </c>
      <c r="D127" s="13">
        <v>2.64674535E7</v>
      </c>
      <c r="E127" s="13">
        <v>1.9153152527E7</v>
      </c>
      <c r="F127" s="14">
        <v>636197.2334076923</v>
      </c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ht="14.25" customHeight="1">
      <c r="A128" s="6">
        <v>43954.0</v>
      </c>
      <c r="B128" s="7" t="s">
        <v>14</v>
      </c>
      <c r="C128" s="8">
        <v>274083.0</v>
      </c>
      <c r="D128" s="8">
        <v>2.8427001E7</v>
      </c>
      <c r="E128" s="8">
        <v>2.0563887599E7</v>
      </c>
      <c r="F128" s="9">
        <v>779849.3653846154</v>
      </c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ht="14.25" customHeight="1">
      <c r="A129" s="11">
        <v>43957.0</v>
      </c>
      <c r="B129" s="12" t="s">
        <v>14</v>
      </c>
      <c r="C129" s="13">
        <v>277512.0</v>
      </c>
      <c r="D129" s="13">
        <v>2.87708101056E7</v>
      </c>
      <c r="E129" s="13">
        <v>2.0810852736E7</v>
      </c>
      <c r="F129" s="14">
        <v>790162.5769230769</v>
      </c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ht="14.25" customHeight="1">
      <c r="A130" s="6">
        <v>43974.0</v>
      </c>
      <c r="B130" s="7" t="s">
        <v>14</v>
      </c>
      <c r="C130" s="8">
        <v>356982.0</v>
      </c>
      <c r="D130" s="8">
        <v>3.510392671155E7</v>
      </c>
      <c r="E130" s="8">
        <v>2.6357141036999997E7</v>
      </c>
      <c r="F130" s="9">
        <v>601482.0769230769</v>
      </c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ht="14.25" customHeight="1">
      <c r="A131" s="11">
        <v>43976.0</v>
      </c>
      <c r="B131" s="12" t="s">
        <v>14</v>
      </c>
      <c r="C131" s="13">
        <v>266983.5</v>
      </c>
      <c r="D131" s="13">
        <v>2.71659135E7</v>
      </c>
      <c r="E131" s="13">
        <v>1.9659432722999997E7</v>
      </c>
      <c r="F131" s="14">
        <v>698314.9846153846</v>
      </c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ht="14.25" customHeight="1">
      <c r="A132" s="6">
        <v>43951.0</v>
      </c>
      <c r="B132" s="7" t="s">
        <v>14</v>
      </c>
      <c r="C132" s="8">
        <v>311131.5</v>
      </c>
      <c r="D132" s="8">
        <v>3.2418879E7</v>
      </c>
      <c r="E132" s="8">
        <v>2.3595019661E7</v>
      </c>
      <c r="F132" s="9">
        <v>265444.33165384614</v>
      </c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ht="14.25" customHeight="1">
      <c r="A133" s="11">
        <v>43961.0</v>
      </c>
      <c r="B133" s="12" t="s">
        <v>14</v>
      </c>
      <c r="C133" s="13">
        <v>287206.5</v>
      </c>
      <c r="D133" s="13">
        <v>2.953617610605E7</v>
      </c>
      <c r="E133" s="13">
        <v>2.1276357106E7</v>
      </c>
      <c r="F133" s="14">
        <v>541588.8935615384</v>
      </c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ht="14.25" customHeight="1">
      <c r="A134" s="6">
        <v>43959.0</v>
      </c>
      <c r="B134" s="7" t="s">
        <v>14</v>
      </c>
      <c r="C134" s="8">
        <v>370092.0</v>
      </c>
      <c r="D134" s="8">
        <v>3.80915565E7</v>
      </c>
      <c r="E134" s="8">
        <v>2.8012065349999998E7</v>
      </c>
      <c r="F134" s="9">
        <v>725212.9959230769</v>
      </c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ht="14.25" customHeight="1">
      <c r="A135" s="11">
        <v>43958.0</v>
      </c>
      <c r="B135" s="12" t="s">
        <v>14</v>
      </c>
      <c r="C135" s="13">
        <v>247813.5</v>
      </c>
      <c r="D135" s="13">
        <v>2.5325271E7</v>
      </c>
      <c r="E135" s="13">
        <v>1.8582990428E7</v>
      </c>
      <c r="F135" s="14">
        <v>865201.878576923</v>
      </c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ht="14.25" customHeight="1">
      <c r="A136" s="6">
        <v>43975.0</v>
      </c>
      <c r="B136" s="7" t="s">
        <v>14</v>
      </c>
      <c r="C136" s="8">
        <v>287740.5</v>
      </c>
      <c r="D136" s="8">
        <v>2.8188534E7</v>
      </c>
      <c r="E136" s="8">
        <v>2.1369401387E7</v>
      </c>
      <c r="F136" s="9">
        <v>607679.3461538461</v>
      </c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ht="14.25" customHeight="1">
      <c r="A137" s="11">
        <v>43967.0</v>
      </c>
      <c r="B137" s="12" t="s">
        <v>15</v>
      </c>
      <c r="C137" s="13">
        <v>408810.0</v>
      </c>
      <c r="D137" s="13">
        <v>4.2323631E7</v>
      </c>
      <c r="E137" s="13">
        <v>3.1033323692999996E7</v>
      </c>
      <c r="F137" s="14">
        <v>571764.0907692307</v>
      </c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ht="14.25" customHeight="1">
      <c r="A138" s="6">
        <v>43970.0</v>
      </c>
      <c r="B138" s="7" t="s">
        <v>15</v>
      </c>
      <c r="C138" s="8">
        <v>362536.5</v>
      </c>
      <c r="D138" s="8">
        <v>3.7023243E7</v>
      </c>
      <c r="E138" s="8">
        <v>2.6762183377E7</v>
      </c>
      <c r="F138" s="9">
        <v>650375.7684923077</v>
      </c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ht="14.25" customHeight="1">
      <c r="A139" s="11">
        <v>43968.0</v>
      </c>
      <c r="B139" s="12" t="s">
        <v>15</v>
      </c>
      <c r="C139" s="13">
        <v>357072.0</v>
      </c>
      <c r="D139" s="13">
        <v>3.6834567E7</v>
      </c>
      <c r="E139" s="13">
        <v>2.6914635671E7</v>
      </c>
      <c r="F139" s="14">
        <v>566638.9257538462</v>
      </c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ht="14.25" customHeight="1">
      <c r="A140" s="6">
        <v>43960.0</v>
      </c>
      <c r="B140" s="7" t="s">
        <v>15</v>
      </c>
      <c r="C140" s="8">
        <v>359214.0</v>
      </c>
      <c r="D140" s="8">
        <v>3.8693427E7</v>
      </c>
      <c r="E140" s="8">
        <v>2.7863789055E7</v>
      </c>
      <c r="F140" s="9">
        <v>582268.7261538461</v>
      </c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ht="14.25" customHeight="1">
      <c r="A141" s="11">
        <v>43955.0</v>
      </c>
      <c r="B141" s="12" t="s">
        <v>15</v>
      </c>
      <c r="C141" s="13">
        <v>360255.0</v>
      </c>
      <c r="D141" s="13">
        <v>3.8406954E7</v>
      </c>
      <c r="E141" s="13">
        <v>2.7588003988E7</v>
      </c>
      <c r="F141" s="14">
        <v>1078421.345076923</v>
      </c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ht="14.25" customHeight="1">
      <c r="A142" s="6">
        <v>43950.0</v>
      </c>
      <c r="B142" s="7" t="s">
        <v>15</v>
      </c>
      <c r="C142" s="8">
        <v>387220.5</v>
      </c>
      <c r="D142" s="8">
        <v>4.1559384E7</v>
      </c>
      <c r="E142" s="8">
        <v>3.0476170214999996E7</v>
      </c>
      <c r="F142" s="9">
        <v>642893.5665692308</v>
      </c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ht="14.25" customHeight="1">
      <c r="A143" s="11">
        <v>43953.0</v>
      </c>
      <c r="B143" s="12" t="s">
        <v>15</v>
      </c>
      <c r="C143" s="13">
        <v>296580.0</v>
      </c>
      <c r="D143" s="13">
        <v>3.1843737E7</v>
      </c>
      <c r="E143" s="13">
        <v>2.311977798E7</v>
      </c>
      <c r="F143" s="14">
        <v>657754.3188</v>
      </c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ht="14.25" customHeight="1">
      <c r="A144" s="6">
        <v>43977.0</v>
      </c>
      <c r="B144" s="7" t="s">
        <v>15</v>
      </c>
      <c r="C144" s="8">
        <v>369861.0</v>
      </c>
      <c r="D144" s="8">
        <v>3.83659605E7</v>
      </c>
      <c r="E144" s="8">
        <v>2.7592063503E7</v>
      </c>
      <c r="F144" s="9">
        <v>589339.0338461538</v>
      </c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ht="14.25" customHeight="1">
      <c r="A145" s="11">
        <v>43952.0</v>
      </c>
      <c r="B145" s="12" t="s">
        <v>15</v>
      </c>
      <c r="C145" s="13">
        <v>372504.0</v>
      </c>
      <c r="D145" s="13">
        <v>4.00771935E7</v>
      </c>
      <c r="E145" s="13">
        <v>2.9141359438E7</v>
      </c>
      <c r="F145" s="14">
        <v>848425.4184384615</v>
      </c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ht="14.25" customHeight="1">
      <c r="A146" s="6">
        <v>43963.0</v>
      </c>
      <c r="B146" s="7" t="s">
        <v>15</v>
      </c>
      <c r="C146" s="8">
        <v>373392.0</v>
      </c>
      <c r="D146" s="8">
        <v>3.9578577E7</v>
      </c>
      <c r="E146" s="8">
        <v>2.8453665595E7</v>
      </c>
      <c r="F146" s="9">
        <v>535419.8979692308</v>
      </c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ht="14.25" customHeight="1">
      <c r="A147" s="11">
        <v>43972.0</v>
      </c>
      <c r="B147" s="12" t="s">
        <v>15</v>
      </c>
      <c r="C147" s="13">
        <v>378043.5</v>
      </c>
      <c r="D147" s="13">
        <v>3.790215657E7</v>
      </c>
      <c r="E147" s="13">
        <v>2.8083686689999998E7</v>
      </c>
      <c r="F147" s="14">
        <v>713697.6076923077</v>
      </c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ht="14.25" customHeight="1">
      <c r="A148" s="6">
        <v>43971.0</v>
      </c>
      <c r="B148" s="7" t="s">
        <v>15</v>
      </c>
      <c r="C148" s="8">
        <v>388668.0</v>
      </c>
      <c r="D148" s="8">
        <v>3.9639309E7</v>
      </c>
      <c r="E148" s="8">
        <v>2.8736966634E7</v>
      </c>
      <c r="F148" s="9">
        <v>997757.7538461538</v>
      </c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ht="14.25" customHeight="1">
      <c r="A149" s="11">
        <v>43956.0</v>
      </c>
      <c r="B149" s="12" t="s">
        <v>15</v>
      </c>
      <c r="C149" s="13">
        <v>333792.0</v>
      </c>
      <c r="D149" s="13">
        <v>3.5671734E7</v>
      </c>
      <c r="E149" s="13">
        <v>2.5644478342E7</v>
      </c>
      <c r="F149" s="14">
        <v>919576.9605538462</v>
      </c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ht="14.25" customHeight="1">
      <c r="A150" s="6">
        <v>43949.0</v>
      </c>
      <c r="B150" s="7" t="s">
        <v>15</v>
      </c>
      <c r="C150" s="8">
        <v>376060.5</v>
      </c>
      <c r="D150" s="8">
        <v>3.99180285E7</v>
      </c>
      <c r="E150" s="8">
        <v>2.9154014884E7</v>
      </c>
      <c r="F150" s="9">
        <v>611904.2335230769</v>
      </c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ht="14.25" customHeight="1">
      <c r="A151" s="11">
        <v>43964.0</v>
      </c>
      <c r="B151" s="12" t="s">
        <v>15</v>
      </c>
      <c r="C151" s="13">
        <v>350068.5</v>
      </c>
      <c r="D151" s="13">
        <v>3.71971155E7</v>
      </c>
      <c r="E151" s="13">
        <v>2.6793668158999998E7</v>
      </c>
      <c r="F151" s="14">
        <v>582815.3615384615</v>
      </c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ht="14.25" customHeight="1">
      <c r="A152" s="6">
        <v>43982.0</v>
      </c>
      <c r="B152" s="7" t="s">
        <v>14</v>
      </c>
      <c r="C152" s="8">
        <v>294337.5</v>
      </c>
      <c r="D152" s="8">
        <v>2.9327766E7</v>
      </c>
      <c r="E152" s="8">
        <v>2.2491044692999996E7</v>
      </c>
      <c r="F152" s="9">
        <v>283716.73846153845</v>
      </c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ht="14.25" customHeight="1">
      <c r="A153" s="11">
        <v>43954.0</v>
      </c>
      <c r="B153" s="12" t="s">
        <v>15</v>
      </c>
      <c r="C153" s="13">
        <v>342666.0</v>
      </c>
      <c r="D153" s="13">
        <v>3.66319995E7</v>
      </c>
      <c r="E153" s="13">
        <v>2.6408496047999997E7</v>
      </c>
      <c r="F153" s="14">
        <v>820373.5681538461</v>
      </c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ht="14.25" customHeight="1">
      <c r="A154" s="6">
        <v>43981.0</v>
      </c>
      <c r="B154" s="7" t="s">
        <v>14</v>
      </c>
      <c r="C154" s="8">
        <v>364882.5</v>
      </c>
      <c r="D154" s="8">
        <v>3.57244935E7</v>
      </c>
      <c r="E154" s="8">
        <v>2.7535617434E7</v>
      </c>
      <c r="F154" s="9">
        <v>541116.6988461538</v>
      </c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ht="14.25" customHeight="1">
      <c r="A155" s="11">
        <v>43957.0</v>
      </c>
      <c r="B155" s="12" t="s">
        <v>15</v>
      </c>
      <c r="C155" s="13">
        <v>355278.0</v>
      </c>
      <c r="D155" s="13">
        <v>3.8092344E7</v>
      </c>
      <c r="E155" s="13">
        <v>2.7467616702999998E7</v>
      </c>
      <c r="F155" s="14">
        <v>942702.9</v>
      </c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ht="14.25" customHeight="1">
      <c r="A156" s="6">
        <v>43974.0</v>
      </c>
      <c r="B156" s="7" t="s">
        <v>15</v>
      </c>
      <c r="C156" s="8">
        <v>456885.0</v>
      </c>
      <c r="D156" s="8">
        <v>4.640808E7</v>
      </c>
      <c r="E156" s="8">
        <v>3.4793888933E7</v>
      </c>
      <c r="F156" s="9">
        <v>595793.090653846</v>
      </c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ht="14.25" customHeight="1">
      <c r="A157" s="11">
        <v>43979.0</v>
      </c>
      <c r="B157" s="12" t="s">
        <v>14</v>
      </c>
      <c r="C157" s="13">
        <v>278491.5</v>
      </c>
      <c r="D157" s="13">
        <v>2.815100475E7</v>
      </c>
      <c r="E157" s="13">
        <v>2.0806418796E7</v>
      </c>
      <c r="F157" s="14">
        <v>591565.3538461538</v>
      </c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ht="14.25" customHeight="1">
      <c r="A158" s="6">
        <v>43976.0</v>
      </c>
      <c r="B158" s="7" t="s">
        <v>15</v>
      </c>
      <c r="C158" s="8">
        <v>349734.0</v>
      </c>
      <c r="D158" s="8">
        <v>3.6883428E7</v>
      </c>
      <c r="E158" s="8">
        <v>2.6438356803E7</v>
      </c>
      <c r="F158" s="9">
        <v>742420.2692307691</v>
      </c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ht="14.25" customHeight="1">
      <c r="A159" s="11">
        <v>43951.0</v>
      </c>
      <c r="B159" s="12" t="s">
        <v>15</v>
      </c>
      <c r="C159" s="13">
        <v>401580.0</v>
      </c>
      <c r="D159" s="13">
        <v>4.30287345E7</v>
      </c>
      <c r="E159" s="13">
        <v>3.1156525939999998E7</v>
      </c>
      <c r="F159" s="14">
        <v>343786.0846153846</v>
      </c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ht="14.25" customHeight="1">
      <c r="A160" s="6">
        <v>43961.0</v>
      </c>
      <c r="B160" s="7" t="s">
        <v>15</v>
      </c>
      <c r="C160" s="8">
        <v>368649.0</v>
      </c>
      <c r="D160" s="8">
        <v>3.9010875E7</v>
      </c>
      <c r="E160" s="8">
        <v>2.8090230959E7</v>
      </c>
      <c r="F160" s="9">
        <v>532663.1615384615</v>
      </c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ht="14.25" customHeight="1">
      <c r="A161" s="11">
        <v>43959.0</v>
      </c>
      <c r="B161" s="12" t="s">
        <v>15</v>
      </c>
      <c r="C161" s="13">
        <v>463530.0</v>
      </c>
      <c r="D161" s="13">
        <v>4.91231805E7</v>
      </c>
      <c r="E161" s="13">
        <v>3.6012087989E7</v>
      </c>
      <c r="F161" s="14">
        <v>700442.1153769231</v>
      </c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ht="14.25" customHeight="1">
      <c r="A162" s="6">
        <v>43958.0</v>
      </c>
      <c r="B162" s="7" t="s">
        <v>15</v>
      </c>
      <c r="C162" s="8">
        <v>319110.0</v>
      </c>
      <c r="D162" s="8">
        <v>3.3763989E7</v>
      </c>
      <c r="E162" s="8">
        <v>2.4610757489E7</v>
      </c>
      <c r="F162" s="9">
        <v>1101833.447230769</v>
      </c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ht="14.25" customHeight="1">
      <c r="A163" s="11">
        <v>43975.0</v>
      </c>
      <c r="B163" s="12" t="s">
        <v>15</v>
      </c>
      <c r="C163" s="13">
        <v>375744.0</v>
      </c>
      <c r="D163" s="13">
        <v>3.81913815E7</v>
      </c>
      <c r="E163" s="13">
        <v>2.8822960470999997E7</v>
      </c>
      <c r="F163" s="14">
        <v>574198.1153846154</v>
      </c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ht="14.25" customHeight="1">
      <c r="A164" s="6">
        <v>43967.0</v>
      </c>
      <c r="B164" s="7" t="s">
        <v>16</v>
      </c>
      <c r="C164" s="8">
        <v>81331.5</v>
      </c>
      <c r="D164" s="8">
        <v>6652179.0</v>
      </c>
      <c r="E164" s="8">
        <v>5305378.904</v>
      </c>
      <c r="F164" s="9">
        <v>156413.8362153846</v>
      </c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ht="14.25" customHeight="1">
      <c r="A165" s="11">
        <v>43970.0</v>
      </c>
      <c r="B165" s="12" t="s">
        <v>16</v>
      </c>
      <c r="C165" s="13">
        <v>75796.5</v>
      </c>
      <c r="D165" s="13">
        <v>6173463.0</v>
      </c>
      <c r="E165" s="13">
        <v>4915101.795</v>
      </c>
      <c r="F165" s="14">
        <v>253686.7171923077</v>
      </c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ht="14.25" customHeight="1">
      <c r="A166" s="6">
        <v>43968.0</v>
      </c>
      <c r="B166" s="7" t="s">
        <v>16</v>
      </c>
      <c r="C166" s="8">
        <v>72861.0</v>
      </c>
      <c r="D166" s="8">
        <v>5952802.5</v>
      </c>
      <c r="E166" s="8">
        <v>4711294.200999999</v>
      </c>
      <c r="F166" s="9">
        <v>125880.90000000001</v>
      </c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ht="14.25" customHeight="1">
      <c r="A167" s="11">
        <v>43960.0</v>
      </c>
      <c r="B167" s="12" t="s">
        <v>16</v>
      </c>
      <c r="C167" s="13">
        <v>83373.0</v>
      </c>
      <c r="D167" s="13">
        <v>7253427.0</v>
      </c>
      <c r="E167" s="13">
        <v>5531366.381</v>
      </c>
      <c r="F167" s="14">
        <v>221053.87967692307</v>
      </c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ht="14.25" customHeight="1">
      <c r="A168" s="6">
        <v>43955.0</v>
      </c>
      <c r="B168" s="7" t="s">
        <v>16</v>
      </c>
      <c r="C168" s="8">
        <v>64108.5</v>
      </c>
      <c r="D168" s="8">
        <v>5561452.5</v>
      </c>
      <c r="E168" s="8">
        <v>4257859.372</v>
      </c>
      <c r="F168" s="9">
        <v>337872.83273076924</v>
      </c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ht="14.25" customHeight="1">
      <c r="A169" s="11">
        <v>43950.0</v>
      </c>
      <c r="B169" s="12" t="s">
        <v>16</v>
      </c>
      <c r="C169" s="13">
        <v>74707.5</v>
      </c>
      <c r="D169" s="13">
        <v>6454458.0</v>
      </c>
      <c r="E169" s="13">
        <v>4968152.947</v>
      </c>
      <c r="F169" s="14">
        <v>118941.29398461539</v>
      </c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ht="14.25" customHeight="1">
      <c r="A170" s="6">
        <v>43953.0</v>
      </c>
      <c r="B170" s="7" t="s">
        <v>16</v>
      </c>
      <c r="C170" s="8">
        <v>46216.5</v>
      </c>
      <c r="D170" s="8">
        <v>4118251.5</v>
      </c>
      <c r="E170" s="8">
        <v>3133704.928</v>
      </c>
      <c r="F170" s="9">
        <v>179531.89196153847</v>
      </c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ht="14.25" customHeight="1">
      <c r="A171" s="11">
        <v>43977.0</v>
      </c>
      <c r="B171" s="12" t="s">
        <v>16</v>
      </c>
      <c r="C171" s="13">
        <v>67726.5</v>
      </c>
      <c r="D171" s="13">
        <v>5864989.5</v>
      </c>
      <c r="E171" s="13">
        <v>4506085.484</v>
      </c>
      <c r="F171" s="14">
        <v>167003.69436153845</v>
      </c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ht="14.25" customHeight="1">
      <c r="A172" s="6">
        <v>43952.0</v>
      </c>
      <c r="B172" s="7" t="s">
        <v>16</v>
      </c>
      <c r="C172" s="8">
        <v>82228.5</v>
      </c>
      <c r="D172" s="8">
        <v>7032225.0</v>
      </c>
      <c r="E172" s="8">
        <v>5546127.192</v>
      </c>
      <c r="F172" s="9">
        <v>196859.98644615384</v>
      </c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ht="14.25" customHeight="1">
      <c r="A173" s="11">
        <v>43963.0</v>
      </c>
      <c r="B173" s="12" t="s">
        <v>16</v>
      </c>
      <c r="C173" s="13">
        <v>64390.5</v>
      </c>
      <c r="D173" s="13">
        <v>5523145.5</v>
      </c>
      <c r="E173" s="13">
        <v>4230689.2069999995</v>
      </c>
      <c r="F173" s="14">
        <v>183154.05167692306</v>
      </c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ht="14.25" customHeight="1">
      <c r="A174" s="6">
        <v>43972.0</v>
      </c>
      <c r="B174" s="7" t="s">
        <v>16</v>
      </c>
      <c r="C174" s="8">
        <v>73126.5</v>
      </c>
      <c r="D174" s="8">
        <v>5864085.0</v>
      </c>
      <c r="E174" s="8">
        <v>4847142.986</v>
      </c>
      <c r="F174" s="9">
        <v>142998.2095</v>
      </c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ht="14.25" customHeight="1">
      <c r="A175" s="11">
        <v>43971.0</v>
      </c>
      <c r="B175" s="12" t="s">
        <v>16</v>
      </c>
      <c r="C175" s="13">
        <v>99631.5</v>
      </c>
      <c r="D175" s="13">
        <v>7121946.0</v>
      </c>
      <c r="E175" s="13">
        <v>6279205.85</v>
      </c>
      <c r="F175" s="14">
        <v>279127.2760230769</v>
      </c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ht="14.25" customHeight="1">
      <c r="A176" s="6">
        <v>43956.0</v>
      </c>
      <c r="B176" s="7" t="s">
        <v>16</v>
      </c>
      <c r="C176" s="8">
        <v>66396.0</v>
      </c>
      <c r="D176" s="8">
        <v>5770539.0</v>
      </c>
      <c r="E176" s="8">
        <v>4433831.250999999</v>
      </c>
      <c r="F176" s="9">
        <v>232587.42287692308</v>
      </c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ht="14.25" customHeight="1">
      <c r="A177" s="11">
        <v>43949.0</v>
      </c>
      <c r="B177" s="12" t="s">
        <v>16</v>
      </c>
      <c r="C177" s="13">
        <v>73147.5</v>
      </c>
      <c r="D177" s="13">
        <v>6288246.0</v>
      </c>
      <c r="E177" s="13">
        <v>4798265.113</v>
      </c>
      <c r="F177" s="14">
        <v>123081.63515384615</v>
      </c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ht="14.25" customHeight="1">
      <c r="A178" s="6">
        <v>43964.0</v>
      </c>
      <c r="B178" s="7" t="s">
        <v>16</v>
      </c>
      <c r="C178" s="8">
        <v>73062.0</v>
      </c>
      <c r="D178" s="8">
        <v>6333828.0</v>
      </c>
      <c r="E178" s="8">
        <v>4890619.262</v>
      </c>
      <c r="F178" s="9">
        <v>181964.6876923077</v>
      </c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ht="14.25" customHeight="1">
      <c r="A179" s="11">
        <v>43982.0</v>
      </c>
      <c r="B179" s="12" t="s">
        <v>15</v>
      </c>
      <c r="C179" s="13">
        <v>379663.5</v>
      </c>
      <c r="D179" s="13">
        <v>3.9380178E7</v>
      </c>
      <c r="E179" s="13">
        <v>2.9726473223999996E7</v>
      </c>
      <c r="F179" s="14">
        <v>305744.9884307692</v>
      </c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ht="14.25" customHeight="1">
      <c r="A180" s="6">
        <v>43954.0</v>
      </c>
      <c r="B180" s="7" t="s">
        <v>16</v>
      </c>
      <c r="C180" s="8">
        <v>70581.0</v>
      </c>
      <c r="D180" s="8">
        <v>6221320.5</v>
      </c>
      <c r="E180" s="8">
        <v>4762185.061</v>
      </c>
      <c r="F180" s="9">
        <v>172821.83076923076</v>
      </c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ht="14.25" customHeight="1">
      <c r="A181" s="11">
        <v>43981.0</v>
      </c>
      <c r="B181" s="12" t="s">
        <v>15</v>
      </c>
      <c r="C181" s="13">
        <v>453123.0</v>
      </c>
      <c r="D181" s="13">
        <v>4.6370904E7</v>
      </c>
      <c r="E181" s="13">
        <v>3.5190775285000004E7</v>
      </c>
      <c r="F181" s="14">
        <v>552625.8</v>
      </c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ht="14.25" customHeight="1">
      <c r="A182" s="6">
        <v>43957.0</v>
      </c>
      <c r="B182" s="7" t="s">
        <v>16</v>
      </c>
      <c r="C182" s="8">
        <v>63012.0</v>
      </c>
      <c r="D182" s="8">
        <v>5454121.5</v>
      </c>
      <c r="E182" s="8">
        <v>4155234.554</v>
      </c>
      <c r="F182" s="9">
        <v>234787.5564923077</v>
      </c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ht="14.25" customHeight="1">
      <c r="A183" s="11">
        <v>43974.0</v>
      </c>
      <c r="B183" s="12" t="s">
        <v>16</v>
      </c>
      <c r="C183" s="13">
        <v>89556.0</v>
      </c>
      <c r="D183" s="13">
        <v>7173117.0</v>
      </c>
      <c r="E183" s="13">
        <v>6068194.523</v>
      </c>
      <c r="F183" s="14">
        <v>139983.69019999998</v>
      </c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ht="14.25" customHeight="1">
      <c r="A184" s="6">
        <v>43979.0</v>
      </c>
      <c r="B184" s="7" t="s">
        <v>15</v>
      </c>
      <c r="C184" s="8">
        <v>364638.0</v>
      </c>
      <c r="D184" s="8">
        <v>3.79476885E7</v>
      </c>
      <c r="E184" s="8">
        <v>2.7829971363E7</v>
      </c>
      <c r="F184" s="9">
        <v>628647.3307692307</v>
      </c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ht="14.25" customHeight="1">
      <c r="A185" s="11">
        <v>43976.0</v>
      </c>
      <c r="B185" s="12" t="s">
        <v>16</v>
      </c>
      <c r="C185" s="13">
        <v>66316.5</v>
      </c>
      <c r="D185" s="13">
        <v>5704650.0</v>
      </c>
      <c r="E185" s="13">
        <v>4375924.236</v>
      </c>
      <c r="F185" s="14">
        <v>135246.95929230767</v>
      </c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ht="14.25" customHeight="1">
      <c r="A186" s="6">
        <v>43951.0</v>
      </c>
      <c r="B186" s="7" t="s">
        <v>16</v>
      </c>
      <c r="C186" s="8">
        <v>78235.5</v>
      </c>
      <c r="D186" s="8">
        <v>6819594.0</v>
      </c>
      <c r="E186" s="8">
        <v>5260171.534999999</v>
      </c>
      <c r="F186" s="9">
        <v>70931.81667692307</v>
      </c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ht="14.25" customHeight="1">
      <c r="A187" s="11">
        <v>43961.0</v>
      </c>
      <c r="B187" s="12" t="s">
        <v>16</v>
      </c>
      <c r="C187" s="13">
        <v>88311.0</v>
      </c>
      <c r="D187" s="13">
        <v>7726069.5</v>
      </c>
      <c r="E187" s="13">
        <v>5922893.721</v>
      </c>
      <c r="F187" s="14">
        <v>161614.12454615385</v>
      </c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ht="14.25" customHeight="1">
      <c r="A188" s="6">
        <v>43959.0</v>
      </c>
      <c r="B188" s="7" t="s">
        <v>16</v>
      </c>
      <c r="C188" s="8">
        <v>61804.5</v>
      </c>
      <c r="D188" s="8">
        <v>5365708.5</v>
      </c>
      <c r="E188" s="8">
        <v>4091691.3249999997</v>
      </c>
      <c r="F188" s="9">
        <v>232169.67161538458</v>
      </c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ht="14.25" customHeight="1">
      <c r="A189" s="11">
        <v>43958.0</v>
      </c>
      <c r="B189" s="12" t="s">
        <v>16</v>
      </c>
      <c r="C189" s="13">
        <v>71067.0</v>
      </c>
      <c r="D189" s="13">
        <v>6175837.5</v>
      </c>
      <c r="E189" s="13">
        <v>4747959.614</v>
      </c>
      <c r="F189" s="14">
        <v>157793.27424615383</v>
      </c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ht="14.25" customHeight="1">
      <c r="A190" s="6">
        <v>43975.0</v>
      </c>
      <c r="B190" s="7" t="s">
        <v>16</v>
      </c>
      <c r="C190" s="8">
        <v>74649.0</v>
      </c>
      <c r="D190" s="8">
        <v>6098236.5</v>
      </c>
      <c r="E190" s="8">
        <v>5042435.841</v>
      </c>
      <c r="F190" s="9">
        <v>156805.8346153846</v>
      </c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ht="14.25" customHeight="1">
      <c r="A191" s="11">
        <v>43967.0</v>
      </c>
      <c r="B191" s="12" t="s">
        <v>17</v>
      </c>
      <c r="C191" s="13">
        <v>44560.5</v>
      </c>
      <c r="D191" s="13">
        <v>4025148.0</v>
      </c>
      <c r="E191" s="13">
        <v>3259483.304</v>
      </c>
      <c r="F191" s="14">
        <v>145385.33866923075</v>
      </c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ht="14.25" customHeight="1">
      <c r="A192" s="6">
        <v>43970.0</v>
      </c>
      <c r="B192" s="7" t="s">
        <v>17</v>
      </c>
      <c r="C192" s="8">
        <v>38250.0</v>
      </c>
      <c r="D192" s="8">
        <v>3552937.5</v>
      </c>
      <c r="E192" s="8">
        <v>2795344.17</v>
      </c>
      <c r="F192" s="9">
        <v>245048.2600769231</v>
      </c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ht="14.25" customHeight="1">
      <c r="A193" s="11">
        <v>43968.0</v>
      </c>
      <c r="B193" s="12" t="s">
        <v>17</v>
      </c>
      <c r="C193" s="13">
        <v>34830.0</v>
      </c>
      <c r="D193" s="13">
        <v>3191155.5</v>
      </c>
      <c r="E193" s="13">
        <v>2528990.584</v>
      </c>
      <c r="F193" s="14">
        <v>292821.2230769231</v>
      </c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ht="14.25" customHeight="1">
      <c r="A194" s="6">
        <v>43960.0</v>
      </c>
      <c r="B194" s="7" t="s">
        <v>17</v>
      </c>
      <c r="C194" s="8">
        <v>32239.5</v>
      </c>
      <c r="D194" s="8">
        <v>3084892.5</v>
      </c>
      <c r="E194" s="8">
        <v>2384575.363</v>
      </c>
      <c r="F194" s="9">
        <v>184346.05176923078</v>
      </c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ht="14.25" customHeight="1">
      <c r="A195" s="11">
        <v>43955.0</v>
      </c>
      <c r="B195" s="12" t="s">
        <v>17</v>
      </c>
      <c r="C195" s="13">
        <v>30780.0</v>
      </c>
      <c r="D195" s="13">
        <v>2817853.5</v>
      </c>
      <c r="E195" s="13">
        <v>2169377.225</v>
      </c>
      <c r="F195" s="14">
        <v>215836.18461538458</v>
      </c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ht="14.25" customHeight="1">
      <c r="A196" s="6">
        <v>43950.0</v>
      </c>
      <c r="B196" s="7" t="s">
        <v>17</v>
      </c>
      <c r="C196" s="8">
        <v>29142.0</v>
      </c>
      <c r="D196" s="8">
        <v>2627595.0</v>
      </c>
      <c r="E196" s="8">
        <v>2033299.2799999998</v>
      </c>
      <c r="F196" s="9">
        <v>202681.39594615382</v>
      </c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ht="14.25" customHeight="1">
      <c r="A197" s="11">
        <v>43953.0</v>
      </c>
      <c r="B197" s="12" t="s">
        <v>17</v>
      </c>
      <c r="C197" s="13">
        <v>26428.5</v>
      </c>
      <c r="D197" s="13">
        <v>2470465.5</v>
      </c>
      <c r="E197" s="13">
        <v>1911613.144</v>
      </c>
      <c r="F197" s="14">
        <v>187667.93086153845</v>
      </c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ht="14.25" customHeight="1">
      <c r="A198" s="6">
        <v>43977.0</v>
      </c>
      <c r="B198" s="7" t="s">
        <v>17</v>
      </c>
      <c r="C198" s="8">
        <v>40744.5</v>
      </c>
      <c r="D198" s="8">
        <v>3700311.0</v>
      </c>
      <c r="E198" s="8">
        <v>2861069.8419999997</v>
      </c>
      <c r="F198" s="9">
        <v>170303.62015384613</v>
      </c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ht="14.25" customHeight="1">
      <c r="A199" s="11">
        <v>43952.0</v>
      </c>
      <c r="B199" s="12" t="s">
        <v>17</v>
      </c>
      <c r="C199" s="13">
        <v>46620.0</v>
      </c>
      <c r="D199" s="13">
        <v>4293241.5</v>
      </c>
      <c r="E199" s="13">
        <v>3389723.959</v>
      </c>
      <c r="F199" s="14">
        <v>329717.03827692306</v>
      </c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ht="14.25" customHeight="1">
      <c r="A200" s="6">
        <v>43963.0</v>
      </c>
      <c r="B200" s="7" t="s">
        <v>17</v>
      </c>
      <c r="C200" s="8">
        <v>32419.5</v>
      </c>
      <c r="D200" s="8">
        <v>3080614.5</v>
      </c>
      <c r="E200" s="8">
        <v>2363955.7909999997</v>
      </c>
      <c r="F200" s="9">
        <v>200042.36143846155</v>
      </c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ht="14.25" customHeight="1">
      <c r="A201" s="11">
        <v>43972.0</v>
      </c>
      <c r="B201" s="12" t="s">
        <v>17</v>
      </c>
      <c r="C201" s="13">
        <v>40819.5</v>
      </c>
      <c r="D201" s="13">
        <v>3810394.5</v>
      </c>
      <c r="E201" s="13">
        <v>3046897.794</v>
      </c>
      <c r="F201" s="14">
        <v>144594.4076923077</v>
      </c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ht="14.25" customHeight="1">
      <c r="A202" s="6">
        <v>43971.0</v>
      </c>
      <c r="B202" s="7" t="s">
        <v>17</v>
      </c>
      <c r="C202" s="8">
        <v>41391.0</v>
      </c>
      <c r="D202" s="8">
        <v>3918987.0</v>
      </c>
      <c r="E202" s="8">
        <v>3141103.957</v>
      </c>
      <c r="F202" s="9">
        <v>205451.17950769232</v>
      </c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ht="14.25" customHeight="1">
      <c r="A203" s="11">
        <v>43956.0</v>
      </c>
      <c r="B203" s="12" t="s">
        <v>17</v>
      </c>
      <c r="C203" s="13">
        <v>29482.5</v>
      </c>
      <c r="D203" s="13">
        <v>2648688.0</v>
      </c>
      <c r="E203" s="13">
        <v>2021918.12</v>
      </c>
      <c r="F203" s="14">
        <v>219587.1531846154</v>
      </c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ht="14.25" customHeight="1">
      <c r="A204" s="6">
        <v>43949.0</v>
      </c>
      <c r="B204" s="7" t="s">
        <v>17</v>
      </c>
      <c r="C204" s="8">
        <v>32181.0</v>
      </c>
      <c r="D204" s="8">
        <v>2863600.5</v>
      </c>
      <c r="E204" s="8">
        <v>2246478.617</v>
      </c>
      <c r="F204" s="9">
        <v>140503.93076923076</v>
      </c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ht="14.25" customHeight="1">
      <c r="A205" s="11">
        <v>43964.0</v>
      </c>
      <c r="B205" s="12" t="s">
        <v>17</v>
      </c>
      <c r="C205" s="13">
        <v>35535.0</v>
      </c>
      <c r="D205" s="13">
        <v>3288069.0</v>
      </c>
      <c r="E205" s="13">
        <v>2580984.03</v>
      </c>
      <c r="F205" s="14">
        <v>208081.82515384615</v>
      </c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ht="14.25" customHeight="1">
      <c r="A206" s="6">
        <v>43982.0</v>
      </c>
      <c r="B206" s="7" t="s">
        <v>16</v>
      </c>
      <c r="C206" s="8">
        <v>76234.5</v>
      </c>
      <c r="D206" s="8">
        <v>6500848.5</v>
      </c>
      <c r="E206" s="8">
        <v>5172874.443999999</v>
      </c>
      <c r="F206" s="9">
        <v>60556.25153846153</v>
      </c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ht="14.25" customHeight="1">
      <c r="A207" s="11">
        <v>43954.0</v>
      </c>
      <c r="B207" s="12" t="s">
        <v>17</v>
      </c>
      <c r="C207" s="13">
        <v>29935.5</v>
      </c>
      <c r="D207" s="13">
        <v>2720002.5</v>
      </c>
      <c r="E207" s="13">
        <v>2102974.001</v>
      </c>
      <c r="F207" s="14">
        <v>175338.6411076923</v>
      </c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ht="14.25" customHeight="1">
      <c r="A208" s="6">
        <v>43981.0</v>
      </c>
      <c r="B208" s="7" t="s">
        <v>16</v>
      </c>
      <c r="C208" s="8">
        <v>106926.0</v>
      </c>
      <c r="D208" s="8">
        <v>9098386.5</v>
      </c>
      <c r="E208" s="8">
        <v>7354572.011</v>
      </c>
      <c r="F208" s="9">
        <v>193869.5929230769</v>
      </c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ht="14.25" customHeight="1">
      <c r="A209" s="11">
        <v>43957.0</v>
      </c>
      <c r="B209" s="12" t="s">
        <v>17</v>
      </c>
      <c r="C209" s="13">
        <v>30342.0</v>
      </c>
      <c r="D209" s="13">
        <v>2738127.0</v>
      </c>
      <c r="E209" s="13">
        <v>2094375.01</v>
      </c>
      <c r="F209" s="14">
        <v>174068.47879999998</v>
      </c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ht="14.25" customHeight="1">
      <c r="A210" s="6">
        <v>43974.0</v>
      </c>
      <c r="B210" s="7" t="s">
        <v>17</v>
      </c>
      <c r="C210" s="8">
        <v>42999.0</v>
      </c>
      <c r="D210" s="8">
        <v>3883215.0</v>
      </c>
      <c r="E210" s="8">
        <v>3151914.3419999997</v>
      </c>
      <c r="F210" s="9">
        <v>162279.9956153846</v>
      </c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ht="14.25" customHeight="1">
      <c r="A211" s="11">
        <v>43979.0</v>
      </c>
      <c r="B211" s="12" t="s">
        <v>16</v>
      </c>
      <c r="C211" s="13">
        <v>69945.0</v>
      </c>
      <c r="D211" s="13">
        <v>6101931.0</v>
      </c>
      <c r="E211" s="13">
        <v>4743581.977999999</v>
      </c>
      <c r="F211" s="14">
        <v>226018.5524384615</v>
      </c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ht="14.25" customHeight="1">
      <c r="A212" s="6">
        <v>43976.0</v>
      </c>
      <c r="B212" s="7" t="s">
        <v>17</v>
      </c>
      <c r="C212" s="8">
        <v>38740.5</v>
      </c>
      <c r="D212" s="8">
        <v>3561655.5</v>
      </c>
      <c r="E212" s="8">
        <v>2769041.2770000002</v>
      </c>
      <c r="F212" s="9">
        <v>180495.52483076922</v>
      </c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ht="14.25" customHeight="1">
      <c r="A213" s="11">
        <v>43951.0</v>
      </c>
      <c r="B213" s="12" t="s">
        <v>17</v>
      </c>
      <c r="C213" s="13">
        <v>31231.5</v>
      </c>
      <c r="D213" s="13">
        <v>2853310.5</v>
      </c>
      <c r="E213" s="13">
        <v>2211817.6569999997</v>
      </c>
      <c r="F213" s="14">
        <v>63441.68461538461</v>
      </c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ht="14.25" customHeight="1">
      <c r="A214" s="6">
        <v>43961.0</v>
      </c>
      <c r="B214" s="7" t="s">
        <v>17</v>
      </c>
      <c r="C214" s="8">
        <v>37489.5</v>
      </c>
      <c r="D214" s="8">
        <v>3549097.5</v>
      </c>
      <c r="E214" s="8">
        <v>2745646.948</v>
      </c>
      <c r="F214" s="9">
        <v>258287.05384615384</v>
      </c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ht="14.25" customHeight="1">
      <c r="A215" s="11">
        <v>43959.0</v>
      </c>
      <c r="B215" s="12" t="s">
        <v>17</v>
      </c>
      <c r="C215" s="13">
        <v>34399.5</v>
      </c>
      <c r="D215" s="13">
        <v>3201358.5</v>
      </c>
      <c r="E215" s="13">
        <v>2481896.334</v>
      </c>
      <c r="F215" s="14">
        <v>156377.12456923077</v>
      </c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ht="14.25" customHeight="1">
      <c r="A216" s="6">
        <v>43958.0</v>
      </c>
      <c r="B216" s="7" t="s">
        <v>17</v>
      </c>
      <c r="C216" s="8">
        <v>32851.5</v>
      </c>
      <c r="D216" s="8">
        <v>2934504.0</v>
      </c>
      <c r="E216" s="8">
        <v>2253872.138</v>
      </c>
      <c r="F216" s="9">
        <v>160756.50769230767</v>
      </c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ht="14.25" customHeight="1">
      <c r="A217" s="11">
        <v>43975.0</v>
      </c>
      <c r="B217" s="12" t="s">
        <v>17</v>
      </c>
      <c r="C217" s="13">
        <v>38194.5</v>
      </c>
      <c r="D217" s="13">
        <v>3449302.5</v>
      </c>
      <c r="E217" s="13">
        <v>2798056.2479999997</v>
      </c>
      <c r="F217" s="14">
        <v>174707.83838461537</v>
      </c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ht="14.25" customHeight="1">
      <c r="A218" s="6">
        <v>43982.0</v>
      </c>
      <c r="B218" s="7" t="s">
        <v>17</v>
      </c>
      <c r="C218" s="8">
        <v>42423.0</v>
      </c>
      <c r="D218" s="8">
        <v>3994153.5</v>
      </c>
      <c r="E218" s="8">
        <v>3105853.9129999997</v>
      </c>
      <c r="F218" s="9">
        <v>53605.71215384615</v>
      </c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ht="14.25" customHeight="1">
      <c r="A219" s="11">
        <v>43981.0</v>
      </c>
      <c r="B219" s="12" t="s">
        <v>17</v>
      </c>
      <c r="C219" s="13">
        <v>48286.5</v>
      </c>
      <c r="D219" s="13">
        <v>4456441.5</v>
      </c>
      <c r="E219" s="13">
        <v>3473157.545</v>
      </c>
      <c r="F219" s="14">
        <v>205639.55141538463</v>
      </c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ht="14.25" customHeight="1">
      <c r="A220" s="6">
        <v>43979.0</v>
      </c>
      <c r="B220" s="7" t="s">
        <v>17</v>
      </c>
      <c r="C220" s="8">
        <v>41442.0</v>
      </c>
      <c r="D220" s="8">
        <v>3893680.5</v>
      </c>
      <c r="E220" s="8">
        <v>3004872.349</v>
      </c>
      <c r="F220" s="9">
        <v>190911.88401538462</v>
      </c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ht="14.25" customHeight="1">
      <c r="A221" s="11">
        <v>43967.0</v>
      </c>
      <c r="B221" s="12" t="s">
        <v>18</v>
      </c>
      <c r="C221" s="13">
        <v>18600.0</v>
      </c>
      <c r="D221" s="13">
        <v>1601425.5</v>
      </c>
      <c r="E221" s="13">
        <v>1268422.666</v>
      </c>
      <c r="F221" s="14">
        <v>189642.93076923076</v>
      </c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ht="14.25" customHeight="1">
      <c r="A222" s="6">
        <v>43970.0</v>
      </c>
      <c r="B222" s="7" t="s">
        <v>18</v>
      </c>
      <c r="C222" s="8">
        <v>16638.0</v>
      </c>
      <c r="D222" s="8">
        <v>1364847.0</v>
      </c>
      <c r="E222" s="8">
        <v>1137103.412</v>
      </c>
      <c r="F222" s="9">
        <v>258642.5153846154</v>
      </c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ht="14.25" customHeight="1">
      <c r="A223" s="11">
        <v>43968.0</v>
      </c>
      <c r="B223" s="12" t="s">
        <v>18</v>
      </c>
      <c r="C223" s="13">
        <v>15609.0</v>
      </c>
      <c r="D223" s="13">
        <v>1377577.5</v>
      </c>
      <c r="E223" s="13">
        <v>1086345.0159999998</v>
      </c>
      <c r="F223" s="14">
        <v>224718.4076923077</v>
      </c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ht="14.25" customHeight="1">
      <c r="A224" s="6">
        <v>43960.0</v>
      </c>
      <c r="B224" s="7" t="s">
        <v>18</v>
      </c>
      <c r="C224" s="8">
        <v>13948.5</v>
      </c>
      <c r="D224" s="8">
        <v>1222932.0</v>
      </c>
      <c r="E224" s="8">
        <v>974409.1449999999</v>
      </c>
      <c r="F224" s="9">
        <v>299208.26923076925</v>
      </c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ht="14.25" customHeight="1">
      <c r="A225" s="11">
        <v>43955.0</v>
      </c>
      <c r="B225" s="12" t="s">
        <v>18</v>
      </c>
      <c r="C225" s="13">
        <v>12301.5</v>
      </c>
      <c r="D225" s="13">
        <v>1085211.0</v>
      </c>
      <c r="E225" s="13">
        <v>874153.345</v>
      </c>
      <c r="F225" s="14">
        <v>243709.4826923077</v>
      </c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ht="14.25" customHeight="1">
      <c r="A226" s="6">
        <v>43950.0</v>
      </c>
      <c r="B226" s="7" t="s">
        <v>18</v>
      </c>
      <c r="C226" s="8">
        <v>13014.0</v>
      </c>
      <c r="D226" s="8">
        <v>1115992.5</v>
      </c>
      <c r="E226" s="8">
        <v>928035.2359999999</v>
      </c>
      <c r="F226" s="9">
        <v>185811.06153846154</v>
      </c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ht="14.25" customHeight="1">
      <c r="A227" s="11">
        <v>43953.0</v>
      </c>
      <c r="B227" s="12" t="s">
        <v>18</v>
      </c>
      <c r="C227" s="13">
        <v>12313.5</v>
      </c>
      <c r="D227" s="13">
        <v>1053220.5</v>
      </c>
      <c r="E227" s="13">
        <v>843395.109</v>
      </c>
      <c r="F227" s="14">
        <v>137019.6769230769</v>
      </c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ht="14.25" customHeight="1">
      <c r="A228" s="6">
        <v>43977.0</v>
      </c>
      <c r="B228" s="7" t="s">
        <v>18</v>
      </c>
      <c r="C228" s="8">
        <v>17391.0</v>
      </c>
      <c r="D228" s="8">
        <v>1489132.5</v>
      </c>
      <c r="E228" s="8">
        <v>1209901.0159999998</v>
      </c>
      <c r="F228" s="9">
        <v>272121.8153846154</v>
      </c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ht="14.25" customHeight="1">
      <c r="A229" s="11">
        <v>43952.0</v>
      </c>
      <c r="B229" s="12" t="s">
        <v>18</v>
      </c>
      <c r="C229" s="13">
        <v>17113.5</v>
      </c>
      <c r="D229" s="13">
        <v>1465842.0</v>
      </c>
      <c r="E229" s="13">
        <v>1193019.642</v>
      </c>
      <c r="F229" s="14">
        <v>272484.6307692308</v>
      </c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ht="14.25" customHeight="1">
      <c r="A230" s="6">
        <v>43963.0</v>
      </c>
      <c r="B230" s="7" t="s">
        <v>18</v>
      </c>
      <c r="C230" s="8">
        <v>12802.5</v>
      </c>
      <c r="D230" s="8">
        <v>1123830.0</v>
      </c>
      <c r="E230" s="8">
        <v>914932.571</v>
      </c>
      <c r="F230" s="9">
        <v>284287.79007692303</v>
      </c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ht="14.25" customHeight="1">
      <c r="A231" s="11">
        <v>43972.0</v>
      </c>
      <c r="B231" s="12" t="s">
        <v>18</v>
      </c>
      <c r="C231" s="13">
        <v>16554.0</v>
      </c>
      <c r="D231" s="13">
        <v>1380751.5</v>
      </c>
      <c r="E231" s="13">
        <v>1137748.7319999998</v>
      </c>
      <c r="F231" s="14">
        <v>227139.51416923077</v>
      </c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ht="14.25" customHeight="1">
      <c r="A232" s="6">
        <v>43971.0</v>
      </c>
      <c r="B232" s="7" t="s">
        <v>18</v>
      </c>
      <c r="C232" s="8">
        <v>17329.5</v>
      </c>
      <c r="D232" s="8">
        <v>1430254.5</v>
      </c>
      <c r="E232" s="8">
        <v>1175778.837</v>
      </c>
      <c r="F232" s="9">
        <v>286968.8769230769</v>
      </c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ht="14.25" customHeight="1">
      <c r="A233" s="11">
        <v>43956.0</v>
      </c>
      <c r="B233" s="12" t="s">
        <v>18</v>
      </c>
      <c r="C233" s="13">
        <v>15987.0</v>
      </c>
      <c r="D233" s="13">
        <v>1384179.0</v>
      </c>
      <c r="E233" s="13">
        <v>1116620.792</v>
      </c>
      <c r="F233" s="14">
        <v>220298.15353846154</v>
      </c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ht="14.25" customHeight="1">
      <c r="A234" s="6">
        <v>43949.0</v>
      </c>
      <c r="B234" s="7" t="s">
        <v>18</v>
      </c>
      <c r="C234" s="8">
        <v>13303.5</v>
      </c>
      <c r="D234" s="8">
        <v>1102887.0</v>
      </c>
      <c r="E234" s="8">
        <v>914116.792</v>
      </c>
      <c r="F234" s="9">
        <v>173095.92049999998</v>
      </c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ht="14.25" customHeight="1">
      <c r="A235" s="11">
        <v>43964.0</v>
      </c>
      <c r="B235" s="12" t="s">
        <v>18</v>
      </c>
      <c r="C235" s="13">
        <v>14305.5</v>
      </c>
      <c r="D235" s="13">
        <v>1243507.5</v>
      </c>
      <c r="E235" s="13">
        <v>987216.7409999999</v>
      </c>
      <c r="F235" s="14">
        <v>233030.6</v>
      </c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ht="14.25" customHeight="1">
      <c r="A236" s="6">
        <v>43954.0</v>
      </c>
      <c r="B236" s="7" t="s">
        <v>18</v>
      </c>
      <c r="C236" s="8">
        <v>12924.0</v>
      </c>
      <c r="D236" s="8">
        <v>1120009.5</v>
      </c>
      <c r="E236" s="8">
        <v>902752.717</v>
      </c>
      <c r="F236" s="9">
        <v>193184.6</v>
      </c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ht="14.25" customHeight="1">
      <c r="A237" s="11">
        <v>43957.0</v>
      </c>
      <c r="B237" s="12" t="s">
        <v>18</v>
      </c>
      <c r="C237" s="13">
        <v>14061.0</v>
      </c>
      <c r="D237" s="13">
        <v>1221057.0</v>
      </c>
      <c r="E237" s="13">
        <v>983096.417</v>
      </c>
      <c r="F237" s="14">
        <v>373408.8334307692</v>
      </c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ht="14.25" customHeight="1">
      <c r="A238" s="6">
        <v>43974.0</v>
      </c>
      <c r="B238" s="7" t="s">
        <v>18</v>
      </c>
      <c r="C238" s="8">
        <v>21958.5</v>
      </c>
      <c r="D238" s="8">
        <v>1854001.5</v>
      </c>
      <c r="E238" s="8">
        <v>1515956.368</v>
      </c>
      <c r="F238" s="9">
        <v>206787.93638461537</v>
      </c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ht="14.25" customHeight="1">
      <c r="A239" s="11">
        <v>43976.0</v>
      </c>
      <c r="B239" s="12" t="s">
        <v>18</v>
      </c>
      <c r="C239" s="13">
        <v>17211.0</v>
      </c>
      <c r="D239" s="13">
        <v>1507867.5</v>
      </c>
      <c r="E239" s="13">
        <v>1217527.6069999998</v>
      </c>
      <c r="F239" s="14">
        <v>246242.8615384615</v>
      </c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ht="14.25" customHeight="1">
      <c r="A240" s="6">
        <v>43951.0</v>
      </c>
      <c r="B240" s="7" t="s">
        <v>18</v>
      </c>
      <c r="C240" s="8">
        <v>12753.0</v>
      </c>
      <c r="D240" s="8">
        <v>1103068.5</v>
      </c>
      <c r="E240" s="8">
        <v>904501.456</v>
      </c>
      <c r="F240" s="9">
        <v>58978.55866923076</v>
      </c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ht="14.25" customHeight="1">
      <c r="A241" s="11">
        <v>43961.0</v>
      </c>
      <c r="B241" s="12" t="s">
        <v>18</v>
      </c>
      <c r="C241" s="13">
        <v>16435.5</v>
      </c>
      <c r="D241" s="13">
        <v>1471537.5</v>
      </c>
      <c r="E241" s="13">
        <v>1176721.164</v>
      </c>
      <c r="F241" s="14">
        <v>252262.82307692306</v>
      </c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ht="14.25" customHeight="1">
      <c r="A242" s="6">
        <v>43959.0</v>
      </c>
      <c r="B242" s="7" t="s">
        <v>18</v>
      </c>
      <c r="C242" s="8">
        <v>14494.5</v>
      </c>
      <c r="D242" s="8">
        <v>1269786.0</v>
      </c>
      <c r="E242" s="8">
        <v>1018857.6680000001</v>
      </c>
      <c r="F242" s="9">
        <v>197493.53076923077</v>
      </c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ht="14.25" customHeight="1">
      <c r="A243" s="11">
        <v>43958.0</v>
      </c>
      <c r="B243" s="12" t="s">
        <v>18</v>
      </c>
      <c r="C243" s="13">
        <v>12705.0</v>
      </c>
      <c r="D243" s="13">
        <v>1123894.5</v>
      </c>
      <c r="E243" s="13">
        <v>898508.497</v>
      </c>
      <c r="F243" s="14">
        <v>273904.8153076923</v>
      </c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ht="14.25" customHeight="1">
      <c r="A244" s="6">
        <v>43975.0</v>
      </c>
      <c r="B244" s="7" t="s">
        <v>18</v>
      </c>
      <c r="C244" s="8">
        <v>18075.0</v>
      </c>
      <c r="D244" s="8">
        <v>1548099.0</v>
      </c>
      <c r="E244" s="8">
        <v>1256993.4810000001</v>
      </c>
      <c r="F244" s="9">
        <v>213288.93846153846</v>
      </c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ht="14.25" customHeight="1">
      <c r="A245" s="11">
        <v>43967.0</v>
      </c>
      <c r="B245" s="12" t="s">
        <v>19</v>
      </c>
      <c r="C245" s="13">
        <v>13120.5</v>
      </c>
      <c r="D245" s="13">
        <v>1215033.0</v>
      </c>
      <c r="E245" s="13">
        <v>985281.0359999998</v>
      </c>
      <c r="F245" s="14">
        <v>143418.86295384614</v>
      </c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ht="14.25" customHeight="1">
      <c r="A246" s="6">
        <v>43970.0</v>
      </c>
      <c r="B246" s="7" t="s">
        <v>19</v>
      </c>
      <c r="C246" s="8">
        <v>16237.5</v>
      </c>
      <c r="D246" s="8">
        <v>1403047.5</v>
      </c>
      <c r="E246" s="8">
        <v>1195875.8800000001</v>
      </c>
      <c r="F246" s="9">
        <v>173178.52204615384</v>
      </c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ht="14.25" customHeight="1">
      <c r="A247" s="11">
        <v>43968.0</v>
      </c>
      <c r="B247" s="12" t="s">
        <v>19</v>
      </c>
      <c r="C247" s="13">
        <v>11967.0</v>
      </c>
      <c r="D247" s="13">
        <v>1060489.5</v>
      </c>
      <c r="E247" s="13">
        <v>851805.179</v>
      </c>
      <c r="F247" s="14">
        <v>171981.49101538458</v>
      </c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ht="14.25" customHeight="1">
      <c r="A248" s="6">
        <v>43960.0</v>
      </c>
      <c r="B248" s="7" t="s">
        <v>19</v>
      </c>
      <c r="C248" s="8">
        <v>12037.5</v>
      </c>
      <c r="D248" s="8">
        <v>1081216.5</v>
      </c>
      <c r="E248" s="8">
        <v>910141.155</v>
      </c>
      <c r="F248" s="9">
        <v>143296.04318461538</v>
      </c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ht="14.25" customHeight="1">
      <c r="A249" s="11">
        <v>43955.0</v>
      </c>
      <c r="B249" s="12" t="s">
        <v>19</v>
      </c>
      <c r="C249" s="13">
        <v>7087.5</v>
      </c>
      <c r="D249" s="13">
        <v>610855.5</v>
      </c>
      <c r="E249" s="13">
        <v>541946.128</v>
      </c>
      <c r="F249" s="14">
        <v>150795.5846153846</v>
      </c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ht="14.25" customHeight="1">
      <c r="A250" s="6">
        <v>43950.0</v>
      </c>
      <c r="B250" s="7" t="s">
        <v>20</v>
      </c>
      <c r="C250" s="8">
        <v>25816.5</v>
      </c>
      <c r="D250" s="8">
        <v>2360914.5</v>
      </c>
      <c r="E250" s="8">
        <v>1868643.6719999998</v>
      </c>
      <c r="F250" s="9">
        <v>137636.84266153845</v>
      </c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ht="14.25" customHeight="1">
      <c r="A251" s="11">
        <v>43953.0</v>
      </c>
      <c r="B251" s="12" t="s">
        <v>19</v>
      </c>
      <c r="C251" s="13">
        <v>4624.5</v>
      </c>
      <c r="D251" s="13">
        <v>433243.5</v>
      </c>
      <c r="E251" s="13">
        <v>377401.46199999994</v>
      </c>
      <c r="F251" s="14">
        <v>65936.34336923076</v>
      </c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ht="14.25" customHeight="1">
      <c r="A252" s="6">
        <v>43977.0</v>
      </c>
      <c r="B252" s="7" t="s">
        <v>19</v>
      </c>
      <c r="C252" s="8">
        <v>12259.5</v>
      </c>
      <c r="D252" s="8">
        <v>1152054.0</v>
      </c>
      <c r="E252" s="8">
        <v>906579.6209999999</v>
      </c>
      <c r="F252" s="9">
        <v>217611.18753846153</v>
      </c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ht="14.25" customHeight="1">
      <c r="A253" s="11">
        <v>43952.0</v>
      </c>
      <c r="B253" s="12" t="s">
        <v>19</v>
      </c>
      <c r="C253" s="13">
        <v>5446.5</v>
      </c>
      <c r="D253" s="13">
        <v>505572.0</v>
      </c>
      <c r="E253" s="13">
        <v>422390.908</v>
      </c>
      <c r="F253" s="14">
        <v>42729.218369230766</v>
      </c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ht="14.25" customHeight="1">
      <c r="A254" s="6">
        <v>43963.0</v>
      </c>
      <c r="B254" s="7" t="s">
        <v>19</v>
      </c>
      <c r="C254" s="8">
        <v>11296.5</v>
      </c>
      <c r="D254" s="8">
        <v>989632.5</v>
      </c>
      <c r="E254" s="8">
        <v>829947.412</v>
      </c>
      <c r="F254" s="9">
        <v>196319.5046923077</v>
      </c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ht="14.25" customHeight="1">
      <c r="A255" s="11">
        <v>43972.0</v>
      </c>
      <c r="B255" s="12" t="s">
        <v>19</v>
      </c>
      <c r="C255" s="13">
        <v>12135.0</v>
      </c>
      <c r="D255" s="13">
        <v>1103623.5</v>
      </c>
      <c r="E255" s="13">
        <v>899589.3060000001</v>
      </c>
      <c r="F255" s="14">
        <v>184440.53076923077</v>
      </c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ht="14.25" customHeight="1">
      <c r="A256" s="6">
        <v>43971.0</v>
      </c>
      <c r="B256" s="7" t="s">
        <v>19</v>
      </c>
      <c r="C256" s="8">
        <v>12630.0</v>
      </c>
      <c r="D256" s="8">
        <v>1104858.0</v>
      </c>
      <c r="E256" s="8">
        <v>915994.1189999998</v>
      </c>
      <c r="F256" s="9">
        <v>161654.46923076923</v>
      </c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ht="14.25" customHeight="1">
      <c r="A257" s="11">
        <v>43956.0</v>
      </c>
      <c r="B257" s="12" t="s">
        <v>19</v>
      </c>
      <c r="C257" s="13">
        <v>8223.0</v>
      </c>
      <c r="D257" s="13">
        <v>694593.0</v>
      </c>
      <c r="E257" s="13">
        <v>622755.0499999999</v>
      </c>
      <c r="F257" s="14">
        <v>172368.62218461538</v>
      </c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ht="14.25" customHeight="1">
      <c r="A258" s="6">
        <v>43949.0</v>
      </c>
      <c r="B258" s="7" t="s">
        <v>20</v>
      </c>
      <c r="C258" s="8">
        <v>25149.0</v>
      </c>
      <c r="D258" s="8">
        <v>2277072.0</v>
      </c>
      <c r="E258" s="8">
        <v>1804070.1239999998</v>
      </c>
      <c r="F258" s="9">
        <v>125553.02143076922</v>
      </c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ht="14.25" customHeight="1">
      <c r="A259" s="11">
        <v>43964.0</v>
      </c>
      <c r="B259" s="12" t="s">
        <v>19</v>
      </c>
      <c r="C259" s="13">
        <v>10401.0</v>
      </c>
      <c r="D259" s="13">
        <v>949912.5</v>
      </c>
      <c r="E259" s="13">
        <v>785961.289</v>
      </c>
      <c r="F259" s="14">
        <v>253438.94004615385</v>
      </c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ht="14.25" customHeight="1">
      <c r="A260" s="6">
        <v>43982.0</v>
      </c>
      <c r="B260" s="7" t="s">
        <v>18</v>
      </c>
      <c r="C260" s="8">
        <v>17689.5</v>
      </c>
      <c r="D260" s="8">
        <v>1592119.5</v>
      </c>
      <c r="E260" s="8">
        <v>1279369.153</v>
      </c>
      <c r="F260" s="9">
        <v>119890.85384615383</v>
      </c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ht="14.25" customHeight="1">
      <c r="A261" s="11">
        <v>43954.0</v>
      </c>
      <c r="B261" s="12" t="s">
        <v>19</v>
      </c>
      <c r="C261" s="13">
        <v>8127.0</v>
      </c>
      <c r="D261" s="13">
        <v>665302.5</v>
      </c>
      <c r="E261" s="13">
        <v>644221.494</v>
      </c>
      <c r="F261" s="14">
        <v>95245.72713846153</v>
      </c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ht="14.25" customHeight="1">
      <c r="A262" s="6">
        <v>43981.0</v>
      </c>
      <c r="B262" s="7" t="s">
        <v>18</v>
      </c>
      <c r="C262" s="8">
        <v>27250.5</v>
      </c>
      <c r="D262" s="8">
        <v>2457252.0</v>
      </c>
      <c r="E262" s="8">
        <v>1983435.05</v>
      </c>
      <c r="F262" s="9">
        <v>175066.50692307693</v>
      </c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ht="14.25" customHeight="1">
      <c r="A263" s="11">
        <v>43957.0</v>
      </c>
      <c r="B263" s="12" t="s">
        <v>19</v>
      </c>
      <c r="C263" s="13">
        <v>8464.5</v>
      </c>
      <c r="D263" s="13">
        <v>739291.5</v>
      </c>
      <c r="E263" s="13">
        <v>651727.3679999999</v>
      </c>
      <c r="F263" s="14">
        <v>154318.62433846152</v>
      </c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ht="14.25" customHeight="1">
      <c r="A264" s="6">
        <v>43974.0</v>
      </c>
      <c r="B264" s="7" t="s">
        <v>19</v>
      </c>
      <c r="C264" s="8">
        <v>14167.5</v>
      </c>
      <c r="D264" s="8">
        <v>1315075.5</v>
      </c>
      <c r="E264" s="8">
        <v>1074904.135</v>
      </c>
      <c r="F264" s="9">
        <v>269233.3443692308</v>
      </c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ht="14.25" customHeight="1">
      <c r="A265" s="11">
        <v>43979.0</v>
      </c>
      <c r="B265" s="12" t="s">
        <v>18</v>
      </c>
      <c r="C265" s="13">
        <v>16500.0</v>
      </c>
      <c r="D265" s="13">
        <v>1487928.0</v>
      </c>
      <c r="E265" s="13">
        <v>1187884.8939999999</v>
      </c>
      <c r="F265" s="14">
        <v>279400.0153846154</v>
      </c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ht="14.25" customHeight="1">
      <c r="A266" s="6">
        <v>43976.0</v>
      </c>
      <c r="B266" s="7" t="s">
        <v>19</v>
      </c>
      <c r="C266" s="8">
        <v>13260.0</v>
      </c>
      <c r="D266" s="8">
        <v>1230687.0</v>
      </c>
      <c r="E266" s="8">
        <v>985675.487</v>
      </c>
      <c r="F266" s="9">
        <v>224353.45695384615</v>
      </c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ht="14.25" customHeight="1">
      <c r="A267" s="11">
        <v>43951.0</v>
      </c>
      <c r="B267" s="12" t="s">
        <v>19</v>
      </c>
      <c r="C267" s="13">
        <v>4285.5</v>
      </c>
      <c r="D267" s="13">
        <v>404691.0</v>
      </c>
      <c r="E267" s="13">
        <v>333054.548</v>
      </c>
      <c r="F267" s="14">
        <v>11494.63076923077</v>
      </c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ht="14.25" customHeight="1">
      <c r="A268" s="6">
        <v>43961.0</v>
      </c>
      <c r="B268" s="7" t="s">
        <v>19</v>
      </c>
      <c r="C268" s="8">
        <v>13440.0</v>
      </c>
      <c r="D268" s="8">
        <v>1198285.5</v>
      </c>
      <c r="E268" s="8">
        <v>1018063.802</v>
      </c>
      <c r="F268" s="9">
        <v>178012.59307692308</v>
      </c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ht="14.25" customHeight="1">
      <c r="A269" s="11">
        <v>43959.0</v>
      </c>
      <c r="B269" s="12" t="s">
        <v>19</v>
      </c>
      <c r="C269" s="13">
        <v>9058.5</v>
      </c>
      <c r="D269" s="13">
        <v>798759.0</v>
      </c>
      <c r="E269" s="13">
        <v>669115.9369999999</v>
      </c>
      <c r="F269" s="14">
        <v>171987.47030000002</v>
      </c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ht="14.25" customHeight="1">
      <c r="A270" s="6">
        <v>43958.0</v>
      </c>
      <c r="B270" s="7" t="s">
        <v>19</v>
      </c>
      <c r="C270" s="8">
        <v>8719.5</v>
      </c>
      <c r="D270" s="8">
        <v>769276.5</v>
      </c>
      <c r="E270" s="8">
        <v>654599.977</v>
      </c>
      <c r="F270" s="9">
        <v>184385.1884923077</v>
      </c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ht="14.25" customHeight="1">
      <c r="A271" s="11">
        <v>43975.0</v>
      </c>
      <c r="B271" s="12" t="s">
        <v>19</v>
      </c>
      <c r="C271" s="13">
        <v>12666.0</v>
      </c>
      <c r="D271" s="13">
        <v>1184865.0</v>
      </c>
      <c r="E271" s="13">
        <v>953822.6209999999</v>
      </c>
      <c r="F271" s="14">
        <v>340158.78723076923</v>
      </c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ht="14.25" customHeight="1">
      <c r="A272" s="6">
        <v>43967.0</v>
      </c>
      <c r="B272" s="7" t="s">
        <v>20</v>
      </c>
      <c r="C272" s="8">
        <v>34563.0</v>
      </c>
      <c r="D272" s="8">
        <v>2922883.5</v>
      </c>
      <c r="E272" s="8">
        <v>2340316.3049999997</v>
      </c>
      <c r="F272" s="9">
        <v>109812.45384615385</v>
      </c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ht="14.25" customHeight="1">
      <c r="A273" s="11">
        <v>43970.0</v>
      </c>
      <c r="B273" s="12" t="s">
        <v>20</v>
      </c>
      <c r="C273" s="13">
        <v>28882.5</v>
      </c>
      <c r="D273" s="13">
        <v>2446530.0</v>
      </c>
      <c r="E273" s="13">
        <v>1956748.2629999998</v>
      </c>
      <c r="F273" s="14">
        <v>108543.03143076923</v>
      </c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ht="14.25" customHeight="1">
      <c r="A274" s="6">
        <v>43968.0</v>
      </c>
      <c r="B274" s="7" t="s">
        <v>20</v>
      </c>
      <c r="C274" s="8">
        <v>28275.0</v>
      </c>
      <c r="D274" s="8">
        <v>2435632.5</v>
      </c>
      <c r="E274" s="8">
        <v>1954139.7149999999</v>
      </c>
      <c r="F274" s="9">
        <v>79541.98461538462</v>
      </c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ht="14.25" customHeight="1">
      <c r="A275" s="11">
        <v>43960.0</v>
      </c>
      <c r="B275" s="12" t="s">
        <v>20</v>
      </c>
      <c r="C275" s="13">
        <v>26271.0</v>
      </c>
      <c r="D275" s="13">
        <v>2384937.0</v>
      </c>
      <c r="E275" s="13">
        <v>1880070.5110000002</v>
      </c>
      <c r="F275" s="14">
        <v>141472.14615384614</v>
      </c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ht="14.25" customHeight="1">
      <c r="A276" s="6">
        <v>43955.0</v>
      </c>
      <c r="B276" s="7" t="s">
        <v>20</v>
      </c>
      <c r="C276" s="8">
        <v>23587.5</v>
      </c>
      <c r="D276" s="8">
        <v>2155668.0</v>
      </c>
      <c r="E276" s="8">
        <v>1685753.184</v>
      </c>
      <c r="F276" s="9">
        <v>135489.1581153846</v>
      </c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ht="14.25" customHeight="1">
      <c r="A277" s="11">
        <v>43953.0</v>
      </c>
      <c r="B277" s="12" t="s">
        <v>20</v>
      </c>
      <c r="C277" s="13">
        <v>18427.5</v>
      </c>
      <c r="D277" s="13">
        <v>1682851.5</v>
      </c>
      <c r="E277" s="13">
        <v>1337535.2989999999</v>
      </c>
      <c r="F277" s="14">
        <v>121636.08074615385</v>
      </c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ht="14.25" customHeight="1">
      <c r="A278" s="6">
        <v>43977.0</v>
      </c>
      <c r="B278" s="7" t="s">
        <v>20</v>
      </c>
      <c r="C278" s="8">
        <v>27156.0</v>
      </c>
      <c r="D278" s="8">
        <v>2410803.0</v>
      </c>
      <c r="E278" s="8">
        <v>1897998.252</v>
      </c>
      <c r="F278" s="9">
        <v>96303.4</v>
      </c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ht="14.25" customHeight="1">
      <c r="A279" s="11">
        <v>43952.0</v>
      </c>
      <c r="B279" s="12" t="s">
        <v>20</v>
      </c>
      <c r="C279" s="13">
        <v>35190.0</v>
      </c>
      <c r="D279" s="13">
        <v>3168510.0</v>
      </c>
      <c r="E279" s="13">
        <v>2533138.72</v>
      </c>
      <c r="F279" s="14">
        <v>102615.49999999999</v>
      </c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ht="14.25" customHeight="1">
      <c r="A280" s="6">
        <v>43963.0</v>
      </c>
      <c r="B280" s="7" t="s">
        <v>20</v>
      </c>
      <c r="C280" s="8">
        <v>25483.5</v>
      </c>
      <c r="D280" s="8">
        <v>2243160.0</v>
      </c>
      <c r="E280" s="8">
        <v>1757185.7729999998</v>
      </c>
      <c r="F280" s="9">
        <v>114933.5923076923</v>
      </c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ht="14.25" customHeight="1">
      <c r="A281" s="11">
        <v>43972.0</v>
      </c>
      <c r="B281" s="12" t="s">
        <v>20</v>
      </c>
      <c r="C281" s="13">
        <v>25362.0</v>
      </c>
      <c r="D281" s="13">
        <v>2198935.5</v>
      </c>
      <c r="E281" s="13">
        <v>1755958.305</v>
      </c>
      <c r="F281" s="14">
        <v>102833.37792307691</v>
      </c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ht="14.25" customHeight="1">
      <c r="A282" s="6">
        <v>43971.0</v>
      </c>
      <c r="B282" s="7" t="s">
        <v>20</v>
      </c>
      <c r="C282" s="8">
        <v>28849.5</v>
      </c>
      <c r="D282" s="8">
        <v>2520759.0</v>
      </c>
      <c r="E282" s="8">
        <v>2010739.0729999999</v>
      </c>
      <c r="F282" s="9">
        <v>106300.0107076923</v>
      </c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ht="14.25" customHeight="1">
      <c r="A283" s="11">
        <v>43956.0</v>
      </c>
      <c r="B283" s="12" t="s">
        <v>20</v>
      </c>
      <c r="C283" s="13">
        <v>26367.0</v>
      </c>
      <c r="D283" s="13">
        <v>2380333.5</v>
      </c>
      <c r="E283" s="13">
        <v>1873451.2719999999</v>
      </c>
      <c r="F283" s="14">
        <v>149632.4937</v>
      </c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ht="14.25" customHeight="1">
      <c r="A284" s="6">
        <v>43964.0</v>
      </c>
      <c r="B284" s="7" t="s">
        <v>20</v>
      </c>
      <c r="C284" s="8">
        <v>25539.0</v>
      </c>
      <c r="D284" s="8">
        <v>2263651.5</v>
      </c>
      <c r="E284" s="8">
        <v>1783039.3049999997</v>
      </c>
      <c r="F284" s="9">
        <v>139331.3192923077</v>
      </c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ht="14.25" customHeight="1">
      <c r="A285" s="11">
        <v>43982.0</v>
      </c>
      <c r="B285" s="12" t="s">
        <v>19</v>
      </c>
      <c r="C285" s="13">
        <v>14808.0</v>
      </c>
      <c r="D285" s="13">
        <v>1336789.5</v>
      </c>
      <c r="E285" s="13">
        <v>1084824.9949999999</v>
      </c>
      <c r="F285" s="14">
        <v>167974.06755384614</v>
      </c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ht="14.25" customHeight="1">
      <c r="A286" s="6">
        <v>43954.0</v>
      </c>
      <c r="B286" s="7" t="s">
        <v>20</v>
      </c>
      <c r="C286" s="8">
        <v>21343.5</v>
      </c>
      <c r="D286" s="8">
        <v>1906557.0</v>
      </c>
      <c r="E286" s="8">
        <v>1485927.8739999998</v>
      </c>
      <c r="F286" s="9">
        <v>100092.68052307691</v>
      </c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ht="14.25" customHeight="1">
      <c r="A287" s="11">
        <v>43981.0</v>
      </c>
      <c r="B287" s="12" t="s">
        <v>19</v>
      </c>
      <c r="C287" s="13">
        <v>17946.0</v>
      </c>
      <c r="D287" s="13">
        <v>1609090.5</v>
      </c>
      <c r="E287" s="13">
        <v>1298844.2</v>
      </c>
      <c r="F287" s="14">
        <v>137945.5276</v>
      </c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ht="14.25" customHeight="1">
      <c r="A288" s="6">
        <v>43957.0</v>
      </c>
      <c r="B288" s="7" t="s">
        <v>20</v>
      </c>
      <c r="C288" s="8">
        <v>24337.5</v>
      </c>
      <c r="D288" s="8">
        <v>2159350.5</v>
      </c>
      <c r="E288" s="8">
        <v>1715939.5399999998</v>
      </c>
      <c r="F288" s="9">
        <v>115138.50836153845</v>
      </c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ht="14.25" customHeight="1">
      <c r="A289" s="11">
        <v>43974.0</v>
      </c>
      <c r="B289" s="12" t="s">
        <v>20</v>
      </c>
      <c r="C289" s="13">
        <v>36997.5</v>
      </c>
      <c r="D289" s="13">
        <v>3089140.5</v>
      </c>
      <c r="E289" s="13">
        <v>2533823.174</v>
      </c>
      <c r="F289" s="14">
        <v>109891.53846153845</v>
      </c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ht="14.25" customHeight="1">
      <c r="A290" s="6">
        <v>43979.0</v>
      </c>
      <c r="B290" s="7" t="s">
        <v>19</v>
      </c>
      <c r="C290" s="8">
        <v>13864.5</v>
      </c>
      <c r="D290" s="8">
        <v>1239747.0</v>
      </c>
      <c r="E290" s="8">
        <v>995597.5199999999</v>
      </c>
      <c r="F290" s="9">
        <v>216733.44615384613</v>
      </c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ht="14.25" customHeight="1">
      <c r="A291" s="11">
        <v>43976.0</v>
      </c>
      <c r="B291" s="12" t="s">
        <v>20</v>
      </c>
      <c r="C291" s="13">
        <v>28494.0</v>
      </c>
      <c r="D291" s="13">
        <v>2512803.0</v>
      </c>
      <c r="E291" s="13">
        <v>1972327.267</v>
      </c>
      <c r="F291" s="14">
        <v>174025.3846153846</v>
      </c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ht="14.25" customHeight="1">
      <c r="A292" s="6">
        <v>43951.0</v>
      </c>
      <c r="B292" s="7" t="s">
        <v>20</v>
      </c>
      <c r="C292" s="8">
        <v>27883.5</v>
      </c>
      <c r="D292" s="8">
        <v>2560080.0</v>
      </c>
      <c r="E292" s="8">
        <v>2016381.645</v>
      </c>
      <c r="F292" s="9">
        <v>41912.70769230769</v>
      </c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ht="14.25" customHeight="1">
      <c r="A293" s="11">
        <v>43961.0</v>
      </c>
      <c r="B293" s="12" t="s">
        <v>20</v>
      </c>
      <c r="C293" s="13">
        <v>31224.0</v>
      </c>
      <c r="D293" s="13">
        <v>2767270.5</v>
      </c>
      <c r="E293" s="13">
        <v>2174380.5969999996</v>
      </c>
      <c r="F293" s="14">
        <v>80170.9809076923</v>
      </c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ht="14.25" customHeight="1">
      <c r="A294" s="6">
        <v>43959.0</v>
      </c>
      <c r="B294" s="7" t="s">
        <v>20</v>
      </c>
      <c r="C294" s="8">
        <v>25020.0</v>
      </c>
      <c r="D294" s="8">
        <v>2235960.0</v>
      </c>
      <c r="E294" s="8">
        <v>1780335.608</v>
      </c>
      <c r="F294" s="9">
        <v>140320.89928461539</v>
      </c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ht="14.25" customHeight="1">
      <c r="A295" s="11">
        <v>43958.0</v>
      </c>
      <c r="B295" s="12" t="s">
        <v>20</v>
      </c>
      <c r="C295" s="13">
        <v>26184.0</v>
      </c>
      <c r="D295" s="13">
        <v>2308336.5</v>
      </c>
      <c r="E295" s="13">
        <v>1837113.1940000001</v>
      </c>
      <c r="F295" s="14">
        <v>115064.43612307693</v>
      </c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ht="14.25" customHeight="1">
      <c r="A296" s="6">
        <v>43975.0</v>
      </c>
      <c r="B296" s="7" t="s">
        <v>20</v>
      </c>
      <c r="C296" s="8">
        <v>29824.5</v>
      </c>
      <c r="D296" s="8">
        <v>2526909.0</v>
      </c>
      <c r="E296" s="8">
        <v>2092407.26</v>
      </c>
      <c r="F296" s="9">
        <v>62346.41538461538</v>
      </c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ht="14.25" customHeight="1">
      <c r="A297" s="11">
        <v>43950.0</v>
      </c>
      <c r="B297" s="12" t="s">
        <v>21</v>
      </c>
      <c r="C297" s="13">
        <v>208351.5</v>
      </c>
      <c r="D297" s="13">
        <v>2.1615333E7</v>
      </c>
      <c r="E297" s="13">
        <v>1.5729720814999998E7</v>
      </c>
      <c r="F297" s="14">
        <v>273156.72</v>
      </c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ht="14.25" customHeight="1">
      <c r="A298" s="6">
        <v>43949.0</v>
      </c>
      <c r="B298" s="7" t="s">
        <v>21</v>
      </c>
      <c r="C298" s="8">
        <v>204637.5</v>
      </c>
      <c r="D298" s="8">
        <v>2.11148985E7</v>
      </c>
      <c r="E298" s="8">
        <v>1.5426373359E7</v>
      </c>
      <c r="F298" s="9">
        <v>255889.23846153845</v>
      </c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ht="14.25" customHeight="1">
      <c r="A299" s="11">
        <v>43982.0</v>
      </c>
      <c r="B299" s="12" t="s">
        <v>20</v>
      </c>
      <c r="C299" s="13">
        <v>31372.5</v>
      </c>
      <c r="D299" s="13">
        <v>2794324.5</v>
      </c>
      <c r="E299" s="13">
        <v>2251714.549</v>
      </c>
      <c r="F299" s="14">
        <v>37852.04366923077</v>
      </c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ht="14.25" customHeight="1">
      <c r="A300" s="6">
        <v>43981.0</v>
      </c>
      <c r="B300" s="7" t="s">
        <v>20</v>
      </c>
      <c r="C300" s="8">
        <v>34681.5</v>
      </c>
      <c r="D300" s="8">
        <v>3005334.0</v>
      </c>
      <c r="E300" s="8">
        <v>2408136.819</v>
      </c>
      <c r="F300" s="9">
        <v>113231.09230769232</v>
      </c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ht="14.25" customHeight="1">
      <c r="A301" s="11">
        <v>43979.0</v>
      </c>
      <c r="B301" s="12" t="s">
        <v>20</v>
      </c>
      <c r="C301" s="13">
        <v>28197.0</v>
      </c>
      <c r="D301" s="13">
        <v>2559211.5</v>
      </c>
      <c r="E301" s="13">
        <v>2038847.009</v>
      </c>
      <c r="F301" s="14">
        <v>74270.53076923077</v>
      </c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ht="14.25" customHeight="1">
      <c r="A302" s="6">
        <v>43967.0</v>
      </c>
      <c r="B302" s="7" t="s">
        <v>21</v>
      </c>
      <c r="C302" s="8">
        <v>236551.5</v>
      </c>
      <c r="D302" s="8">
        <v>2.3689383E7</v>
      </c>
      <c r="E302" s="8">
        <v>1.7329462176E7</v>
      </c>
      <c r="F302" s="9">
        <v>258177.63846153844</v>
      </c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ht="14.25" customHeight="1">
      <c r="A303" s="11">
        <v>43970.0</v>
      </c>
      <c r="B303" s="12" t="s">
        <v>21</v>
      </c>
      <c r="C303" s="13">
        <v>223597.5</v>
      </c>
      <c r="D303" s="13">
        <v>2.1945858E7</v>
      </c>
      <c r="E303" s="13">
        <v>1.5975681728E7</v>
      </c>
      <c r="F303" s="14">
        <v>296759.42307692306</v>
      </c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ht="14.25" customHeight="1">
      <c r="A304" s="6">
        <v>43968.0</v>
      </c>
      <c r="B304" s="7" t="s">
        <v>21</v>
      </c>
      <c r="C304" s="8">
        <v>193363.5</v>
      </c>
      <c r="D304" s="8">
        <v>1.9546386E7</v>
      </c>
      <c r="E304" s="8">
        <v>1.4278298844E7</v>
      </c>
      <c r="F304" s="9">
        <v>264289.06153846154</v>
      </c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ht="14.25" customHeight="1">
      <c r="A305" s="11">
        <v>43960.0</v>
      </c>
      <c r="B305" s="12" t="s">
        <v>21</v>
      </c>
      <c r="C305" s="13">
        <v>188319.0</v>
      </c>
      <c r="D305" s="13">
        <v>1.92186315E7</v>
      </c>
      <c r="E305" s="13">
        <v>1.3973128512E7</v>
      </c>
      <c r="F305" s="14">
        <v>403874.8839461538</v>
      </c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ht="14.25" customHeight="1">
      <c r="A306" s="6">
        <v>43955.0</v>
      </c>
      <c r="B306" s="7" t="s">
        <v>21</v>
      </c>
      <c r="C306" s="8">
        <v>237544.5</v>
      </c>
      <c r="D306" s="8">
        <v>2.4292218E7</v>
      </c>
      <c r="E306" s="8">
        <v>1.7650186029E7</v>
      </c>
      <c r="F306" s="9">
        <v>347608.6384615384</v>
      </c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ht="14.25" customHeight="1">
      <c r="A307" s="11">
        <v>43950.0</v>
      </c>
      <c r="B307" s="12" t="s">
        <v>22</v>
      </c>
      <c r="C307" s="13">
        <v>203209.5</v>
      </c>
      <c r="D307" s="13">
        <v>2.08713915E7</v>
      </c>
      <c r="E307" s="13">
        <v>1.5206983089E7</v>
      </c>
      <c r="F307" s="14">
        <v>284467.6615384616</v>
      </c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ht="14.25" customHeight="1">
      <c r="A308" s="6">
        <v>43953.0</v>
      </c>
      <c r="B308" s="7" t="s">
        <v>21</v>
      </c>
      <c r="C308" s="8">
        <v>185979.0</v>
      </c>
      <c r="D308" s="8">
        <v>1.9625364E7</v>
      </c>
      <c r="E308" s="8">
        <v>1.4386025838000001E7</v>
      </c>
      <c r="F308" s="9">
        <v>361439.69230769225</v>
      </c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ht="14.25" customHeight="1">
      <c r="A309" s="11">
        <v>43977.0</v>
      </c>
      <c r="B309" s="12" t="s">
        <v>21</v>
      </c>
      <c r="C309" s="13">
        <v>244905.0</v>
      </c>
      <c r="D309" s="13">
        <v>2.51634315E7</v>
      </c>
      <c r="E309" s="13">
        <v>1.8210825697E7</v>
      </c>
      <c r="F309" s="14">
        <v>272401.2</v>
      </c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ht="14.25" customHeight="1">
      <c r="A310" s="6">
        <v>43952.0</v>
      </c>
      <c r="B310" s="7" t="s">
        <v>21</v>
      </c>
      <c r="C310" s="8">
        <v>239409.0</v>
      </c>
      <c r="D310" s="8">
        <v>2.5413351E7</v>
      </c>
      <c r="E310" s="8">
        <v>1.8463277771E7</v>
      </c>
      <c r="F310" s="9">
        <v>369443.39999999997</v>
      </c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ht="14.25" customHeight="1">
      <c r="A311" s="11">
        <v>43963.0</v>
      </c>
      <c r="B311" s="12" t="s">
        <v>21</v>
      </c>
      <c r="C311" s="13">
        <v>192886.5</v>
      </c>
      <c r="D311" s="13">
        <v>1.92051795E7</v>
      </c>
      <c r="E311" s="13">
        <v>1.3834210462E7</v>
      </c>
      <c r="F311" s="14">
        <v>383344.65076923074</v>
      </c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ht="14.25" customHeight="1">
      <c r="A312" s="6">
        <v>43972.0</v>
      </c>
      <c r="B312" s="7" t="s">
        <v>21</v>
      </c>
      <c r="C312" s="8">
        <v>224233.5</v>
      </c>
      <c r="D312" s="8">
        <v>2.2253295E7</v>
      </c>
      <c r="E312" s="8">
        <v>1.6496134314E7</v>
      </c>
      <c r="F312" s="9">
        <v>334550.50769230764</v>
      </c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ht="14.25" customHeight="1">
      <c r="A313" s="11">
        <v>43971.0</v>
      </c>
      <c r="B313" s="12" t="s">
        <v>21</v>
      </c>
      <c r="C313" s="13">
        <v>219622.5</v>
      </c>
      <c r="D313" s="13">
        <v>2.1959286E7</v>
      </c>
      <c r="E313" s="13">
        <v>1.5958453928E7</v>
      </c>
      <c r="F313" s="14">
        <v>417117.17692307686</v>
      </c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ht="14.25" customHeight="1">
      <c r="A314" s="6">
        <v>43956.0</v>
      </c>
      <c r="B314" s="7" t="s">
        <v>21</v>
      </c>
      <c r="C314" s="8">
        <v>213582.0</v>
      </c>
      <c r="D314" s="8">
        <v>2.19194355E7</v>
      </c>
      <c r="E314" s="8">
        <v>1.5790923194999998E7</v>
      </c>
      <c r="F314" s="9">
        <v>365011.0806153846</v>
      </c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ht="14.25" customHeight="1">
      <c r="A315" s="11">
        <v>43949.0</v>
      </c>
      <c r="B315" s="12" t="s">
        <v>22</v>
      </c>
      <c r="C315" s="13">
        <v>195705.0</v>
      </c>
      <c r="D315" s="13">
        <v>2.00032635E7</v>
      </c>
      <c r="E315" s="13">
        <v>1.4633542982E7</v>
      </c>
      <c r="F315" s="14">
        <v>268185.43076923076</v>
      </c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ht="14.25" customHeight="1">
      <c r="A316" s="6">
        <v>43964.0</v>
      </c>
      <c r="B316" s="7" t="s">
        <v>21</v>
      </c>
      <c r="C316" s="8">
        <v>193722.0</v>
      </c>
      <c r="D316" s="8">
        <v>1.9437273E7</v>
      </c>
      <c r="E316" s="8">
        <v>1.3979092230999999E7</v>
      </c>
      <c r="F316" s="9">
        <v>418713.96153846156</v>
      </c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ht="14.25" customHeight="1">
      <c r="A317" s="11">
        <v>43954.0</v>
      </c>
      <c r="B317" s="12" t="s">
        <v>21</v>
      </c>
      <c r="C317" s="13">
        <v>257215.5</v>
      </c>
      <c r="D317" s="13">
        <v>2.64922785E7</v>
      </c>
      <c r="E317" s="13">
        <v>1.9179229932E7</v>
      </c>
      <c r="F317" s="14">
        <v>254778.07384615383</v>
      </c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ht="14.25" customHeight="1">
      <c r="A318" s="6">
        <v>43957.0</v>
      </c>
      <c r="B318" s="7" t="s">
        <v>21</v>
      </c>
      <c r="C318" s="8">
        <v>224779.5</v>
      </c>
      <c r="D318" s="8">
        <v>2.3032992E7</v>
      </c>
      <c r="E318" s="8">
        <v>1.6792969817999996E7</v>
      </c>
      <c r="F318" s="9">
        <v>443086.2530307692</v>
      </c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ht="14.25" customHeight="1">
      <c r="A319" s="11">
        <v>43974.0</v>
      </c>
      <c r="B319" s="12" t="s">
        <v>21</v>
      </c>
      <c r="C319" s="13">
        <v>292018.5</v>
      </c>
      <c r="D319" s="13">
        <v>2.85909105E7</v>
      </c>
      <c r="E319" s="13">
        <v>2.1740920338999998E7</v>
      </c>
      <c r="F319" s="14">
        <v>206427.73076923075</v>
      </c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ht="14.25" customHeight="1">
      <c r="A320" s="6">
        <v>43976.0</v>
      </c>
      <c r="B320" s="7" t="s">
        <v>21</v>
      </c>
      <c r="C320" s="8">
        <v>198751.5</v>
      </c>
      <c r="D320" s="8">
        <v>2.05827435E7</v>
      </c>
      <c r="E320" s="8">
        <v>1.4894008652E7</v>
      </c>
      <c r="F320" s="9">
        <v>316452.6615384616</v>
      </c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ht="14.25" customHeight="1">
      <c r="A321" s="11">
        <v>43951.0</v>
      </c>
      <c r="B321" s="12" t="s">
        <v>21</v>
      </c>
      <c r="C321" s="13">
        <v>214386.0</v>
      </c>
      <c r="D321" s="13">
        <v>2.253E7</v>
      </c>
      <c r="E321" s="13">
        <v>1.6370527077E7</v>
      </c>
      <c r="F321" s="14">
        <v>115618.05384615384</v>
      </c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ht="14.25" customHeight="1">
      <c r="A322" s="6">
        <v>43961.0</v>
      </c>
      <c r="B322" s="7" t="s">
        <v>21</v>
      </c>
      <c r="C322" s="8">
        <v>243825.0</v>
      </c>
      <c r="D322" s="8">
        <v>2.48904045E7</v>
      </c>
      <c r="E322" s="8">
        <v>1.8159589108E7</v>
      </c>
      <c r="F322" s="9">
        <v>258558.49999999997</v>
      </c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ht="14.25" customHeight="1">
      <c r="A323" s="11">
        <v>43959.0</v>
      </c>
      <c r="B323" s="12" t="s">
        <v>21</v>
      </c>
      <c r="C323" s="13">
        <v>232701.0</v>
      </c>
      <c r="D323" s="13">
        <v>2.38819485E7</v>
      </c>
      <c r="E323" s="13">
        <v>1.7462223404E7</v>
      </c>
      <c r="F323" s="14">
        <v>512464.9846153846</v>
      </c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ht="14.25" customHeight="1">
      <c r="A324" s="6">
        <v>43958.0</v>
      </c>
      <c r="B324" s="7" t="s">
        <v>21</v>
      </c>
      <c r="C324" s="8">
        <v>219411.0</v>
      </c>
      <c r="D324" s="8">
        <v>2.246013E7</v>
      </c>
      <c r="E324" s="8">
        <v>1.6627687641E7</v>
      </c>
      <c r="F324" s="9">
        <v>518998.75384615385</v>
      </c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ht="14.25" customHeight="1">
      <c r="A325" s="11">
        <v>43975.0</v>
      </c>
      <c r="B325" s="12" t="s">
        <v>21</v>
      </c>
      <c r="C325" s="13">
        <v>200029.5</v>
      </c>
      <c r="D325" s="13">
        <v>1.9959801E7</v>
      </c>
      <c r="E325" s="13">
        <v>1.5125624641999999E7</v>
      </c>
      <c r="F325" s="14">
        <v>318671.8546538461</v>
      </c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ht="14.25" customHeight="1">
      <c r="A326" s="6">
        <v>43967.0</v>
      </c>
      <c r="B326" s="7" t="s">
        <v>22</v>
      </c>
      <c r="C326" s="8">
        <v>225480.0</v>
      </c>
      <c r="D326" s="8">
        <v>2.23553385E7</v>
      </c>
      <c r="E326" s="8">
        <v>1.6443448491999999E7</v>
      </c>
      <c r="F326" s="9">
        <v>291468.6</v>
      </c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ht="14.25" customHeight="1">
      <c r="A327" s="11">
        <v>43970.0</v>
      </c>
      <c r="B327" s="12" t="s">
        <v>22</v>
      </c>
      <c r="C327" s="13">
        <v>211453.5</v>
      </c>
      <c r="D327" s="13">
        <v>2.05900725E7</v>
      </c>
      <c r="E327" s="13">
        <v>1.5078027685E7</v>
      </c>
      <c r="F327" s="14">
        <v>293452.2923769231</v>
      </c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ht="14.25" customHeight="1">
      <c r="A328" s="6">
        <v>43968.0</v>
      </c>
      <c r="B328" s="7" t="s">
        <v>22</v>
      </c>
      <c r="C328" s="8">
        <v>184801.5</v>
      </c>
      <c r="D328" s="8">
        <v>1.8449091E7</v>
      </c>
      <c r="E328" s="8">
        <v>1.3533023127999999E7</v>
      </c>
      <c r="F328" s="9">
        <v>246229.69714615386</v>
      </c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ht="14.25" customHeight="1">
      <c r="A329" s="11">
        <v>43960.0</v>
      </c>
      <c r="B329" s="12" t="s">
        <v>22</v>
      </c>
      <c r="C329" s="13">
        <v>177976.5</v>
      </c>
      <c r="D329" s="13">
        <v>1.80857985E7</v>
      </c>
      <c r="E329" s="13">
        <v>1.3150397668E7</v>
      </c>
      <c r="F329" s="14">
        <v>444057.733476923</v>
      </c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ht="14.25" customHeight="1">
      <c r="A330" s="6">
        <v>43955.0</v>
      </c>
      <c r="B330" s="7" t="s">
        <v>22</v>
      </c>
      <c r="C330" s="8">
        <v>223617.0</v>
      </c>
      <c r="D330" s="8">
        <v>2.27968275E7</v>
      </c>
      <c r="E330" s="8">
        <v>1.6597666014999999E7</v>
      </c>
      <c r="F330" s="9">
        <v>404297.7461538461</v>
      </c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ht="14.25" customHeight="1">
      <c r="A331" s="11">
        <v>43953.0</v>
      </c>
      <c r="B331" s="12" t="s">
        <v>22</v>
      </c>
      <c r="C331" s="13">
        <v>176397.0</v>
      </c>
      <c r="D331" s="13">
        <v>1.86259215E7</v>
      </c>
      <c r="E331" s="13">
        <v>1.3628439163999999E7</v>
      </c>
      <c r="F331" s="14">
        <v>370802.93846153846</v>
      </c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ht="14.25" customHeight="1">
      <c r="A332" s="6">
        <v>43977.0</v>
      </c>
      <c r="B332" s="7" t="s">
        <v>22</v>
      </c>
      <c r="C332" s="8">
        <v>232369.5</v>
      </c>
      <c r="D332" s="8">
        <v>2.3856345E7</v>
      </c>
      <c r="E332" s="8">
        <v>1.7297352185000002E7</v>
      </c>
      <c r="F332" s="9">
        <v>279472.1615384615</v>
      </c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ht="14.25" customHeight="1">
      <c r="A333" s="11">
        <v>43952.0</v>
      </c>
      <c r="B333" s="12" t="s">
        <v>22</v>
      </c>
      <c r="C333" s="13">
        <v>226540.5</v>
      </c>
      <c r="D333" s="13">
        <v>2.3953536E7</v>
      </c>
      <c r="E333" s="13">
        <v>1.7342946797E7</v>
      </c>
      <c r="F333" s="14">
        <v>380499.56092307693</v>
      </c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ht="14.25" customHeight="1">
      <c r="A334" s="6">
        <v>43963.0</v>
      </c>
      <c r="B334" s="7" t="s">
        <v>22</v>
      </c>
      <c r="C334" s="8">
        <v>189679.5</v>
      </c>
      <c r="D334" s="8">
        <v>1.87180365E7</v>
      </c>
      <c r="E334" s="8">
        <v>1.3500671991999999E7</v>
      </c>
      <c r="F334" s="9">
        <v>344959.87384615385</v>
      </c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ht="14.25" customHeight="1">
      <c r="A335" s="11">
        <v>43972.0</v>
      </c>
      <c r="B335" s="12" t="s">
        <v>22</v>
      </c>
      <c r="C335" s="13">
        <v>213640.5</v>
      </c>
      <c r="D335" s="13">
        <v>2.10426735E7</v>
      </c>
      <c r="E335" s="13">
        <v>1.5681371557000002E7</v>
      </c>
      <c r="F335" s="14">
        <v>296732.5961538461</v>
      </c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ht="14.25" customHeight="1">
      <c r="A336" s="6">
        <v>43971.0</v>
      </c>
      <c r="B336" s="7" t="s">
        <v>22</v>
      </c>
      <c r="C336" s="8">
        <v>214885.5</v>
      </c>
      <c r="D336" s="8">
        <v>2.14113495E7</v>
      </c>
      <c r="E336" s="8">
        <v>1.5600701422999999E7</v>
      </c>
      <c r="F336" s="9">
        <v>410370.5153846154</v>
      </c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ht="14.25" customHeight="1">
      <c r="A337" s="11">
        <v>43956.0</v>
      </c>
      <c r="B337" s="12" t="s">
        <v>22</v>
      </c>
      <c r="C337" s="13">
        <v>203832.0</v>
      </c>
      <c r="D337" s="13">
        <v>2.08801425E7</v>
      </c>
      <c r="E337" s="13">
        <v>1.5015521489999998E7</v>
      </c>
      <c r="F337" s="14">
        <v>398269.43076923076</v>
      </c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ht="14.25" customHeight="1">
      <c r="A338" s="6">
        <v>43964.0</v>
      </c>
      <c r="B338" s="7" t="s">
        <v>22</v>
      </c>
      <c r="C338" s="8">
        <v>188662.5</v>
      </c>
      <c r="D338" s="8">
        <v>1.87840005E7</v>
      </c>
      <c r="E338" s="8">
        <v>1.3568684673999999E7</v>
      </c>
      <c r="F338" s="9">
        <v>349844.3615384615</v>
      </c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ht="14.25" customHeight="1">
      <c r="A339" s="11">
        <v>43982.0</v>
      </c>
      <c r="B339" s="12" t="s">
        <v>21</v>
      </c>
      <c r="C339" s="13">
        <v>215277.0</v>
      </c>
      <c r="D339" s="13">
        <v>2.15853165E7</v>
      </c>
      <c r="E339" s="13">
        <v>1.6285354714E7</v>
      </c>
      <c r="F339" s="14">
        <v>183249.26153846155</v>
      </c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ht="14.25" customHeight="1">
      <c r="A340" s="6">
        <v>43954.0</v>
      </c>
      <c r="B340" s="7" t="s">
        <v>22</v>
      </c>
      <c r="C340" s="8">
        <v>248148.0</v>
      </c>
      <c r="D340" s="8">
        <v>2.55190725E7</v>
      </c>
      <c r="E340" s="8">
        <v>1.8491870615E7</v>
      </c>
      <c r="F340" s="9">
        <v>270910.05384615384</v>
      </c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ht="14.25" customHeight="1">
      <c r="A341" s="11">
        <v>43981.0</v>
      </c>
      <c r="B341" s="12" t="s">
        <v>21</v>
      </c>
      <c r="C341" s="13">
        <v>246414.0</v>
      </c>
      <c r="D341" s="13">
        <v>2.45272455E7</v>
      </c>
      <c r="E341" s="13">
        <v>1.8595804535E7</v>
      </c>
      <c r="F341" s="14">
        <v>282204.5230769231</v>
      </c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ht="14.25" customHeight="1">
      <c r="A342" s="6">
        <v>43957.0</v>
      </c>
      <c r="B342" s="7" t="s">
        <v>22</v>
      </c>
      <c r="C342" s="8">
        <v>216498.0</v>
      </c>
      <c r="D342" s="8">
        <v>2.21264445E7</v>
      </c>
      <c r="E342" s="8">
        <v>1.6128268832E7</v>
      </c>
      <c r="F342" s="9">
        <v>389877.53846153844</v>
      </c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ht="14.25" customHeight="1">
      <c r="A343" s="11">
        <v>43974.0</v>
      </c>
      <c r="B343" s="12" t="s">
        <v>22</v>
      </c>
      <c r="C343" s="13">
        <v>275793.0</v>
      </c>
      <c r="D343" s="13">
        <v>2.6806626E7</v>
      </c>
      <c r="E343" s="13">
        <v>2.0508194544999998E7</v>
      </c>
      <c r="F343" s="14">
        <v>239346.81538461536</v>
      </c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ht="14.25" customHeight="1">
      <c r="A344" s="6">
        <v>43979.0</v>
      </c>
      <c r="B344" s="7" t="s">
        <v>21</v>
      </c>
      <c r="C344" s="8">
        <v>199753.5</v>
      </c>
      <c r="D344" s="8">
        <v>2.05357335E7</v>
      </c>
      <c r="E344" s="8">
        <v>1.5173462744E7</v>
      </c>
      <c r="F344" s="9">
        <v>257491.36923076925</v>
      </c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ht="14.25" customHeight="1">
      <c r="A345" s="11">
        <v>43976.0</v>
      </c>
      <c r="B345" s="12" t="s">
        <v>22</v>
      </c>
      <c r="C345" s="13">
        <v>192948.0</v>
      </c>
      <c r="D345" s="13">
        <v>1.9806927E7</v>
      </c>
      <c r="E345" s="13">
        <v>1.4358653389999999E7</v>
      </c>
      <c r="F345" s="14">
        <v>319377.7946153846</v>
      </c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ht="14.25" customHeight="1">
      <c r="A346" s="6">
        <v>43951.0</v>
      </c>
      <c r="B346" s="7" t="s">
        <v>22</v>
      </c>
      <c r="C346" s="8">
        <v>206038.5</v>
      </c>
      <c r="D346" s="8">
        <v>2.174046E7</v>
      </c>
      <c r="E346" s="8">
        <v>1.5789926042999998E7</v>
      </c>
      <c r="F346" s="9">
        <v>115102.03846153845</v>
      </c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ht="14.25" customHeight="1">
      <c r="A347" s="11">
        <v>43961.0</v>
      </c>
      <c r="B347" s="12" t="s">
        <v>22</v>
      </c>
      <c r="C347" s="13">
        <v>231559.5</v>
      </c>
      <c r="D347" s="13">
        <v>2.3443725E7</v>
      </c>
      <c r="E347" s="13">
        <v>1.7121204866E7</v>
      </c>
      <c r="F347" s="14">
        <v>269535.7253846154</v>
      </c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ht="14.25" customHeight="1">
      <c r="A348" s="6">
        <v>43959.0</v>
      </c>
      <c r="B348" s="7" t="s">
        <v>22</v>
      </c>
      <c r="C348" s="8">
        <v>225076.5</v>
      </c>
      <c r="D348" s="8">
        <v>2.28460785E7</v>
      </c>
      <c r="E348" s="8">
        <v>1.6722171227E7</v>
      </c>
      <c r="F348" s="9">
        <v>479024.68461538455</v>
      </c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ht="14.25" customHeight="1">
      <c r="A349" s="11">
        <v>43958.0</v>
      </c>
      <c r="B349" s="12" t="s">
        <v>22</v>
      </c>
      <c r="C349" s="13">
        <v>209415.0</v>
      </c>
      <c r="D349" s="13">
        <v>2.1463023E7</v>
      </c>
      <c r="E349" s="13">
        <v>1.5847839739E7</v>
      </c>
      <c r="F349" s="14">
        <v>521163.8769230769</v>
      </c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ht="14.25" customHeight="1">
      <c r="A350" s="6">
        <v>43975.0</v>
      </c>
      <c r="B350" s="7" t="s">
        <v>22</v>
      </c>
      <c r="C350" s="8">
        <v>193719.0</v>
      </c>
      <c r="D350" s="8">
        <v>1.9071117E7</v>
      </c>
      <c r="E350" s="8">
        <v>1.4541424877999999E7</v>
      </c>
      <c r="F350" s="9">
        <v>304806.9854230769</v>
      </c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ht="14.25" customHeight="1">
      <c r="A351" s="11">
        <v>43950.0</v>
      </c>
      <c r="B351" s="12" t="s">
        <v>23</v>
      </c>
      <c r="C351" s="13">
        <v>12250.5</v>
      </c>
      <c r="D351" s="13">
        <v>981519.0</v>
      </c>
      <c r="E351" s="13">
        <v>867080.682</v>
      </c>
      <c r="F351" s="14">
        <v>102160.21538461538</v>
      </c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ht="14.25" customHeight="1">
      <c r="A352" s="6">
        <v>43949.0</v>
      </c>
      <c r="B352" s="7" t="s">
        <v>23</v>
      </c>
      <c r="C352" s="8">
        <v>12541.5</v>
      </c>
      <c r="D352" s="8">
        <v>992541.0</v>
      </c>
      <c r="E352" s="8">
        <v>874678.696</v>
      </c>
      <c r="F352" s="9">
        <v>83886.67692307691</v>
      </c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ht="14.25" customHeight="1">
      <c r="A353" s="11">
        <v>43982.0</v>
      </c>
      <c r="B353" s="12" t="s">
        <v>22</v>
      </c>
      <c r="C353" s="13">
        <v>206758.5</v>
      </c>
      <c r="D353" s="13">
        <v>2.07172485E7</v>
      </c>
      <c r="E353" s="13">
        <v>1.5667372685999999E7</v>
      </c>
      <c r="F353" s="14">
        <v>180007.08753846152</v>
      </c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ht="14.25" customHeight="1">
      <c r="A354" s="6">
        <v>43981.0</v>
      </c>
      <c r="B354" s="7" t="s">
        <v>22</v>
      </c>
      <c r="C354" s="8">
        <v>244734.0</v>
      </c>
      <c r="D354" s="8">
        <v>2.415198E7</v>
      </c>
      <c r="E354" s="8">
        <v>1.8429449488E7</v>
      </c>
      <c r="F354" s="9">
        <v>303444.3653846154</v>
      </c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ht="14.25" customHeight="1">
      <c r="A355" s="11">
        <v>43979.0</v>
      </c>
      <c r="B355" s="12" t="s">
        <v>22</v>
      </c>
      <c r="C355" s="13">
        <v>191641.5</v>
      </c>
      <c r="D355" s="13">
        <v>1.95490365E7</v>
      </c>
      <c r="E355" s="13">
        <v>1.448116423E7</v>
      </c>
      <c r="F355" s="14">
        <v>266079.27846153843</v>
      </c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ht="14.25" customHeight="1">
      <c r="A356" s="6">
        <v>43967.0</v>
      </c>
      <c r="B356" s="7" t="s">
        <v>23</v>
      </c>
      <c r="C356" s="8">
        <v>16368.0</v>
      </c>
      <c r="D356" s="8">
        <v>1316350.5</v>
      </c>
      <c r="E356" s="8">
        <v>1092945.283</v>
      </c>
      <c r="F356" s="9">
        <v>175846.6446153846</v>
      </c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ht="14.25" customHeight="1">
      <c r="A357" s="11">
        <v>43970.0</v>
      </c>
      <c r="B357" s="12" t="s">
        <v>23</v>
      </c>
      <c r="C357" s="13">
        <v>14427.0</v>
      </c>
      <c r="D357" s="13">
        <v>1126810.5</v>
      </c>
      <c r="E357" s="13">
        <v>963035.414</v>
      </c>
      <c r="F357" s="14">
        <v>202056.3451923077</v>
      </c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ht="14.25" customHeight="1">
      <c r="A358" s="6">
        <v>43968.0</v>
      </c>
      <c r="B358" s="7" t="s">
        <v>23</v>
      </c>
      <c r="C358" s="8">
        <v>13440.0</v>
      </c>
      <c r="D358" s="8">
        <v>1157529.0</v>
      </c>
      <c r="E358" s="8">
        <v>935379.4229999998</v>
      </c>
      <c r="F358" s="9">
        <v>111375.6648</v>
      </c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ht="14.25" customHeight="1">
      <c r="A359" s="11">
        <v>43960.0</v>
      </c>
      <c r="B359" s="12" t="s">
        <v>23</v>
      </c>
      <c r="C359" s="13">
        <v>11745.0</v>
      </c>
      <c r="D359" s="13">
        <v>955801.5</v>
      </c>
      <c r="E359" s="13">
        <v>795942.652</v>
      </c>
      <c r="F359" s="14">
        <v>165952.05877692305</v>
      </c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ht="14.25" customHeight="1">
      <c r="A360" s="6">
        <v>43955.0</v>
      </c>
      <c r="B360" s="7" t="s">
        <v>23</v>
      </c>
      <c r="C360" s="8">
        <v>11062.5</v>
      </c>
      <c r="D360" s="8">
        <v>906343.5</v>
      </c>
      <c r="E360" s="8">
        <v>762082.749</v>
      </c>
      <c r="F360" s="9">
        <v>125305.56399230768</v>
      </c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ht="14.25" customHeight="1">
      <c r="A361" s="11">
        <v>43953.0</v>
      </c>
      <c r="B361" s="12" t="s">
        <v>23</v>
      </c>
      <c r="C361" s="13">
        <v>10018.5</v>
      </c>
      <c r="D361" s="13">
        <v>816859.5</v>
      </c>
      <c r="E361" s="13">
        <v>697541.2969999999</v>
      </c>
      <c r="F361" s="14">
        <v>106508.82307692307</v>
      </c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ht="14.25" customHeight="1">
      <c r="A362" s="6">
        <v>43977.0</v>
      </c>
      <c r="B362" s="7" t="s">
        <v>24</v>
      </c>
      <c r="C362" s="8">
        <v>10437.0</v>
      </c>
      <c r="D362" s="8">
        <v>833815.5</v>
      </c>
      <c r="E362" s="8">
        <v>737888.3659999999</v>
      </c>
      <c r="F362" s="9">
        <v>39424.85384615384</v>
      </c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ht="14.25" customHeight="1">
      <c r="A363" s="11">
        <v>43952.0</v>
      </c>
      <c r="B363" s="12" t="s">
        <v>23</v>
      </c>
      <c r="C363" s="13">
        <v>13644.0</v>
      </c>
      <c r="D363" s="13">
        <v>1134444.0</v>
      </c>
      <c r="E363" s="13">
        <v>971710.8709999999</v>
      </c>
      <c r="F363" s="14">
        <v>291527.8831384615</v>
      </c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ht="14.25" customHeight="1">
      <c r="A364" s="6">
        <v>43963.0</v>
      </c>
      <c r="B364" s="7" t="s">
        <v>23</v>
      </c>
      <c r="C364" s="8">
        <v>13443.0</v>
      </c>
      <c r="D364" s="8">
        <v>1092277.5</v>
      </c>
      <c r="E364" s="8">
        <v>921493.483</v>
      </c>
      <c r="F364" s="9">
        <v>218151.6</v>
      </c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ht="14.25" customHeight="1">
      <c r="A365" s="11">
        <v>43972.0</v>
      </c>
      <c r="B365" s="12" t="s">
        <v>23</v>
      </c>
      <c r="C365" s="13">
        <v>14182.5</v>
      </c>
      <c r="D365" s="13">
        <v>1172574.0</v>
      </c>
      <c r="E365" s="13">
        <v>968784.8649999999</v>
      </c>
      <c r="F365" s="14">
        <v>94547.0</v>
      </c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ht="14.25" customHeight="1">
      <c r="A366" s="6">
        <v>43971.0</v>
      </c>
      <c r="B366" s="7" t="s">
        <v>23</v>
      </c>
      <c r="C366" s="8">
        <v>14928.0</v>
      </c>
      <c r="D366" s="8">
        <v>1217749.5</v>
      </c>
      <c r="E366" s="8">
        <v>1025585.5199999999</v>
      </c>
      <c r="F366" s="9">
        <v>84618.75436923077</v>
      </c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ht="14.25" customHeight="1">
      <c r="A367" s="11">
        <v>43956.0</v>
      </c>
      <c r="B367" s="12" t="s">
        <v>23</v>
      </c>
      <c r="C367" s="13">
        <v>13941.0</v>
      </c>
      <c r="D367" s="13">
        <v>1145575.5</v>
      </c>
      <c r="E367" s="13">
        <v>974448.126</v>
      </c>
      <c r="F367" s="14">
        <v>152152.96544615386</v>
      </c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ht="14.25" customHeight="1">
      <c r="A368" s="6">
        <v>43964.0</v>
      </c>
      <c r="B368" s="7" t="s">
        <v>23</v>
      </c>
      <c r="C368" s="8">
        <v>14643.0</v>
      </c>
      <c r="D368" s="8">
        <v>1172691.0</v>
      </c>
      <c r="E368" s="8">
        <v>971555.083</v>
      </c>
      <c r="F368" s="9">
        <v>124018.33614615384</v>
      </c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ht="14.25" customHeight="1">
      <c r="A369" s="11">
        <v>43954.0</v>
      </c>
      <c r="B369" s="12" t="s">
        <v>23</v>
      </c>
      <c r="C369" s="13">
        <v>10032.0</v>
      </c>
      <c r="D369" s="13">
        <v>816150.0</v>
      </c>
      <c r="E369" s="13">
        <v>698626.0329999999</v>
      </c>
      <c r="F369" s="14">
        <v>97812.8923076923</v>
      </c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ht="14.25" customHeight="1">
      <c r="A370" s="6">
        <v>43957.0</v>
      </c>
      <c r="B370" s="7" t="s">
        <v>23</v>
      </c>
      <c r="C370" s="8">
        <v>12468.0</v>
      </c>
      <c r="D370" s="8">
        <v>1016566.5</v>
      </c>
      <c r="E370" s="8">
        <v>858367.6039999999</v>
      </c>
      <c r="F370" s="9">
        <v>88833.63816923076</v>
      </c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ht="14.25" customHeight="1">
      <c r="A371" s="11">
        <v>43974.0</v>
      </c>
      <c r="B371" s="12" t="s">
        <v>23</v>
      </c>
      <c r="C371" s="13">
        <v>17943.0</v>
      </c>
      <c r="D371" s="13">
        <v>1457391.0</v>
      </c>
      <c r="E371" s="13">
        <v>1194154.7659999998</v>
      </c>
      <c r="F371" s="14">
        <v>124621.03076923077</v>
      </c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ht="14.25" customHeight="1">
      <c r="A372" s="6">
        <v>43976.0</v>
      </c>
      <c r="B372" s="7" t="s">
        <v>23</v>
      </c>
      <c r="C372" s="8">
        <v>15807.0</v>
      </c>
      <c r="D372" s="8">
        <v>1326705.0</v>
      </c>
      <c r="E372" s="8">
        <v>1070563.6439999999</v>
      </c>
      <c r="F372" s="9">
        <v>123343.24153846155</v>
      </c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ht="14.25" customHeight="1">
      <c r="A373" s="11">
        <v>43951.0</v>
      </c>
      <c r="B373" s="12" t="s">
        <v>23</v>
      </c>
      <c r="C373" s="13">
        <v>11976.0</v>
      </c>
      <c r="D373" s="13">
        <v>1004511.0</v>
      </c>
      <c r="E373" s="13">
        <v>861334.614</v>
      </c>
      <c r="F373" s="14">
        <v>20847.353846153845</v>
      </c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ht="14.25" customHeight="1">
      <c r="A374" s="6">
        <v>43961.0</v>
      </c>
      <c r="B374" s="7" t="s">
        <v>23</v>
      </c>
      <c r="C374" s="8">
        <v>14566.5</v>
      </c>
      <c r="D374" s="8">
        <v>1216557.0</v>
      </c>
      <c r="E374" s="8">
        <v>1013050.3829999999</v>
      </c>
      <c r="F374" s="9">
        <v>102510.4018923077</v>
      </c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ht="14.25" customHeight="1">
      <c r="A375" s="11">
        <v>43959.0</v>
      </c>
      <c r="B375" s="12" t="s">
        <v>23</v>
      </c>
      <c r="C375" s="13">
        <v>12976.5</v>
      </c>
      <c r="D375" s="13">
        <v>1046848.5</v>
      </c>
      <c r="E375" s="13">
        <v>892743.7459999999</v>
      </c>
      <c r="F375" s="14">
        <v>396844.24095384614</v>
      </c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ht="14.25" customHeight="1">
      <c r="A376" s="6">
        <v>43958.0</v>
      </c>
      <c r="B376" s="7" t="s">
        <v>23</v>
      </c>
      <c r="C376" s="8">
        <v>11719.5</v>
      </c>
      <c r="D376" s="8">
        <v>965880.0</v>
      </c>
      <c r="E376" s="8">
        <v>809986.386</v>
      </c>
      <c r="F376" s="9">
        <v>106745.03623846154</v>
      </c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ht="14.25" customHeight="1">
      <c r="A377" s="11">
        <v>43975.0</v>
      </c>
      <c r="B377" s="12" t="s">
        <v>23</v>
      </c>
      <c r="C377" s="13">
        <v>17197.5</v>
      </c>
      <c r="D377" s="13">
        <v>1386262.5</v>
      </c>
      <c r="E377" s="13">
        <v>1130117.381</v>
      </c>
      <c r="F377" s="14">
        <v>121581.84923076924</v>
      </c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ht="14.25" customHeight="1">
      <c r="A378" s="6">
        <v>43977.0</v>
      </c>
      <c r="B378" s="7" t="s">
        <v>23</v>
      </c>
      <c r="C378" s="8">
        <v>14419.5</v>
      </c>
      <c r="D378" s="8">
        <v>1210456.5</v>
      </c>
      <c r="E378" s="8">
        <v>970917.124</v>
      </c>
      <c r="F378" s="9">
        <v>88147.13846153846</v>
      </c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ht="14.25" customHeight="1">
      <c r="A379" s="11">
        <v>43983.0</v>
      </c>
      <c r="B379" s="12" t="s">
        <v>9</v>
      </c>
      <c r="C379" s="13">
        <v>7816.5</v>
      </c>
      <c r="D379" s="13">
        <v>636345.0</v>
      </c>
      <c r="E379" s="13">
        <v>550528.6630000001</v>
      </c>
      <c r="F379" s="14">
        <v>190344.3008</v>
      </c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ht="14.25" customHeight="1">
      <c r="A380" s="6">
        <v>43982.0</v>
      </c>
      <c r="B380" s="7" t="s">
        <v>25</v>
      </c>
      <c r="C380" s="8">
        <v>6409.5</v>
      </c>
      <c r="D380" s="8">
        <v>493893.0</v>
      </c>
      <c r="E380" s="8">
        <v>459762.61999999994</v>
      </c>
      <c r="F380" s="9">
        <v>28040.97692307692</v>
      </c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ht="14.25" customHeight="1">
      <c r="A381" s="11">
        <v>43981.0</v>
      </c>
      <c r="B381" s="12" t="s">
        <v>24</v>
      </c>
      <c r="C381" s="13">
        <v>11220.0</v>
      </c>
      <c r="D381" s="13">
        <v>928675.5</v>
      </c>
      <c r="E381" s="13">
        <v>802403.808</v>
      </c>
      <c r="F381" s="14">
        <v>136423.60523076923</v>
      </c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ht="14.25" customHeight="1">
      <c r="A382" s="6">
        <v>43980.0</v>
      </c>
      <c r="B382" s="7" t="s">
        <v>9</v>
      </c>
      <c r="C382" s="8">
        <v>8350.5</v>
      </c>
      <c r="D382" s="8">
        <v>651237.0</v>
      </c>
      <c r="E382" s="8">
        <v>601485.126</v>
      </c>
      <c r="F382" s="9">
        <v>83014.63505384616</v>
      </c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ht="14.25" customHeight="1">
      <c r="A383" s="11">
        <v>43979.0</v>
      </c>
      <c r="B383" s="12" t="s">
        <v>24</v>
      </c>
      <c r="C383" s="13">
        <v>8428.5</v>
      </c>
      <c r="D383" s="13">
        <v>694669.5</v>
      </c>
      <c r="E383" s="13">
        <v>594994.696</v>
      </c>
      <c r="F383" s="14">
        <v>42699.38461538461</v>
      </c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ht="14.25" customHeight="1">
      <c r="A384" s="6">
        <v>43978.0</v>
      </c>
      <c r="B384" s="7" t="s">
        <v>10</v>
      </c>
      <c r="C384" s="8">
        <v>32817.0</v>
      </c>
      <c r="D384" s="8">
        <v>3015751.5</v>
      </c>
      <c r="E384" s="8">
        <v>2415980.772</v>
      </c>
      <c r="F384" s="9">
        <v>346048.63569230767</v>
      </c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ht="14.25" customHeight="1">
      <c r="A385" s="11">
        <v>43973.0</v>
      </c>
      <c r="B385" s="12" t="s">
        <v>10</v>
      </c>
      <c r="C385" s="13">
        <v>36031.5</v>
      </c>
      <c r="D385" s="13">
        <v>3091069.5</v>
      </c>
      <c r="E385" s="13">
        <v>2549333.4129999997</v>
      </c>
      <c r="F385" s="14">
        <v>289900.0938461538</v>
      </c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ht="14.25" customHeight="1">
      <c r="A386" s="6">
        <v>43982.0</v>
      </c>
      <c r="B386" s="7" t="s">
        <v>26</v>
      </c>
      <c r="C386" s="8">
        <v>5127.0</v>
      </c>
      <c r="D386" s="8">
        <v>468835.5</v>
      </c>
      <c r="E386" s="8">
        <v>412625.887</v>
      </c>
      <c r="F386" s="9">
        <v>8642.376923076923</v>
      </c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ht="14.25" customHeight="1">
      <c r="A387" s="11">
        <v>43962.0</v>
      </c>
      <c r="B387" s="12" t="s">
        <v>10</v>
      </c>
      <c r="C387" s="13">
        <v>27187.5</v>
      </c>
      <c r="D387" s="13">
        <v>2479396.5</v>
      </c>
      <c r="E387" s="13">
        <v>1950422.9030000002</v>
      </c>
      <c r="F387" s="14">
        <v>381635.95355384616</v>
      </c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ht="14.25" customHeight="1">
      <c r="A388" s="6">
        <v>43981.0</v>
      </c>
      <c r="B388" s="7" t="s">
        <v>23</v>
      </c>
      <c r="C388" s="8">
        <v>20688.0</v>
      </c>
      <c r="D388" s="8">
        <v>1773154.5</v>
      </c>
      <c r="E388" s="8">
        <v>1458979.491</v>
      </c>
      <c r="F388" s="9">
        <v>98432.2134076923</v>
      </c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ht="14.25" customHeight="1">
      <c r="A389" s="11">
        <v>43979.0</v>
      </c>
      <c r="B389" s="12" t="s">
        <v>23</v>
      </c>
      <c r="C389" s="13">
        <v>15678.0</v>
      </c>
      <c r="D389" s="13">
        <v>1387443.0</v>
      </c>
      <c r="E389" s="13">
        <v>1121336.507</v>
      </c>
      <c r="F389" s="14">
        <v>101620.2923076923</v>
      </c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ht="14.25" customHeight="1">
      <c r="A390" s="6">
        <v>43969.0</v>
      </c>
      <c r="B390" s="7" t="s">
        <v>10</v>
      </c>
      <c r="C390" s="8">
        <v>31329.0</v>
      </c>
      <c r="D390" s="8">
        <v>2826379.5</v>
      </c>
      <c r="E390" s="8">
        <v>2229453.508</v>
      </c>
      <c r="F390" s="9">
        <v>331756.1807230769</v>
      </c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ht="14.25" customHeight="1">
      <c r="A391" s="11">
        <v>43965.0</v>
      </c>
      <c r="B391" s="12" t="s">
        <v>10</v>
      </c>
      <c r="C391" s="13">
        <v>29658.0</v>
      </c>
      <c r="D391" s="13">
        <v>2703132.0</v>
      </c>
      <c r="E391" s="13">
        <v>2160539.996</v>
      </c>
      <c r="F391" s="14">
        <v>312856.1615384615</v>
      </c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ht="14.25" customHeight="1">
      <c r="A392" s="6">
        <v>43966.0</v>
      </c>
      <c r="B392" s="7" t="s">
        <v>10</v>
      </c>
      <c r="C392" s="8">
        <v>34150.5</v>
      </c>
      <c r="D392" s="8">
        <v>3038293.5</v>
      </c>
      <c r="E392" s="8">
        <v>2442084.561</v>
      </c>
      <c r="F392" s="9">
        <v>277257.14947692305</v>
      </c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ht="14.25" customHeight="1">
      <c r="A393" s="11">
        <v>43983.0</v>
      </c>
      <c r="B393" s="12" t="s">
        <v>10</v>
      </c>
      <c r="C393" s="13">
        <v>31947.0</v>
      </c>
      <c r="D393" s="13">
        <v>2945035.5</v>
      </c>
      <c r="E393" s="13">
        <v>2320195.4450000003</v>
      </c>
      <c r="F393" s="14">
        <v>383761.6669230769</v>
      </c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ht="14.25" customHeight="1">
      <c r="A394" s="6">
        <v>43982.0</v>
      </c>
      <c r="B394" s="7" t="s">
        <v>24</v>
      </c>
      <c r="C394" s="8">
        <v>10416.0</v>
      </c>
      <c r="D394" s="8">
        <v>866023.5</v>
      </c>
      <c r="E394" s="8">
        <v>744833.002</v>
      </c>
      <c r="F394" s="9">
        <v>19998.63846153846</v>
      </c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ht="14.25" customHeight="1">
      <c r="A395" s="11">
        <v>43980.0</v>
      </c>
      <c r="B395" s="12" t="s">
        <v>10</v>
      </c>
      <c r="C395" s="13">
        <v>35431.5</v>
      </c>
      <c r="D395" s="13">
        <v>3193167.0</v>
      </c>
      <c r="E395" s="13">
        <v>2545757.0549999997</v>
      </c>
      <c r="F395" s="14">
        <v>202281.06923076924</v>
      </c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ht="14.25" customHeight="1">
      <c r="A396" s="6">
        <v>43978.0</v>
      </c>
      <c r="B396" s="7" t="s">
        <v>11</v>
      </c>
      <c r="C396" s="8">
        <v>78544.5</v>
      </c>
      <c r="D396" s="8">
        <v>6701083.5</v>
      </c>
      <c r="E396" s="8">
        <v>5109499.617</v>
      </c>
      <c r="F396" s="9">
        <v>76226.26923076922</v>
      </c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ht="14.25" customHeight="1">
      <c r="A397" s="11">
        <v>43973.0</v>
      </c>
      <c r="B397" s="12" t="s">
        <v>11</v>
      </c>
      <c r="C397" s="13">
        <v>97963.5</v>
      </c>
      <c r="D397" s="13">
        <v>7728465.0</v>
      </c>
      <c r="E397" s="13">
        <v>6415904.924000001</v>
      </c>
      <c r="F397" s="14">
        <v>150138.8230769231</v>
      </c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ht="14.25" customHeight="1">
      <c r="A398" s="6">
        <v>43983.0</v>
      </c>
      <c r="B398" s="7" t="s">
        <v>11</v>
      </c>
      <c r="C398" s="8">
        <v>77269.5</v>
      </c>
      <c r="D398" s="8">
        <v>6829921.5</v>
      </c>
      <c r="E398" s="8">
        <v>5152925.182</v>
      </c>
      <c r="F398" s="9">
        <v>219200.11557692307</v>
      </c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ht="14.25" customHeight="1">
      <c r="A399" s="11">
        <v>43982.0</v>
      </c>
      <c r="B399" s="12" t="s">
        <v>23</v>
      </c>
      <c r="C399" s="13">
        <v>16143.0</v>
      </c>
      <c r="D399" s="13">
        <v>1423410.0</v>
      </c>
      <c r="E399" s="13">
        <v>1183524.938</v>
      </c>
      <c r="F399" s="14">
        <v>41938.95039230769</v>
      </c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ht="14.25" customHeight="1">
      <c r="A400" s="6">
        <v>43962.0</v>
      </c>
      <c r="B400" s="7" t="s">
        <v>11</v>
      </c>
      <c r="C400" s="8">
        <v>72220.5</v>
      </c>
      <c r="D400" s="8">
        <v>6398719.5</v>
      </c>
      <c r="E400" s="8">
        <v>4782829.606000001</v>
      </c>
      <c r="F400" s="9">
        <v>186502.14615384614</v>
      </c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ht="14.25" customHeight="1">
      <c r="A401" s="11">
        <v>43969.0</v>
      </c>
      <c r="B401" s="12" t="s">
        <v>11</v>
      </c>
      <c r="C401" s="13">
        <v>78058.5</v>
      </c>
      <c r="D401" s="13">
        <v>6609714.0</v>
      </c>
      <c r="E401" s="13">
        <v>5024858.793</v>
      </c>
      <c r="F401" s="14">
        <v>140406.0769230769</v>
      </c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ht="14.25" customHeight="1">
      <c r="A402" s="6">
        <v>43965.0</v>
      </c>
      <c r="B402" s="7" t="s">
        <v>11</v>
      </c>
      <c r="C402" s="8">
        <v>70498.5</v>
      </c>
      <c r="D402" s="8">
        <v>6053649.0</v>
      </c>
      <c r="E402" s="8">
        <v>4580254.154999999</v>
      </c>
      <c r="F402" s="9">
        <v>131801.93944615382</v>
      </c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ht="14.25" customHeight="1">
      <c r="A403" s="11">
        <v>43966.0</v>
      </c>
      <c r="B403" s="12" t="s">
        <v>11</v>
      </c>
      <c r="C403" s="13">
        <v>78961.5</v>
      </c>
      <c r="D403" s="13">
        <v>6876454.5</v>
      </c>
      <c r="E403" s="13">
        <v>5258162.288</v>
      </c>
      <c r="F403" s="14">
        <v>162133.1846153846</v>
      </c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ht="14.25" customHeight="1">
      <c r="A404" s="6">
        <v>43978.0</v>
      </c>
      <c r="B404" s="7" t="s">
        <v>12</v>
      </c>
      <c r="C404" s="8">
        <v>12490.5</v>
      </c>
      <c r="D404" s="8">
        <v>1054798.5</v>
      </c>
      <c r="E404" s="8">
        <v>878389.065</v>
      </c>
      <c r="F404" s="9">
        <v>67454.76536923076</v>
      </c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ht="14.25" customHeight="1">
      <c r="A405" s="11">
        <v>43973.0</v>
      </c>
      <c r="B405" s="12" t="s">
        <v>12</v>
      </c>
      <c r="C405" s="13">
        <v>18036.0</v>
      </c>
      <c r="D405" s="13">
        <v>1455049.5</v>
      </c>
      <c r="E405" s="13">
        <v>1301439.284</v>
      </c>
      <c r="F405" s="14">
        <v>69189.12307692308</v>
      </c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ht="14.25" customHeight="1">
      <c r="A406" s="6">
        <v>43983.0</v>
      </c>
      <c r="B406" s="7" t="s">
        <v>12</v>
      </c>
      <c r="C406" s="8">
        <v>11416.5</v>
      </c>
      <c r="D406" s="8">
        <v>1007742.0</v>
      </c>
      <c r="E406" s="8">
        <v>815296.88</v>
      </c>
      <c r="F406" s="9">
        <v>145147.84546153847</v>
      </c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ht="14.25" customHeight="1">
      <c r="A407" s="11">
        <v>43962.0</v>
      </c>
      <c r="B407" s="12" t="s">
        <v>12</v>
      </c>
      <c r="C407" s="13">
        <v>9007.5</v>
      </c>
      <c r="D407" s="13">
        <v>734335.5</v>
      </c>
      <c r="E407" s="13">
        <v>622482.404</v>
      </c>
      <c r="F407" s="14">
        <v>113093.66153846154</v>
      </c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ht="14.25" customHeight="1">
      <c r="A408" s="6">
        <v>43980.0</v>
      </c>
      <c r="B408" s="7" t="s">
        <v>11</v>
      </c>
      <c r="C408" s="8">
        <v>87552.0</v>
      </c>
      <c r="D408" s="8">
        <v>7387116.0</v>
      </c>
      <c r="E408" s="8">
        <v>5815890.3319999995</v>
      </c>
      <c r="F408" s="9">
        <v>161811.8923076923</v>
      </c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ht="14.25" customHeight="1">
      <c r="A409" s="11">
        <v>43969.0</v>
      </c>
      <c r="B409" s="12" t="s">
        <v>12</v>
      </c>
      <c r="C409" s="13">
        <v>11680.5</v>
      </c>
      <c r="D409" s="13">
        <v>936427.5</v>
      </c>
      <c r="E409" s="13">
        <v>813406.684</v>
      </c>
      <c r="F409" s="14">
        <v>117272.7846153846</v>
      </c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ht="14.25" customHeight="1">
      <c r="A410" s="6">
        <v>43965.0</v>
      </c>
      <c r="B410" s="7" t="s">
        <v>12</v>
      </c>
      <c r="C410" s="8">
        <v>12037.5</v>
      </c>
      <c r="D410" s="8">
        <v>981564.0</v>
      </c>
      <c r="E410" s="8">
        <v>877726.201</v>
      </c>
      <c r="F410" s="9">
        <v>69249.01181538461</v>
      </c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ht="14.25" customHeight="1">
      <c r="A411" s="11">
        <v>43966.0</v>
      </c>
      <c r="B411" s="12" t="s">
        <v>12</v>
      </c>
      <c r="C411" s="13">
        <v>14421.0</v>
      </c>
      <c r="D411" s="13">
        <v>1150579.5</v>
      </c>
      <c r="E411" s="13">
        <v>1038033.7869999999</v>
      </c>
      <c r="F411" s="14">
        <v>68487.35856923077</v>
      </c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ht="14.25" customHeight="1">
      <c r="A412" s="6">
        <v>43980.0</v>
      </c>
      <c r="B412" s="7" t="s">
        <v>12</v>
      </c>
      <c r="C412" s="8">
        <v>14823.0</v>
      </c>
      <c r="D412" s="8">
        <v>1273464.0</v>
      </c>
      <c r="E412" s="8">
        <v>1068326.937</v>
      </c>
      <c r="F412" s="9">
        <v>76299.02338461539</v>
      </c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ht="14.25" customHeight="1">
      <c r="A413" s="11">
        <v>43978.0</v>
      </c>
      <c r="B413" s="12" t="s">
        <v>13</v>
      </c>
      <c r="C413" s="13">
        <v>31257.0</v>
      </c>
      <c r="D413" s="13">
        <v>2924133.0</v>
      </c>
      <c r="E413" s="13">
        <v>2311405.017</v>
      </c>
      <c r="F413" s="14">
        <v>148582.33846153846</v>
      </c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ht="14.25" customHeight="1">
      <c r="A414" s="6">
        <v>43973.0</v>
      </c>
      <c r="B414" s="7" t="s">
        <v>13</v>
      </c>
      <c r="C414" s="8">
        <v>38074.5</v>
      </c>
      <c r="D414" s="8">
        <v>3414180.0</v>
      </c>
      <c r="E414" s="8">
        <v>2805831.5209999997</v>
      </c>
      <c r="F414" s="9">
        <v>124540.74078461538</v>
      </c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ht="14.25" customHeight="1">
      <c r="A415" s="11">
        <v>43983.0</v>
      </c>
      <c r="B415" s="12" t="s">
        <v>13</v>
      </c>
      <c r="C415" s="13">
        <v>32170.5</v>
      </c>
      <c r="D415" s="13">
        <v>3013512.0</v>
      </c>
      <c r="E415" s="13">
        <v>2355616.679</v>
      </c>
      <c r="F415" s="14">
        <v>219429.2774153846</v>
      </c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ht="14.25" customHeight="1">
      <c r="A416" s="6">
        <v>43962.0</v>
      </c>
      <c r="B416" s="7" t="s">
        <v>13</v>
      </c>
      <c r="C416" s="8">
        <v>42397.5</v>
      </c>
      <c r="D416" s="8">
        <v>3911979.0</v>
      </c>
      <c r="E416" s="8">
        <v>3086459.8370000003</v>
      </c>
      <c r="F416" s="9">
        <v>164514.63076923075</v>
      </c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ht="14.25" customHeight="1">
      <c r="A417" s="11">
        <v>43969.0</v>
      </c>
      <c r="B417" s="12" t="s">
        <v>13</v>
      </c>
      <c r="C417" s="13">
        <v>28668.0</v>
      </c>
      <c r="D417" s="13">
        <v>2588148.0</v>
      </c>
      <c r="E417" s="13">
        <v>2042294.167</v>
      </c>
      <c r="F417" s="14">
        <v>160977.42935384615</v>
      </c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ht="14.25" customHeight="1">
      <c r="A418" s="6">
        <v>43965.0</v>
      </c>
      <c r="B418" s="7" t="s">
        <v>13</v>
      </c>
      <c r="C418" s="8">
        <v>27411.0</v>
      </c>
      <c r="D418" s="8">
        <v>2441520.0</v>
      </c>
      <c r="E418" s="8">
        <v>1933378.3459999997</v>
      </c>
      <c r="F418" s="9">
        <v>141658.27661538462</v>
      </c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ht="14.25" customHeight="1">
      <c r="A419" s="11">
        <v>43966.0</v>
      </c>
      <c r="B419" s="12" t="s">
        <v>13</v>
      </c>
      <c r="C419" s="13">
        <v>32854.5</v>
      </c>
      <c r="D419" s="13">
        <v>2949078.0</v>
      </c>
      <c r="E419" s="13">
        <v>2391958.463</v>
      </c>
      <c r="F419" s="14">
        <v>129383.86666153846</v>
      </c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ht="14.25" customHeight="1">
      <c r="A420" s="6">
        <v>43980.0</v>
      </c>
      <c r="B420" s="7" t="s">
        <v>13</v>
      </c>
      <c r="C420" s="8">
        <v>35346.0</v>
      </c>
      <c r="D420" s="8">
        <v>3258054.0</v>
      </c>
      <c r="E420" s="8">
        <v>2595610.66</v>
      </c>
      <c r="F420" s="9">
        <v>195198.78461538462</v>
      </c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ht="14.25" customHeight="1">
      <c r="A421" s="11">
        <v>43978.0</v>
      </c>
      <c r="B421" s="12" t="s">
        <v>14</v>
      </c>
      <c r="C421" s="13">
        <v>286558.5</v>
      </c>
      <c r="D421" s="13">
        <v>2.9256993E7</v>
      </c>
      <c r="E421" s="13">
        <v>2.1169527457000002E7</v>
      </c>
      <c r="F421" s="14">
        <v>646741.2813</v>
      </c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ht="14.25" customHeight="1">
      <c r="A422" s="6">
        <v>43973.0</v>
      </c>
      <c r="B422" s="7" t="s">
        <v>14</v>
      </c>
      <c r="C422" s="8">
        <v>304092.0</v>
      </c>
      <c r="D422" s="8">
        <v>2.9465769E7</v>
      </c>
      <c r="E422" s="8">
        <v>2.2276452264999997E7</v>
      </c>
      <c r="F422" s="9">
        <v>570447.6369538462</v>
      </c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ht="14.25" customHeight="1">
      <c r="A423" s="11">
        <v>43983.0</v>
      </c>
      <c r="B423" s="12" t="s">
        <v>14</v>
      </c>
      <c r="C423" s="13">
        <v>272926.5</v>
      </c>
      <c r="D423" s="13">
        <v>2.77700925E7</v>
      </c>
      <c r="E423" s="13">
        <v>2.0952913508E7</v>
      </c>
      <c r="F423" s="14">
        <v>872904.4042846154</v>
      </c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ht="14.25" customHeight="1">
      <c r="A424" s="6">
        <v>43962.0</v>
      </c>
      <c r="B424" s="7" t="s">
        <v>14</v>
      </c>
      <c r="C424" s="8">
        <v>237099.0</v>
      </c>
      <c r="D424" s="8">
        <v>2.462823322395E7</v>
      </c>
      <c r="E424" s="8">
        <v>1.767993047E7</v>
      </c>
      <c r="F424" s="9">
        <v>622499.3303153847</v>
      </c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ht="14.25" customHeight="1">
      <c r="A425" s="11">
        <v>43969.0</v>
      </c>
      <c r="B425" s="12" t="s">
        <v>14</v>
      </c>
      <c r="C425" s="13">
        <v>273900.0</v>
      </c>
      <c r="D425" s="13">
        <v>2.7535284147600003E7</v>
      </c>
      <c r="E425" s="13">
        <v>1.9680985969E7</v>
      </c>
      <c r="F425" s="14">
        <v>764540.5879230769</v>
      </c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ht="14.25" customHeight="1">
      <c r="A426" s="6">
        <v>43965.0</v>
      </c>
      <c r="B426" s="7" t="s">
        <v>14</v>
      </c>
      <c r="C426" s="8">
        <v>274059.0</v>
      </c>
      <c r="D426" s="8">
        <v>2.8181292E7</v>
      </c>
      <c r="E426" s="8">
        <v>2.0493717226E7</v>
      </c>
      <c r="F426" s="9">
        <v>806120.1933307692</v>
      </c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ht="14.25" customHeight="1">
      <c r="A427" s="11">
        <v>43966.0</v>
      </c>
      <c r="B427" s="12" t="s">
        <v>14</v>
      </c>
      <c r="C427" s="13">
        <v>318816.0</v>
      </c>
      <c r="D427" s="13">
        <v>3.2354331E7</v>
      </c>
      <c r="E427" s="13">
        <v>2.3895072432E7</v>
      </c>
      <c r="F427" s="14">
        <v>616932.9235384614</v>
      </c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ht="14.25" customHeight="1">
      <c r="A428" s="6">
        <v>43978.0</v>
      </c>
      <c r="B428" s="7" t="s">
        <v>15</v>
      </c>
      <c r="C428" s="8">
        <v>370012.5</v>
      </c>
      <c r="D428" s="8">
        <v>3.90348615E7</v>
      </c>
      <c r="E428" s="8">
        <v>2.8040467216000002E7</v>
      </c>
      <c r="F428" s="9">
        <v>681486.5666461538</v>
      </c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ht="14.25" customHeight="1">
      <c r="A429" s="11">
        <v>43973.0</v>
      </c>
      <c r="B429" s="12" t="s">
        <v>15</v>
      </c>
      <c r="C429" s="13">
        <v>393018.0</v>
      </c>
      <c r="D429" s="13">
        <v>3.94983735E7</v>
      </c>
      <c r="E429" s="13">
        <v>2.9683782432999995E7</v>
      </c>
      <c r="F429" s="14">
        <v>636230.3201153845</v>
      </c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ht="14.25" customHeight="1">
      <c r="A430" s="6">
        <v>43983.0</v>
      </c>
      <c r="B430" s="7" t="s">
        <v>15</v>
      </c>
      <c r="C430" s="8">
        <v>349699.5</v>
      </c>
      <c r="D430" s="8">
        <v>3.725784018135E7</v>
      </c>
      <c r="E430" s="8">
        <v>2.7640203134E7</v>
      </c>
      <c r="F430" s="9">
        <v>744856.585476923</v>
      </c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ht="14.25" customHeight="1">
      <c r="A431" s="11">
        <v>43962.0</v>
      </c>
      <c r="B431" s="12" t="s">
        <v>15</v>
      </c>
      <c r="C431" s="13">
        <v>318565.5</v>
      </c>
      <c r="D431" s="13">
        <v>3.3781581E7</v>
      </c>
      <c r="E431" s="13">
        <v>2.4232690171E7</v>
      </c>
      <c r="F431" s="14">
        <v>605833.7657076922</v>
      </c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ht="14.25" customHeight="1">
      <c r="A432" s="6">
        <v>43980.0</v>
      </c>
      <c r="B432" s="7" t="s">
        <v>14</v>
      </c>
      <c r="C432" s="8">
        <v>422965.5</v>
      </c>
      <c r="D432" s="8">
        <v>4.1767140105000004E7</v>
      </c>
      <c r="E432" s="8">
        <v>3.2361318847E7</v>
      </c>
      <c r="F432" s="9">
        <v>525087.9153846154</v>
      </c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ht="14.25" customHeight="1">
      <c r="A433" s="11">
        <v>43969.0</v>
      </c>
      <c r="B433" s="12" t="s">
        <v>15</v>
      </c>
      <c r="C433" s="13">
        <v>355081.5</v>
      </c>
      <c r="D433" s="13">
        <v>3.6876888E7</v>
      </c>
      <c r="E433" s="13">
        <v>2.6228948559E7</v>
      </c>
      <c r="F433" s="14">
        <v>898617.7503076922</v>
      </c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ht="14.25" customHeight="1">
      <c r="A434" s="6">
        <v>43965.0</v>
      </c>
      <c r="B434" s="7" t="s">
        <v>15</v>
      </c>
      <c r="C434" s="8">
        <v>358387.5</v>
      </c>
      <c r="D434" s="8">
        <v>3.79631505E7</v>
      </c>
      <c r="E434" s="8">
        <v>2.7483828209E7</v>
      </c>
      <c r="F434" s="9">
        <v>506964.83088461537</v>
      </c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ht="14.25" customHeight="1">
      <c r="A435" s="11">
        <v>43966.0</v>
      </c>
      <c r="B435" s="12" t="s">
        <v>15</v>
      </c>
      <c r="C435" s="13">
        <v>403261.5</v>
      </c>
      <c r="D435" s="13">
        <v>4.2271377E7</v>
      </c>
      <c r="E435" s="13">
        <v>3.1105053391E7</v>
      </c>
      <c r="F435" s="14">
        <v>571050.764276923</v>
      </c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ht="14.25" customHeight="1">
      <c r="A436" s="6">
        <v>43978.0</v>
      </c>
      <c r="B436" s="7" t="s">
        <v>16</v>
      </c>
      <c r="C436" s="8">
        <v>69010.5</v>
      </c>
      <c r="D436" s="8">
        <v>5985894.0</v>
      </c>
      <c r="E436" s="8">
        <v>4624968.49</v>
      </c>
      <c r="F436" s="9">
        <v>168769.33384615384</v>
      </c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ht="14.25" customHeight="1">
      <c r="A437" s="11">
        <v>43973.0</v>
      </c>
      <c r="B437" s="12" t="s">
        <v>16</v>
      </c>
      <c r="C437" s="13">
        <v>75820.5</v>
      </c>
      <c r="D437" s="13">
        <v>5943489.0</v>
      </c>
      <c r="E437" s="13">
        <v>5046963.672</v>
      </c>
      <c r="F437" s="14">
        <v>196334.07284615384</v>
      </c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ht="14.25" customHeight="1">
      <c r="A438" s="6">
        <v>43983.0</v>
      </c>
      <c r="B438" s="7" t="s">
        <v>16</v>
      </c>
      <c r="C438" s="8">
        <v>64740.0</v>
      </c>
      <c r="D438" s="8">
        <v>5800290.0</v>
      </c>
      <c r="E438" s="8">
        <v>4332158.433</v>
      </c>
      <c r="F438" s="9">
        <v>205428.24997692305</v>
      </c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ht="14.25" customHeight="1">
      <c r="A439" s="11">
        <v>43962.0</v>
      </c>
      <c r="B439" s="12" t="s">
        <v>16</v>
      </c>
      <c r="C439" s="13">
        <v>59574.0</v>
      </c>
      <c r="D439" s="13">
        <v>5178169.5</v>
      </c>
      <c r="E439" s="13">
        <v>3929032.265</v>
      </c>
      <c r="F439" s="14">
        <v>208822.3307692308</v>
      </c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ht="14.25" customHeight="1">
      <c r="A440" s="6">
        <v>43980.0</v>
      </c>
      <c r="B440" s="7" t="s">
        <v>15</v>
      </c>
      <c r="C440" s="8">
        <v>524481.0</v>
      </c>
      <c r="D440" s="8">
        <v>5.4172029E7</v>
      </c>
      <c r="E440" s="8">
        <v>4.1382275210999995E7</v>
      </c>
      <c r="F440" s="9">
        <v>512623.0388076923</v>
      </c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ht="14.25" customHeight="1">
      <c r="A441" s="11">
        <v>43969.0</v>
      </c>
      <c r="B441" s="12" t="s">
        <v>16</v>
      </c>
      <c r="C441" s="13">
        <v>70278.0</v>
      </c>
      <c r="D441" s="13">
        <v>5798476.5</v>
      </c>
      <c r="E441" s="13">
        <v>4485664.506</v>
      </c>
      <c r="F441" s="14">
        <v>182019.63597692308</v>
      </c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ht="14.25" customHeight="1">
      <c r="A442" s="6">
        <v>43965.0</v>
      </c>
      <c r="B442" s="7" t="s">
        <v>16</v>
      </c>
      <c r="C442" s="8">
        <v>63645.0</v>
      </c>
      <c r="D442" s="8">
        <v>5366602.5</v>
      </c>
      <c r="E442" s="8">
        <v>4245727.339</v>
      </c>
      <c r="F442" s="9">
        <v>137701.4149</v>
      </c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ht="14.25" customHeight="1">
      <c r="A443" s="11">
        <v>43966.0</v>
      </c>
      <c r="B443" s="12" t="s">
        <v>16</v>
      </c>
      <c r="C443" s="13">
        <v>75642.0</v>
      </c>
      <c r="D443" s="13">
        <v>6293952.0</v>
      </c>
      <c r="E443" s="13">
        <v>5100877.931</v>
      </c>
      <c r="F443" s="14">
        <v>159537.61835384613</v>
      </c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ht="14.25" customHeight="1">
      <c r="A444" s="6">
        <v>43978.0</v>
      </c>
      <c r="B444" s="7" t="s">
        <v>17</v>
      </c>
      <c r="C444" s="8">
        <v>40420.5</v>
      </c>
      <c r="D444" s="8">
        <v>3780852.0</v>
      </c>
      <c r="E444" s="8">
        <v>2893288.4459999995</v>
      </c>
      <c r="F444" s="9">
        <v>291528.45785384614</v>
      </c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ht="14.25" customHeight="1">
      <c r="A445" s="11">
        <v>43973.0</v>
      </c>
      <c r="B445" s="12" t="s">
        <v>17</v>
      </c>
      <c r="C445" s="13">
        <v>53838.0</v>
      </c>
      <c r="D445" s="13">
        <v>4840833.0</v>
      </c>
      <c r="E445" s="13">
        <v>4017247.747</v>
      </c>
      <c r="F445" s="14">
        <v>147709.19777692307</v>
      </c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ht="14.25" customHeight="1">
      <c r="A446" s="6">
        <v>43983.0</v>
      </c>
      <c r="B446" s="7" t="s">
        <v>17</v>
      </c>
      <c r="C446" s="8">
        <v>40528.5</v>
      </c>
      <c r="D446" s="8">
        <v>3865251.0</v>
      </c>
      <c r="E446" s="8">
        <v>2972895.417</v>
      </c>
      <c r="F446" s="9">
        <v>336001.0803923077</v>
      </c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ht="14.25" customHeight="1">
      <c r="A447" s="11">
        <v>43962.0</v>
      </c>
      <c r="B447" s="12" t="s">
        <v>17</v>
      </c>
      <c r="C447" s="13">
        <v>32733.0</v>
      </c>
      <c r="D447" s="13">
        <v>3079630.5</v>
      </c>
      <c r="E447" s="13">
        <v>2364369.401</v>
      </c>
      <c r="F447" s="14">
        <v>281373.5702153846</v>
      </c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ht="14.25" customHeight="1">
      <c r="A448" s="6">
        <v>43980.0</v>
      </c>
      <c r="B448" s="7" t="s">
        <v>16</v>
      </c>
      <c r="C448" s="8">
        <v>84433.5</v>
      </c>
      <c r="D448" s="8">
        <v>7228395.0</v>
      </c>
      <c r="E448" s="8">
        <v>5795765.936</v>
      </c>
      <c r="F448" s="9">
        <v>264121.66047692305</v>
      </c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ht="14.25" customHeight="1">
      <c r="A449" s="11">
        <v>43969.0</v>
      </c>
      <c r="B449" s="12" t="s">
        <v>17</v>
      </c>
      <c r="C449" s="13">
        <v>36655.5</v>
      </c>
      <c r="D449" s="13">
        <v>3360135.0</v>
      </c>
      <c r="E449" s="13">
        <v>2596293.8219999997</v>
      </c>
      <c r="F449" s="14">
        <v>202175.53846153847</v>
      </c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ht="14.25" customHeight="1">
      <c r="A450" s="6">
        <v>43965.0</v>
      </c>
      <c r="B450" s="7" t="s">
        <v>17</v>
      </c>
      <c r="C450" s="8">
        <v>33886.5</v>
      </c>
      <c r="D450" s="8">
        <v>3166479.0</v>
      </c>
      <c r="E450" s="8">
        <v>2522496.074</v>
      </c>
      <c r="F450" s="9">
        <v>156584.5876923077</v>
      </c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ht="14.25" customHeight="1">
      <c r="A451" s="11">
        <v>43966.0</v>
      </c>
      <c r="B451" s="12" t="s">
        <v>17</v>
      </c>
      <c r="C451" s="13">
        <v>41697.0</v>
      </c>
      <c r="D451" s="13">
        <v>3772258.5</v>
      </c>
      <c r="E451" s="13">
        <v>3092823.668</v>
      </c>
      <c r="F451" s="14">
        <v>167669.98904615385</v>
      </c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ht="14.25" customHeight="1">
      <c r="A452" s="6">
        <v>43980.0</v>
      </c>
      <c r="B452" s="7" t="s">
        <v>17</v>
      </c>
      <c r="C452" s="8">
        <v>44569.5</v>
      </c>
      <c r="D452" s="8">
        <v>4108596.0</v>
      </c>
      <c r="E452" s="8">
        <v>3229427.083</v>
      </c>
      <c r="F452" s="9">
        <v>121448.35925384614</v>
      </c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ht="14.25" customHeight="1">
      <c r="A453" s="11">
        <v>43978.0</v>
      </c>
      <c r="B453" s="12" t="s">
        <v>18</v>
      </c>
      <c r="C453" s="13">
        <v>18069.0</v>
      </c>
      <c r="D453" s="13">
        <v>1603084.5</v>
      </c>
      <c r="E453" s="13">
        <v>1312709.009</v>
      </c>
      <c r="F453" s="14">
        <v>241760.2076923077</v>
      </c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ht="14.25" customHeight="1">
      <c r="A454" s="6">
        <v>43973.0</v>
      </c>
      <c r="B454" s="7" t="s">
        <v>18</v>
      </c>
      <c r="C454" s="8">
        <v>21483.0</v>
      </c>
      <c r="D454" s="8">
        <v>1774329.0</v>
      </c>
      <c r="E454" s="8">
        <v>1460215.51</v>
      </c>
      <c r="F454" s="9">
        <v>181509.9923076923</v>
      </c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ht="14.25" customHeight="1">
      <c r="A455" s="11">
        <v>43983.0</v>
      </c>
      <c r="B455" s="12" t="s">
        <v>18</v>
      </c>
      <c r="C455" s="13">
        <v>16687.5</v>
      </c>
      <c r="D455" s="13">
        <v>1526608.5</v>
      </c>
      <c r="E455" s="13">
        <v>1202670.0489999999</v>
      </c>
      <c r="F455" s="14">
        <v>340349.5336923077</v>
      </c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ht="14.25" customHeight="1">
      <c r="A456" s="6">
        <v>43962.0</v>
      </c>
      <c r="B456" s="7" t="s">
        <v>18</v>
      </c>
      <c r="C456" s="8">
        <v>12238.5</v>
      </c>
      <c r="D456" s="8">
        <v>1096002.0</v>
      </c>
      <c r="E456" s="8">
        <v>872395.086</v>
      </c>
      <c r="F456" s="9">
        <v>218895.4076923077</v>
      </c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ht="14.25" customHeight="1">
      <c r="A457" s="11">
        <v>43969.0</v>
      </c>
      <c r="B457" s="12" t="s">
        <v>18</v>
      </c>
      <c r="C457" s="13">
        <v>14290.5</v>
      </c>
      <c r="D457" s="13">
        <v>1246162.5</v>
      </c>
      <c r="E457" s="13">
        <v>983143.4899999999</v>
      </c>
      <c r="F457" s="14">
        <v>263823.3461538461</v>
      </c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ht="14.25" customHeight="1">
      <c r="A458" s="6">
        <v>43965.0</v>
      </c>
      <c r="B458" s="7" t="s">
        <v>18</v>
      </c>
      <c r="C458" s="8">
        <v>14385.0</v>
      </c>
      <c r="D458" s="8">
        <v>1223491.5</v>
      </c>
      <c r="E458" s="8">
        <v>977925.731</v>
      </c>
      <c r="F458" s="9">
        <v>285708.40769230766</v>
      </c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ht="14.25" customHeight="1">
      <c r="A459" s="11">
        <v>43966.0</v>
      </c>
      <c r="B459" s="12" t="s">
        <v>18</v>
      </c>
      <c r="C459" s="13">
        <v>16498.5</v>
      </c>
      <c r="D459" s="13">
        <v>1370482.5</v>
      </c>
      <c r="E459" s="13">
        <v>1095453.123</v>
      </c>
      <c r="F459" s="14">
        <v>250663.8153846154</v>
      </c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ht="14.25" customHeight="1">
      <c r="A460" s="6">
        <v>43978.0</v>
      </c>
      <c r="B460" s="7" t="s">
        <v>19</v>
      </c>
      <c r="C460" s="8">
        <v>13203.0</v>
      </c>
      <c r="D460" s="8">
        <v>1211457.0</v>
      </c>
      <c r="E460" s="8">
        <v>964554.2109999999</v>
      </c>
      <c r="F460" s="9">
        <v>156117.80846153846</v>
      </c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ht="14.25" customHeight="1">
      <c r="A461" s="11">
        <v>43973.0</v>
      </c>
      <c r="B461" s="12" t="s">
        <v>19</v>
      </c>
      <c r="C461" s="13">
        <v>15802.5</v>
      </c>
      <c r="D461" s="13">
        <v>1411909.5</v>
      </c>
      <c r="E461" s="13">
        <v>1158841.584</v>
      </c>
      <c r="F461" s="14">
        <v>186035.5973846154</v>
      </c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ht="14.25" customHeight="1">
      <c r="A462" s="6">
        <v>43983.0</v>
      </c>
      <c r="B462" s="7" t="s">
        <v>19</v>
      </c>
      <c r="C462" s="8">
        <v>16476.0</v>
      </c>
      <c r="D462" s="8">
        <v>1565632.5</v>
      </c>
      <c r="E462" s="8">
        <v>1234060.991</v>
      </c>
      <c r="F462" s="9">
        <v>194827.87672307692</v>
      </c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ht="14.25" customHeight="1">
      <c r="A463" s="11">
        <v>43962.0</v>
      </c>
      <c r="B463" s="12" t="s">
        <v>19</v>
      </c>
      <c r="C463" s="13">
        <v>12654.0</v>
      </c>
      <c r="D463" s="13">
        <v>1081158.0</v>
      </c>
      <c r="E463" s="13">
        <v>927698.8229999999</v>
      </c>
      <c r="F463" s="14">
        <v>197299.08136923076</v>
      </c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ht="14.25" customHeight="1">
      <c r="A464" s="6">
        <v>43980.0</v>
      </c>
      <c r="B464" s="7" t="s">
        <v>18</v>
      </c>
      <c r="C464" s="8">
        <v>19647.0</v>
      </c>
      <c r="D464" s="8">
        <v>1764669.0</v>
      </c>
      <c r="E464" s="8">
        <v>1409485.402</v>
      </c>
      <c r="F464" s="9">
        <v>182377.32307692306</v>
      </c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ht="14.25" customHeight="1">
      <c r="A465" s="11">
        <v>43969.0</v>
      </c>
      <c r="B465" s="12" t="s">
        <v>19</v>
      </c>
      <c r="C465" s="13">
        <v>12450.0</v>
      </c>
      <c r="D465" s="13">
        <v>1115146.5</v>
      </c>
      <c r="E465" s="13">
        <v>897555.5109999999</v>
      </c>
      <c r="F465" s="14">
        <v>150809.61403846153</v>
      </c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ht="14.25" customHeight="1">
      <c r="A466" s="6">
        <v>43965.0</v>
      </c>
      <c r="B466" s="7" t="s">
        <v>19</v>
      </c>
      <c r="C466" s="8">
        <v>11161.5</v>
      </c>
      <c r="D466" s="8">
        <v>963502.5</v>
      </c>
      <c r="E466" s="8">
        <v>812962.6780000001</v>
      </c>
      <c r="F466" s="9">
        <v>193118.3230769231</v>
      </c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ht="14.25" customHeight="1">
      <c r="A467" s="11">
        <v>43966.0</v>
      </c>
      <c r="B467" s="12" t="s">
        <v>19</v>
      </c>
      <c r="C467" s="13">
        <v>12229.5</v>
      </c>
      <c r="D467" s="13">
        <v>1122730.5</v>
      </c>
      <c r="E467" s="13">
        <v>921566.447</v>
      </c>
      <c r="F467" s="14">
        <v>147588.0</v>
      </c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ht="14.25" customHeight="1">
      <c r="A468" s="6">
        <v>43978.0</v>
      </c>
      <c r="B468" s="7" t="s">
        <v>20</v>
      </c>
      <c r="C468" s="8">
        <v>28050.0</v>
      </c>
      <c r="D468" s="8">
        <v>2458555.5</v>
      </c>
      <c r="E468" s="8">
        <v>1979227.4479999999</v>
      </c>
      <c r="F468" s="9">
        <v>122940.53466153846</v>
      </c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ht="14.25" customHeight="1">
      <c r="A469" s="11">
        <v>43973.0</v>
      </c>
      <c r="B469" s="12" t="s">
        <v>20</v>
      </c>
      <c r="C469" s="13">
        <v>30781.5</v>
      </c>
      <c r="D469" s="13">
        <v>2540715.0</v>
      </c>
      <c r="E469" s="13">
        <v>2108065.569</v>
      </c>
      <c r="F469" s="14">
        <v>90381.16923076923</v>
      </c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ht="14.25" customHeight="1">
      <c r="A470" s="6">
        <v>43983.0</v>
      </c>
      <c r="B470" s="7" t="s">
        <v>20</v>
      </c>
      <c r="C470" s="8">
        <v>27960.0</v>
      </c>
      <c r="D470" s="8">
        <v>2538967.5</v>
      </c>
      <c r="E470" s="8">
        <v>1983277.5959999997</v>
      </c>
      <c r="F470" s="9">
        <v>134168.53587692307</v>
      </c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ht="14.25" customHeight="1">
      <c r="A471" s="11">
        <v>43962.0</v>
      </c>
      <c r="B471" s="12" t="s">
        <v>20</v>
      </c>
      <c r="C471" s="13">
        <v>23629.5</v>
      </c>
      <c r="D471" s="13">
        <v>2164365.0</v>
      </c>
      <c r="E471" s="13">
        <v>1678039.859</v>
      </c>
      <c r="F471" s="14">
        <v>151098.71538461538</v>
      </c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ht="14.25" customHeight="1">
      <c r="A472" s="6">
        <v>43980.0</v>
      </c>
      <c r="B472" s="7" t="s">
        <v>19</v>
      </c>
      <c r="C472" s="8">
        <v>17052.0</v>
      </c>
      <c r="D472" s="8">
        <v>1549020.0</v>
      </c>
      <c r="E472" s="8">
        <v>1246591.997</v>
      </c>
      <c r="F472" s="9">
        <v>104864.4846153846</v>
      </c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ht="14.25" customHeight="1">
      <c r="A473" s="11">
        <v>43969.0</v>
      </c>
      <c r="B473" s="12" t="s">
        <v>20</v>
      </c>
      <c r="C473" s="13">
        <v>27181.5</v>
      </c>
      <c r="D473" s="13">
        <v>2324490.0</v>
      </c>
      <c r="E473" s="13">
        <v>1796459.479</v>
      </c>
      <c r="F473" s="14">
        <v>129793.76153846155</v>
      </c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ht="14.25" customHeight="1">
      <c r="A474" s="6">
        <v>43965.0</v>
      </c>
      <c r="B474" s="7" t="s">
        <v>20</v>
      </c>
      <c r="C474" s="8">
        <v>25656.0</v>
      </c>
      <c r="D474" s="8">
        <v>2225341.5</v>
      </c>
      <c r="E474" s="8">
        <v>1766450.28</v>
      </c>
      <c r="F474" s="9">
        <v>91828.48910769231</v>
      </c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ht="14.25" customHeight="1">
      <c r="A475" s="11">
        <v>43966.0</v>
      </c>
      <c r="B475" s="12" t="s">
        <v>20</v>
      </c>
      <c r="C475" s="13">
        <v>29283.0</v>
      </c>
      <c r="D475" s="13">
        <v>2477487.0</v>
      </c>
      <c r="E475" s="13">
        <v>2005719.3469999998</v>
      </c>
      <c r="F475" s="14">
        <v>77264.32873846154</v>
      </c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ht="14.25" customHeight="1">
      <c r="A476" s="6">
        <v>43980.0</v>
      </c>
      <c r="B476" s="7" t="s">
        <v>20</v>
      </c>
      <c r="C476" s="8">
        <v>32782.5</v>
      </c>
      <c r="D476" s="8">
        <v>2854741.5</v>
      </c>
      <c r="E476" s="8">
        <v>2293738.957</v>
      </c>
      <c r="F476" s="9">
        <v>58400.7992</v>
      </c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ht="14.25" customHeight="1">
      <c r="A477" s="11">
        <v>43978.0</v>
      </c>
      <c r="B477" s="12" t="s">
        <v>21</v>
      </c>
      <c r="C477" s="13">
        <v>215592.0</v>
      </c>
      <c r="D477" s="13">
        <v>2.23423005E7</v>
      </c>
      <c r="E477" s="13">
        <v>1.6240834603999998E7</v>
      </c>
      <c r="F477" s="14">
        <v>285591.72307692305</v>
      </c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ht="14.25" customHeight="1">
      <c r="A478" s="6">
        <v>43973.0</v>
      </c>
      <c r="B478" s="7" t="s">
        <v>21</v>
      </c>
      <c r="C478" s="8">
        <v>228334.5</v>
      </c>
      <c r="D478" s="8">
        <v>2.23807725E7</v>
      </c>
      <c r="E478" s="8">
        <v>1.7031004073E7</v>
      </c>
      <c r="F478" s="9">
        <v>275436.23846153845</v>
      </c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ht="14.25" customHeight="1">
      <c r="A479" s="11">
        <v>43983.0</v>
      </c>
      <c r="B479" s="12" t="s">
        <v>21</v>
      </c>
      <c r="C479" s="13">
        <v>188776.5</v>
      </c>
      <c r="D479" s="13">
        <v>1.94653725E7</v>
      </c>
      <c r="E479" s="13">
        <v>1.4354207141999999E7</v>
      </c>
      <c r="F479" s="14">
        <v>467483.70729230763</v>
      </c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ht="14.25" customHeight="1">
      <c r="A480" s="6">
        <v>43962.0</v>
      </c>
      <c r="B480" s="7" t="s">
        <v>21</v>
      </c>
      <c r="C480" s="8">
        <v>175293.0</v>
      </c>
      <c r="D480" s="8">
        <v>1.7919144E7</v>
      </c>
      <c r="E480" s="8">
        <v>1.2903628609E7</v>
      </c>
      <c r="F480" s="9">
        <v>355401.6076923077</v>
      </c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ht="14.25" customHeight="1">
      <c r="A481" s="11">
        <v>43969.0</v>
      </c>
      <c r="B481" s="12" t="s">
        <v>21</v>
      </c>
      <c r="C481" s="13">
        <v>201999.0</v>
      </c>
      <c r="D481" s="13">
        <v>2.04224355E7</v>
      </c>
      <c r="E481" s="13">
        <v>1.4541626939999998E7</v>
      </c>
      <c r="F481" s="14">
        <v>279597.8615384615</v>
      </c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ht="14.25" customHeight="1">
      <c r="A482" s="6">
        <v>43965.0</v>
      </c>
      <c r="B482" s="7" t="s">
        <v>21</v>
      </c>
      <c r="C482" s="8">
        <v>197946.0</v>
      </c>
      <c r="D482" s="8">
        <v>1.99424355E7</v>
      </c>
      <c r="E482" s="8">
        <v>1.4561721772999998E7</v>
      </c>
      <c r="F482" s="9">
        <v>363750.5569230769</v>
      </c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ht="14.25" customHeight="1">
      <c r="A483" s="11">
        <v>43966.0</v>
      </c>
      <c r="B483" s="12" t="s">
        <v>21</v>
      </c>
      <c r="C483" s="13">
        <v>230896.5</v>
      </c>
      <c r="D483" s="13">
        <v>2.3085222E7</v>
      </c>
      <c r="E483" s="13">
        <v>1.7099721813E7</v>
      </c>
      <c r="F483" s="14">
        <v>329754.6307692308</v>
      </c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ht="14.25" customHeight="1">
      <c r="A484" s="6">
        <v>43978.0</v>
      </c>
      <c r="B484" s="7" t="s">
        <v>22</v>
      </c>
      <c r="C484" s="8">
        <v>203532.0</v>
      </c>
      <c r="D484" s="8">
        <v>2.09533245E7</v>
      </c>
      <c r="E484" s="8">
        <v>1.5301120521000002E7</v>
      </c>
      <c r="F484" s="9">
        <v>356339.00384615385</v>
      </c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ht="14.25" customHeight="1">
      <c r="A485" s="11">
        <v>43973.0</v>
      </c>
      <c r="B485" s="12" t="s">
        <v>22</v>
      </c>
      <c r="C485" s="13">
        <v>214428.0</v>
      </c>
      <c r="D485" s="13">
        <v>2.08125855E7</v>
      </c>
      <c r="E485" s="13">
        <v>1.5857489721E7</v>
      </c>
      <c r="F485" s="14">
        <v>256649.1615384615</v>
      </c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ht="14.25" customHeight="1">
      <c r="A486" s="6">
        <v>43983.0</v>
      </c>
      <c r="B486" s="7" t="s">
        <v>22</v>
      </c>
      <c r="C486" s="8">
        <v>183228.0</v>
      </c>
      <c r="D486" s="8">
        <v>1.89141945E7</v>
      </c>
      <c r="E486" s="8">
        <v>1.3959979012E7</v>
      </c>
      <c r="F486" s="9">
        <v>464232.5484615384</v>
      </c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ht="14.25" customHeight="1">
      <c r="A487" s="11">
        <v>43962.0</v>
      </c>
      <c r="B487" s="12" t="s">
        <v>22</v>
      </c>
      <c r="C487" s="13">
        <v>166948.5</v>
      </c>
      <c r="D487" s="13">
        <v>1.6971231E7</v>
      </c>
      <c r="E487" s="13">
        <v>1.2200989641E7</v>
      </c>
      <c r="F487" s="14">
        <v>416475.0769230769</v>
      </c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ht="14.25" customHeight="1">
      <c r="A488" s="6">
        <v>43980.0</v>
      </c>
      <c r="B488" s="7" t="s">
        <v>21</v>
      </c>
      <c r="C488" s="8">
        <v>232102.5</v>
      </c>
      <c r="D488" s="8">
        <v>2.31204435E7</v>
      </c>
      <c r="E488" s="8">
        <v>1.7632080519E7</v>
      </c>
      <c r="F488" s="9">
        <v>331721.6692307692</v>
      </c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ht="14.25" customHeight="1">
      <c r="A489" s="11">
        <v>43969.0</v>
      </c>
      <c r="B489" s="12" t="s">
        <v>22</v>
      </c>
      <c r="C489" s="13">
        <v>196560.0</v>
      </c>
      <c r="D489" s="13">
        <v>1.9855122E7</v>
      </c>
      <c r="E489" s="13">
        <v>1.4172342451E7</v>
      </c>
      <c r="F489" s="14">
        <v>269626.3076923077</v>
      </c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ht="14.25" customHeight="1">
      <c r="A490" s="6">
        <v>43965.0</v>
      </c>
      <c r="B490" s="7" t="s">
        <v>22</v>
      </c>
      <c r="C490" s="8">
        <v>186496.5</v>
      </c>
      <c r="D490" s="8">
        <v>1.8640998E7</v>
      </c>
      <c r="E490" s="8">
        <v>1.3641908621E7</v>
      </c>
      <c r="F490" s="9">
        <v>364896.93846153846</v>
      </c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ht="14.25" customHeight="1">
      <c r="A491" s="11">
        <v>43966.0</v>
      </c>
      <c r="B491" s="12" t="s">
        <v>22</v>
      </c>
      <c r="C491" s="13">
        <v>219772.5</v>
      </c>
      <c r="D491" s="13">
        <v>2.18952945E7</v>
      </c>
      <c r="E491" s="13">
        <v>1.6241999308E7</v>
      </c>
      <c r="F491" s="14">
        <v>317179.04615384614</v>
      </c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ht="14.25" customHeight="1">
      <c r="A492" s="6">
        <v>43980.0</v>
      </c>
      <c r="B492" s="7" t="s">
        <v>22</v>
      </c>
      <c r="C492" s="8">
        <v>226476.0</v>
      </c>
      <c r="D492" s="8">
        <v>2.24161515E7</v>
      </c>
      <c r="E492" s="8">
        <v>1.7175270221E7</v>
      </c>
      <c r="F492" s="9">
        <v>306548.18846153846</v>
      </c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ht="14.25" customHeight="1">
      <c r="A493" s="11">
        <v>43978.0</v>
      </c>
      <c r="B493" s="12" t="s">
        <v>24</v>
      </c>
      <c r="C493" s="13">
        <v>8362.5</v>
      </c>
      <c r="D493" s="13">
        <v>687684.0</v>
      </c>
      <c r="E493" s="13">
        <v>597300.389</v>
      </c>
      <c r="F493" s="14">
        <v>48380.49925384615</v>
      </c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ht="14.25" customHeight="1">
      <c r="A494" s="6">
        <v>43973.0</v>
      </c>
      <c r="B494" s="7" t="s">
        <v>23</v>
      </c>
      <c r="C494" s="8">
        <v>17008.5</v>
      </c>
      <c r="D494" s="8">
        <v>1398771.0</v>
      </c>
      <c r="E494" s="8">
        <v>1144986.397</v>
      </c>
      <c r="F494" s="9">
        <v>158820.4117</v>
      </c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ht="14.25" customHeight="1">
      <c r="A495" s="11">
        <v>43983.0</v>
      </c>
      <c r="B495" s="12" t="s">
        <v>25</v>
      </c>
      <c r="C495" s="13">
        <v>5166.0</v>
      </c>
      <c r="D495" s="13">
        <v>389013.0</v>
      </c>
      <c r="E495" s="13">
        <v>357353.073</v>
      </c>
      <c r="F495" s="14">
        <v>141592.70844615385</v>
      </c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ht="14.25" customHeight="1">
      <c r="A496" s="6">
        <v>43962.0</v>
      </c>
      <c r="B496" s="7" t="s">
        <v>23</v>
      </c>
      <c r="C496" s="8">
        <v>10941.0</v>
      </c>
      <c r="D496" s="8">
        <v>880356.0</v>
      </c>
      <c r="E496" s="8">
        <v>723289.055</v>
      </c>
      <c r="F496" s="9">
        <v>166333.5736307692</v>
      </c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ht="14.25" customHeight="1">
      <c r="A497" s="11">
        <v>43969.0</v>
      </c>
      <c r="B497" s="12" t="s">
        <v>23</v>
      </c>
      <c r="C497" s="13">
        <v>14497.5</v>
      </c>
      <c r="D497" s="13">
        <v>1230711.0</v>
      </c>
      <c r="E497" s="13">
        <v>1005560.455</v>
      </c>
      <c r="F497" s="14">
        <v>171097.83406153845</v>
      </c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ht="14.25" customHeight="1">
      <c r="A498" s="6">
        <v>43965.0</v>
      </c>
      <c r="B498" s="7" t="s">
        <v>23</v>
      </c>
      <c r="C498" s="8">
        <v>13810.5</v>
      </c>
      <c r="D498" s="8">
        <v>1131676.5</v>
      </c>
      <c r="E498" s="8">
        <v>966968.6359999999</v>
      </c>
      <c r="F498" s="9">
        <v>195740.02307692307</v>
      </c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ht="14.25" customHeight="1">
      <c r="A499" s="11">
        <v>43966.0</v>
      </c>
      <c r="B499" s="12" t="s">
        <v>23</v>
      </c>
      <c r="C499" s="13">
        <v>13752.0</v>
      </c>
      <c r="D499" s="13">
        <v>1091040.0</v>
      </c>
      <c r="E499" s="13">
        <v>898790.646</v>
      </c>
      <c r="F499" s="14">
        <v>149313.46028461537</v>
      </c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ht="14.25" customHeight="1">
      <c r="A500" s="6">
        <v>43978.0</v>
      </c>
      <c r="B500" s="7" t="s">
        <v>23</v>
      </c>
      <c r="C500" s="8">
        <v>15276.0</v>
      </c>
      <c r="D500" s="8">
        <v>1350199.5</v>
      </c>
      <c r="E500" s="8">
        <v>1100106.21</v>
      </c>
      <c r="F500" s="9">
        <v>107692.85196923077</v>
      </c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ht="14.25" customHeight="1">
      <c r="A501" s="11">
        <v>43983.0</v>
      </c>
      <c r="B501" s="12" t="s">
        <v>26</v>
      </c>
      <c r="C501" s="13">
        <v>4408.5</v>
      </c>
      <c r="D501" s="13">
        <v>410892.0</v>
      </c>
      <c r="E501" s="13">
        <v>346029.05</v>
      </c>
      <c r="F501" s="14">
        <v>36168.75384615384</v>
      </c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ht="14.25" customHeight="1">
      <c r="A502" s="6">
        <v>43980.0</v>
      </c>
      <c r="B502" s="7" t="s">
        <v>24</v>
      </c>
      <c r="C502" s="8">
        <v>9927.0</v>
      </c>
      <c r="D502" s="8">
        <v>850840.5</v>
      </c>
      <c r="E502" s="8">
        <v>733232.389</v>
      </c>
      <c r="F502" s="9">
        <v>51066.35384615384</v>
      </c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ht="14.25" customHeight="1">
      <c r="A503" s="11">
        <v>43983.0</v>
      </c>
      <c r="B503" s="12" t="s">
        <v>24</v>
      </c>
      <c r="C503" s="13">
        <v>9474.0</v>
      </c>
      <c r="D503" s="13">
        <v>802447.5</v>
      </c>
      <c r="E503" s="13">
        <v>682814.146</v>
      </c>
      <c r="F503" s="14">
        <v>81560.98336923077</v>
      </c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ht="14.25" customHeight="1">
      <c r="A504" s="6">
        <v>43980.0</v>
      </c>
      <c r="B504" s="7" t="s">
        <v>23</v>
      </c>
      <c r="C504" s="8">
        <v>16878.0</v>
      </c>
      <c r="D504" s="8">
        <v>1438255.5</v>
      </c>
      <c r="E504" s="8">
        <v>1180692.704</v>
      </c>
      <c r="F504" s="9">
        <v>102040.10621538461</v>
      </c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ht="14.25" customHeight="1">
      <c r="A505" s="15">
        <v>43983.0</v>
      </c>
      <c r="B505" s="16" t="s">
        <v>23</v>
      </c>
      <c r="C505" s="17">
        <v>14238.0</v>
      </c>
      <c r="D505" s="17">
        <v>1293219.0</v>
      </c>
      <c r="E505" s="17">
        <v>1006008.1159999999</v>
      </c>
      <c r="F505" s="18">
        <v>129348.2923076923</v>
      </c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ht="14.25" customHeight="1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ht="14.25" customHeight="1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ht="14.25" customHeight="1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ht="14.25" customHeight="1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ht="14.25" customHeight="1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ht="14.25" customHeight="1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ht="14.25" customHeight="1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ht="14.25" customHeight="1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ht="14.25" customHeight="1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ht="14.25" customHeight="1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ht="14.25" customHeight="1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ht="14.25" customHeight="1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ht="14.25" customHeight="1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ht="14.25" customHeight="1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ht="14.25" customHeight="1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ht="14.25" customHeight="1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ht="14.25" customHeight="1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ht="14.25" customHeight="1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ht="14.25" customHeight="1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ht="14.25" customHeight="1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ht="14.25" customHeight="1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ht="14.25" customHeight="1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ht="14.25" customHeight="1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ht="14.25" customHeight="1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ht="14.25" customHeight="1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ht="14.25" customHeight="1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ht="14.25" customHeight="1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ht="14.25" customHeight="1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ht="14.25" customHeight="1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ht="14.25" customHeight="1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ht="14.25" customHeight="1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ht="14.25" customHeight="1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ht="14.25" customHeight="1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ht="14.25" customHeight="1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ht="14.25" customHeight="1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ht="14.25" customHeight="1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ht="14.25" customHeight="1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ht="14.25" customHeight="1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ht="14.25" customHeight="1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ht="14.25" customHeight="1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ht="14.25" customHeight="1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ht="14.25" customHeight="1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ht="14.25" customHeight="1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ht="14.25" customHeight="1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ht="14.25" customHeight="1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ht="14.25" customHeight="1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ht="14.25" customHeight="1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ht="14.25" customHeight="1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ht="14.25" customHeight="1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ht="14.25" customHeight="1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ht="14.25" customHeight="1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ht="14.25" customHeight="1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ht="14.25" customHeight="1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ht="14.25" customHeight="1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ht="14.25" customHeight="1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ht="14.25" customHeight="1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ht="14.25" customHeight="1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ht="14.25" customHeight="1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ht="14.25" customHeight="1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ht="14.25" customHeight="1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ht="14.25" customHeight="1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ht="14.25" customHeight="1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ht="14.25" customHeight="1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ht="14.25" customHeight="1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ht="14.25" customHeight="1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ht="14.25" customHeight="1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ht="14.25" customHeight="1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ht="14.25" customHeight="1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ht="14.25" customHeight="1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ht="14.25" customHeight="1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ht="14.25" customHeight="1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ht="14.25" customHeight="1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ht="14.25" customHeight="1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ht="14.25" customHeight="1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ht="14.25" customHeight="1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ht="14.25" customHeight="1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ht="14.25" customHeight="1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ht="14.25" customHeight="1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ht="14.25" customHeight="1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ht="14.25" customHeight="1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ht="14.25" customHeight="1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ht="14.25" customHeight="1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ht="14.25" customHeight="1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ht="14.25" customHeight="1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ht="14.25" customHeight="1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ht="14.25" customHeight="1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ht="14.25" customHeight="1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ht="14.25" customHeight="1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ht="14.25" customHeight="1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ht="14.25" customHeight="1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ht="14.25" customHeight="1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ht="14.25" customHeight="1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ht="14.25" customHeight="1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ht="14.25" customHeight="1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ht="14.25" customHeight="1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ht="14.25" customHeight="1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ht="14.25" customHeight="1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ht="14.25" customHeight="1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ht="14.25" customHeight="1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ht="14.25" customHeight="1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ht="14.25" customHeight="1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ht="14.25" customHeight="1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ht="14.25" customHeight="1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ht="14.25" customHeight="1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ht="14.25" customHeight="1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ht="14.25" customHeight="1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ht="14.25" customHeight="1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ht="14.25" customHeight="1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ht="14.25" customHeight="1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ht="14.25" customHeight="1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ht="14.25" customHeight="1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ht="14.25" customHeight="1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ht="14.25" customHeight="1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ht="14.25" customHeight="1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ht="14.25" customHeight="1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ht="14.25" customHeight="1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ht="14.25" customHeight="1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ht="14.25" customHeight="1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ht="14.25" customHeight="1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ht="14.25" customHeight="1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ht="14.25" customHeight="1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ht="14.25" customHeight="1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ht="14.25" customHeight="1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ht="14.25" customHeight="1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ht="14.25" customHeight="1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ht="14.25" customHeight="1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ht="14.25" customHeight="1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ht="14.25" customHeight="1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ht="14.25" customHeight="1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ht="14.25" customHeight="1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ht="14.25" customHeight="1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ht="14.25" customHeight="1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ht="14.25" customHeight="1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ht="14.25" customHeight="1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ht="14.25" customHeight="1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ht="14.25" customHeight="1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ht="14.25" customHeight="1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ht="14.25" customHeight="1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ht="14.25" customHeight="1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ht="14.25" customHeight="1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ht="14.25" customHeight="1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ht="14.25" customHeight="1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ht="14.25" customHeight="1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ht="14.25" customHeight="1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ht="14.25" customHeight="1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ht="14.25" customHeight="1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ht="14.25" customHeight="1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ht="14.25" customHeight="1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ht="14.25" customHeight="1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ht="14.25" customHeight="1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ht="14.25" customHeight="1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ht="14.25" customHeight="1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ht="14.25" customHeight="1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ht="14.25" customHeight="1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ht="14.25" customHeight="1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ht="14.25" customHeight="1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ht="14.25" customHeight="1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ht="14.25" customHeight="1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ht="14.25" customHeight="1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ht="14.25" customHeight="1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ht="14.25" customHeight="1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ht="14.25" customHeight="1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ht="14.25" customHeight="1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ht="14.25" customHeight="1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ht="14.25" customHeight="1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ht="14.25" customHeight="1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ht="14.25" customHeight="1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ht="14.25" customHeight="1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ht="14.25" customHeight="1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ht="14.25" customHeight="1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ht="14.25" customHeight="1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ht="14.25" customHeight="1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ht="14.25" customHeight="1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ht="14.25" customHeight="1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ht="14.25" customHeight="1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ht="14.25" customHeight="1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ht="14.25" customHeight="1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ht="14.25" customHeight="1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ht="14.25" customHeight="1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ht="14.25" customHeight="1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ht="14.25" customHeight="1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ht="14.25" customHeight="1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ht="14.25" customHeight="1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ht="14.25" customHeight="1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ht="14.25" customHeight="1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ht="14.25" customHeight="1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ht="14.25" customHeight="1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ht="14.25" customHeight="1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ht="14.25" customHeight="1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ht="14.25" customHeight="1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ht="14.25" customHeight="1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ht="14.25" customHeight="1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ht="14.25" customHeight="1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ht="14.25" customHeight="1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ht="14.25" customHeight="1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ht="14.25" customHeight="1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ht="14.25" customHeight="1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ht="14.25" customHeight="1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ht="14.25" customHeight="1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ht="14.25" customHeight="1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ht="14.25" customHeight="1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ht="14.25" customHeight="1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ht="14.25" customHeight="1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ht="14.25" customHeight="1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ht="14.25" customHeight="1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ht="14.25" customHeight="1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ht="14.25" customHeight="1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ht="14.25" customHeight="1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ht="14.25" customHeight="1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ht="14.25" customHeight="1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ht="14.25" customHeight="1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ht="14.25" customHeight="1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ht="14.25" customHeight="1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ht="14.25" customHeight="1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ht="14.25" customHeight="1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ht="14.25" customHeight="1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ht="14.25" customHeight="1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ht="14.25" customHeight="1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ht="14.25" customHeight="1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ht="14.25" customHeight="1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ht="14.25" customHeight="1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ht="14.25" customHeight="1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ht="14.25" customHeight="1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ht="14.25" customHeight="1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ht="14.25" customHeight="1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ht="14.25" customHeight="1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ht="14.25" customHeight="1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ht="14.25" customHeight="1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ht="14.25" customHeight="1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ht="14.25" customHeight="1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ht="14.25" customHeight="1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ht="14.25" customHeight="1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ht="14.25" customHeight="1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ht="14.25" customHeight="1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ht="14.25" customHeight="1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ht="14.25" customHeight="1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ht="14.25" customHeight="1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ht="14.25" customHeight="1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ht="14.25" customHeight="1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ht="14.25" customHeight="1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ht="14.25" customHeight="1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ht="14.25" customHeight="1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ht="14.25" customHeight="1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ht="14.25" customHeight="1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ht="14.25" customHeight="1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ht="14.25" customHeight="1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ht="14.25" customHeight="1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ht="14.25" customHeight="1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ht="14.25" customHeight="1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ht="14.25" customHeight="1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ht="14.25" customHeight="1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ht="14.25" customHeight="1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ht="14.25" customHeight="1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ht="14.25" customHeight="1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ht="14.25" customHeight="1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ht="14.25" customHeight="1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ht="14.25" customHeight="1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ht="14.25" customHeight="1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ht="14.25" customHeight="1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ht="14.25" customHeight="1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ht="14.25" customHeight="1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ht="14.25" customHeight="1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ht="14.25" customHeight="1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ht="14.25" customHeight="1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ht="14.25" customHeight="1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ht="14.25" customHeight="1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ht="14.25" customHeight="1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ht="14.25" customHeight="1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ht="14.25" customHeight="1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ht="14.25" customHeight="1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ht="14.25" customHeight="1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ht="14.25" customHeight="1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ht="14.25" customHeight="1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ht="14.25" customHeight="1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ht="14.25" customHeight="1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ht="14.25" customHeight="1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ht="14.25" customHeight="1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ht="14.25" customHeight="1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ht="14.25" customHeight="1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ht="14.25" customHeight="1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ht="14.25" customHeight="1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ht="14.25" customHeight="1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ht="14.25" customHeight="1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ht="14.25" customHeight="1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ht="14.25" customHeight="1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ht="14.25" customHeight="1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ht="14.25" customHeight="1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ht="14.25" customHeight="1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ht="14.25" customHeight="1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ht="14.25" customHeight="1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ht="14.25" customHeight="1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ht="14.25" customHeight="1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ht="14.25" customHeight="1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ht="14.25" customHeight="1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ht="14.25" customHeight="1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ht="14.25" customHeight="1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ht="14.25" customHeight="1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ht="14.25" customHeight="1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ht="14.25" customHeight="1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ht="14.25" customHeight="1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ht="14.25" customHeight="1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ht="14.25" customHeight="1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ht="14.25" customHeight="1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ht="14.25" customHeight="1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ht="14.25" customHeight="1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ht="14.25" customHeight="1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ht="14.25" customHeight="1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ht="14.25" customHeight="1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ht="14.25" customHeight="1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ht="14.25" customHeight="1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ht="14.25" customHeight="1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ht="14.25" customHeight="1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ht="14.25" customHeight="1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ht="14.25" customHeight="1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ht="14.25" customHeight="1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ht="14.25" customHeight="1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ht="14.25" customHeight="1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ht="14.25" customHeight="1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ht="14.25" customHeight="1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ht="14.25" customHeight="1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ht="14.25" customHeight="1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ht="14.25" customHeight="1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ht="14.25" customHeight="1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ht="14.25" customHeight="1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ht="14.25" customHeight="1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ht="14.25" customHeight="1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ht="14.25" customHeight="1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ht="14.25" customHeight="1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ht="14.25" customHeight="1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ht="14.25" customHeight="1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ht="14.25" customHeight="1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ht="14.25" customHeight="1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ht="14.25" customHeight="1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ht="14.25" customHeight="1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ht="14.25" customHeight="1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ht="14.25" customHeight="1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ht="14.25" customHeight="1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ht="14.25" customHeight="1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ht="14.25" customHeight="1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ht="14.25" customHeight="1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ht="14.25" customHeight="1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ht="14.25" customHeight="1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ht="14.25" customHeight="1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ht="14.25" customHeight="1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ht="14.25" customHeight="1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ht="14.25" customHeight="1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ht="14.25" customHeight="1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ht="14.25" customHeight="1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ht="14.25" customHeight="1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ht="14.25" customHeight="1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ht="14.25" customHeight="1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ht="14.25" customHeight="1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ht="14.25" customHeight="1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ht="14.25" customHeight="1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ht="14.25" customHeight="1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ht="14.25" customHeight="1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ht="14.25" customHeight="1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ht="14.25" customHeight="1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ht="14.25" customHeight="1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ht="14.25" customHeight="1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ht="14.25" customHeight="1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ht="14.25" customHeight="1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ht="14.25" customHeight="1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ht="14.25" customHeight="1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ht="14.25" customHeight="1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ht="14.25" customHeight="1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ht="14.25" customHeight="1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ht="14.25" customHeight="1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ht="14.25" customHeight="1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ht="14.25" customHeight="1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ht="14.25" customHeight="1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ht="14.25" customHeight="1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ht="14.25" customHeight="1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ht="14.25" customHeight="1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ht="14.25" customHeight="1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ht="14.25" customHeight="1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ht="14.25" customHeight="1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ht="14.25" customHeight="1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ht="14.25" customHeight="1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ht="14.25" customHeight="1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ht="14.25" customHeight="1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ht="14.25" customHeight="1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ht="14.25" customHeight="1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ht="14.25" customHeight="1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ht="14.25" customHeight="1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ht="14.25" customHeight="1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ht="14.25" customHeight="1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ht="14.25" customHeight="1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ht="14.25" customHeight="1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ht="14.25" customHeight="1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ht="14.25" customHeight="1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ht="14.25" customHeight="1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ht="14.25" customHeight="1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ht="14.25" customHeight="1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ht="14.25" customHeight="1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ht="14.25" customHeight="1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ht="14.25" customHeight="1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ht="14.25" customHeight="1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ht="14.25" customHeight="1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ht="14.25" customHeight="1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ht="14.25" customHeight="1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ht="14.25" customHeight="1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ht="14.25" customHeight="1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ht="14.25" customHeight="1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ht="14.25" customHeight="1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ht="14.25" customHeight="1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ht="14.25" customHeight="1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ht="14.25" customHeight="1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ht="14.25" customHeight="1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ht="14.25" customHeight="1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ht="14.25" customHeight="1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ht="14.25" customHeight="1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ht="14.25" customHeight="1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ht="14.25" customHeight="1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ht="14.25" customHeight="1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ht="14.25" customHeight="1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ht="14.25" customHeight="1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ht="14.25" customHeight="1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ht="14.25" customHeight="1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ht="14.25" customHeight="1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ht="14.25" customHeight="1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ht="14.25" customHeight="1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ht="14.25" customHeight="1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ht="14.25" customHeight="1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ht="14.25" customHeight="1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ht="14.25" customHeight="1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ht="14.25" customHeight="1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ht="14.25" customHeight="1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ht="14.25" customHeight="1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ht="14.25" customHeight="1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ht="14.25" customHeight="1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ht="14.25" customHeight="1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ht="14.25" customHeight="1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ht="14.25" customHeight="1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ht="14.25" customHeight="1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ht="14.25" customHeight="1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ht="14.25" customHeight="1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ht="14.25" customHeight="1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ht="14.25" customHeight="1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ht="14.25" customHeight="1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ht="14.25" customHeight="1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ht="14.25" customHeight="1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ht="14.25" customHeight="1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ht="14.25" customHeight="1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ht="14.25" customHeight="1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ht="14.25" customHeight="1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ht="14.25" customHeight="1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ht="14.25" customHeight="1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ht="14.25" customHeight="1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ht="14.25" customHeight="1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ht="14.25" customHeight="1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ht="14.25" customHeight="1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ht="14.25" customHeight="1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ht="14.25" customHeight="1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ht="14.25" customHeight="1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ht="14.25" customHeight="1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ht="14.25" customHeight="1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ht="14.25" customHeight="1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ht="14.25" customHeight="1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ht="14.25" customHeight="1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ht="14.25" customHeight="1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ht="14.25" customHeight="1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ht="14.25" customHeight="1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ht="14.25" customHeight="1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ht="14.25" customHeight="1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ht="14.25" customHeight="1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ht="14.25" customHeight="1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ht="14.25" customHeight="1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ht="14.25" customHeight="1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ht="14.25" customHeight="1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ht="14.25" customHeight="1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ht="14.25" customHeight="1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ht="14.25" customHeight="1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ht="14.25" customHeight="1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ht="14.25" customHeight="1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ht="14.25" customHeight="1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ht="14.25" customHeight="1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ht="14.25" customHeight="1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ht="14.25" customHeight="1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ht="14.25" customHeight="1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ht="14.25" customHeight="1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ht="14.25" customHeight="1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ht="14.25" customHeight="1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ht="14.25" customHeight="1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ht="14.25" customHeight="1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 ht="14.25" customHeight="1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 ht="14.25" customHeight="1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 ht="14.25" customHeight="1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 ht="14.25" customHeight="1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 ht="14.25" customHeight="1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 ht="14.25" customHeight="1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 ht="14.25" customHeight="1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 ht="14.25" customHeight="1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 ht="14.25" customHeight="1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 ht="14.25" customHeight="1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43"/>
    <col customWidth="1" min="2" max="2" width="22.86"/>
    <col customWidth="1" min="3" max="3" width="28.14"/>
    <col customWidth="1" min="4" max="4" width="29.0"/>
    <col customWidth="1" min="5" max="5" width="23.14"/>
    <col customWidth="1" min="6" max="6" width="26.43"/>
    <col customWidth="1" min="7" max="26" width="8.71"/>
  </cols>
  <sheetData>
    <row r="1" ht="14.25" customHeight="1">
      <c r="A1" s="19" t="s">
        <v>0</v>
      </c>
      <c r="B1" s="19" t="s">
        <v>1</v>
      </c>
      <c r="C1" s="20" t="s">
        <v>27</v>
      </c>
      <c r="D1" s="19" t="s">
        <v>6</v>
      </c>
      <c r="E1" s="19" t="s">
        <v>7</v>
      </c>
      <c r="F1" s="19" t="s">
        <v>8</v>
      </c>
    </row>
    <row r="2" ht="14.25" customHeight="1">
      <c r="A2" s="21">
        <v>43949.0</v>
      </c>
      <c r="B2" s="22" t="s">
        <v>16</v>
      </c>
      <c r="C2" s="23" t="str">
        <f>CONCATENATE(A2,B2)</f>
        <v>43949Волгоград</v>
      </c>
      <c r="D2" s="22">
        <v>36.0</v>
      </c>
      <c r="E2" s="22">
        <v>4923.0</v>
      </c>
      <c r="F2" s="22">
        <v>4560.0</v>
      </c>
      <c r="H2" s="23" t="str">
        <f>CONCAT('Combined data'!A177,'Combined data'!B177)</f>
        <v>43949Волгоград</v>
      </c>
    </row>
    <row r="3" ht="14.25" customHeight="1">
      <c r="A3" s="21">
        <v>43949.0</v>
      </c>
      <c r="B3" s="22" t="s">
        <v>11</v>
      </c>
      <c r="C3" s="23" t="str">
        <f t="shared" ref="C3:C505" si="1">CONCAT(A3,B3)</f>
        <v>43949Екатеринбург</v>
      </c>
      <c r="D3" s="22">
        <v>31.0</v>
      </c>
      <c r="E3" s="22">
        <v>5465.0</v>
      </c>
      <c r="F3" s="22">
        <v>5096.0</v>
      </c>
    </row>
    <row r="4" ht="14.25" customHeight="1">
      <c r="A4" s="21">
        <v>43949.0</v>
      </c>
      <c r="B4" s="22" t="s">
        <v>17</v>
      </c>
      <c r="C4" s="23" t="str">
        <f t="shared" si="1"/>
        <v>43949Казань</v>
      </c>
      <c r="D4" s="22">
        <v>19.0</v>
      </c>
      <c r="E4" s="22">
        <v>1846.0</v>
      </c>
      <c r="F4" s="22">
        <v>1681.0</v>
      </c>
    </row>
    <row r="5" ht="14.25" customHeight="1">
      <c r="A5" s="21">
        <v>43949.0</v>
      </c>
      <c r="B5" s="22" t="s">
        <v>10</v>
      </c>
      <c r="C5" s="23" t="str">
        <f t="shared" si="1"/>
        <v>43949Кемерово</v>
      </c>
      <c r="D5" s="22">
        <v>18.0</v>
      </c>
      <c r="E5" s="22">
        <v>1539.0</v>
      </c>
      <c r="F5" s="22">
        <v>1404.0</v>
      </c>
    </row>
    <row r="6" ht="14.25" customHeight="1">
      <c r="A6" s="21">
        <v>43949.0</v>
      </c>
      <c r="B6" s="22" t="s">
        <v>20</v>
      </c>
      <c r="C6" s="23" t="str">
        <f t="shared" si="1"/>
        <v>43949Краснодар</v>
      </c>
      <c r="D6" s="22">
        <v>18.0</v>
      </c>
      <c r="E6" s="22">
        <v>1505.0</v>
      </c>
      <c r="F6" s="22">
        <v>1368.0</v>
      </c>
    </row>
    <row r="7" ht="14.25" customHeight="1">
      <c r="A7" s="21">
        <v>43949.0</v>
      </c>
      <c r="B7" s="22" t="s">
        <v>22</v>
      </c>
      <c r="C7" s="23" t="str">
        <f t="shared" si="1"/>
        <v>43949Москва Восток</v>
      </c>
      <c r="D7" s="22">
        <v>54.0</v>
      </c>
      <c r="E7" s="22">
        <v>12306.0</v>
      </c>
      <c r="F7" s="22">
        <v>11532.0</v>
      </c>
    </row>
    <row r="8" ht="14.25" customHeight="1">
      <c r="A8" s="21">
        <v>43949.0</v>
      </c>
      <c r="B8" s="22" t="s">
        <v>21</v>
      </c>
      <c r="C8" s="23" t="str">
        <f t="shared" si="1"/>
        <v>43949Москва Запад</v>
      </c>
      <c r="D8" s="22">
        <v>59.0</v>
      </c>
      <c r="E8" s="22">
        <v>12943.0</v>
      </c>
      <c r="F8" s="22">
        <v>12072.0</v>
      </c>
    </row>
    <row r="9" ht="14.25" customHeight="1">
      <c r="A9" s="21">
        <v>43949.0</v>
      </c>
      <c r="B9" s="22" t="s">
        <v>13</v>
      </c>
      <c r="C9" s="23" t="str">
        <f t="shared" si="1"/>
        <v>43949Нижний Новгород</v>
      </c>
      <c r="D9" s="22">
        <v>17.0</v>
      </c>
      <c r="E9" s="22">
        <v>1439.0</v>
      </c>
      <c r="F9" s="22">
        <v>1265.0</v>
      </c>
    </row>
    <row r="10" ht="14.25" customHeight="1">
      <c r="A10" s="21">
        <v>43949.0</v>
      </c>
      <c r="B10" s="22" t="s">
        <v>23</v>
      </c>
      <c r="C10" s="23" t="str">
        <f t="shared" si="1"/>
        <v>43949Новосибирск</v>
      </c>
      <c r="D10" s="22">
        <v>15.0</v>
      </c>
      <c r="E10" s="22">
        <v>636.0</v>
      </c>
      <c r="F10" s="22">
        <v>547.0</v>
      </c>
    </row>
    <row r="11" ht="14.25" customHeight="1">
      <c r="A11" s="21">
        <v>43949.0</v>
      </c>
      <c r="B11" s="22" t="s">
        <v>18</v>
      </c>
      <c r="C11" s="23" t="str">
        <f t="shared" si="1"/>
        <v>43949Пермь</v>
      </c>
      <c r="D11" s="22">
        <v>15.0</v>
      </c>
      <c r="E11" s="22">
        <v>780.0</v>
      </c>
      <c r="F11" s="22">
        <v>690.0</v>
      </c>
    </row>
    <row r="12" ht="14.25" customHeight="1">
      <c r="A12" s="21">
        <v>43949.0</v>
      </c>
      <c r="B12" s="22" t="s">
        <v>15</v>
      </c>
      <c r="C12" s="23" t="str">
        <f t="shared" si="1"/>
        <v>43949Санкт-Петербург Север</v>
      </c>
      <c r="D12" s="22">
        <v>125.0</v>
      </c>
      <c r="E12" s="22">
        <v>20914.0</v>
      </c>
      <c r="F12" s="22">
        <v>19479.0</v>
      </c>
    </row>
    <row r="13" ht="14.25" customHeight="1">
      <c r="A13" s="21">
        <v>43949.0</v>
      </c>
      <c r="B13" s="22" t="s">
        <v>14</v>
      </c>
      <c r="C13" s="23" t="str">
        <f t="shared" si="1"/>
        <v>43949Санкт-Петербург Юг</v>
      </c>
      <c r="D13" s="22">
        <v>128.0</v>
      </c>
      <c r="E13" s="22">
        <v>16450.0</v>
      </c>
      <c r="F13" s="22">
        <v>15320.0</v>
      </c>
    </row>
    <row r="14" ht="14.25" customHeight="1">
      <c r="A14" s="21">
        <v>43949.0</v>
      </c>
      <c r="B14" s="22" t="s">
        <v>12</v>
      </c>
      <c r="C14" s="23" t="str">
        <f t="shared" si="1"/>
        <v>43949Тольятти</v>
      </c>
      <c r="D14" s="22">
        <v>10.0</v>
      </c>
      <c r="E14" s="22">
        <v>580.0</v>
      </c>
      <c r="F14" s="22">
        <v>506.0</v>
      </c>
    </row>
    <row r="15" ht="14.25" customHeight="1">
      <c r="A15" s="21">
        <v>43950.0</v>
      </c>
      <c r="B15" s="22" t="s">
        <v>16</v>
      </c>
      <c r="C15" s="23" t="str">
        <f t="shared" si="1"/>
        <v>43950Волгоград</v>
      </c>
      <c r="D15" s="22">
        <v>36.0</v>
      </c>
      <c r="E15" s="22">
        <v>4937.0</v>
      </c>
      <c r="F15" s="22">
        <v>4561.0</v>
      </c>
    </row>
    <row r="16" ht="14.25" customHeight="1">
      <c r="A16" s="21">
        <v>43950.0</v>
      </c>
      <c r="B16" s="22" t="s">
        <v>11</v>
      </c>
      <c r="C16" s="23" t="str">
        <f t="shared" si="1"/>
        <v>43950Екатеринбург</v>
      </c>
      <c r="D16" s="22">
        <v>31.0</v>
      </c>
      <c r="E16" s="22">
        <v>5378.0</v>
      </c>
      <c r="F16" s="22">
        <v>4985.0</v>
      </c>
    </row>
    <row r="17" ht="14.25" customHeight="1">
      <c r="A17" s="21">
        <v>43950.0</v>
      </c>
      <c r="B17" s="22" t="s">
        <v>17</v>
      </c>
      <c r="C17" s="23" t="str">
        <f t="shared" si="1"/>
        <v>43950Казань</v>
      </c>
      <c r="D17" s="22">
        <v>19.0</v>
      </c>
      <c r="E17" s="22">
        <v>1676.0</v>
      </c>
      <c r="F17" s="22">
        <v>1516.0</v>
      </c>
    </row>
    <row r="18" ht="14.25" customHeight="1">
      <c r="A18" s="21">
        <v>43950.0</v>
      </c>
      <c r="B18" s="22" t="s">
        <v>10</v>
      </c>
      <c r="C18" s="23" t="str">
        <f t="shared" si="1"/>
        <v>43950Кемерово</v>
      </c>
      <c r="D18" s="22">
        <v>18.0</v>
      </c>
      <c r="E18" s="22">
        <v>1684.0</v>
      </c>
      <c r="F18" s="22">
        <v>1528.0</v>
      </c>
    </row>
    <row r="19" ht="14.25" customHeight="1">
      <c r="A19" s="21">
        <v>43950.0</v>
      </c>
      <c r="B19" s="22" t="s">
        <v>20</v>
      </c>
      <c r="C19" s="23" t="str">
        <f t="shared" si="1"/>
        <v>43950Краснодар</v>
      </c>
      <c r="D19" s="22">
        <v>18.0</v>
      </c>
      <c r="E19" s="22">
        <v>1599.0</v>
      </c>
      <c r="F19" s="22">
        <v>1450.0</v>
      </c>
    </row>
    <row r="20" ht="14.25" customHeight="1">
      <c r="A20" s="21">
        <v>43950.0</v>
      </c>
      <c r="B20" s="22" t="s">
        <v>22</v>
      </c>
      <c r="C20" s="23" t="str">
        <f t="shared" si="1"/>
        <v>43950Москва Восток</v>
      </c>
      <c r="D20" s="22">
        <v>54.0</v>
      </c>
      <c r="E20" s="22">
        <v>12747.0</v>
      </c>
      <c r="F20" s="22">
        <v>11884.0</v>
      </c>
    </row>
    <row r="21" ht="14.25" customHeight="1">
      <c r="A21" s="21">
        <v>43950.0</v>
      </c>
      <c r="B21" s="22" t="s">
        <v>21</v>
      </c>
      <c r="C21" s="23" t="str">
        <f t="shared" si="1"/>
        <v>43950Москва Запад</v>
      </c>
      <c r="D21" s="22">
        <v>59.0</v>
      </c>
      <c r="E21" s="22">
        <v>13186.0</v>
      </c>
      <c r="F21" s="22">
        <v>12251.0</v>
      </c>
    </row>
    <row r="22" ht="14.25" customHeight="1">
      <c r="A22" s="21">
        <v>43950.0</v>
      </c>
      <c r="B22" s="22" t="s">
        <v>13</v>
      </c>
      <c r="C22" s="23" t="str">
        <f t="shared" si="1"/>
        <v>43950Нижний Новгород</v>
      </c>
      <c r="D22" s="22">
        <v>18.0</v>
      </c>
      <c r="E22" s="22">
        <v>1534.0</v>
      </c>
      <c r="F22" s="22">
        <v>1369.0</v>
      </c>
    </row>
    <row r="23" ht="14.25" customHeight="1">
      <c r="A23" s="21">
        <v>43950.0</v>
      </c>
      <c r="B23" s="22" t="s">
        <v>23</v>
      </c>
      <c r="C23" s="23" t="str">
        <f t="shared" si="1"/>
        <v>43950Новосибирск</v>
      </c>
      <c r="D23" s="22">
        <v>15.0</v>
      </c>
      <c r="E23" s="22">
        <v>659.0</v>
      </c>
      <c r="F23" s="22">
        <v>575.0</v>
      </c>
    </row>
    <row r="24" ht="14.25" customHeight="1">
      <c r="A24" s="21">
        <v>43950.0</v>
      </c>
      <c r="B24" s="22" t="s">
        <v>18</v>
      </c>
      <c r="C24" s="23" t="str">
        <f t="shared" si="1"/>
        <v>43950Пермь</v>
      </c>
      <c r="D24" s="22">
        <v>15.0</v>
      </c>
      <c r="E24" s="22">
        <v>786.0</v>
      </c>
      <c r="F24" s="22">
        <v>695.0</v>
      </c>
    </row>
    <row r="25" ht="14.25" customHeight="1">
      <c r="A25" s="21">
        <v>43950.0</v>
      </c>
      <c r="B25" s="22" t="s">
        <v>15</v>
      </c>
      <c r="C25" s="23" t="str">
        <f t="shared" si="1"/>
        <v>43950Санкт-Петербург Север</v>
      </c>
      <c r="D25" s="22">
        <v>125.0</v>
      </c>
      <c r="E25" s="22">
        <v>21863.0</v>
      </c>
      <c r="F25" s="22">
        <v>20160.0</v>
      </c>
    </row>
    <row r="26" ht="14.25" customHeight="1">
      <c r="A26" s="21">
        <v>43950.0</v>
      </c>
      <c r="B26" s="22" t="s">
        <v>14</v>
      </c>
      <c r="C26" s="23" t="str">
        <f t="shared" si="1"/>
        <v>43950Санкт-Петербург Юг</v>
      </c>
      <c r="D26" s="22">
        <v>128.0</v>
      </c>
      <c r="E26" s="22">
        <v>17368.0</v>
      </c>
      <c r="F26" s="22">
        <v>16077.0</v>
      </c>
    </row>
    <row r="27" ht="14.25" customHeight="1">
      <c r="A27" s="21">
        <v>43950.0</v>
      </c>
      <c r="B27" s="22" t="s">
        <v>12</v>
      </c>
      <c r="C27" s="23" t="str">
        <f t="shared" si="1"/>
        <v>43950Тольятти</v>
      </c>
      <c r="D27" s="22">
        <v>10.0</v>
      </c>
      <c r="E27" s="22">
        <v>502.0</v>
      </c>
      <c r="F27" s="22">
        <v>433.0</v>
      </c>
    </row>
    <row r="28" ht="14.25" customHeight="1">
      <c r="A28" s="21">
        <v>43951.0</v>
      </c>
      <c r="B28" s="22" t="s">
        <v>16</v>
      </c>
      <c r="C28" s="23" t="str">
        <f t="shared" si="1"/>
        <v>43951Волгоград</v>
      </c>
      <c r="D28" s="22">
        <v>36.0</v>
      </c>
      <c r="E28" s="22">
        <v>5143.0</v>
      </c>
      <c r="F28" s="22">
        <v>4715.0</v>
      </c>
    </row>
    <row r="29" ht="14.25" customHeight="1">
      <c r="A29" s="21">
        <v>43951.0</v>
      </c>
      <c r="B29" s="22" t="s">
        <v>11</v>
      </c>
      <c r="C29" s="23" t="str">
        <f t="shared" si="1"/>
        <v>43951Екатеринбург</v>
      </c>
      <c r="D29" s="22">
        <v>31.0</v>
      </c>
      <c r="E29" s="22">
        <v>5120.0</v>
      </c>
      <c r="F29" s="22">
        <v>4737.0</v>
      </c>
    </row>
    <row r="30" ht="14.25" customHeight="1">
      <c r="A30" s="21">
        <v>43951.0</v>
      </c>
      <c r="B30" s="22" t="s">
        <v>17</v>
      </c>
      <c r="C30" s="23" t="str">
        <f t="shared" si="1"/>
        <v>43951Казань</v>
      </c>
      <c r="D30" s="22">
        <v>20.0</v>
      </c>
      <c r="E30" s="22">
        <v>1756.0</v>
      </c>
      <c r="F30" s="22">
        <v>1586.0</v>
      </c>
    </row>
    <row r="31" ht="14.25" customHeight="1">
      <c r="A31" s="21">
        <v>43951.0</v>
      </c>
      <c r="B31" s="22" t="s">
        <v>10</v>
      </c>
      <c r="C31" s="23" t="str">
        <f t="shared" si="1"/>
        <v>43951Кемерово</v>
      </c>
      <c r="D31" s="22">
        <v>19.0</v>
      </c>
      <c r="E31" s="22">
        <v>1712.0</v>
      </c>
      <c r="F31" s="22">
        <v>1552.0</v>
      </c>
    </row>
    <row r="32" ht="14.25" customHeight="1">
      <c r="A32" s="21">
        <v>43951.0</v>
      </c>
      <c r="B32" s="22" t="s">
        <v>20</v>
      </c>
      <c r="C32" s="23" t="str">
        <f t="shared" si="1"/>
        <v>43951Краснодар</v>
      </c>
      <c r="D32" s="22">
        <v>19.0</v>
      </c>
      <c r="E32" s="22">
        <v>1662.0</v>
      </c>
      <c r="F32" s="22">
        <v>1506.0</v>
      </c>
    </row>
    <row r="33" ht="14.25" customHeight="1">
      <c r="A33" s="21">
        <v>43951.0</v>
      </c>
      <c r="B33" s="22" t="s">
        <v>22</v>
      </c>
      <c r="C33" s="23" t="str">
        <f t="shared" si="1"/>
        <v>43951Москва Восток</v>
      </c>
      <c r="D33" s="22">
        <v>54.0</v>
      </c>
      <c r="E33" s="22">
        <v>12817.0</v>
      </c>
      <c r="F33" s="22">
        <v>11865.0</v>
      </c>
    </row>
    <row r="34" ht="14.25" customHeight="1">
      <c r="A34" s="21">
        <v>43951.0</v>
      </c>
      <c r="B34" s="22" t="s">
        <v>21</v>
      </c>
      <c r="C34" s="23" t="str">
        <f t="shared" si="1"/>
        <v>43951Москва Запад</v>
      </c>
      <c r="D34" s="22">
        <v>59.0</v>
      </c>
      <c r="E34" s="22">
        <v>13251.0</v>
      </c>
      <c r="F34" s="22">
        <v>12255.0</v>
      </c>
    </row>
    <row r="35" ht="14.25" customHeight="1">
      <c r="A35" s="21">
        <v>43951.0</v>
      </c>
      <c r="B35" s="22" t="s">
        <v>13</v>
      </c>
      <c r="C35" s="23" t="str">
        <f t="shared" si="1"/>
        <v>43951Нижний Новгород</v>
      </c>
      <c r="D35" s="22">
        <v>19.0</v>
      </c>
      <c r="E35" s="22">
        <v>1499.0</v>
      </c>
      <c r="F35" s="22">
        <v>1322.0</v>
      </c>
    </row>
    <row r="36" ht="14.25" customHeight="1">
      <c r="A36" s="21">
        <v>43951.0</v>
      </c>
      <c r="B36" s="22" t="s">
        <v>23</v>
      </c>
      <c r="C36" s="23" t="str">
        <f t="shared" si="1"/>
        <v>43951Новосибирск</v>
      </c>
      <c r="D36" s="22">
        <v>15.0</v>
      </c>
      <c r="E36" s="22">
        <v>644.0</v>
      </c>
      <c r="F36" s="22">
        <v>550.0</v>
      </c>
    </row>
    <row r="37" ht="14.25" customHeight="1">
      <c r="A37" s="21">
        <v>43951.0</v>
      </c>
      <c r="B37" s="22" t="s">
        <v>18</v>
      </c>
      <c r="C37" s="23" t="str">
        <f t="shared" si="1"/>
        <v>43951Пермь</v>
      </c>
      <c r="D37" s="22">
        <v>15.0</v>
      </c>
      <c r="E37" s="22">
        <v>791.0</v>
      </c>
      <c r="F37" s="22">
        <v>691.0</v>
      </c>
    </row>
    <row r="38" ht="14.25" customHeight="1">
      <c r="A38" s="21">
        <v>43951.0</v>
      </c>
      <c r="B38" s="22" t="s">
        <v>19</v>
      </c>
      <c r="C38" s="23" t="str">
        <f t="shared" si="1"/>
        <v>43951Ростов-на-Дону</v>
      </c>
      <c r="D38" s="22">
        <v>15.0</v>
      </c>
      <c r="E38" s="22">
        <v>262.0</v>
      </c>
      <c r="F38" s="22">
        <v>195.0</v>
      </c>
    </row>
    <row r="39" ht="14.25" customHeight="1">
      <c r="A39" s="21">
        <v>43951.0</v>
      </c>
      <c r="B39" s="22" t="s">
        <v>15</v>
      </c>
      <c r="C39" s="23" t="str">
        <f t="shared" si="1"/>
        <v>43951Санкт-Петербург Север</v>
      </c>
      <c r="D39" s="22">
        <v>125.0</v>
      </c>
      <c r="E39" s="22">
        <v>22368.0</v>
      </c>
      <c r="F39" s="22">
        <v>20625.0</v>
      </c>
    </row>
    <row r="40" ht="14.25" customHeight="1">
      <c r="A40" s="21">
        <v>43951.0</v>
      </c>
      <c r="B40" s="22" t="s">
        <v>14</v>
      </c>
      <c r="C40" s="23" t="str">
        <f t="shared" si="1"/>
        <v>43951Санкт-Петербург Юг</v>
      </c>
      <c r="D40" s="22">
        <v>129.0</v>
      </c>
      <c r="E40" s="22">
        <v>18042.0</v>
      </c>
      <c r="F40" s="22">
        <v>16631.0</v>
      </c>
    </row>
    <row r="41" ht="14.25" customHeight="1">
      <c r="A41" s="21">
        <v>43951.0</v>
      </c>
      <c r="B41" s="22" t="s">
        <v>12</v>
      </c>
      <c r="C41" s="23" t="str">
        <f t="shared" si="1"/>
        <v>43951Тольятти</v>
      </c>
      <c r="D41" s="22">
        <v>10.0</v>
      </c>
      <c r="E41" s="22">
        <v>448.0</v>
      </c>
      <c r="F41" s="22">
        <v>376.0</v>
      </c>
    </row>
    <row r="42" ht="14.25" customHeight="1">
      <c r="A42" s="21">
        <v>43952.0</v>
      </c>
      <c r="B42" s="22" t="s">
        <v>16</v>
      </c>
      <c r="C42" s="23" t="str">
        <f t="shared" si="1"/>
        <v>43952Волгоград</v>
      </c>
      <c r="D42" s="22">
        <v>36.0</v>
      </c>
      <c r="E42" s="22">
        <v>5457.0</v>
      </c>
      <c r="F42" s="22">
        <v>4916.0</v>
      </c>
    </row>
    <row r="43" ht="14.25" customHeight="1">
      <c r="A43" s="21">
        <v>43952.0</v>
      </c>
      <c r="B43" s="22" t="s">
        <v>11</v>
      </c>
      <c r="C43" s="23" t="str">
        <f t="shared" si="1"/>
        <v>43952Екатеринбург</v>
      </c>
      <c r="D43" s="22">
        <v>31.0</v>
      </c>
      <c r="E43" s="22">
        <v>6118.0</v>
      </c>
      <c r="F43" s="22">
        <v>5564.0</v>
      </c>
    </row>
    <row r="44" ht="14.25" customHeight="1">
      <c r="A44" s="21">
        <v>43952.0</v>
      </c>
      <c r="B44" s="22" t="s">
        <v>17</v>
      </c>
      <c r="C44" s="23" t="str">
        <f t="shared" si="1"/>
        <v>43952Казань</v>
      </c>
      <c r="D44" s="22">
        <v>20.0</v>
      </c>
      <c r="E44" s="22">
        <v>2468.0</v>
      </c>
      <c r="F44" s="22">
        <v>2221.0</v>
      </c>
    </row>
    <row r="45" ht="14.25" customHeight="1">
      <c r="A45" s="21">
        <v>43952.0</v>
      </c>
      <c r="B45" s="22" t="s">
        <v>10</v>
      </c>
      <c r="C45" s="23" t="str">
        <f t="shared" si="1"/>
        <v>43952Кемерово</v>
      </c>
      <c r="D45" s="22">
        <v>18.0</v>
      </c>
      <c r="E45" s="22">
        <v>1826.0</v>
      </c>
      <c r="F45" s="22">
        <v>1633.0</v>
      </c>
    </row>
    <row r="46" ht="14.25" customHeight="1">
      <c r="A46" s="21">
        <v>43952.0</v>
      </c>
      <c r="B46" s="22" t="s">
        <v>20</v>
      </c>
      <c r="C46" s="23" t="str">
        <f t="shared" si="1"/>
        <v>43952Краснодар</v>
      </c>
      <c r="D46" s="22">
        <v>19.0</v>
      </c>
      <c r="E46" s="22">
        <v>1987.0</v>
      </c>
      <c r="F46" s="22">
        <v>1791.0</v>
      </c>
    </row>
    <row r="47" ht="14.25" customHeight="1">
      <c r="A47" s="21">
        <v>43952.0</v>
      </c>
      <c r="B47" s="22" t="s">
        <v>22</v>
      </c>
      <c r="C47" s="23" t="str">
        <f t="shared" si="1"/>
        <v>43952Москва Восток</v>
      </c>
      <c r="D47" s="22">
        <v>54.0</v>
      </c>
      <c r="E47" s="22">
        <v>14205.0</v>
      </c>
      <c r="F47" s="22">
        <v>13026.0</v>
      </c>
    </row>
    <row r="48" ht="14.25" customHeight="1">
      <c r="A48" s="21">
        <v>43952.0</v>
      </c>
      <c r="B48" s="22" t="s">
        <v>21</v>
      </c>
      <c r="C48" s="23" t="str">
        <f t="shared" si="1"/>
        <v>43952Москва Запад</v>
      </c>
      <c r="D48" s="22">
        <v>59.0</v>
      </c>
      <c r="E48" s="22">
        <v>15222.0</v>
      </c>
      <c r="F48" s="22">
        <v>13873.0</v>
      </c>
    </row>
    <row r="49" ht="14.25" customHeight="1">
      <c r="A49" s="21">
        <v>43952.0</v>
      </c>
      <c r="B49" s="22" t="s">
        <v>13</v>
      </c>
      <c r="C49" s="23" t="str">
        <f t="shared" si="1"/>
        <v>43952Нижний Новгород</v>
      </c>
      <c r="D49" s="22">
        <v>19.0</v>
      </c>
      <c r="E49" s="22">
        <v>1497.0</v>
      </c>
      <c r="F49" s="22">
        <v>1291.0</v>
      </c>
    </row>
    <row r="50" ht="14.25" customHeight="1">
      <c r="A50" s="21">
        <v>43952.0</v>
      </c>
      <c r="B50" s="22" t="s">
        <v>23</v>
      </c>
      <c r="C50" s="23" t="str">
        <f t="shared" si="1"/>
        <v>43952Новосибирск</v>
      </c>
      <c r="D50" s="22">
        <v>15.0</v>
      </c>
      <c r="E50" s="22">
        <v>721.0</v>
      </c>
      <c r="F50" s="22">
        <v>625.0</v>
      </c>
    </row>
    <row r="51" ht="14.25" customHeight="1">
      <c r="A51" s="21">
        <v>43952.0</v>
      </c>
      <c r="B51" s="22" t="s">
        <v>18</v>
      </c>
      <c r="C51" s="23" t="str">
        <f t="shared" si="1"/>
        <v>43952Пермь</v>
      </c>
      <c r="D51" s="22">
        <v>15.0</v>
      </c>
      <c r="E51" s="22">
        <v>996.0</v>
      </c>
      <c r="F51" s="22">
        <v>888.0</v>
      </c>
    </row>
    <row r="52" ht="14.25" customHeight="1">
      <c r="A52" s="21">
        <v>43952.0</v>
      </c>
      <c r="B52" s="22" t="s">
        <v>19</v>
      </c>
      <c r="C52" s="23" t="str">
        <f t="shared" si="1"/>
        <v>43952Ростов-на-Дону</v>
      </c>
      <c r="D52" s="22">
        <v>15.0</v>
      </c>
      <c r="E52" s="22">
        <v>294.0</v>
      </c>
      <c r="F52" s="22">
        <v>225.0</v>
      </c>
    </row>
    <row r="53" ht="14.25" customHeight="1">
      <c r="A53" s="21">
        <v>43952.0</v>
      </c>
      <c r="B53" s="22" t="s">
        <v>15</v>
      </c>
      <c r="C53" s="23" t="str">
        <f t="shared" si="1"/>
        <v>43952Санкт-Петербург Север</v>
      </c>
      <c r="D53" s="22">
        <v>125.0</v>
      </c>
      <c r="E53" s="22">
        <v>20602.0</v>
      </c>
      <c r="F53" s="22">
        <v>18845.0</v>
      </c>
    </row>
    <row r="54" ht="14.25" customHeight="1">
      <c r="A54" s="21">
        <v>43952.0</v>
      </c>
      <c r="B54" s="22" t="s">
        <v>14</v>
      </c>
      <c r="C54" s="23" t="str">
        <f t="shared" si="1"/>
        <v>43952Санкт-Петербург Юг</v>
      </c>
      <c r="D54" s="22">
        <v>129.0</v>
      </c>
      <c r="E54" s="22">
        <v>17002.0</v>
      </c>
      <c r="F54" s="22">
        <v>15570.0</v>
      </c>
    </row>
    <row r="55" ht="14.25" customHeight="1">
      <c r="A55" s="21">
        <v>43952.0</v>
      </c>
      <c r="B55" s="22" t="s">
        <v>12</v>
      </c>
      <c r="C55" s="23" t="str">
        <f t="shared" si="1"/>
        <v>43952Тольятти</v>
      </c>
      <c r="D55" s="22">
        <v>10.0</v>
      </c>
      <c r="E55" s="22">
        <v>554.0</v>
      </c>
      <c r="F55" s="22">
        <v>472.0</v>
      </c>
    </row>
    <row r="56" ht="14.25" customHeight="1">
      <c r="A56" s="21">
        <v>43953.0</v>
      </c>
      <c r="B56" s="22" t="s">
        <v>16</v>
      </c>
      <c r="C56" s="23" t="str">
        <f t="shared" si="1"/>
        <v>43953Волгоград</v>
      </c>
      <c r="D56" s="22">
        <v>36.0</v>
      </c>
      <c r="E56" s="22">
        <v>3442.0</v>
      </c>
      <c r="F56" s="22">
        <v>3147.0</v>
      </c>
    </row>
    <row r="57" ht="14.25" customHeight="1">
      <c r="A57" s="21">
        <v>43953.0</v>
      </c>
      <c r="B57" s="22" t="s">
        <v>11</v>
      </c>
      <c r="C57" s="23" t="str">
        <f t="shared" si="1"/>
        <v>43953Екатеринбург</v>
      </c>
      <c r="D57" s="22">
        <v>31.0</v>
      </c>
      <c r="E57" s="22">
        <v>4157.0</v>
      </c>
      <c r="F57" s="22">
        <v>3823.0</v>
      </c>
    </row>
    <row r="58" ht="14.25" customHeight="1">
      <c r="A58" s="21">
        <v>43953.0</v>
      </c>
      <c r="B58" s="22" t="s">
        <v>17</v>
      </c>
      <c r="C58" s="23" t="str">
        <f t="shared" si="1"/>
        <v>43953Казань</v>
      </c>
      <c r="D58" s="22">
        <v>20.0</v>
      </c>
      <c r="E58" s="22">
        <v>1613.0</v>
      </c>
      <c r="F58" s="22">
        <v>1457.0</v>
      </c>
    </row>
    <row r="59" ht="14.25" customHeight="1">
      <c r="A59" s="21">
        <v>43953.0</v>
      </c>
      <c r="B59" s="22" t="s">
        <v>10</v>
      </c>
      <c r="C59" s="23" t="str">
        <f t="shared" si="1"/>
        <v>43953Кемерово</v>
      </c>
      <c r="D59" s="22">
        <v>18.0</v>
      </c>
      <c r="E59" s="22">
        <v>1708.0</v>
      </c>
      <c r="F59" s="22">
        <v>1534.0</v>
      </c>
    </row>
    <row r="60" ht="14.25" customHeight="1">
      <c r="A60" s="21">
        <v>43953.0</v>
      </c>
      <c r="B60" s="22" t="s">
        <v>20</v>
      </c>
      <c r="C60" s="23" t="str">
        <f t="shared" si="1"/>
        <v>43953Краснодар</v>
      </c>
      <c r="D60" s="22">
        <v>19.0</v>
      </c>
      <c r="E60" s="22">
        <v>1206.0</v>
      </c>
      <c r="F60" s="22">
        <v>1080.0</v>
      </c>
    </row>
    <row r="61" ht="14.25" customHeight="1">
      <c r="A61" s="21">
        <v>43953.0</v>
      </c>
      <c r="B61" s="22" t="s">
        <v>22</v>
      </c>
      <c r="C61" s="23" t="str">
        <f t="shared" si="1"/>
        <v>43953Москва Восток</v>
      </c>
      <c r="D61" s="22">
        <v>54.0</v>
      </c>
      <c r="E61" s="22">
        <v>11622.0</v>
      </c>
      <c r="F61" s="22">
        <v>10754.0</v>
      </c>
    </row>
    <row r="62" ht="14.25" customHeight="1">
      <c r="A62" s="21">
        <v>43953.0</v>
      </c>
      <c r="B62" s="22" t="s">
        <v>21</v>
      </c>
      <c r="C62" s="23" t="str">
        <f t="shared" si="1"/>
        <v>43953Москва Запад</v>
      </c>
      <c r="D62" s="22">
        <v>59.0</v>
      </c>
      <c r="E62" s="22">
        <v>12429.0</v>
      </c>
      <c r="F62" s="22">
        <v>11477.0</v>
      </c>
    </row>
    <row r="63" ht="14.25" customHeight="1">
      <c r="A63" s="21">
        <v>43953.0</v>
      </c>
      <c r="B63" s="22" t="s">
        <v>13</v>
      </c>
      <c r="C63" s="23" t="str">
        <f t="shared" si="1"/>
        <v>43953Нижний Новгород</v>
      </c>
      <c r="D63" s="22">
        <v>19.0</v>
      </c>
      <c r="E63" s="22">
        <v>1217.0</v>
      </c>
      <c r="F63" s="22">
        <v>1048.0</v>
      </c>
    </row>
    <row r="64" ht="14.25" customHeight="1">
      <c r="A64" s="21">
        <v>43953.0</v>
      </c>
      <c r="B64" s="22" t="s">
        <v>23</v>
      </c>
      <c r="C64" s="23" t="str">
        <f t="shared" si="1"/>
        <v>43953Новосибирск</v>
      </c>
      <c r="D64" s="22">
        <v>15.0</v>
      </c>
      <c r="E64" s="22">
        <v>567.0</v>
      </c>
      <c r="F64" s="22">
        <v>493.0</v>
      </c>
    </row>
    <row r="65" ht="14.25" customHeight="1">
      <c r="A65" s="21">
        <v>43953.0</v>
      </c>
      <c r="B65" s="22" t="s">
        <v>18</v>
      </c>
      <c r="C65" s="23" t="str">
        <f t="shared" si="1"/>
        <v>43953Пермь</v>
      </c>
      <c r="D65" s="22">
        <v>15.0</v>
      </c>
      <c r="E65" s="22">
        <v>751.0</v>
      </c>
      <c r="F65" s="22">
        <v>651.0</v>
      </c>
    </row>
    <row r="66" ht="14.25" customHeight="1">
      <c r="A66" s="21">
        <v>43953.0</v>
      </c>
      <c r="B66" s="22" t="s">
        <v>19</v>
      </c>
      <c r="C66" s="23" t="str">
        <f t="shared" si="1"/>
        <v>43953Ростов-на-Дону</v>
      </c>
      <c r="D66" s="22">
        <v>15.0</v>
      </c>
      <c r="E66" s="22">
        <v>274.0</v>
      </c>
      <c r="F66" s="22">
        <v>203.0</v>
      </c>
    </row>
    <row r="67" ht="14.25" customHeight="1">
      <c r="A67" s="21">
        <v>43953.0</v>
      </c>
      <c r="B67" s="22" t="s">
        <v>15</v>
      </c>
      <c r="C67" s="23" t="str">
        <f t="shared" si="1"/>
        <v>43953Санкт-Петербург Север</v>
      </c>
      <c r="D67" s="22">
        <v>125.0</v>
      </c>
      <c r="E67" s="22">
        <v>16932.0</v>
      </c>
      <c r="F67" s="22">
        <v>15601.0</v>
      </c>
    </row>
    <row r="68" ht="14.25" customHeight="1">
      <c r="A68" s="21">
        <v>43953.0</v>
      </c>
      <c r="B68" s="22" t="s">
        <v>14</v>
      </c>
      <c r="C68" s="23" t="str">
        <f t="shared" si="1"/>
        <v>43953Санкт-Петербург Юг</v>
      </c>
      <c r="D68" s="22">
        <v>129.0</v>
      </c>
      <c r="E68" s="22">
        <v>14009.0</v>
      </c>
      <c r="F68" s="22">
        <v>12920.0</v>
      </c>
    </row>
    <row r="69" ht="14.25" customHeight="1">
      <c r="A69" s="21">
        <v>43953.0</v>
      </c>
      <c r="B69" s="22" t="s">
        <v>12</v>
      </c>
      <c r="C69" s="23" t="str">
        <f t="shared" si="1"/>
        <v>43953Тольятти</v>
      </c>
      <c r="D69" s="22">
        <v>10.0</v>
      </c>
      <c r="E69" s="22">
        <v>416.0</v>
      </c>
      <c r="F69" s="22">
        <v>341.0</v>
      </c>
    </row>
    <row r="70" ht="14.25" customHeight="1">
      <c r="A70" s="21">
        <v>43954.0</v>
      </c>
      <c r="B70" s="22" t="s">
        <v>16</v>
      </c>
      <c r="C70" s="23" t="str">
        <f t="shared" si="1"/>
        <v>43954Волгоград</v>
      </c>
      <c r="D70" s="22">
        <v>36.0</v>
      </c>
      <c r="E70" s="22">
        <v>4751.0</v>
      </c>
      <c r="F70" s="22">
        <v>4370.0</v>
      </c>
    </row>
    <row r="71" ht="14.25" customHeight="1">
      <c r="A71" s="21">
        <v>43954.0</v>
      </c>
      <c r="B71" s="22" t="s">
        <v>11</v>
      </c>
      <c r="C71" s="23" t="str">
        <f t="shared" si="1"/>
        <v>43954Екатеринбург</v>
      </c>
      <c r="D71" s="22">
        <v>31.0</v>
      </c>
      <c r="E71" s="22">
        <v>5155.0</v>
      </c>
      <c r="F71" s="22">
        <v>4762.0</v>
      </c>
    </row>
    <row r="72" ht="14.25" customHeight="1">
      <c r="A72" s="21">
        <v>43954.0</v>
      </c>
      <c r="B72" s="22" t="s">
        <v>17</v>
      </c>
      <c r="C72" s="23" t="str">
        <f t="shared" si="1"/>
        <v>43954Казань</v>
      </c>
      <c r="D72" s="22">
        <v>20.0</v>
      </c>
      <c r="E72" s="22">
        <v>1716.0</v>
      </c>
      <c r="F72" s="22">
        <v>1561.0</v>
      </c>
    </row>
    <row r="73" ht="14.25" customHeight="1">
      <c r="A73" s="21">
        <v>43954.0</v>
      </c>
      <c r="B73" s="22" t="s">
        <v>10</v>
      </c>
      <c r="C73" s="23" t="str">
        <f t="shared" si="1"/>
        <v>43954Кемерово</v>
      </c>
      <c r="D73" s="22">
        <v>20.0</v>
      </c>
      <c r="E73" s="22">
        <v>1520.0</v>
      </c>
      <c r="F73" s="22">
        <v>1373.0</v>
      </c>
    </row>
    <row r="74" ht="14.25" customHeight="1">
      <c r="A74" s="21">
        <v>43954.0</v>
      </c>
      <c r="B74" s="22" t="s">
        <v>20</v>
      </c>
      <c r="C74" s="23" t="str">
        <f t="shared" si="1"/>
        <v>43954Краснодар</v>
      </c>
      <c r="D74" s="22">
        <v>19.0</v>
      </c>
      <c r="E74" s="22">
        <v>1314.0</v>
      </c>
      <c r="F74" s="22">
        <v>1192.0</v>
      </c>
    </row>
    <row r="75" ht="14.25" customHeight="1">
      <c r="A75" s="21">
        <v>43954.0</v>
      </c>
      <c r="B75" s="22" t="s">
        <v>22</v>
      </c>
      <c r="C75" s="23" t="str">
        <f t="shared" si="1"/>
        <v>43954Москва Восток</v>
      </c>
      <c r="D75" s="22">
        <v>54.0</v>
      </c>
      <c r="E75" s="22">
        <v>14823.0</v>
      </c>
      <c r="F75" s="22">
        <v>13751.0</v>
      </c>
    </row>
    <row r="76" ht="14.25" customHeight="1">
      <c r="A76" s="21">
        <v>43954.0</v>
      </c>
      <c r="B76" s="22" t="s">
        <v>21</v>
      </c>
      <c r="C76" s="23" t="str">
        <f t="shared" si="1"/>
        <v>43954Москва Запад</v>
      </c>
      <c r="D76" s="22">
        <v>59.0</v>
      </c>
      <c r="E76" s="22">
        <v>15277.0</v>
      </c>
      <c r="F76" s="22">
        <v>14163.0</v>
      </c>
    </row>
    <row r="77" ht="14.25" customHeight="1">
      <c r="A77" s="21">
        <v>43954.0</v>
      </c>
      <c r="B77" s="22" t="s">
        <v>13</v>
      </c>
      <c r="C77" s="23" t="str">
        <f t="shared" si="1"/>
        <v>43954Нижний Новгород</v>
      </c>
      <c r="D77" s="22">
        <v>19.0</v>
      </c>
      <c r="E77" s="22">
        <v>1402.0</v>
      </c>
      <c r="F77" s="22">
        <v>1234.0</v>
      </c>
    </row>
    <row r="78" ht="14.25" customHeight="1">
      <c r="A78" s="21">
        <v>43954.0</v>
      </c>
      <c r="B78" s="22" t="s">
        <v>23</v>
      </c>
      <c r="C78" s="23" t="str">
        <f t="shared" si="1"/>
        <v>43954Новосибирск</v>
      </c>
      <c r="D78" s="22">
        <v>15.0</v>
      </c>
      <c r="E78" s="22">
        <v>585.0</v>
      </c>
      <c r="F78" s="22">
        <v>502.0</v>
      </c>
    </row>
    <row r="79" ht="14.25" customHeight="1">
      <c r="A79" s="21">
        <v>43954.0</v>
      </c>
      <c r="B79" s="22" t="s">
        <v>18</v>
      </c>
      <c r="C79" s="23" t="str">
        <f t="shared" si="1"/>
        <v>43954Пермь</v>
      </c>
      <c r="D79" s="22">
        <v>15.0</v>
      </c>
      <c r="E79" s="22">
        <v>784.0</v>
      </c>
      <c r="F79" s="22">
        <v>696.0</v>
      </c>
    </row>
    <row r="80" ht="14.25" customHeight="1">
      <c r="A80" s="21">
        <v>43954.0</v>
      </c>
      <c r="B80" s="22" t="s">
        <v>19</v>
      </c>
      <c r="C80" s="23" t="str">
        <f t="shared" si="1"/>
        <v>43954Ростов-на-Дону</v>
      </c>
      <c r="D80" s="22">
        <v>15.0</v>
      </c>
      <c r="E80" s="22">
        <v>455.0</v>
      </c>
      <c r="F80" s="22">
        <v>384.0</v>
      </c>
    </row>
    <row r="81" ht="14.25" customHeight="1">
      <c r="A81" s="21">
        <v>43954.0</v>
      </c>
      <c r="B81" s="22" t="s">
        <v>15</v>
      </c>
      <c r="C81" s="23" t="str">
        <f t="shared" si="1"/>
        <v>43954Санкт-Петербург Север</v>
      </c>
      <c r="D81" s="22">
        <v>125.0</v>
      </c>
      <c r="E81" s="22">
        <v>18861.0</v>
      </c>
      <c r="F81" s="22">
        <v>17420.0</v>
      </c>
    </row>
    <row r="82" ht="14.25" customHeight="1">
      <c r="A82" s="21">
        <v>43954.0</v>
      </c>
      <c r="B82" s="22" t="s">
        <v>14</v>
      </c>
      <c r="C82" s="23" t="str">
        <f t="shared" si="1"/>
        <v>43954Санкт-Петербург Юг</v>
      </c>
      <c r="D82" s="22">
        <v>129.0</v>
      </c>
      <c r="E82" s="22">
        <v>15778.0</v>
      </c>
      <c r="F82" s="22">
        <v>14624.0</v>
      </c>
    </row>
    <row r="83" ht="14.25" customHeight="1">
      <c r="A83" s="21">
        <v>43954.0</v>
      </c>
      <c r="B83" s="22" t="s">
        <v>12</v>
      </c>
      <c r="C83" s="23" t="str">
        <f t="shared" si="1"/>
        <v>43954Тольятти</v>
      </c>
      <c r="D83" s="22">
        <v>10.0</v>
      </c>
      <c r="E83" s="22">
        <v>402.0</v>
      </c>
      <c r="F83" s="22">
        <v>333.0</v>
      </c>
    </row>
    <row r="84" ht="14.25" customHeight="1">
      <c r="A84" s="21">
        <v>43955.0</v>
      </c>
      <c r="B84" s="22" t="s">
        <v>16</v>
      </c>
      <c r="C84" s="23" t="str">
        <f t="shared" si="1"/>
        <v>43955Волгоград</v>
      </c>
      <c r="D84" s="22">
        <v>36.0</v>
      </c>
      <c r="E84" s="22">
        <v>4508.0</v>
      </c>
      <c r="F84" s="22">
        <v>4149.0</v>
      </c>
    </row>
    <row r="85" ht="14.25" customHeight="1">
      <c r="A85" s="21">
        <v>43955.0</v>
      </c>
      <c r="B85" s="22" t="s">
        <v>11</v>
      </c>
      <c r="C85" s="23" t="str">
        <f t="shared" si="1"/>
        <v>43955Екатеринбург</v>
      </c>
      <c r="D85" s="22">
        <v>31.0</v>
      </c>
      <c r="E85" s="22">
        <v>4968.0</v>
      </c>
      <c r="F85" s="22">
        <v>4596.0</v>
      </c>
    </row>
    <row r="86" ht="14.25" customHeight="1">
      <c r="A86" s="21">
        <v>43955.0</v>
      </c>
      <c r="B86" s="22" t="s">
        <v>17</v>
      </c>
      <c r="C86" s="23" t="str">
        <f t="shared" si="1"/>
        <v>43955Казань</v>
      </c>
      <c r="D86" s="22">
        <v>20.0</v>
      </c>
      <c r="E86" s="22">
        <v>1804.0</v>
      </c>
      <c r="F86" s="22">
        <v>1638.0</v>
      </c>
    </row>
    <row r="87" ht="14.25" customHeight="1">
      <c r="A87" s="21">
        <v>43955.0</v>
      </c>
      <c r="B87" s="22" t="s">
        <v>10</v>
      </c>
      <c r="C87" s="23" t="str">
        <f t="shared" si="1"/>
        <v>43955Кемерово</v>
      </c>
      <c r="D87" s="22">
        <v>20.0</v>
      </c>
      <c r="E87" s="22">
        <v>1519.0</v>
      </c>
      <c r="F87" s="22">
        <v>1372.0</v>
      </c>
    </row>
    <row r="88" ht="14.25" customHeight="1">
      <c r="A88" s="21">
        <v>43955.0</v>
      </c>
      <c r="B88" s="22" t="s">
        <v>20</v>
      </c>
      <c r="C88" s="23" t="str">
        <f t="shared" si="1"/>
        <v>43955Краснодар</v>
      </c>
      <c r="D88" s="22">
        <v>19.0</v>
      </c>
      <c r="E88" s="22">
        <v>1479.0</v>
      </c>
      <c r="F88" s="22">
        <v>1346.0</v>
      </c>
    </row>
    <row r="89" ht="14.25" customHeight="1">
      <c r="A89" s="21">
        <v>43955.0</v>
      </c>
      <c r="B89" s="22" t="s">
        <v>22</v>
      </c>
      <c r="C89" s="23" t="str">
        <f t="shared" si="1"/>
        <v>43955Москва Восток</v>
      </c>
      <c r="D89" s="22">
        <v>54.0</v>
      </c>
      <c r="E89" s="22">
        <v>13606.0</v>
      </c>
      <c r="F89" s="22">
        <v>12697.0</v>
      </c>
    </row>
    <row r="90" ht="14.25" customHeight="1">
      <c r="A90" s="21">
        <v>43955.0</v>
      </c>
      <c r="B90" s="22" t="s">
        <v>21</v>
      </c>
      <c r="C90" s="23" t="str">
        <f t="shared" si="1"/>
        <v>43955Москва Запад</v>
      </c>
      <c r="D90" s="22">
        <v>59.0</v>
      </c>
      <c r="E90" s="22">
        <v>14423.0</v>
      </c>
      <c r="F90" s="22">
        <v>13432.0</v>
      </c>
    </row>
    <row r="91" ht="14.25" customHeight="1">
      <c r="A91" s="21">
        <v>43955.0</v>
      </c>
      <c r="B91" s="22" t="s">
        <v>13</v>
      </c>
      <c r="C91" s="23" t="str">
        <f t="shared" si="1"/>
        <v>43955Нижний Новгород</v>
      </c>
      <c r="D91" s="22">
        <v>19.0</v>
      </c>
      <c r="E91" s="22">
        <v>1582.0</v>
      </c>
      <c r="F91" s="22">
        <v>1403.0</v>
      </c>
    </row>
    <row r="92" ht="14.25" customHeight="1">
      <c r="A92" s="21">
        <v>43955.0</v>
      </c>
      <c r="B92" s="22" t="s">
        <v>23</v>
      </c>
      <c r="C92" s="23" t="str">
        <f t="shared" si="1"/>
        <v>43955Новосибирск</v>
      </c>
      <c r="D92" s="22">
        <v>15.0</v>
      </c>
      <c r="E92" s="22">
        <v>622.0</v>
      </c>
      <c r="F92" s="22">
        <v>538.0</v>
      </c>
    </row>
    <row r="93" ht="14.25" customHeight="1">
      <c r="A93" s="21">
        <v>43955.0</v>
      </c>
      <c r="B93" s="22" t="s">
        <v>18</v>
      </c>
      <c r="C93" s="23" t="str">
        <f t="shared" si="1"/>
        <v>43955Пермь</v>
      </c>
      <c r="D93" s="22">
        <v>15.0</v>
      </c>
      <c r="E93" s="22">
        <v>750.0</v>
      </c>
      <c r="F93" s="22">
        <v>647.0</v>
      </c>
    </row>
    <row r="94" ht="14.25" customHeight="1">
      <c r="A94" s="21">
        <v>43955.0</v>
      </c>
      <c r="B94" s="22" t="s">
        <v>19</v>
      </c>
      <c r="C94" s="23" t="str">
        <f t="shared" si="1"/>
        <v>43955Ростов-на-Дону</v>
      </c>
      <c r="D94" s="22">
        <v>15.0</v>
      </c>
      <c r="E94" s="22">
        <v>390.0</v>
      </c>
      <c r="F94" s="22">
        <v>315.0</v>
      </c>
    </row>
    <row r="95" ht="14.25" customHeight="1">
      <c r="A95" s="21">
        <v>43955.0</v>
      </c>
      <c r="B95" s="22" t="s">
        <v>15</v>
      </c>
      <c r="C95" s="23" t="str">
        <f t="shared" si="1"/>
        <v>43955Санкт-Петербург Север</v>
      </c>
      <c r="D95" s="22">
        <v>125.0</v>
      </c>
      <c r="E95" s="22">
        <v>20495.0</v>
      </c>
      <c r="F95" s="22">
        <v>18964.0</v>
      </c>
    </row>
    <row r="96" ht="14.25" customHeight="1">
      <c r="A96" s="21">
        <v>43955.0</v>
      </c>
      <c r="B96" s="22" t="s">
        <v>14</v>
      </c>
      <c r="C96" s="23" t="str">
        <f t="shared" si="1"/>
        <v>43955Санкт-Петербург Юг</v>
      </c>
      <c r="D96" s="22">
        <v>129.0</v>
      </c>
      <c r="E96" s="22">
        <v>16525.0</v>
      </c>
      <c r="F96" s="22">
        <v>15310.0</v>
      </c>
    </row>
    <row r="97" ht="14.25" customHeight="1">
      <c r="A97" s="21">
        <v>43955.0</v>
      </c>
      <c r="B97" s="22" t="s">
        <v>12</v>
      </c>
      <c r="C97" s="23" t="str">
        <f t="shared" si="1"/>
        <v>43955Тольятти</v>
      </c>
      <c r="D97" s="22">
        <v>10.0</v>
      </c>
      <c r="E97" s="22">
        <v>462.0</v>
      </c>
      <c r="F97" s="22">
        <v>396.0</v>
      </c>
    </row>
    <row r="98" ht="14.25" customHeight="1">
      <c r="A98" s="21">
        <v>43956.0</v>
      </c>
      <c r="B98" s="22" t="s">
        <v>16</v>
      </c>
      <c r="C98" s="23" t="str">
        <f t="shared" si="1"/>
        <v>43956Волгоград</v>
      </c>
      <c r="D98" s="22">
        <v>36.0</v>
      </c>
      <c r="E98" s="22">
        <v>4575.0</v>
      </c>
      <c r="F98" s="22">
        <v>4206.0</v>
      </c>
    </row>
    <row r="99" ht="14.25" customHeight="1">
      <c r="A99" s="21">
        <v>43956.0</v>
      </c>
      <c r="B99" s="22" t="s">
        <v>11</v>
      </c>
      <c r="C99" s="23" t="str">
        <f t="shared" si="1"/>
        <v>43956Екатеринбург</v>
      </c>
      <c r="D99" s="22">
        <v>31.0</v>
      </c>
      <c r="E99" s="22">
        <v>5188.0</v>
      </c>
      <c r="F99" s="22">
        <v>4800.0</v>
      </c>
    </row>
    <row r="100" ht="14.25" customHeight="1">
      <c r="A100" s="21">
        <v>43956.0</v>
      </c>
      <c r="B100" s="22" t="s">
        <v>17</v>
      </c>
      <c r="C100" s="23" t="str">
        <f t="shared" si="1"/>
        <v>43956Казань</v>
      </c>
      <c r="D100" s="22">
        <v>20.0</v>
      </c>
      <c r="E100" s="22">
        <v>1757.0</v>
      </c>
      <c r="F100" s="22">
        <v>1596.0</v>
      </c>
    </row>
    <row r="101" ht="14.25" customHeight="1">
      <c r="A101" s="21">
        <v>43956.0</v>
      </c>
      <c r="B101" s="22" t="s">
        <v>10</v>
      </c>
      <c r="C101" s="23" t="str">
        <f t="shared" si="1"/>
        <v>43956Кемерово</v>
      </c>
      <c r="D101" s="22">
        <v>20.0</v>
      </c>
      <c r="E101" s="22">
        <v>1773.0</v>
      </c>
      <c r="F101" s="22">
        <v>1604.0</v>
      </c>
    </row>
    <row r="102" ht="14.25" customHeight="1">
      <c r="A102" s="21">
        <v>43956.0</v>
      </c>
      <c r="B102" s="22" t="s">
        <v>20</v>
      </c>
      <c r="C102" s="23" t="str">
        <f t="shared" si="1"/>
        <v>43956Краснодар</v>
      </c>
      <c r="D102" s="22">
        <v>19.0</v>
      </c>
      <c r="E102" s="22">
        <v>1622.0</v>
      </c>
      <c r="F102" s="22">
        <v>1482.0</v>
      </c>
    </row>
    <row r="103" ht="14.25" customHeight="1">
      <c r="A103" s="21">
        <v>43956.0</v>
      </c>
      <c r="B103" s="22" t="s">
        <v>22</v>
      </c>
      <c r="C103" s="23" t="str">
        <f t="shared" si="1"/>
        <v>43956Москва Восток</v>
      </c>
      <c r="D103" s="22">
        <v>54.0</v>
      </c>
      <c r="E103" s="22">
        <v>12775.0</v>
      </c>
      <c r="F103" s="22">
        <v>11887.0</v>
      </c>
    </row>
    <row r="104" ht="14.25" customHeight="1">
      <c r="A104" s="21">
        <v>43956.0</v>
      </c>
      <c r="B104" s="22" t="s">
        <v>21</v>
      </c>
      <c r="C104" s="23" t="str">
        <f t="shared" si="1"/>
        <v>43956Москва Запад</v>
      </c>
      <c r="D104" s="22">
        <v>59.0</v>
      </c>
      <c r="E104" s="22">
        <v>13469.0</v>
      </c>
      <c r="F104" s="22">
        <v>12486.0</v>
      </c>
    </row>
    <row r="105" ht="14.25" customHeight="1">
      <c r="A105" s="21">
        <v>43956.0</v>
      </c>
      <c r="B105" s="22" t="s">
        <v>13</v>
      </c>
      <c r="C105" s="23" t="str">
        <f t="shared" si="1"/>
        <v>43956Нижний Новгород</v>
      </c>
      <c r="D105" s="22">
        <v>19.0</v>
      </c>
      <c r="E105" s="22">
        <v>1417.0</v>
      </c>
      <c r="F105" s="22">
        <v>1245.0</v>
      </c>
    </row>
    <row r="106" ht="14.25" customHeight="1">
      <c r="A106" s="21">
        <v>43956.0</v>
      </c>
      <c r="B106" s="22" t="s">
        <v>23</v>
      </c>
      <c r="C106" s="23" t="str">
        <f t="shared" si="1"/>
        <v>43956Новосибирск</v>
      </c>
      <c r="D106" s="22">
        <v>15.0</v>
      </c>
      <c r="E106" s="22">
        <v>750.0</v>
      </c>
      <c r="F106" s="22">
        <v>658.0</v>
      </c>
    </row>
    <row r="107" ht="14.25" customHeight="1">
      <c r="A107" s="21">
        <v>43956.0</v>
      </c>
      <c r="B107" s="22" t="s">
        <v>18</v>
      </c>
      <c r="C107" s="23" t="str">
        <f t="shared" si="1"/>
        <v>43956Пермь</v>
      </c>
      <c r="D107" s="22">
        <v>15.0</v>
      </c>
      <c r="E107" s="22">
        <v>922.0</v>
      </c>
      <c r="F107" s="22">
        <v>823.0</v>
      </c>
    </row>
    <row r="108" ht="14.25" customHeight="1">
      <c r="A108" s="21">
        <v>43956.0</v>
      </c>
      <c r="B108" s="22" t="s">
        <v>19</v>
      </c>
      <c r="C108" s="23" t="str">
        <f t="shared" si="1"/>
        <v>43956Ростов-на-Дону</v>
      </c>
      <c r="D108" s="22">
        <v>15.0</v>
      </c>
      <c r="E108" s="22">
        <v>455.0</v>
      </c>
      <c r="F108" s="22">
        <v>381.0</v>
      </c>
    </row>
    <row r="109" ht="14.25" customHeight="1">
      <c r="A109" s="21">
        <v>43956.0</v>
      </c>
      <c r="B109" s="22" t="s">
        <v>15</v>
      </c>
      <c r="C109" s="23" t="str">
        <f t="shared" si="1"/>
        <v>43956Санкт-Петербург Север</v>
      </c>
      <c r="D109" s="22">
        <v>125.0</v>
      </c>
      <c r="E109" s="22">
        <v>18944.0</v>
      </c>
      <c r="F109" s="22">
        <v>17541.0</v>
      </c>
    </row>
    <row r="110" ht="14.25" customHeight="1">
      <c r="A110" s="21">
        <v>43956.0</v>
      </c>
      <c r="B110" s="22" t="s">
        <v>14</v>
      </c>
      <c r="C110" s="23" t="str">
        <f t="shared" si="1"/>
        <v>43956Санкт-Петербург Юг</v>
      </c>
      <c r="D110" s="22">
        <v>129.0</v>
      </c>
      <c r="E110" s="22">
        <v>15665.0</v>
      </c>
      <c r="F110" s="22">
        <v>14501.0</v>
      </c>
    </row>
    <row r="111" ht="14.25" customHeight="1">
      <c r="A111" s="21">
        <v>43956.0</v>
      </c>
      <c r="B111" s="22" t="s">
        <v>12</v>
      </c>
      <c r="C111" s="23" t="str">
        <f t="shared" si="1"/>
        <v>43956Тольятти</v>
      </c>
      <c r="D111" s="22">
        <v>10.0</v>
      </c>
      <c r="E111" s="22">
        <v>511.0</v>
      </c>
      <c r="F111" s="22">
        <v>437.0</v>
      </c>
    </row>
    <row r="112" ht="14.25" customHeight="1">
      <c r="A112" s="21">
        <v>43957.0</v>
      </c>
      <c r="B112" s="22" t="s">
        <v>16</v>
      </c>
      <c r="C112" s="23" t="str">
        <f t="shared" si="1"/>
        <v>43957Волгоград</v>
      </c>
      <c r="D112" s="22">
        <v>36.0</v>
      </c>
      <c r="E112" s="22">
        <v>4384.0</v>
      </c>
      <c r="F112" s="22">
        <v>4025.0</v>
      </c>
    </row>
    <row r="113" ht="14.25" customHeight="1">
      <c r="A113" s="21">
        <v>43957.0</v>
      </c>
      <c r="B113" s="22" t="s">
        <v>11</v>
      </c>
      <c r="C113" s="23" t="str">
        <f t="shared" si="1"/>
        <v>43957Екатеринбург</v>
      </c>
      <c r="D113" s="22">
        <v>31.0</v>
      </c>
      <c r="E113" s="22">
        <v>4709.0</v>
      </c>
      <c r="F113" s="22">
        <v>4348.0</v>
      </c>
    </row>
    <row r="114" ht="14.25" customHeight="1">
      <c r="A114" s="21">
        <v>43957.0</v>
      </c>
      <c r="B114" s="22" t="s">
        <v>17</v>
      </c>
      <c r="C114" s="23" t="str">
        <f t="shared" si="1"/>
        <v>43957Казань</v>
      </c>
      <c r="D114" s="22">
        <v>20.0</v>
      </c>
      <c r="E114" s="22">
        <v>1747.0</v>
      </c>
      <c r="F114" s="22">
        <v>1570.0</v>
      </c>
    </row>
    <row r="115" ht="14.25" customHeight="1">
      <c r="A115" s="21">
        <v>43957.0</v>
      </c>
      <c r="B115" s="22" t="s">
        <v>10</v>
      </c>
      <c r="C115" s="23" t="str">
        <f t="shared" si="1"/>
        <v>43957Кемерово</v>
      </c>
      <c r="D115" s="22">
        <v>20.0</v>
      </c>
      <c r="E115" s="22">
        <v>1784.0</v>
      </c>
      <c r="F115" s="22">
        <v>1632.0</v>
      </c>
    </row>
    <row r="116" ht="14.25" customHeight="1">
      <c r="A116" s="21">
        <v>43957.0</v>
      </c>
      <c r="B116" s="22" t="s">
        <v>20</v>
      </c>
      <c r="C116" s="23" t="str">
        <f t="shared" si="1"/>
        <v>43957Краснодар</v>
      </c>
      <c r="D116" s="22">
        <v>19.0</v>
      </c>
      <c r="E116" s="22">
        <v>1509.0</v>
      </c>
      <c r="F116" s="22">
        <v>1374.0</v>
      </c>
    </row>
    <row r="117" ht="14.25" customHeight="1">
      <c r="A117" s="21">
        <v>43957.0</v>
      </c>
      <c r="B117" s="22" t="s">
        <v>22</v>
      </c>
      <c r="C117" s="23" t="str">
        <f t="shared" si="1"/>
        <v>43957Москва Восток</v>
      </c>
      <c r="D117" s="22">
        <v>54.0</v>
      </c>
      <c r="E117" s="22">
        <v>13406.0</v>
      </c>
      <c r="F117" s="22">
        <v>12518.0</v>
      </c>
    </row>
    <row r="118" ht="14.25" customHeight="1">
      <c r="A118" s="21">
        <v>43957.0</v>
      </c>
      <c r="B118" s="22" t="s">
        <v>21</v>
      </c>
      <c r="C118" s="23" t="str">
        <f t="shared" si="1"/>
        <v>43957Москва Запад</v>
      </c>
      <c r="D118" s="22">
        <v>59.0</v>
      </c>
      <c r="E118" s="22">
        <v>14103.0</v>
      </c>
      <c r="F118" s="22">
        <v>13118.0</v>
      </c>
    </row>
    <row r="119" ht="14.25" customHeight="1">
      <c r="A119" s="21">
        <v>43957.0</v>
      </c>
      <c r="B119" s="22" t="s">
        <v>13</v>
      </c>
      <c r="C119" s="23" t="str">
        <f t="shared" si="1"/>
        <v>43957Нижний Новгород</v>
      </c>
      <c r="D119" s="22">
        <v>19.0</v>
      </c>
      <c r="E119" s="22">
        <v>1499.0</v>
      </c>
      <c r="F119" s="22">
        <v>1323.0</v>
      </c>
    </row>
    <row r="120" ht="14.25" customHeight="1">
      <c r="A120" s="21">
        <v>43957.0</v>
      </c>
      <c r="B120" s="22" t="s">
        <v>23</v>
      </c>
      <c r="C120" s="23" t="str">
        <f t="shared" si="1"/>
        <v>43957Новосибирск</v>
      </c>
      <c r="D120" s="22">
        <v>15.0</v>
      </c>
      <c r="E120" s="22">
        <v>701.0</v>
      </c>
      <c r="F120" s="22">
        <v>611.0</v>
      </c>
    </row>
    <row r="121" ht="14.25" customHeight="1">
      <c r="A121" s="21">
        <v>43957.0</v>
      </c>
      <c r="B121" s="22" t="s">
        <v>18</v>
      </c>
      <c r="C121" s="23" t="str">
        <f t="shared" si="1"/>
        <v>43957Пермь</v>
      </c>
      <c r="D121" s="22">
        <v>15.0</v>
      </c>
      <c r="E121" s="22">
        <v>839.0</v>
      </c>
      <c r="F121" s="22">
        <v>733.0</v>
      </c>
    </row>
    <row r="122" ht="14.25" customHeight="1">
      <c r="A122" s="21">
        <v>43957.0</v>
      </c>
      <c r="B122" s="22" t="s">
        <v>19</v>
      </c>
      <c r="C122" s="23" t="str">
        <f t="shared" si="1"/>
        <v>43957Ростов-на-Дону</v>
      </c>
      <c r="D122" s="22">
        <v>15.0</v>
      </c>
      <c r="E122" s="22">
        <v>467.0</v>
      </c>
      <c r="F122" s="22">
        <v>389.0</v>
      </c>
    </row>
    <row r="123" ht="14.25" customHeight="1">
      <c r="A123" s="21">
        <v>43957.0</v>
      </c>
      <c r="B123" s="22" t="s">
        <v>15</v>
      </c>
      <c r="C123" s="23" t="str">
        <f t="shared" si="1"/>
        <v>43957Санкт-Петербург Север</v>
      </c>
      <c r="D123" s="22">
        <v>125.0</v>
      </c>
      <c r="E123" s="22">
        <v>20218.0</v>
      </c>
      <c r="F123" s="22">
        <v>18647.0</v>
      </c>
    </row>
    <row r="124" ht="14.25" customHeight="1">
      <c r="A124" s="21">
        <v>43957.0</v>
      </c>
      <c r="B124" s="22" t="s">
        <v>14</v>
      </c>
      <c r="C124" s="23" t="str">
        <f t="shared" si="1"/>
        <v>43957Санкт-Петербург Юг</v>
      </c>
      <c r="D124" s="22">
        <v>129.0</v>
      </c>
      <c r="E124" s="22">
        <v>16376.0</v>
      </c>
      <c r="F124" s="22">
        <v>15197.0</v>
      </c>
    </row>
    <row r="125" ht="14.25" customHeight="1">
      <c r="A125" s="21">
        <v>43957.0</v>
      </c>
      <c r="B125" s="22" t="s">
        <v>12</v>
      </c>
      <c r="C125" s="23" t="str">
        <f t="shared" si="1"/>
        <v>43957Тольятти</v>
      </c>
      <c r="D125" s="22">
        <v>10.0</v>
      </c>
      <c r="E125" s="22">
        <v>465.0</v>
      </c>
      <c r="F125" s="22">
        <v>390.0</v>
      </c>
    </row>
    <row r="126" ht="14.25" customHeight="1">
      <c r="A126" s="21">
        <v>43958.0</v>
      </c>
      <c r="B126" s="22" t="s">
        <v>16</v>
      </c>
      <c r="C126" s="23" t="str">
        <f t="shared" si="1"/>
        <v>43958Волгоград</v>
      </c>
      <c r="D126" s="22">
        <v>36.0</v>
      </c>
      <c r="E126" s="22">
        <v>4826.0</v>
      </c>
      <c r="F126" s="22">
        <v>4426.0</v>
      </c>
    </row>
    <row r="127" ht="14.25" customHeight="1">
      <c r="A127" s="21">
        <v>43958.0</v>
      </c>
      <c r="B127" s="22" t="s">
        <v>11</v>
      </c>
      <c r="C127" s="23" t="str">
        <f t="shared" si="1"/>
        <v>43958Екатеринбург</v>
      </c>
      <c r="D127" s="22">
        <v>31.0</v>
      </c>
      <c r="E127" s="22">
        <v>4903.0</v>
      </c>
      <c r="F127" s="22">
        <v>4527.0</v>
      </c>
    </row>
    <row r="128" ht="14.25" customHeight="1">
      <c r="A128" s="21">
        <v>43958.0</v>
      </c>
      <c r="B128" s="22" t="s">
        <v>17</v>
      </c>
      <c r="C128" s="23" t="str">
        <f t="shared" si="1"/>
        <v>43958Казань</v>
      </c>
      <c r="D128" s="22">
        <v>21.0</v>
      </c>
      <c r="E128" s="22">
        <v>1879.0</v>
      </c>
      <c r="F128" s="22">
        <v>1695.0</v>
      </c>
    </row>
    <row r="129" ht="14.25" customHeight="1">
      <c r="A129" s="21">
        <v>43958.0</v>
      </c>
      <c r="B129" s="22" t="s">
        <v>10</v>
      </c>
      <c r="C129" s="23" t="str">
        <f t="shared" si="1"/>
        <v>43958Кемерово</v>
      </c>
      <c r="D129" s="22">
        <v>21.0</v>
      </c>
      <c r="E129" s="22">
        <v>1542.0</v>
      </c>
      <c r="F129" s="22">
        <v>1405.0</v>
      </c>
    </row>
    <row r="130" ht="14.25" customHeight="1">
      <c r="A130" s="21">
        <v>43958.0</v>
      </c>
      <c r="B130" s="22" t="s">
        <v>20</v>
      </c>
      <c r="C130" s="23" t="str">
        <f t="shared" si="1"/>
        <v>43958Краснодар</v>
      </c>
      <c r="D130" s="22">
        <v>19.0</v>
      </c>
      <c r="E130" s="22">
        <v>1580.0</v>
      </c>
      <c r="F130" s="22">
        <v>1435.0</v>
      </c>
    </row>
    <row r="131" ht="14.25" customHeight="1">
      <c r="A131" s="21">
        <v>43958.0</v>
      </c>
      <c r="B131" s="22" t="s">
        <v>22</v>
      </c>
      <c r="C131" s="23" t="str">
        <f t="shared" si="1"/>
        <v>43958Москва Восток</v>
      </c>
      <c r="D131" s="22">
        <v>54.0</v>
      </c>
      <c r="E131" s="22">
        <v>12743.0</v>
      </c>
      <c r="F131" s="22">
        <v>11858.0</v>
      </c>
    </row>
    <row r="132" ht="14.25" customHeight="1">
      <c r="A132" s="21">
        <v>43958.0</v>
      </c>
      <c r="B132" s="22" t="s">
        <v>21</v>
      </c>
      <c r="C132" s="23" t="str">
        <f t="shared" si="1"/>
        <v>43958Москва Запад</v>
      </c>
      <c r="D132" s="22">
        <v>59.0</v>
      </c>
      <c r="E132" s="22">
        <v>13495.0</v>
      </c>
      <c r="F132" s="22">
        <v>12517.0</v>
      </c>
    </row>
    <row r="133" ht="14.25" customHeight="1">
      <c r="A133" s="21">
        <v>43958.0</v>
      </c>
      <c r="B133" s="22" t="s">
        <v>13</v>
      </c>
      <c r="C133" s="23" t="str">
        <f t="shared" si="1"/>
        <v>43958Нижний Новгород</v>
      </c>
      <c r="D133" s="22">
        <v>19.0</v>
      </c>
      <c r="E133" s="22">
        <v>1530.0</v>
      </c>
      <c r="F133" s="22">
        <v>1338.0</v>
      </c>
    </row>
    <row r="134" ht="14.25" customHeight="1">
      <c r="A134" s="21">
        <v>43958.0</v>
      </c>
      <c r="B134" s="22" t="s">
        <v>23</v>
      </c>
      <c r="C134" s="23" t="str">
        <f t="shared" si="1"/>
        <v>43958Новосибирск</v>
      </c>
      <c r="D134" s="22">
        <v>15.0</v>
      </c>
      <c r="E134" s="22">
        <v>676.0</v>
      </c>
      <c r="F134" s="22">
        <v>591.0</v>
      </c>
    </row>
    <row r="135" ht="14.25" customHeight="1">
      <c r="A135" s="21">
        <v>43958.0</v>
      </c>
      <c r="B135" s="22" t="s">
        <v>18</v>
      </c>
      <c r="C135" s="23" t="str">
        <f t="shared" si="1"/>
        <v>43958Пермь</v>
      </c>
      <c r="D135" s="22">
        <v>15.0</v>
      </c>
      <c r="E135" s="22">
        <v>805.0</v>
      </c>
      <c r="F135" s="22">
        <v>703.0</v>
      </c>
    </row>
    <row r="136" ht="14.25" customHeight="1">
      <c r="A136" s="21">
        <v>43958.0</v>
      </c>
      <c r="B136" s="22" t="s">
        <v>19</v>
      </c>
      <c r="C136" s="23" t="str">
        <f t="shared" si="1"/>
        <v>43958Ростов-на-Дону</v>
      </c>
      <c r="D136" s="22">
        <v>15.0</v>
      </c>
      <c r="E136" s="22">
        <v>480.0</v>
      </c>
      <c r="F136" s="22">
        <v>398.0</v>
      </c>
    </row>
    <row r="137" ht="14.25" customHeight="1">
      <c r="A137" s="21">
        <v>43958.0</v>
      </c>
      <c r="B137" s="22" t="s">
        <v>15</v>
      </c>
      <c r="C137" s="23" t="str">
        <f t="shared" si="1"/>
        <v>43958Санкт-Петербург Север</v>
      </c>
      <c r="D137" s="22">
        <v>125.0</v>
      </c>
      <c r="E137" s="22">
        <v>18014.0</v>
      </c>
      <c r="F137" s="22">
        <v>16675.0</v>
      </c>
    </row>
    <row r="138" ht="14.25" customHeight="1">
      <c r="A138" s="21">
        <v>43958.0</v>
      </c>
      <c r="B138" s="22" t="s">
        <v>14</v>
      </c>
      <c r="C138" s="23" t="str">
        <f t="shared" si="1"/>
        <v>43958Санкт-Петербург Юг</v>
      </c>
      <c r="D138" s="22">
        <v>129.0</v>
      </c>
      <c r="E138" s="22">
        <v>14582.0</v>
      </c>
      <c r="F138" s="22">
        <v>13512.0</v>
      </c>
    </row>
    <row r="139" ht="14.25" customHeight="1">
      <c r="A139" s="21">
        <v>43958.0</v>
      </c>
      <c r="B139" s="22" t="s">
        <v>12</v>
      </c>
      <c r="C139" s="23" t="str">
        <f t="shared" si="1"/>
        <v>43958Тольятти</v>
      </c>
      <c r="D139" s="22">
        <v>10.0</v>
      </c>
      <c r="E139" s="22">
        <v>563.0</v>
      </c>
      <c r="F139" s="22">
        <v>486.0</v>
      </c>
    </row>
    <row r="140" ht="14.25" customHeight="1">
      <c r="A140" s="21">
        <v>43959.0</v>
      </c>
      <c r="B140" s="22" t="s">
        <v>16</v>
      </c>
      <c r="C140" s="23" t="str">
        <f t="shared" si="1"/>
        <v>43959Волгоград</v>
      </c>
      <c r="D140" s="22">
        <v>36.0</v>
      </c>
      <c r="E140" s="22">
        <v>4199.0</v>
      </c>
      <c r="F140" s="22">
        <v>3867.0</v>
      </c>
    </row>
    <row r="141" ht="14.25" customHeight="1">
      <c r="A141" s="21">
        <v>43959.0</v>
      </c>
      <c r="B141" s="22" t="s">
        <v>11</v>
      </c>
      <c r="C141" s="23" t="str">
        <f t="shared" si="1"/>
        <v>43959Екатеринбург</v>
      </c>
      <c r="D141" s="22">
        <v>31.0</v>
      </c>
      <c r="E141" s="22">
        <v>4635.0</v>
      </c>
      <c r="F141" s="22">
        <v>4266.0</v>
      </c>
    </row>
    <row r="142" ht="14.25" customHeight="1">
      <c r="A142" s="21">
        <v>43959.0</v>
      </c>
      <c r="B142" s="22" t="s">
        <v>17</v>
      </c>
      <c r="C142" s="23" t="str">
        <f t="shared" si="1"/>
        <v>43959Казань</v>
      </c>
      <c r="D142" s="22">
        <v>21.0</v>
      </c>
      <c r="E142" s="22">
        <v>1957.0</v>
      </c>
      <c r="F142" s="22">
        <v>1755.0</v>
      </c>
    </row>
    <row r="143" ht="14.25" customHeight="1">
      <c r="A143" s="21">
        <v>43959.0</v>
      </c>
      <c r="B143" s="22" t="s">
        <v>10</v>
      </c>
      <c r="C143" s="23" t="str">
        <f t="shared" si="1"/>
        <v>43959Кемерово</v>
      </c>
      <c r="D143" s="22">
        <v>21.0</v>
      </c>
      <c r="E143" s="22">
        <v>1646.0</v>
      </c>
      <c r="F143" s="22">
        <v>1492.0</v>
      </c>
    </row>
    <row r="144" ht="14.25" customHeight="1">
      <c r="A144" s="21">
        <v>43959.0</v>
      </c>
      <c r="B144" s="22" t="s">
        <v>20</v>
      </c>
      <c r="C144" s="23" t="str">
        <f t="shared" si="1"/>
        <v>43959Краснодар</v>
      </c>
      <c r="D144" s="22">
        <v>19.0</v>
      </c>
      <c r="E144" s="22">
        <v>1520.0</v>
      </c>
      <c r="F144" s="22">
        <v>1380.0</v>
      </c>
    </row>
    <row r="145" ht="14.25" customHeight="1">
      <c r="A145" s="21">
        <v>43959.0</v>
      </c>
      <c r="B145" s="22" t="s">
        <v>22</v>
      </c>
      <c r="C145" s="23" t="str">
        <f t="shared" si="1"/>
        <v>43959Москва Восток</v>
      </c>
      <c r="D145" s="22">
        <v>54.0</v>
      </c>
      <c r="E145" s="22">
        <v>13563.0</v>
      </c>
      <c r="F145" s="22">
        <v>12604.0</v>
      </c>
    </row>
    <row r="146" ht="14.25" customHeight="1">
      <c r="A146" s="21">
        <v>43959.0</v>
      </c>
      <c r="B146" s="22" t="s">
        <v>21</v>
      </c>
      <c r="C146" s="23" t="str">
        <f t="shared" si="1"/>
        <v>43959Москва Запад</v>
      </c>
      <c r="D146" s="22">
        <v>59.0</v>
      </c>
      <c r="E146" s="22">
        <v>14098.0</v>
      </c>
      <c r="F146" s="22">
        <v>13106.0</v>
      </c>
    </row>
    <row r="147" ht="14.25" customHeight="1">
      <c r="A147" s="21">
        <v>43959.0</v>
      </c>
      <c r="B147" s="22" t="s">
        <v>13</v>
      </c>
      <c r="C147" s="23" t="str">
        <f t="shared" si="1"/>
        <v>43959Нижний Новгород</v>
      </c>
      <c r="D147" s="22">
        <v>19.0</v>
      </c>
      <c r="E147" s="22">
        <v>1522.0</v>
      </c>
      <c r="F147" s="22">
        <v>1340.0</v>
      </c>
    </row>
    <row r="148" ht="14.25" customHeight="1">
      <c r="A148" s="21">
        <v>43959.0</v>
      </c>
      <c r="B148" s="22" t="s">
        <v>23</v>
      </c>
      <c r="C148" s="23" t="str">
        <f t="shared" si="1"/>
        <v>43959Новосибирск</v>
      </c>
      <c r="D148" s="22">
        <v>15.0</v>
      </c>
      <c r="E148" s="22">
        <v>703.0</v>
      </c>
      <c r="F148" s="22">
        <v>609.0</v>
      </c>
    </row>
    <row r="149" ht="14.25" customHeight="1">
      <c r="A149" s="21">
        <v>43959.0</v>
      </c>
      <c r="B149" s="22" t="s">
        <v>18</v>
      </c>
      <c r="C149" s="23" t="str">
        <f t="shared" si="1"/>
        <v>43959Пермь</v>
      </c>
      <c r="D149" s="22">
        <v>15.0</v>
      </c>
      <c r="E149" s="22">
        <v>879.0</v>
      </c>
      <c r="F149" s="22">
        <v>768.0</v>
      </c>
    </row>
    <row r="150" ht="14.25" customHeight="1">
      <c r="A150" s="21">
        <v>43959.0</v>
      </c>
      <c r="B150" s="22" t="s">
        <v>19</v>
      </c>
      <c r="C150" s="23" t="str">
        <f t="shared" si="1"/>
        <v>43959Ростов-на-Дону</v>
      </c>
      <c r="D150" s="22">
        <v>15.0</v>
      </c>
      <c r="E150" s="22">
        <v>492.0</v>
      </c>
      <c r="F150" s="22">
        <v>412.0</v>
      </c>
    </row>
    <row r="151" ht="14.25" customHeight="1">
      <c r="A151" s="21">
        <v>43959.0</v>
      </c>
      <c r="B151" s="22" t="s">
        <v>15</v>
      </c>
      <c r="C151" s="23" t="str">
        <f t="shared" si="1"/>
        <v>43959Санкт-Петербург Север</v>
      </c>
      <c r="D151" s="22">
        <v>125.0</v>
      </c>
      <c r="E151" s="22">
        <v>24620.0</v>
      </c>
      <c r="F151" s="22">
        <v>22641.0</v>
      </c>
    </row>
    <row r="152" ht="14.25" customHeight="1">
      <c r="A152" s="21">
        <v>43959.0</v>
      </c>
      <c r="B152" s="22" t="s">
        <v>14</v>
      </c>
      <c r="C152" s="23" t="str">
        <f t="shared" si="1"/>
        <v>43959Санкт-Петербург Юг</v>
      </c>
      <c r="D152" s="22">
        <v>129.0</v>
      </c>
      <c r="E152" s="22">
        <v>20452.0</v>
      </c>
      <c r="F152" s="22">
        <v>18857.0</v>
      </c>
    </row>
    <row r="153" ht="14.25" customHeight="1">
      <c r="A153" s="21">
        <v>43959.0</v>
      </c>
      <c r="B153" s="22" t="s">
        <v>12</v>
      </c>
      <c r="C153" s="23" t="str">
        <f t="shared" si="1"/>
        <v>43959Тольятти</v>
      </c>
      <c r="D153" s="22">
        <v>10.0</v>
      </c>
      <c r="E153" s="22">
        <v>638.0</v>
      </c>
      <c r="F153" s="22">
        <v>547.0</v>
      </c>
    </row>
    <row r="154" ht="14.25" customHeight="1">
      <c r="A154" s="21">
        <v>43960.0</v>
      </c>
      <c r="B154" s="22" t="s">
        <v>16</v>
      </c>
      <c r="C154" s="23" t="str">
        <f t="shared" si="1"/>
        <v>43960Волгоград</v>
      </c>
      <c r="D154" s="22">
        <v>36.0</v>
      </c>
      <c r="E154" s="22">
        <v>5413.0</v>
      </c>
      <c r="F154" s="22">
        <v>4959.0</v>
      </c>
    </row>
    <row r="155" ht="14.25" customHeight="1">
      <c r="A155" s="21">
        <v>43960.0</v>
      </c>
      <c r="B155" s="22" t="s">
        <v>11</v>
      </c>
      <c r="C155" s="23" t="str">
        <f t="shared" si="1"/>
        <v>43960Екатеринбург</v>
      </c>
      <c r="D155" s="22">
        <v>31.0</v>
      </c>
      <c r="E155" s="22">
        <v>4556.0</v>
      </c>
      <c r="F155" s="22">
        <v>4220.0</v>
      </c>
    </row>
    <row r="156" ht="14.25" customHeight="1">
      <c r="A156" s="21">
        <v>43960.0</v>
      </c>
      <c r="B156" s="22" t="s">
        <v>17</v>
      </c>
      <c r="C156" s="23" t="str">
        <f t="shared" si="1"/>
        <v>43960Казань</v>
      </c>
      <c r="D156" s="22">
        <v>21.0</v>
      </c>
      <c r="E156" s="22">
        <v>1891.0</v>
      </c>
      <c r="F156" s="22">
        <v>1709.0</v>
      </c>
    </row>
    <row r="157" ht="14.25" customHeight="1">
      <c r="A157" s="21">
        <v>43960.0</v>
      </c>
      <c r="B157" s="22" t="s">
        <v>10</v>
      </c>
      <c r="C157" s="23" t="str">
        <f t="shared" si="1"/>
        <v>43960Кемерово</v>
      </c>
      <c r="D157" s="22">
        <v>21.0</v>
      </c>
      <c r="E157" s="22">
        <v>1735.0</v>
      </c>
      <c r="F157" s="22">
        <v>1568.0</v>
      </c>
    </row>
    <row r="158" ht="14.25" customHeight="1">
      <c r="A158" s="21">
        <v>43960.0</v>
      </c>
      <c r="B158" s="22" t="s">
        <v>20</v>
      </c>
      <c r="C158" s="23" t="str">
        <f t="shared" si="1"/>
        <v>43960Краснодар</v>
      </c>
      <c r="D158" s="22">
        <v>19.0</v>
      </c>
      <c r="E158" s="22">
        <v>1542.0</v>
      </c>
      <c r="F158" s="22">
        <v>1412.0</v>
      </c>
    </row>
    <row r="159" ht="14.25" customHeight="1">
      <c r="A159" s="21">
        <v>43960.0</v>
      </c>
      <c r="B159" s="22" t="s">
        <v>22</v>
      </c>
      <c r="C159" s="23" t="str">
        <f t="shared" si="1"/>
        <v>43960Москва Восток</v>
      </c>
      <c r="D159" s="22">
        <v>54.0</v>
      </c>
      <c r="E159" s="22">
        <v>11288.0</v>
      </c>
      <c r="F159" s="22">
        <v>10492.0</v>
      </c>
    </row>
    <row r="160" ht="14.25" customHeight="1">
      <c r="A160" s="21">
        <v>43960.0</v>
      </c>
      <c r="B160" s="22" t="s">
        <v>21</v>
      </c>
      <c r="C160" s="23" t="str">
        <f t="shared" si="1"/>
        <v>43960Москва Запад</v>
      </c>
      <c r="D160" s="22">
        <v>59.0</v>
      </c>
      <c r="E160" s="22">
        <v>12016.0</v>
      </c>
      <c r="F160" s="22">
        <v>11137.0</v>
      </c>
    </row>
    <row r="161" ht="14.25" customHeight="1">
      <c r="A161" s="21">
        <v>43960.0</v>
      </c>
      <c r="B161" s="22" t="s">
        <v>13</v>
      </c>
      <c r="C161" s="23" t="str">
        <f t="shared" si="1"/>
        <v>43960Нижний Новгород</v>
      </c>
      <c r="D161" s="22">
        <v>19.0</v>
      </c>
      <c r="E161" s="22">
        <v>1851.0</v>
      </c>
      <c r="F161" s="22">
        <v>1635.0</v>
      </c>
    </row>
    <row r="162" ht="14.25" customHeight="1">
      <c r="A162" s="21">
        <v>43960.0</v>
      </c>
      <c r="B162" s="22" t="s">
        <v>23</v>
      </c>
      <c r="C162" s="23" t="str">
        <f t="shared" si="1"/>
        <v>43960Новосибирск</v>
      </c>
      <c r="D162" s="22">
        <v>15.0</v>
      </c>
      <c r="E162" s="22">
        <v>654.0</v>
      </c>
      <c r="F162" s="22">
        <v>570.0</v>
      </c>
    </row>
    <row r="163" ht="14.25" customHeight="1">
      <c r="A163" s="21">
        <v>43960.0</v>
      </c>
      <c r="B163" s="22" t="s">
        <v>18</v>
      </c>
      <c r="C163" s="23" t="str">
        <f t="shared" si="1"/>
        <v>43960Пермь</v>
      </c>
      <c r="D163" s="22">
        <v>15.0</v>
      </c>
      <c r="E163" s="22">
        <v>849.0</v>
      </c>
      <c r="F163" s="22">
        <v>740.0</v>
      </c>
    </row>
    <row r="164" ht="14.25" customHeight="1">
      <c r="A164" s="21">
        <v>43960.0</v>
      </c>
      <c r="B164" s="22" t="s">
        <v>19</v>
      </c>
      <c r="C164" s="23" t="str">
        <f t="shared" si="1"/>
        <v>43960Ростов-на-Дону</v>
      </c>
      <c r="D164" s="22">
        <v>15.0</v>
      </c>
      <c r="E164" s="22">
        <v>623.0</v>
      </c>
      <c r="F164" s="22">
        <v>535.0</v>
      </c>
    </row>
    <row r="165" ht="14.25" customHeight="1">
      <c r="A165" s="21">
        <v>43960.0</v>
      </c>
      <c r="B165" s="22" t="s">
        <v>15</v>
      </c>
      <c r="C165" s="23" t="str">
        <f t="shared" si="1"/>
        <v>43960Санкт-Петербург Север</v>
      </c>
      <c r="D165" s="22">
        <v>125.0</v>
      </c>
      <c r="E165" s="22">
        <v>20132.0</v>
      </c>
      <c r="F165" s="22">
        <v>18617.0</v>
      </c>
    </row>
    <row r="166" ht="14.25" customHeight="1">
      <c r="A166" s="21">
        <v>43960.0</v>
      </c>
      <c r="B166" s="22" t="s">
        <v>14</v>
      </c>
      <c r="C166" s="23" t="str">
        <f t="shared" si="1"/>
        <v>43960Санкт-Петербург Юг</v>
      </c>
      <c r="D166" s="22">
        <v>129.0</v>
      </c>
      <c r="E166" s="22">
        <v>16420.0</v>
      </c>
      <c r="F166" s="22">
        <v>15169.0</v>
      </c>
    </row>
    <row r="167" ht="14.25" customHeight="1">
      <c r="A167" s="21">
        <v>43960.0</v>
      </c>
      <c r="B167" s="22" t="s">
        <v>12</v>
      </c>
      <c r="C167" s="23" t="str">
        <f t="shared" si="1"/>
        <v>43960Тольятти</v>
      </c>
      <c r="D167" s="22">
        <v>10.0</v>
      </c>
      <c r="E167" s="22">
        <v>644.0</v>
      </c>
      <c r="F167" s="22">
        <v>559.0</v>
      </c>
    </row>
    <row r="168" ht="14.25" customHeight="1">
      <c r="A168" s="21">
        <v>43961.0</v>
      </c>
      <c r="B168" s="22" t="s">
        <v>16</v>
      </c>
      <c r="C168" s="23" t="str">
        <f t="shared" si="1"/>
        <v>43961Волгоград</v>
      </c>
      <c r="D168" s="22">
        <v>36.0</v>
      </c>
      <c r="E168" s="22">
        <v>5746.0</v>
      </c>
      <c r="F168" s="22">
        <v>5277.0</v>
      </c>
    </row>
    <row r="169" ht="14.25" customHeight="1">
      <c r="A169" s="21">
        <v>43961.0</v>
      </c>
      <c r="B169" s="22" t="s">
        <v>11</v>
      </c>
      <c r="C169" s="23" t="str">
        <f t="shared" si="1"/>
        <v>43961Екатеринбург</v>
      </c>
      <c r="D169" s="22">
        <v>31.0</v>
      </c>
      <c r="E169" s="22">
        <v>5495.0</v>
      </c>
      <c r="F169" s="22">
        <v>5093.0</v>
      </c>
    </row>
    <row r="170" ht="14.25" customHeight="1">
      <c r="A170" s="21">
        <v>43961.0</v>
      </c>
      <c r="B170" s="22" t="s">
        <v>17</v>
      </c>
      <c r="C170" s="23" t="str">
        <f t="shared" si="1"/>
        <v>43961Казань</v>
      </c>
      <c r="D170" s="22">
        <v>21.0</v>
      </c>
      <c r="E170" s="22">
        <v>2120.0</v>
      </c>
      <c r="F170" s="22">
        <v>1921.0</v>
      </c>
    </row>
    <row r="171" ht="14.25" customHeight="1">
      <c r="A171" s="21">
        <v>43961.0</v>
      </c>
      <c r="B171" s="22" t="s">
        <v>10</v>
      </c>
      <c r="C171" s="23" t="str">
        <f t="shared" si="1"/>
        <v>43961Кемерово</v>
      </c>
      <c r="D171" s="22">
        <v>21.0</v>
      </c>
      <c r="E171" s="22">
        <v>2016.0</v>
      </c>
      <c r="F171" s="22">
        <v>1846.0</v>
      </c>
    </row>
    <row r="172" ht="14.25" customHeight="1">
      <c r="A172" s="21">
        <v>43961.0</v>
      </c>
      <c r="B172" s="22" t="s">
        <v>20</v>
      </c>
      <c r="C172" s="23" t="str">
        <f t="shared" si="1"/>
        <v>43961Краснодар</v>
      </c>
      <c r="D172" s="22">
        <v>19.0</v>
      </c>
      <c r="E172" s="22">
        <v>1836.0</v>
      </c>
      <c r="F172" s="22">
        <v>1680.0</v>
      </c>
    </row>
    <row r="173" ht="14.25" customHeight="1">
      <c r="A173" s="21">
        <v>43961.0</v>
      </c>
      <c r="B173" s="22" t="s">
        <v>22</v>
      </c>
      <c r="C173" s="23" t="str">
        <f t="shared" si="1"/>
        <v>43961Москва Восток</v>
      </c>
      <c r="D173" s="22">
        <v>54.0</v>
      </c>
      <c r="E173" s="22">
        <v>13832.0</v>
      </c>
      <c r="F173" s="22">
        <v>12864.0</v>
      </c>
    </row>
    <row r="174" ht="14.25" customHeight="1">
      <c r="A174" s="21">
        <v>43961.0</v>
      </c>
      <c r="B174" s="22" t="s">
        <v>21</v>
      </c>
      <c r="C174" s="23" t="str">
        <f t="shared" si="1"/>
        <v>43961Москва Запад</v>
      </c>
      <c r="D174" s="22">
        <v>59.0</v>
      </c>
      <c r="E174" s="22">
        <v>14569.0</v>
      </c>
      <c r="F174" s="22">
        <v>13566.0</v>
      </c>
    </row>
    <row r="175" ht="14.25" customHeight="1">
      <c r="A175" s="21">
        <v>43961.0</v>
      </c>
      <c r="B175" s="22" t="s">
        <v>13</v>
      </c>
      <c r="C175" s="23" t="str">
        <f t="shared" si="1"/>
        <v>43961Нижний Новгород</v>
      </c>
      <c r="D175" s="22">
        <v>19.0</v>
      </c>
      <c r="E175" s="22">
        <v>1848.0</v>
      </c>
      <c r="F175" s="22">
        <v>1649.0</v>
      </c>
    </row>
    <row r="176" ht="14.25" customHeight="1">
      <c r="A176" s="21">
        <v>43961.0</v>
      </c>
      <c r="B176" s="22" t="s">
        <v>23</v>
      </c>
      <c r="C176" s="23" t="str">
        <f t="shared" si="1"/>
        <v>43961Новосибирск</v>
      </c>
      <c r="D176" s="22">
        <v>15.0</v>
      </c>
      <c r="E176" s="22">
        <v>792.0</v>
      </c>
      <c r="F176" s="22">
        <v>695.0</v>
      </c>
    </row>
    <row r="177" ht="14.25" customHeight="1">
      <c r="A177" s="21">
        <v>43961.0</v>
      </c>
      <c r="B177" s="22" t="s">
        <v>18</v>
      </c>
      <c r="C177" s="23" t="str">
        <f t="shared" si="1"/>
        <v>43961Пермь</v>
      </c>
      <c r="D177" s="22">
        <v>15.0</v>
      </c>
      <c r="E177" s="22">
        <v>950.0</v>
      </c>
      <c r="F177" s="22">
        <v>848.0</v>
      </c>
    </row>
    <row r="178" ht="14.25" customHeight="1">
      <c r="A178" s="21">
        <v>43961.0</v>
      </c>
      <c r="B178" s="22" t="s">
        <v>19</v>
      </c>
      <c r="C178" s="23" t="str">
        <f t="shared" si="1"/>
        <v>43961Ростов-на-Дону</v>
      </c>
      <c r="D178" s="22">
        <v>15.0</v>
      </c>
      <c r="E178" s="22">
        <v>706.0</v>
      </c>
      <c r="F178" s="22">
        <v>608.0</v>
      </c>
    </row>
    <row r="179" ht="14.25" customHeight="1">
      <c r="A179" s="21">
        <v>43961.0</v>
      </c>
      <c r="B179" s="22" t="s">
        <v>15</v>
      </c>
      <c r="C179" s="23" t="str">
        <f t="shared" si="1"/>
        <v>43961Санкт-Петербург Север</v>
      </c>
      <c r="D179" s="22">
        <v>125.0</v>
      </c>
      <c r="E179" s="22">
        <v>20368.0</v>
      </c>
      <c r="F179" s="22">
        <v>18884.0</v>
      </c>
    </row>
    <row r="180" ht="14.25" customHeight="1">
      <c r="A180" s="21">
        <v>43961.0</v>
      </c>
      <c r="B180" s="22" t="s">
        <v>14</v>
      </c>
      <c r="C180" s="23" t="str">
        <f t="shared" si="1"/>
        <v>43961Санкт-Петербург Юг</v>
      </c>
      <c r="D180" s="22">
        <v>129.0</v>
      </c>
      <c r="E180" s="22">
        <v>16437.0</v>
      </c>
      <c r="F180" s="22">
        <v>15285.0</v>
      </c>
    </row>
    <row r="181" ht="14.25" customHeight="1">
      <c r="A181" s="21">
        <v>43961.0</v>
      </c>
      <c r="B181" s="22" t="s">
        <v>12</v>
      </c>
      <c r="C181" s="23" t="str">
        <f t="shared" si="1"/>
        <v>43961Тольятти</v>
      </c>
      <c r="D181" s="22">
        <v>10.0</v>
      </c>
      <c r="E181" s="22">
        <v>642.0</v>
      </c>
      <c r="F181" s="22">
        <v>556.0</v>
      </c>
    </row>
    <row r="182" ht="14.25" customHeight="1">
      <c r="A182" s="21">
        <v>43962.0</v>
      </c>
      <c r="B182" s="22" t="s">
        <v>16</v>
      </c>
      <c r="C182" s="23" t="str">
        <f t="shared" si="1"/>
        <v>43962Волгоград</v>
      </c>
      <c r="D182" s="22">
        <v>36.0</v>
      </c>
      <c r="E182" s="22">
        <v>4150.0</v>
      </c>
      <c r="F182" s="22">
        <v>3838.0</v>
      </c>
    </row>
    <row r="183" ht="14.25" customHeight="1">
      <c r="A183" s="21">
        <v>43962.0</v>
      </c>
      <c r="B183" s="22" t="s">
        <v>11</v>
      </c>
      <c r="C183" s="23" t="str">
        <f t="shared" si="1"/>
        <v>43962Екатеринбург</v>
      </c>
      <c r="D183" s="22">
        <v>31.0</v>
      </c>
      <c r="E183" s="22">
        <v>4826.0</v>
      </c>
      <c r="F183" s="22">
        <v>4483.0</v>
      </c>
    </row>
    <row r="184" ht="14.25" customHeight="1">
      <c r="A184" s="21">
        <v>43962.0</v>
      </c>
      <c r="B184" s="22" t="s">
        <v>17</v>
      </c>
      <c r="C184" s="23" t="str">
        <f t="shared" si="1"/>
        <v>43962Казань</v>
      </c>
      <c r="D184" s="22">
        <v>21.0</v>
      </c>
      <c r="E184" s="22">
        <v>1916.0</v>
      </c>
      <c r="F184" s="22">
        <v>1733.0</v>
      </c>
    </row>
    <row r="185" ht="14.25" customHeight="1">
      <c r="A185" s="21">
        <v>43962.0</v>
      </c>
      <c r="B185" s="22" t="s">
        <v>10</v>
      </c>
      <c r="C185" s="23" t="str">
        <f t="shared" si="1"/>
        <v>43962Кемерово</v>
      </c>
      <c r="D185" s="22">
        <v>21.0</v>
      </c>
      <c r="E185" s="22">
        <v>1597.0</v>
      </c>
      <c r="F185" s="22">
        <v>1457.0</v>
      </c>
    </row>
    <row r="186" ht="14.25" customHeight="1">
      <c r="A186" s="21">
        <v>43962.0</v>
      </c>
      <c r="B186" s="22" t="s">
        <v>20</v>
      </c>
      <c r="C186" s="23" t="str">
        <f t="shared" si="1"/>
        <v>43962Краснодар</v>
      </c>
      <c r="D186" s="22">
        <v>19.0</v>
      </c>
      <c r="E186" s="22">
        <v>1527.0</v>
      </c>
      <c r="F186" s="22">
        <v>1389.0</v>
      </c>
    </row>
    <row r="187" ht="14.25" customHeight="1">
      <c r="A187" s="21">
        <v>43962.0</v>
      </c>
      <c r="B187" s="22" t="s">
        <v>22</v>
      </c>
      <c r="C187" s="23" t="str">
        <f t="shared" si="1"/>
        <v>43962Москва Восток</v>
      </c>
      <c r="D187" s="22">
        <v>54.0</v>
      </c>
      <c r="E187" s="22">
        <v>10570.0</v>
      </c>
      <c r="F187" s="22">
        <v>9926.0</v>
      </c>
    </row>
    <row r="188" ht="14.25" customHeight="1">
      <c r="A188" s="21">
        <v>43962.0</v>
      </c>
      <c r="B188" s="22" t="s">
        <v>21</v>
      </c>
      <c r="C188" s="23" t="str">
        <f t="shared" si="1"/>
        <v>43962Москва Запад</v>
      </c>
      <c r="D188" s="22">
        <v>60.0</v>
      </c>
      <c r="E188" s="22">
        <v>11100.0</v>
      </c>
      <c r="F188" s="22">
        <v>10407.0</v>
      </c>
    </row>
    <row r="189" ht="14.25" customHeight="1">
      <c r="A189" s="21">
        <v>43962.0</v>
      </c>
      <c r="B189" s="22" t="s">
        <v>13</v>
      </c>
      <c r="C189" s="23" t="str">
        <f t="shared" si="1"/>
        <v>43962Нижний Новгород</v>
      </c>
      <c r="D189" s="22">
        <v>19.0</v>
      </c>
      <c r="E189" s="22">
        <v>2530.0</v>
      </c>
      <c r="F189" s="22">
        <v>2270.0</v>
      </c>
    </row>
    <row r="190" ht="14.25" customHeight="1">
      <c r="A190" s="21">
        <v>43962.0</v>
      </c>
      <c r="B190" s="22" t="s">
        <v>23</v>
      </c>
      <c r="C190" s="23" t="str">
        <f t="shared" si="1"/>
        <v>43962Новосибирск</v>
      </c>
      <c r="D190" s="22">
        <v>15.0</v>
      </c>
      <c r="E190" s="22">
        <v>654.0</v>
      </c>
      <c r="F190" s="22">
        <v>564.0</v>
      </c>
    </row>
    <row r="191" ht="14.25" customHeight="1">
      <c r="A191" s="21">
        <v>43962.0</v>
      </c>
      <c r="B191" s="22" t="s">
        <v>18</v>
      </c>
      <c r="C191" s="23" t="str">
        <f t="shared" si="1"/>
        <v>43962Пермь</v>
      </c>
      <c r="D191" s="22">
        <v>15.0</v>
      </c>
      <c r="E191" s="22">
        <v>812.0</v>
      </c>
      <c r="F191" s="22">
        <v>714.0</v>
      </c>
    </row>
    <row r="192" ht="14.25" customHeight="1">
      <c r="A192" s="21">
        <v>43962.0</v>
      </c>
      <c r="B192" s="22" t="s">
        <v>19</v>
      </c>
      <c r="C192" s="23" t="str">
        <f t="shared" si="1"/>
        <v>43962Ростов-на-Дону</v>
      </c>
      <c r="D192" s="22">
        <v>15.0</v>
      </c>
      <c r="E192" s="22">
        <v>684.0</v>
      </c>
      <c r="F192" s="22">
        <v>585.0</v>
      </c>
    </row>
    <row r="193" ht="14.25" customHeight="1">
      <c r="A193" s="21">
        <v>43962.0</v>
      </c>
      <c r="B193" s="22" t="s">
        <v>15</v>
      </c>
      <c r="C193" s="23" t="str">
        <f t="shared" si="1"/>
        <v>43962Санкт-Петербург Север</v>
      </c>
      <c r="D193" s="22">
        <v>125.0</v>
      </c>
      <c r="E193" s="22">
        <v>18066.0</v>
      </c>
      <c r="F193" s="22">
        <v>16883.0</v>
      </c>
    </row>
    <row r="194" ht="14.25" customHeight="1">
      <c r="A194" s="21">
        <v>43962.0</v>
      </c>
      <c r="B194" s="22" t="s">
        <v>14</v>
      </c>
      <c r="C194" s="23" t="str">
        <f t="shared" si="1"/>
        <v>43962Санкт-Петербург Юг</v>
      </c>
      <c r="D194" s="22">
        <v>129.0</v>
      </c>
      <c r="E194" s="22">
        <v>14043.0</v>
      </c>
      <c r="F194" s="22">
        <v>13167.0</v>
      </c>
    </row>
    <row r="195" ht="14.25" customHeight="1">
      <c r="A195" s="21">
        <v>43962.0</v>
      </c>
      <c r="B195" s="22" t="s">
        <v>12</v>
      </c>
      <c r="C195" s="23" t="str">
        <f t="shared" si="1"/>
        <v>43962Тольятти</v>
      </c>
      <c r="D195" s="22">
        <v>10.0</v>
      </c>
      <c r="E195" s="22">
        <v>494.0</v>
      </c>
      <c r="F195" s="22">
        <v>421.0</v>
      </c>
    </row>
    <row r="196" ht="14.25" customHeight="1">
      <c r="A196" s="21">
        <v>43963.0</v>
      </c>
      <c r="B196" s="22" t="s">
        <v>16</v>
      </c>
      <c r="C196" s="23" t="str">
        <f t="shared" si="1"/>
        <v>43963Волгоград</v>
      </c>
      <c r="D196" s="22">
        <v>36.0</v>
      </c>
      <c r="E196" s="22">
        <v>4418.0</v>
      </c>
      <c r="F196" s="22">
        <v>4088.0</v>
      </c>
    </row>
    <row r="197" ht="14.25" customHeight="1">
      <c r="A197" s="21">
        <v>43963.0</v>
      </c>
      <c r="B197" s="22" t="s">
        <v>11</v>
      </c>
      <c r="C197" s="23" t="str">
        <f t="shared" si="1"/>
        <v>43963Екатеринбург</v>
      </c>
      <c r="D197" s="22">
        <v>31.0</v>
      </c>
      <c r="E197" s="22">
        <v>4800.0</v>
      </c>
      <c r="F197" s="22">
        <v>4470.0</v>
      </c>
    </row>
    <row r="198" ht="14.25" customHeight="1">
      <c r="A198" s="21">
        <v>43963.0</v>
      </c>
      <c r="B198" s="22" t="s">
        <v>17</v>
      </c>
      <c r="C198" s="23" t="str">
        <f t="shared" si="1"/>
        <v>43963Казань</v>
      </c>
      <c r="D198" s="22">
        <v>21.0</v>
      </c>
      <c r="E198" s="22">
        <v>1926.0</v>
      </c>
      <c r="F198" s="22">
        <v>1745.0</v>
      </c>
    </row>
    <row r="199" ht="14.25" customHeight="1">
      <c r="A199" s="21">
        <v>43963.0</v>
      </c>
      <c r="B199" s="22" t="s">
        <v>10</v>
      </c>
      <c r="C199" s="23" t="str">
        <f t="shared" si="1"/>
        <v>43963Кемерово</v>
      </c>
      <c r="D199" s="22">
        <v>21.0</v>
      </c>
      <c r="E199" s="22">
        <v>1656.0</v>
      </c>
      <c r="F199" s="22">
        <v>1516.0</v>
      </c>
    </row>
    <row r="200" ht="14.25" customHeight="1">
      <c r="A200" s="21">
        <v>43963.0</v>
      </c>
      <c r="B200" s="22" t="s">
        <v>20</v>
      </c>
      <c r="C200" s="23" t="str">
        <f t="shared" si="1"/>
        <v>43963Краснодар</v>
      </c>
      <c r="D200" s="22">
        <v>19.0</v>
      </c>
      <c r="E200" s="22">
        <v>1598.0</v>
      </c>
      <c r="F200" s="22">
        <v>1454.0</v>
      </c>
    </row>
    <row r="201" ht="14.25" customHeight="1">
      <c r="A201" s="21">
        <v>43963.0</v>
      </c>
      <c r="B201" s="22" t="s">
        <v>22</v>
      </c>
      <c r="C201" s="23" t="str">
        <f t="shared" si="1"/>
        <v>43963Москва Восток</v>
      </c>
      <c r="D201" s="22">
        <v>54.0</v>
      </c>
      <c r="E201" s="22">
        <v>11614.0</v>
      </c>
      <c r="F201" s="22">
        <v>10862.0</v>
      </c>
    </row>
    <row r="202" ht="14.25" customHeight="1">
      <c r="A202" s="21">
        <v>43963.0</v>
      </c>
      <c r="B202" s="22" t="s">
        <v>21</v>
      </c>
      <c r="C202" s="23" t="str">
        <f t="shared" si="1"/>
        <v>43963Москва Запад</v>
      </c>
      <c r="D202" s="22">
        <v>60.0</v>
      </c>
      <c r="E202" s="22">
        <v>12000.0</v>
      </c>
      <c r="F202" s="22">
        <v>11194.0</v>
      </c>
    </row>
    <row r="203" ht="14.25" customHeight="1">
      <c r="A203" s="21">
        <v>43963.0</v>
      </c>
      <c r="B203" s="22" t="s">
        <v>13</v>
      </c>
      <c r="C203" s="23" t="str">
        <f t="shared" si="1"/>
        <v>43963Нижний Новгород</v>
      </c>
      <c r="D203" s="22">
        <v>19.0</v>
      </c>
      <c r="E203" s="22">
        <v>1649.0</v>
      </c>
      <c r="F203" s="22">
        <v>1460.0</v>
      </c>
    </row>
    <row r="204" ht="14.25" customHeight="1">
      <c r="A204" s="21">
        <v>43963.0</v>
      </c>
      <c r="B204" s="22" t="s">
        <v>23</v>
      </c>
      <c r="C204" s="23" t="str">
        <f t="shared" si="1"/>
        <v>43963Новосибирск</v>
      </c>
      <c r="D204" s="22">
        <v>15.0</v>
      </c>
      <c r="E204" s="22">
        <v>750.0</v>
      </c>
      <c r="F204" s="22">
        <v>659.0</v>
      </c>
    </row>
    <row r="205" ht="14.25" customHeight="1">
      <c r="A205" s="21">
        <v>43963.0</v>
      </c>
      <c r="B205" s="22" t="s">
        <v>18</v>
      </c>
      <c r="C205" s="23" t="str">
        <f t="shared" si="1"/>
        <v>43963Пермь</v>
      </c>
      <c r="D205" s="22">
        <v>15.0</v>
      </c>
      <c r="E205" s="22">
        <v>845.0</v>
      </c>
      <c r="F205" s="22">
        <v>743.0</v>
      </c>
    </row>
    <row r="206" ht="14.25" customHeight="1">
      <c r="A206" s="21">
        <v>43963.0</v>
      </c>
      <c r="B206" s="22" t="s">
        <v>19</v>
      </c>
      <c r="C206" s="23" t="str">
        <f t="shared" si="1"/>
        <v>43963Ростов-на-Дону</v>
      </c>
      <c r="D206" s="22">
        <v>15.0</v>
      </c>
      <c r="E206" s="22">
        <v>624.0</v>
      </c>
      <c r="F206" s="22">
        <v>538.0</v>
      </c>
    </row>
    <row r="207" ht="14.25" customHeight="1">
      <c r="A207" s="21">
        <v>43963.0</v>
      </c>
      <c r="B207" s="22" t="s">
        <v>15</v>
      </c>
      <c r="C207" s="23" t="str">
        <f t="shared" si="1"/>
        <v>43963Санкт-Петербург Север</v>
      </c>
      <c r="D207" s="22">
        <v>125.0</v>
      </c>
      <c r="E207" s="22">
        <v>21106.0</v>
      </c>
      <c r="F207" s="22">
        <v>19651.0</v>
      </c>
    </row>
    <row r="208" ht="14.25" customHeight="1">
      <c r="A208" s="21">
        <v>43963.0</v>
      </c>
      <c r="B208" s="22" t="s">
        <v>14</v>
      </c>
      <c r="C208" s="23" t="str">
        <f t="shared" si="1"/>
        <v>43963Санкт-Петербург Юг</v>
      </c>
      <c r="D208" s="22">
        <v>129.0</v>
      </c>
      <c r="E208" s="22">
        <v>16387.0</v>
      </c>
      <c r="F208" s="22">
        <v>15322.0</v>
      </c>
    </row>
    <row r="209" ht="14.25" customHeight="1">
      <c r="A209" s="21">
        <v>43963.0</v>
      </c>
      <c r="B209" s="22" t="s">
        <v>12</v>
      </c>
      <c r="C209" s="23" t="str">
        <f t="shared" si="1"/>
        <v>43963Тольятти</v>
      </c>
      <c r="D209" s="22">
        <v>10.0</v>
      </c>
      <c r="E209" s="22">
        <v>526.0</v>
      </c>
      <c r="F209" s="22">
        <v>448.0</v>
      </c>
    </row>
    <row r="210" ht="14.25" customHeight="1">
      <c r="A210" s="21">
        <v>43964.0</v>
      </c>
      <c r="B210" s="22" t="s">
        <v>16</v>
      </c>
      <c r="C210" s="23" t="str">
        <f t="shared" si="1"/>
        <v>43964Волгоград</v>
      </c>
      <c r="D210" s="22">
        <v>36.0</v>
      </c>
      <c r="E210" s="22">
        <v>4967.0</v>
      </c>
      <c r="F210" s="22">
        <v>4583.0</v>
      </c>
    </row>
    <row r="211" ht="14.25" customHeight="1">
      <c r="A211" s="21">
        <v>43964.0</v>
      </c>
      <c r="B211" s="22" t="s">
        <v>11</v>
      </c>
      <c r="C211" s="23" t="str">
        <f t="shared" si="1"/>
        <v>43964Екатеринбург</v>
      </c>
      <c r="D211" s="22">
        <v>31.0</v>
      </c>
      <c r="E211" s="22">
        <v>5251.0</v>
      </c>
      <c r="F211" s="22">
        <v>4853.0</v>
      </c>
    </row>
    <row r="212" ht="14.25" customHeight="1">
      <c r="A212" s="21">
        <v>43964.0</v>
      </c>
      <c r="B212" s="22" t="s">
        <v>17</v>
      </c>
      <c r="C212" s="23" t="str">
        <f t="shared" si="1"/>
        <v>43964Казань</v>
      </c>
      <c r="D212" s="22">
        <v>21.0</v>
      </c>
      <c r="E212" s="22">
        <v>2061.0</v>
      </c>
      <c r="F212" s="22">
        <v>1876.0</v>
      </c>
    </row>
    <row r="213" ht="14.25" customHeight="1">
      <c r="A213" s="21">
        <v>43964.0</v>
      </c>
      <c r="B213" s="22" t="s">
        <v>10</v>
      </c>
      <c r="C213" s="23" t="str">
        <f t="shared" si="1"/>
        <v>43964Кемерово</v>
      </c>
      <c r="D213" s="22">
        <v>21.0</v>
      </c>
      <c r="E213" s="22">
        <v>1698.0</v>
      </c>
      <c r="F213" s="22">
        <v>1554.0</v>
      </c>
    </row>
    <row r="214" ht="14.25" customHeight="1">
      <c r="A214" s="21">
        <v>43964.0</v>
      </c>
      <c r="B214" s="22" t="s">
        <v>20</v>
      </c>
      <c r="C214" s="23" t="str">
        <f t="shared" si="1"/>
        <v>43964Краснодар</v>
      </c>
      <c r="D214" s="22">
        <v>19.0</v>
      </c>
      <c r="E214" s="22">
        <v>1605.0</v>
      </c>
      <c r="F214" s="22">
        <v>1447.0</v>
      </c>
    </row>
    <row r="215" ht="14.25" customHeight="1">
      <c r="A215" s="21">
        <v>43964.0</v>
      </c>
      <c r="B215" s="22" t="s">
        <v>22</v>
      </c>
      <c r="C215" s="23" t="str">
        <f t="shared" si="1"/>
        <v>43964Москва Восток</v>
      </c>
      <c r="D215" s="22">
        <v>54.0</v>
      </c>
      <c r="E215" s="22">
        <v>11522.0</v>
      </c>
      <c r="F215" s="22">
        <v>10803.0</v>
      </c>
    </row>
    <row r="216" ht="14.25" customHeight="1">
      <c r="A216" s="21">
        <v>43964.0</v>
      </c>
      <c r="B216" s="22" t="s">
        <v>21</v>
      </c>
      <c r="C216" s="23" t="str">
        <f t="shared" si="1"/>
        <v>43964Москва Запад</v>
      </c>
      <c r="D216" s="22">
        <v>60.0</v>
      </c>
      <c r="E216" s="22">
        <v>12007.0</v>
      </c>
      <c r="F216" s="22">
        <v>11245.0</v>
      </c>
    </row>
    <row r="217" ht="14.25" customHeight="1">
      <c r="A217" s="21">
        <v>43964.0</v>
      </c>
      <c r="B217" s="22" t="s">
        <v>13</v>
      </c>
      <c r="C217" s="23" t="str">
        <f t="shared" si="1"/>
        <v>43964Нижний Новгород</v>
      </c>
      <c r="D217" s="22">
        <v>19.0</v>
      </c>
      <c r="E217" s="22">
        <v>1625.0</v>
      </c>
      <c r="F217" s="22">
        <v>1444.0</v>
      </c>
    </row>
    <row r="218" ht="14.25" customHeight="1">
      <c r="A218" s="21">
        <v>43964.0</v>
      </c>
      <c r="B218" s="22" t="s">
        <v>23</v>
      </c>
      <c r="C218" s="23" t="str">
        <f t="shared" si="1"/>
        <v>43964Новосибирск</v>
      </c>
      <c r="D218" s="22">
        <v>15.0</v>
      </c>
      <c r="E218" s="22">
        <v>854.0</v>
      </c>
      <c r="F218" s="22">
        <v>756.0</v>
      </c>
    </row>
    <row r="219" ht="14.25" customHeight="1">
      <c r="A219" s="21">
        <v>43964.0</v>
      </c>
      <c r="B219" s="22" t="s">
        <v>18</v>
      </c>
      <c r="C219" s="23" t="str">
        <f t="shared" si="1"/>
        <v>43964Пермь</v>
      </c>
      <c r="D219" s="22">
        <v>15.0</v>
      </c>
      <c r="E219" s="22">
        <v>898.0</v>
      </c>
      <c r="F219" s="22">
        <v>795.0</v>
      </c>
    </row>
    <row r="220" ht="14.25" customHeight="1">
      <c r="A220" s="21">
        <v>43964.0</v>
      </c>
      <c r="B220" s="22" t="s">
        <v>19</v>
      </c>
      <c r="C220" s="23" t="str">
        <f t="shared" si="1"/>
        <v>43964Ростов-на-Дону</v>
      </c>
      <c r="D220" s="22">
        <v>15.0</v>
      </c>
      <c r="E220" s="22">
        <v>599.0</v>
      </c>
      <c r="F220" s="22">
        <v>515.0</v>
      </c>
    </row>
    <row r="221" ht="14.25" customHeight="1">
      <c r="A221" s="21">
        <v>43964.0</v>
      </c>
      <c r="B221" s="22" t="s">
        <v>15</v>
      </c>
      <c r="C221" s="23" t="str">
        <f t="shared" si="1"/>
        <v>43964Санкт-Петербург Север</v>
      </c>
      <c r="D221" s="22">
        <v>125.0</v>
      </c>
      <c r="E221" s="22">
        <v>19965.0</v>
      </c>
      <c r="F221" s="22">
        <v>18573.0</v>
      </c>
    </row>
    <row r="222" ht="14.25" customHeight="1">
      <c r="A222" s="21">
        <v>43964.0</v>
      </c>
      <c r="B222" s="22" t="s">
        <v>14</v>
      </c>
      <c r="C222" s="23" t="str">
        <f t="shared" si="1"/>
        <v>43964Санкт-Петербург Юг</v>
      </c>
      <c r="D222" s="22">
        <v>129.0</v>
      </c>
      <c r="E222" s="22">
        <v>15304.0</v>
      </c>
      <c r="F222" s="22">
        <v>14315.0</v>
      </c>
    </row>
    <row r="223" ht="14.25" customHeight="1">
      <c r="A223" s="21">
        <v>43964.0</v>
      </c>
      <c r="B223" s="22" t="s">
        <v>12</v>
      </c>
      <c r="C223" s="23" t="str">
        <f t="shared" si="1"/>
        <v>43964Тольятти</v>
      </c>
      <c r="D223" s="22">
        <v>10.0</v>
      </c>
      <c r="E223" s="22">
        <v>612.0</v>
      </c>
      <c r="F223" s="22">
        <v>530.0</v>
      </c>
    </row>
    <row r="224" ht="14.25" customHeight="1">
      <c r="A224" s="21">
        <v>43965.0</v>
      </c>
      <c r="B224" s="22" t="s">
        <v>16</v>
      </c>
      <c r="C224" s="23" t="str">
        <f t="shared" si="1"/>
        <v>43965Волгоград</v>
      </c>
      <c r="D224" s="22">
        <v>36.0</v>
      </c>
      <c r="E224" s="22">
        <v>4285.0</v>
      </c>
      <c r="F224" s="22">
        <v>3950.0</v>
      </c>
    </row>
    <row r="225" ht="14.25" customHeight="1">
      <c r="A225" s="21">
        <v>43965.0</v>
      </c>
      <c r="B225" s="22" t="s">
        <v>11</v>
      </c>
      <c r="C225" s="23" t="str">
        <f t="shared" si="1"/>
        <v>43965Екатеринбург</v>
      </c>
      <c r="D225" s="22">
        <v>31.0</v>
      </c>
      <c r="E225" s="22">
        <v>4695.0</v>
      </c>
      <c r="F225" s="22">
        <v>4372.0</v>
      </c>
    </row>
    <row r="226" ht="14.25" customHeight="1">
      <c r="A226" s="21">
        <v>43965.0</v>
      </c>
      <c r="B226" s="22" t="s">
        <v>17</v>
      </c>
      <c r="C226" s="23" t="str">
        <f t="shared" si="1"/>
        <v>43965Казань</v>
      </c>
      <c r="D226" s="22">
        <v>21.0</v>
      </c>
      <c r="E226" s="22">
        <v>1993.0</v>
      </c>
      <c r="F226" s="22">
        <v>1796.0</v>
      </c>
    </row>
    <row r="227" ht="14.25" customHeight="1">
      <c r="A227" s="21">
        <v>43965.0</v>
      </c>
      <c r="B227" s="22" t="s">
        <v>10</v>
      </c>
      <c r="C227" s="23" t="str">
        <f t="shared" si="1"/>
        <v>43965Кемерово</v>
      </c>
      <c r="D227" s="22">
        <v>21.0</v>
      </c>
      <c r="E227" s="22">
        <v>1706.0</v>
      </c>
      <c r="F227" s="22">
        <v>1548.0</v>
      </c>
    </row>
    <row r="228" ht="14.25" customHeight="1">
      <c r="A228" s="21">
        <v>43965.0</v>
      </c>
      <c r="B228" s="22" t="s">
        <v>20</v>
      </c>
      <c r="C228" s="23" t="str">
        <f t="shared" si="1"/>
        <v>43965Краснодар</v>
      </c>
      <c r="D228" s="22">
        <v>19.0</v>
      </c>
      <c r="E228" s="22">
        <v>1635.0</v>
      </c>
      <c r="F228" s="22">
        <v>1487.0</v>
      </c>
    </row>
    <row r="229" ht="14.25" customHeight="1">
      <c r="A229" s="21">
        <v>43965.0</v>
      </c>
      <c r="B229" s="22" t="s">
        <v>22</v>
      </c>
      <c r="C229" s="23" t="str">
        <f t="shared" si="1"/>
        <v>43965Москва Восток</v>
      </c>
      <c r="D229" s="22">
        <v>54.0</v>
      </c>
      <c r="E229" s="22">
        <v>11194.0</v>
      </c>
      <c r="F229" s="22">
        <v>10554.0</v>
      </c>
    </row>
    <row r="230" ht="14.25" customHeight="1">
      <c r="A230" s="21">
        <v>43965.0</v>
      </c>
      <c r="B230" s="22" t="s">
        <v>21</v>
      </c>
      <c r="C230" s="23" t="str">
        <f t="shared" si="1"/>
        <v>43965Москва Запад</v>
      </c>
      <c r="D230" s="22">
        <v>60.0</v>
      </c>
      <c r="E230" s="22">
        <v>11935.0</v>
      </c>
      <c r="F230" s="22">
        <v>11178.0</v>
      </c>
    </row>
    <row r="231" ht="14.25" customHeight="1">
      <c r="A231" s="21">
        <v>43965.0</v>
      </c>
      <c r="B231" s="22" t="s">
        <v>13</v>
      </c>
      <c r="C231" s="23" t="str">
        <f t="shared" si="1"/>
        <v>43965Нижний Новгород</v>
      </c>
      <c r="D231" s="22">
        <v>19.0</v>
      </c>
      <c r="E231" s="22">
        <v>1675.0</v>
      </c>
      <c r="F231" s="22">
        <v>1475.0</v>
      </c>
    </row>
    <row r="232" ht="14.25" customHeight="1">
      <c r="A232" s="21">
        <v>43965.0</v>
      </c>
      <c r="B232" s="22" t="s">
        <v>23</v>
      </c>
      <c r="C232" s="23" t="str">
        <f t="shared" si="1"/>
        <v>43965Новосибирск</v>
      </c>
      <c r="D232" s="22">
        <v>16.0</v>
      </c>
      <c r="E232" s="22">
        <v>834.0</v>
      </c>
      <c r="F232" s="22">
        <v>735.0</v>
      </c>
    </row>
    <row r="233" ht="14.25" customHeight="1">
      <c r="A233" s="21">
        <v>43965.0</v>
      </c>
      <c r="B233" s="22" t="s">
        <v>18</v>
      </c>
      <c r="C233" s="23" t="str">
        <f t="shared" si="1"/>
        <v>43965Пермь</v>
      </c>
      <c r="D233" s="22">
        <v>15.0</v>
      </c>
      <c r="E233" s="22">
        <v>890.0</v>
      </c>
      <c r="F233" s="22">
        <v>777.0</v>
      </c>
    </row>
    <row r="234" ht="14.25" customHeight="1">
      <c r="A234" s="21">
        <v>43965.0</v>
      </c>
      <c r="B234" s="22" t="s">
        <v>19</v>
      </c>
      <c r="C234" s="23" t="str">
        <f t="shared" si="1"/>
        <v>43965Ростов-на-Дону</v>
      </c>
      <c r="D234" s="22">
        <v>15.0</v>
      </c>
      <c r="E234" s="22">
        <v>638.0</v>
      </c>
      <c r="F234" s="22">
        <v>548.0</v>
      </c>
    </row>
    <row r="235" ht="14.25" customHeight="1">
      <c r="A235" s="21">
        <v>43965.0</v>
      </c>
      <c r="B235" s="22" t="s">
        <v>15</v>
      </c>
      <c r="C235" s="23" t="str">
        <f t="shared" si="1"/>
        <v>43965Санкт-Петербург Север</v>
      </c>
      <c r="D235" s="22">
        <v>125.0</v>
      </c>
      <c r="E235" s="22">
        <v>20247.0</v>
      </c>
      <c r="F235" s="22">
        <v>18812.0</v>
      </c>
    </row>
    <row r="236" ht="14.25" customHeight="1">
      <c r="A236" s="21">
        <v>43965.0</v>
      </c>
      <c r="B236" s="22" t="s">
        <v>14</v>
      </c>
      <c r="C236" s="23" t="str">
        <f t="shared" si="1"/>
        <v>43965Санкт-Петербург Юг</v>
      </c>
      <c r="D236" s="22">
        <v>129.0</v>
      </c>
      <c r="E236" s="22">
        <v>15804.0</v>
      </c>
      <c r="F236" s="22">
        <v>14738.0</v>
      </c>
    </row>
    <row r="237" ht="14.25" customHeight="1">
      <c r="A237" s="21">
        <v>43965.0</v>
      </c>
      <c r="B237" s="22" t="s">
        <v>12</v>
      </c>
      <c r="C237" s="23" t="str">
        <f t="shared" si="1"/>
        <v>43965Тольятти</v>
      </c>
      <c r="D237" s="22">
        <v>10.0</v>
      </c>
      <c r="E237" s="22">
        <v>627.0</v>
      </c>
      <c r="F237" s="22">
        <v>545.0</v>
      </c>
    </row>
    <row r="238" ht="14.25" customHeight="1">
      <c r="A238" s="21">
        <v>43966.0</v>
      </c>
      <c r="B238" s="22" t="s">
        <v>16</v>
      </c>
      <c r="C238" s="23" t="str">
        <f t="shared" si="1"/>
        <v>43966Волгоград</v>
      </c>
      <c r="D238" s="22">
        <v>36.0</v>
      </c>
      <c r="E238" s="22">
        <v>4862.0</v>
      </c>
      <c r="F238" s="22">
        <v>4476.0</v>
      </c>
    </row>
    <row r="239" ht="14.25" customHeight="1">
      <c r="A239" s="21">
        <v>43966.0</v>
      </c>
      <c r="B239" s="22" t="s">
        <v>11</v>
      </c>
      <c r="C239" s="23" t="str">
        <f t="shared" si="1"/>
        <v>43966Екатеринбург</v>
      </c>
      <c r="D239" s="22">
        <v>31.0</v>
      </c>
      <c r="E239" s="22">
        <v>5184.0</v>
      </c>
      <c r="F239" s="22">
        <v>4778.0</v>
      </c>
    </row>
    <row r="240" ht="14.25" customHeight="1">
      <c r="A240" s="21">
        <v>43966.0</v>
      </c>
      <c r="B240" s="22" t="s">
        <v>17</v>
      </c>
      <c r="C240" s="23" t="str">
        <f t="shared" si="1"/>
        <v>43966Казань</v>
      </c>
      <c r="D240" s="22">
        <v>21.0</v>
      </c>
      <c r="E240" s="22">
        <v>2255.0</v>
      </c>
      <c r="F240" s="22">
        <v>2045.0</v>
      </c>
    </row>
    <row r="241" ht="14.25" customHeight="1">
      <c r="A241" s="21">
        <v>43966.0</v>
      </c>
      <c r="B241" s="22" t="s">
        <v>10</v>
      </c>
      <c r="C241" s="23" t="str">
        <f t="shared" si="1"/>
        <v>43966Кемерово</v>
      </c>
      <c r="D241" s="22">
        <v>21.0</v>
      </c>
      <c r="E241" s="22">
        <v>1926.0</v>
      </c>
      <c r="F241" s="22">
        <v>1742.0</v>
      </c>
    </row>
    <row r="242" ht="14.25" customHeight="1">
      <c r="A242" s="21">
        <v>43966.0</v>
      </c>
      <c r="B242" s="22" t="s">
        <v>20</v>
      </c>
      <c r="C242" s="23" t="str">
        <f t="shared" si="1"/>
        <v>43966Краснодар</v>
      </c>
      <c r="D242" s="22">
        <v>19.0</v>
      </c>
      <c r="E242" s="22">
        <v>1780.0</v>
      </c>
      <c r="F242" s="22">
        <v>1615.0</v>
      </c>
    </row>
    <row r="243" ht="14.25" customHeight="1">
      <c r="A243" s="21">
        <v>43966.0</v>
      </c>
      <c r="B243" s="22" t="s">
        <v>22</v>
      </c>
      <c r="C243" s="23" t="str">
        <f t="shared" si="1"/>
        <v>43966Москва Восток</v>
      </c>
      <c r="D243" s="22">
        <v>54.0</v>
      </c>
      <c r="E243" s="22">
        <v>12791.0</v>
      </c>
      <c r="F243" s="22">
        <v>11950.0</v>
      </c>
    </row>
    <row r="244" ht="14.25" customHeight="1">
      <c r="A244" s="21">
        <v>43966.0</v>
      </c>
      <c r="B244" s="22" t="s">
        <v>21</v>
      </c>
      <c r="C244" s="23" t="str">
        <f t="shared" si="1"/>
        <v>43966Москва Запад</v>
      </c>
      <c r="D244" s="22">
        <v>60.0</v>
      </c>
      <c r="E244" s="22">
        <v>13544.0</v>
      </c>
      <c r="F244" s="22">
        <v>12643.0</v>
      </c>
    </row>
    <row r="245" ht="14.25" customHeight="1">
      <c r="A245" s="21">
        <v>43966.0</v>
      </c>
      <c r="B245" s="22" t="s">
        <v>13</v>
      </c>
      <c r="C245" s="23" t="str">
        <f t="shared" si="1"/>
        <v>43966Нижний Новгород</v>
      </c>
      <c r="D245" s="22">
        <v>19.0</v>
      </c>
      <c r="E245" s="22">
        <v>1940.0</v>
      </c>
      <c r="F245" s="22">
        <v>1715.0</v>
      </c>
    </row>
    <row r="246" ht="14.25" customHeight="1">
      <c r="A246" s="21">
        <v>43966.0</v>
      </c>
      <c r="B246" s="22" t="s">
        <v>23</v>
      </c>
      <c r="C246" s="23" t="str">
        <f t="shared" si="1"/>
        <v>43966Новосибирск</v>
      </c>
      <c r="D246" s="22">
        <v>16.0</v>
      </c>
      <c r="E246" s="22">
        <v>817.0</v>
      </c>
      <c r="F246" s="22">
        <v>718.0</v>
      </c>
    </row>
    <row r="247" ht="14.25" customHeight="1">
      <c r="A247" s="21">
        <v>43966.0</v>
      </c>
      <c r="B247" s="22" t="s">
        <v>18</v>
      </c>
      <c r="C247" s="23" t="str">
        <f t="shared" si="1"/>
        <v>43966Пермь</v>
      </c>
      <c r="D247" s="22">
        <v>15.0</v>
      </c>
      <c r="E247" s="22">
        <v>980.0</v>
      </c>
      <c r="F247" s="22">
        <v>867.0</v>
      </c>
    </row>
    <row r="248" ht="14.25" customHeight="1">
      <c r="A248" s="21">
        <v>43966.0</v>
      </c>
      <c r="B248" s="22" t="s">
        <v>19</v>
      </c>
      <c r="C248" s="23" t="str">
        <f t="shared" si="1"/>
        <v>43966Ростов-на-Дону</v>
      </c>
      <c r="D248" s="22">
        <v>15.0</v>
      </c>
      <c r="E248" s="22">
        <v>688.0</v>
      </c>
      <c r="F248" s="22">
        <v>598.0</v>
      </c>
    </row>
    <row r="249" ht="14.25" customHeight="1">
      <c r="A249" s="21">
        <v>43966.0</v>
      </c>
      <c r="B249" s="22" t="s">
        <v>15</v>
      </c>
      <c r="C249" s="23" t="str">
        <f t="shared" si="1"/>
        <v>43966Санкт-Петербург Север</v>
      </c>
      <c r="D249" s="22">
        <v>125.0</v>
      </c>
      <c r="E249" s="22">
        <v>21862.0</v>
      </c>
      <c r="F249" s="22">
        <v>20235.0</v>
      </c>
    </row>
    <row r="250" ht="14.25" customHeight="1">
      <c r="A250" s="21">
        <v>43966.0</v>
      </c>
      <c r="B250" s="22" t="s">
        <v>14</v>
      </c>
      <c r="C250" s="23" t="str">
        <f t="shared" si="1"/>
        <v>43966Санкт-Петербург Юг</v>
      </c>
      <c r="D250" s="22">
        <v>129.0</v>
      </c>
      <c r="E250" s="22">
        <v>17808.0</v>
      </c>
      <c r="F250" s="22">
        <v>16486.0</v>
      </c>
    </row>
    <row r="251" ht="14.25" customHeight="1">
      <c r="A251" s="21">
        <v>43966.0</v>
      </c>
      <c r="B251" s="22" t="s">
        <v>12</v>
      </c>
      <c r="C251" s="23" t="str">
        <f t="shared" si="1"/>
        <v>43966Тольятти</v>
      </c>
      <c r="D251" s="22">
        <v>10.0</v>
      </c>
      <c r="E251" s="22">
        <v>743.0</v>
      </c>
      <c r="F251" s="22">
        <v>652.0</v>
      </c>
    </row>
    <row r="252" ht="14.25" customHeight="1">
      <c r="A252" s="21">
        <v>43967.0</v>
      </c>
      <c r="B252" s="22" t="s">
        <v>16</v>
      </c>
      <c r="C252" s="23" t="str">
        <f t="shared" si="1"/>
        <v>43967Волгоград</v>
      </c>
      <c r="D252" s="22">
        <v>36.0</v>
      </c>
      <c r="E252" s="22">
        <v>5286.0</v>
      </c>
      <c r="F252" s="22">
        <v>4867.0</v>
      </c>
    </row>
    <row r="253" ht="14.25" customHeight="1">
      <c r="A253" s="21">
        <v>43967.0</v>
      </c>
      <c r="B253" s="22" t="s">
        <v>11</v>
      </c>
      <c r="C253" s="23" t="str">
        <f t="shared" si="1"/>
        <v>43967Екатеринбург</v>
      </c>
      <c r="D253" s="22">
        <v>31.0</v>
      </c>
      <c r="E253" s="22">
        <v>5593.0</v>
      </c>
      <c r="F253" s="22">
        <v>5177.0</v>
      </c>
    </row>
    <row r="254" ht="14.25" customHeight="1">
      <c r="A254" s="21">
        <v>43967.0</v>
      </c>
      <c r="B254" s="22" t="s">
        <v>17</v>
      </c>
      <c r="C254" s="23" t="str">
        <f t="shared" si="1"/>
        <v>43967Казань</v>
      </c>
      <c r="D254" s="22">
        <v>21.0</v>
      </c>
      <c r="E254" s="22">
        <v>2427.0</v>
      </c>
      <c r="F254" s="22">
        <v>2213.0</v>
      </c>
    </row>
    <row r="255" ht="14.25" customHeight="1">
      <c r="A255" s="21">
        <v>43967.0</v>
      </c>
      <c r="B255" s="22" t="s">
        <v>10</v>
      </c>
      <c r="C255" s="23" t="str">
        <f t="shared" si="1"/>
        <v>43967Кемерово</v>
      </c>
      <c r="D255" s="22">
        <v>21.0</v>
      </c>
      <c r="E255" s="22">
        <v>2145.0</v>
      </c>
      <c r="F255" s="22">
        <v>1947.0</v>
      </c>
    </row>
    <row r="256" ht="14.25" customHeight="1">
      <c r="A256" s="21">
        <v>43967.0</v>
      </c>
      <c r="B256" s="22" t="s">
        <v>20</v>
      </c>
      <c r="C256" s="23" t="str">
        <f t="shared" si="1"/>
        <v>43967Краснодар</v>
      </c>
      <c r="D256" s="22">
        <v>19.0</v>
      </c>
      <c r="E256" s="22">
        <v>2039.0</v>
      </c>
      <c r="F256" s="22">
        <v>1868.0</v>
      </c>
    </row>
    <row r="257" ht="14.25" customHeight="1">
      <c r="A257" s="21">
        <v>43967.0</v>
      </c>
      <c r="B257" s="22" t="s">
        <v>22</v>
      </c>
      <c r="C257" s="23" t="str">
        <f t="shared" si="1"/>
        <v>43967Москва Восток</v>
      </c>
      <c r="D257" s="22">
        <v>54.0</v>
      </c>
      <c r="E257" s="22">
        <v>13170.0</v>
      </c>
      <c r="F257" s="22">
        <v>12299.0</v>
      </c>
    </row>
    <row r="258" ht="14.25" customHeight="1">
      <c r="A258" s="21">
        <v>43967.0</v>
      </c>
      <c r="B258" s="22" t="s">
        <v>21</v>
      </c>
      <c r="C258" s="23" t="str">
        <f t="shared" si="1"/>
        <v>43967Москва Запад</v>
      </c>
      <c r="D258" s="22">
        <v>60.0</v>
      </c>
      <c r="E258" s="22">
        <v>14049.0</v>
      </c>
      <c r="F258" s="22">
        <v>13118.0</v>
      </c>
    </row>
    <row r="259" ht="14.25" customHeight="1">
      <c r="A259" s="21">
        <v>43967.0</v>
      </c>
      <c r="B259" s="22" t="s">
        <v>13</v>
      </c>
      <c r="C259" s="23" t="str">
        <f t="shared" si="1"/>
        <v>43967Нижний Новгород</v>
      </c>
      <c r="D259" s="22">
        <v>19.0</v>
      </c>
      <c r="E259" s="22">
        <v>2080.0</v>
      </c>
      <c r="F259" s="22">
        <v>1844.0</v>
      </c>
    </row>
    <row r="260" ht="14.25" customHeight="1">
      <c r="A260" s="21">
        <v>43967.0</v>
      </c>
      <c r="B260" s="22" t="s">
        <v>23</v>
      </c>
      <c r="C260" s="23" t="str">
        <f t="shared" si="1"/>
        <v>43967Новосибирск</v>
      </c>
      <c r="D260" s="22">
        <v>16.0</v>
      </c>
      <c r="E260" s="22">
        <v>920.0</v>
      </c>
      <c r="F260" s="22">
        <v>818.0</v>
      </c>
    </row>
    <row r="261" ht="14.25" customHeight="1">
      <c r="A261" s="21">
        <v>43967.0</v>
      </c>
      <c r="B261" s="22" t="s">
        <v>18</v>
      </c>
      <c r="C261" s="23" t="str">
        <f t="shared" si="1"/>
        <v>43967Пермь</v>
      </c>
      <c r="D261" s="22">
        <v>15.0</v>
      </c>
      <c r="E261" s="22">
        <v>1111.0</v>
      </c>
      <c r="F261" s="22">
        <v>992.0</v>
      </c>
    </row>
    <row r="262" ht="14.25" customHeight="1">
      <c r="A262" s="21">
        <v>43967.0</v>
      </c>
      <c r="B262" s="22" t="s">
        <v>19</v>
      </c>
      <c r="C262" s="23" t="str">
        <f t="shared" si="1"/>
        <v>43967Ростов-на-Дону</v>
      </c>
      <c r="D262" s="22">
        <v>15.0</v>
      </c>
      <c r="E262" s="22">
        <v>747.0</v>
      </c>
      <c r="F262" s="22">
        <v>647.0</v>
      </c>
    </row>
    <row r="263" ht="14.25" customHeight="1">
      <c r="A263" s="21">
        <v>43967.0</v>
      </c>
      <c r="B263" s="22" t="s">
        <v>15</v>
      </c>
      <c r="C263" s="23" t="str">
        <f t="shared" si="1"/>
        <v>43967Санкт-Петербург Север</v>
      </c>
      <c r="D263" s="22">
        <v>125.0</v>
      </c>
      <c r="E263" s="22">
        <v>22291.0</v>
      </c>
      <c r="F263" s="22">
        <v>20635.0</v>
      </c>
    </row>
    <row r="264" ht="14.25" customHeight="1">
      <c r="A264" s="21">
        <v>43967.0</v>
      </c>
      <c r="B264" s="22" t="s">
        <v>14</v>
      </c>
      <c r="C264" s="23" t="str">
        <f t="shared" si="1"/>
        <v>43967Санкт-Петербург Юг</v>
      </c>
      <c r="D264" s="22">
        <v>129.0</v>
      </c>
      <c r="E264" s="22">
        <v>17914.0</v>
      </c>
      <c r="F264" s="22">
        <v>16631.0</v>
      </c>
    </row>
    <row r="265" ht="14.25" customHeight="1">
      <c r="A265" s="21">
        <v>43967.0</v>
      </c>
      <c r="B265" s="22" t="s">
        <v>12</v>
      </c>
      <c r="C265" s="23" t="str">
        <f t="shared" si="1"/>
        <v>43967Тольятти</v>
      </c>
      <c r="D265" s="22">
        <v>10.0</v>
      </c>
      <c r="E265" s="22">
        <v>760.0</v>
      </c>
      <c r="F265" s="22">
        <v>672.0</v>
      </c>
    </row>
    <row r="266" ht="14.25" customHeight="1">
      <c r="A266" s="21">
        <v>43968.0</v>
      </c>
      <c r="B266" s="22" t="s">
        <v>16</v>
      </c>
      <c r="C266" s="23" t="str">
        <f t="shared" si="1"/>
        <v>43968Волгоград</v>
      </c>
      <c r="D266" s="22">
        <v>36.0</v>
      </c>
      <c r="E266" s="22">
        <v>4918.0</v>
      </c>
      <c r="F266" s="22">
        <v>4554.0</v>
      </c>
    </row>
    <row r="267" ht="14.25" customHeight="1">
      <c r="A267" s="21">
        <v>43968.0</v>
      </c>
      <c r="B267" s="22" t="s">
        <v>11</v>
      </c>
      <c r="C267" s="23" t="str">
        <f t="shared" si="1"/>
        <v>43968Екатеринбург</v>
      </c>
      <c r="D267" s="22">
        <v>31.0</v>
      </c>
      <c r="E267" s="22">
        <v>5206.0</v>
      </c>
      <c r="F267" s="22">
        <v>4843.0</v>
      </c>
    </row>
    <row r="268" ht="14.25" customHeight="1">
      <c r="A268" s="21">
        <v>43968.0</v>
      </c>
      <c r="B268" s="22" t="s">
        <v>17</v>
      </c>
      <c r="C268" s="23" t="str">
        <f t="shared" si="1"/>
        <v>43968Казань</v>
      </c>
      <c r="D268" s="22">
        <v>21.0</v>
      </c>
      <c r="E268" s="22">
        <v>2054.0</v>
      </c>
      <c r="F268" s="22">
        <v>1883.0</v>
      </c>
    </row>
    <row r="269" ht="14.25" customHeight="1">
      <c r="A269" s="21">
        <v>43968.0</v>
      </c>
      <c r="B269" s="22" t="s">
        <v>10</v>
      </c>
      <c r="C269" s="23" t="str">
        <f t="shared" si="1"/>
        <v>43968Кемерово</v>
      </c>
      <c r="D269" s="22">
        <v>21.0</v>
      </c>
      <c r="E269" s="22">
        <v>1874.0</v>
      </c>
      <c r="F269" s="22">
        <v>1705.0</v>
      </c>
    </row>
    <row r="270" ht="14.25" customHeight="1">
      <c r="A270" s="21">
        <v>43968.0</v>
      </c>
      <c r="B270" s="22" t="s">
        <v>20</v>
      </c>
      <c r="C270" s="23" t="str">
        <f t="shared" si="1"/>
        <v>43968Краснодар</v>
      </c>
      <c r="D270" s="22">
        <v>19.0</v>
      </c>
      <c r="E270" s="22">
        <v>1790.0</v>
      </c>
      <c r="F270" s="22">
        <v>1633.0</v>
      </c>
    </row>
    <row r="271" ht="14.25" customHeight="1">
      <c r="A271" s="21">
        <v>43968.0</v>
      </c>
      <c r="B271" s="22" t="s">
        <v>22</v>
      </c>
      <c r="C271" s="23" t="str">
        <f t="shared" si="1"/>
        <v>43968Москва Восток</v>
      </c>
      <c r="D271" s="22">
        <v>54.0</v>
      </c>
      <c r="E271" s="22">
        <v>11128.0</v>
      </c>
      <c r="F271" s="22">
        <v>10467.0</v>
      </c>
    </row>
    <row r="272" ht="14.25" customHeight="1">
      <c r="A272" s="21">
        <v>43968.0</v>
      </c>
      <c r="B272" s="22" t="s">
        <v>21</v>
      </c>
      <c r="C272" s="23" t="str">
        <f t="shared" si="1"/>
        <v>43968Москва Запад</v>
      </c>
      <c r="D272" s="22">
        <v>60.0</v>
      </c>
      <c r="E272" s="22">
        <v>11698.0</v>
      </c>
      <c r="F272" s="22">
        <v>10989.0</v>
      </c>
    </row>
    <row r="273" ht="14.25" customHeight="1">
      <c r="A273" s="21">
        <v>43968.0</v>
      </c>
      <c r="B273" s="22" t="s">
        <v>13</v>
      </c>
      <c r="C273" s="23" t="str">
        <f t="shared" si="1"/>
        <v>43968Нижний Новгород</v>
      </c>
      <c r="D273" s="22">
        <v>19.0</v>
      </c>
      <c r="E273" s="22">
        <v>1871.0</v>
      </c>
      <c r="F273" s="22">
        <v>1660.0</v>
      </c>
    </row>
    <row r="274" ht="14.25" customHeight="1">
      <c r="A274" s="21">
        <v>43968.0</v>
      </c>
      <c r="B274" s="22" t="s">
        <v>23</v>
      </c>
      <c r="C274" s="23" t="str">
        <f t="shared" si="1"/>
        <v>43968Новосибирск</v>
      </c>
      <c r="D274" s="22">
        <v>16.0</v>
      </c>
      <c r="E274" s="22">
        <v>859.0</v>
      </c>
      <c r="F274" s="22">
        <v>746.0</v>
      </c>
    </row>
    <row r="275" ht="14.25" customHeight="1">
      <c r="A275" s="21">
        <v>43968.0</v>
      </c>
      <c r="B275" s="22" t="s">
        <v>18</v>
      </c>
      <c r="C275" s="23" t="str">
        <f t="shared" si="1"/>
        <v>43968Пермь</v>
      </c>
      <c r="D275" s="22">
        <v>15.0</v>
      </c>
      <c r="E275" s="22">
        <v>971.0</v>
      </c>
      <c r="F275" s="22">
        <v>856.0</v>
      </c>
    </row>
    <row r="276" ht="14.25" customHeight="1">
      <c r="A276" s="21">
        <v>43968.0</v>
      </c>
      <c r="B276" s="22" t="s">
        <v>19</v>
      </c>
      <c r="C276" s="23" t="str">
        <f t="shared" si="1"/>
        <v>43968Ростов-на-Дону</v>
      </c>
      <c r="D276" s="22">
        <v>15.0</v>
      </c>
      <c r="E276" s="22">
        <v>692.0</v>
      </c>
      <c r="F276" s="22">
        <v>591.0</v>
      </c>
    </row>
    <row r="277" ht="14.25" customHeight="1">
      <c r="A277" s="21">
        <v>43968.0</v>
      </c>
      <c r="B277" s="22" t="s">
        <v>15</v>
      </c>
      <c r="C277" s="23" t="str">
        <f t="shared" si="1"/>
        <v>43968Санкт-Петербург Север</v>
      </c>
      <c r="D277" s="22">
        <v>125.0</v>
      </c>
      <c r="E277" s="22">
        <v>20079.0</v>
      </c>
      <c r="F277" s="22">
        <v>18721.0</v>
      </c>
    </row>
    <row r="278" ht="14.25" customHeight="1">
      <c r="A278" s="21">
        <v>43968.0</v>
      </c>
      <c r="B278" s="22" t="s">
        <v>14</v>
      </c>
      <c r="C278" s="23" t="str">
        <f t="shared" si="1"/>
        <v>43968Санкт-Петербург Юг</v>
      </c>
      <c r="D278" s="22">
        <v>129.0</v>
      </c>
      <c r="E278" s="22">
        <v>15744.0</v>
      </c>
      <c r="F278" s="22">
        <v>14685.0</v>
      </c>
    </row>
    <row r="279" ht="14.25" customHeight="1">
      <c r="A279" s="21">
        <v>43968.0</v>
      </c>
      <c r="B279" s="22" t="s">
        <v>12</v>
      </c>
      <c r="C279" s="23" t="str">
        <f t="shared" si="1"/>
        <v>43968Тольятти</v>
      </c>
      <c r="D279" s="22">
        <v>10.0</v>
      </c>
      <c r="E279" s="22">
        <v>591.0</v>
      </c>
      <c r="F279" s="22">
        <v>513.0</v>
      </c>
    </row>
    <row r="280" ht="14.25" customHeight="1">
      <c r="A280" s="21">
        <v>43969.0</v>
      </c>
      <c r="B280" s="22" t="s">
        <v>16</v>
      </c>
      <c r="C280" s="23" t="str">
        <f t="shared" si="1"/>
        <v>43969Волгоград</v>
      </c>
      <c r="D280" s="22">
        <v>36.0</v>
      </c>
      <c r="E280" s="22">
        <v>4885.0</v>
      </c>
      <c r="F280" s="22">
        <v>4502.0</v>
      </c>
    </row>
    <row r="281" ht="14.25" customHeight="1">
      <c r="A281" s="21">
        <v>43969.0</v>
      </c>
      <c r="B281" s="22" t="s">
        <v>11</v>
      </c>
      <c r="C281" s="23" t="str">
        <f t="shared" si="1"/>
        <v>43969Екатеринбург</v>
      </c>
      <c r="D281" s="22">
        <v>31.0</v>
      </c>
      <c r="E281" s="22">
        <v>5165.0</v>
      </c>
      <c r="F281" s="22">
        <v>4813.0</v>
      </c>
    </row>
    <row r="282" ht="14.25" customHeight="1">
      <c r="A282" s="21">
        <v>43969.0</v>
      </c>
      <c r="B282" s="22" t="s">
        <v>17</v>
      </c>
      <c r="C282" s="23" t="str">
        <f t="shared" si="1"/>
        <v>43969Казань</v>
      </c>
      <c r="D282" s="22">
        <v>21.0</v>
      </c>
      <c r="E282" s="22">
        <v>2136.0</v>
      </c>
      <c r="F282" s="22">
        <v>1947.0</v>
      </c>
    </row>
    <row r="283" ht="14.25" customHeight="1">
      <c r="A283" s="21">
        <v>43969.0</v>
      </c>
      <c r="B283" s="22" t="s">
        <v>10</v>
      </c>
      <c r="C283" s="23" t="str">
        <f t="shared" si="1"/>
        <v>43969Кемерово</v>
      </c>
      <c r="D283" s="22">
        <v>21.0</v>
      </c>
      <c r="E283" s="22">
        <v>1834.0</v>
      </c>
      <c r="F283" s="22">
        <v>1660.0</v>
      </c>
    </row>
    <row r="284" ht="14.25" customHeight="1">
      <c r="A284" s="21">
        <v>43969.0</v>
      </c>
      <c r="B284" s="22" t="s">
        <v>20</v>
      </c>
      <c r="C284" s="23" t="str">
        <f t="shared" si="1"/>
        <v>43969Краснодар</v>
      </c>
      <c r="D284" s="22">
        <v>19.0</v>
      </c>
      <c r="E284" s="22">
        <v>1741.0</v>
      </c>
      <c r="F284" s="22">
        <v>1597.0</v>
      </c>
    </row>
    <row r="285" ht="14.25" customHeight="1">
      <c r="A285" s="21">
        <v>43969.0</v>
      </c>
      <c r="B285" s="22" t="s">
        <v>22</v>
      </c>
      <c r="C285" s="23" t="str">
        <f t="shared" si="1"/>
        <v>43969Москва Восток</v>
      </c>
      <c r="D285" s="22">
        <v>54.0</v>
      </c>
      <c r="E285" s="22">
        <v>12012.0</v>
      </c>
      <c r="F285" s="22">
        <v>11308.0</v>
      </c>
    </row>
    <row r="286" ht="14.25" customHeight="1">
      <c r="A286" s="21">
        <v>43969.0</v>
      </c>
      <c r="B286" s="22" t="s">
        <v>21</v>
      </c>
      <c r="C286" s="23" t="str">
        <f t="shared" si="1"/>
        <v>43969Москва Запад</v>
      </c>
      <c r="D286" s="22">
        <v>60.0</v>
      </c>
      <c r="E286" s="22">
        <v>12460.0</v>
      </c>
      <c r="F286" s="22">
        <v>11665.0</v>
      </c>
    </row>
    <row r="287" ht="14.25" customHeight="1">
      <c r="A287" s="21">
        <v>43969.0</v>
      </c>
      <c r="B287" s="22" t="s">
        <v>13</v>
      </c>
      <c r="C287" s="23" t="str">
        <f t="shared" si="1"/>
        <v>43969Нижний Новгород</v>
      </c>
      <c r="D287" s="22">
        <v>19.0</v>
      </c>
      <c r="E287" s="22">
        <v>1858.0</v>
      </c>
      <c r="F287" s="22">
        <v>1648.0</v>
      </c>
    </row>
    <row r="288" ht="14.25" customHeight="1">
      <c r="A288" s="21">
        <v>43969.0</v>
      </c>
      <c r="B288" s="22" t="s">
        <v>23</v>
      </c>
      <c r="C288" s="23" t="str">
        <f t="shared" si="1"/>
        <v>43969Новосибирск</v>
      </c>
      <c r="D288" s="22">
        <v>16.0</v>
      </c>
      <c r="E288" s="22">
        <v>864.0</v>
      </c>
      <c r="F288" s="22">
        <v>765.0</v>
      </c>
    </row>
    <row r="289" ht="14.25" customHeight="1">
      <c r="A289" s="21">
        <v>43969.0</v>
      </c>
      <c r="B289" s="22" t="s">
        <v>18</v>
      </c>
      <c r="C289" s="23" t="str">
        <f t="shared" si="1"/>
        <v>43969Пермь</v>
      </c>
      <c r="D289" s="22">
        <v>16.0</v>
      </c>
      <c r="E289" s="22">
        <v>925.0</v>
      </c>
      <c r="F289" s="22">
        <v>816.0</v>
      </c>
    </row>
    <row r="290" ht="14.25" customHeight="1">
      <c r="A290" s="21">
        <v>43969.0</v>
      </c>
      <c r="B290" s="22" t="s">
        <v>19</v>
      </c>
      <c r="C290" s="23" t="str">
        <f t="shared" si="1"/>
        <v>43969Ростов-на-Дону</v>
      </c>
      <c r="D290" s="22">
        <v>15.0</v>
      </c>
      <c r="E290" s="22">
        <v>729.0</v>
      </c>
      <c r="F290" s="22">
        <v>636.0</v>
      </c>
    </row>
    <row r="291" ht="14.25" customHeight="1">
      <c r="A291" s="21">
        <v>43969.0</v>
      </c>
      <c r="B291" s="22" t="s">
        <v>15</v>
      </c>
      <c r="C291" s="23" t="str">
        <f t="shared" si="1"/>
        <v>43969Санкт-Петербург Север</v>
      </c>
      <c r="D291" s="22">
        <v>125.0</v>
      </c>
      <c r="E291" s="22">
        <v>20449.0</v>
      </c>
      <c r="F291" s="22">
        <v>19060.0</v>
      </c>
    </row>
    <row r="292" ht="14.25" customHeight="1">
      <c r="A292" s="21">
        <v>43969.0</v>
      </c>
      <c r="B292" s="22" t="s">
        <v>14</v>
      </c>
      <c r="C292" s="23" t="str">
        <f t="shared" si="1"/>
        <v>43969Санкт-Петербург Юг</v>
      </c>
      <c r="D292" s="22">
        <v>129.0</v>
      </c>
      <c r="E292" s="22">
        <v>16110.0</v>
      </c>
      <c r="F292" s="22">
        <v>14992.0</v>
      </c>
    </row>
    <row r="293" ht="14.25" customHeight="1">
      <c r="A293" s="21">
        <v>43969.0</v>
      </c>
      <c r="B293" s="22" t="s">
        <v>12</v>
      </c>
      <c r="C293" s="23" t="str">
        <f t="shared" si="1"/>
        <v>43969Тольятти</v>
      </c>
      <c r="D293" s="22">
        <v>10.0</v>
      </c>
      <c r="E293" s="22">
        <v>645.0</v>
      </c>
      <c r="F293" s="22">
        <v>565.0</v>
      </c>
    </row>
    <row r="294" ht="14.25" customHeight="1">
      <c r="A294" s="21">
        <v>43970.0</v>
      </c>
      <c r="B294" s="22" t="s">
        <v>16</v>
      </c>
      <c r="C294" s="23" t="str">
        <f t="shared" si="1"/>
        <v>43970Волгоград</v>
      </c>
      <c r="D294" s="22">
        <v>36.0</v>
      </c>
      <c r="E294" s="22">
        <v>5094.0</v>
      </c>
      <c r="F294" s="22">
        <v>4716.0</v>
      </c>
    </row>
    <row r="295" ht="14.25" customHeight="1">
      <c r="A295" s="21">
        <v>43970.0</v>
      </c>
      <c r="B295" s="22" t="s">
        <v>11</v>
      </c>
      <c r="C295" s="23" t="str">
        <f t="shared" si="1"/>
        <v>43970Екатеринбург</v>
      </c>
      <c r="D295" s="22">
        <v>31.0</v>
      </c>
      <c r="E295" s="22">
        <v>5389.0</v>
      </c>
      <c r="F295" s="22">
        <v>5024.0</v>
      </c>
    </row>
    <row r="296" ht="14.25" customHeight="1">
      <c r="A296" s="21">
        <v>43970.0</v>
      </c>
      <c r="B296" s="22" t="s">
        <v>17</v>
      </c>
      <c r="C296" s="23" t="str">
        <f t="shared" si="1"/>
        <v>43970Казань</v>
      </c>
      <c r="D296" s="22">
        <v>21.0</v>
      </c>
      <c r="E296" s="22">
        <v>2245.0</v>
      </c>
      <c r="F296" s="22">
        <v>2053.0</v>
      </c>
    </row>
    <row r="297" ht="14.25" customHeight="1">
      <c r="A297" s="21">
        <v>43970.0</v>
      </c>
      <c r="B297" s="22" t="s">
        <v>10</v>
      </c>
      <c r="C297" s="23" t="str">
        <f t="shared" si="1"/>
        <v>43970Кемерово</v>
      </c>
      <c r="D297" s="22">
        <v>21.0</v>
      </c>
      <c r="E297" s="22">
        <v>1860.0</v>
      </c>
      <c r="F297" s="22">
        <v>1704.0</v>
      </c>
    </row>
    <row r="298" ht="14.25" customHeight="1">
      <c r="A298" s="21">
        <v>43970.0</v>
      </c>
      <c r="B298" s="22" t="s">
        <v>20</v>
      </c>
      <c r="C298" s="23" t="str">
        <f t="shared" si="1"/>
        <v>43970Краснодар</v>
      </c>
      <c r="D298" s="22">
        <v>19.0</v>
      </c>
      <c r="E298" s="22">
        <v>1831.0</v>
      </c>
      <c r="F298" s="22">
        <v>1667.0</v>
      </c>
    </row>
    <row r="299" ht="14.25" customHeight="1">
      <c r="A299" s="21">
        <v>43970.0</v>
      </c>
      <c r="B299" s="22" t="s">
        <v>22</v>
      </c>
      <c r="C299" s="23" t="str">
        <f t="shared" si="1"/>
        <v>43970Москва Восток</v>
      </c>
      <c r="D299" s="22">
        <v>54.0</v>
      </c>
      <c r="E299" s="22">
        <v>13070.0</v>
      </c>
      <c r="F299" s="22">
        <v>12244.0</v>
      </c>
    </row>
    <row r="300" ht="14.25" customHeight="1">
      <c r="A300" s="21">
        <v>43970.0</v>
      </c>
      <c r="B300" s="22" t="s">
        <v>21</v>
      </c>
      <c r="C300" s="23" t="str">
        <f t="shared" si="1"/>
        <v>43970Москва Запад</v>
      </c>
      <c r="D300" s="22">
        <v>60.0</v>
      </c>
      <c r="E300" s="22">
        <v>13867.0</v>
      </c>
      <c r="F300" s="22">
        <v>12987.0</v>
      </c>
    </row>
    <row r="301" ht="14.25" customHeight="1">
      <c r="A301" s="21">
        <v>43970.0</v>
      </c>
      <c r="B301" s="22" t="s">
        <v>13</v>
      </c>
      <c r="C301" s="23" t="str">
        <f t="shared" si="1"/>
        <v>43970Нижний Новгород</v>
      </c>
      <c r="D301" s="22">
        <v>19.0</v>
      </c>
      <c r="E301" s="22">
        <v>1999.0</v>
      </c>
      <c r="F301" s="22">
        <v>1799.0</v>
      </c>
    </row>
    <row r="302" ht="14.25" customHeight="1">
      <c r="A302" s="21">
        <v>43970.0</v>
      </c>
      <c r="B302" s="22" t="s">
        <v>23</v>
      </c>
      <c r="C302" s="23" t="str">
        <f t="shared" si="1"/>
        <v>43970Новосибирск</v>
      </c>
      <c r="D302" s="22">
        <v>17.0</v>
      </c>
      <c r="E302" s="22">
        <v>857.0</v>
      </c>
      <c r="F302" s="22">
        <v>757.0</v>
      </c>
    </row>
    <row r="303" ht="14.25" customHeight="1">
      <c r="A303" s="21">
        <v>43970.0</v>
      </c>
      <c r="B303" s="22" t="s">
        <v>18</v>
      </c>
      <c r="C303" s="23" t="str">
        <f t="shared" si="1"/>
        <v>43970Пермь</v>
      </c>
      <c r="D303" s="22">
        <v>16.0</v>
      </c>
      <c r="E303" s="22">
        <v>1012.0</v>
      </c>
      <c r="F303" s="22">
        <v>900.0</v>
      </c>
    </row>
    <row r="304" ht="14.25" customHeight="1">
      <c r="A304" s="21">
        <v>43970.0</v>
      </c>
      <c r="B304" s="22" t="s">
        <v>19</v>
      </c>
      <c r="C304" s="23" t="str">
        <f t="shared" si="1"/>
        <v>43970Ростов-на-Дону</v>
      </c>
      <c r="D304" s="22">
        <v>15.0</v>
      </c>
      <c r="E304" s="22">
        <v>930.0</v>
      </c>
      <c r="F304" s="22">
        <v>827.0</v>
      </c>
    </row>
    <row r="305" ht="14.25" customHeight="1">
      <c r="A305" s="21">
        <v>43970.0</v>
      </c>
      <c r="B305" s="22" t="s">
        <v>15</v>
      </c>
      <c r="C305" s="23" t="str">
        <f t="shared" si="1"/>
        <v>43970Санкт-Петербург Север</v>
      </c>
      <c r="D305" s="22">
        <v>125.0</v>
      </c>
      <c r="E305" s="22">
        <v>20771.0</v>
      </c>
      <c r="F305" s="22">
        <v>19338.0</v>
      </c>
    </row>
    <row r="306" ht="14.25" customHeight="1">
      <c r="A306" s="21">
        <v>43970.0</v>
      </c>
      <c r="B306" s="22" t="s">
        <v>14</v>
      </c>
      <c r="C306" s="23" t="str">
        <f t="shared" si="1"/>
        <v>43970Санкт-Петербург Юг</v>
      </c>
      <c r="D306" s="22">
        <v>129.0</v>
      </c>
      <c r="E306" s="22">
        <v>16191.0</v>
      </c>
      <c r="F306" s="22">
        <v>15102.0</v>
      </c>
    </row>
    <row r="307" ht="14.25" customHeight="1">
      <c r="A307" s="21">
        <v>43970.0</v>
      </c>
      <c r="B307" s="22" t="s">
        <v>12</v>
      </c>
      <c r="C307" s="23" t="str">
        <f t="shared" si="1"/>
        <v>43970Тольятти</v>
      </c>
      <c r="D307" s="22">
        <v>10.0</v>
      </c>
      <c r="E307" s="22">
        <v>649.0</v>
      </c>
      <c r="F307" s="22">
        <v>568.0</v>
      </c>
    </row>
    <row r="308" ht="14.25" customHeight="1">
      <c r="A308" s="21">
        <v>43971.0</v>
      </c>
      <c r="B308" s="22" t="s">
        <v>16</v>
      </c>
      <c r="C308" s="23" t="str">
        <f t="shared" si="1"/>
        <v>43971Волгоград</v>
      </c>
      <c r="D308" s="22">
        <v>36.0</v>
      </c>
      <c r="E308" s="22">
        <v>5914.0</v>
      </c>
      <c r="F308" s="22">
        <v>5384.0</v>
      </c>
    </row>
    <row r="309" ht="14.25" customHeight="1">
      <c r="A309" s="21">
        <v>43971.0</v>
      </c>
      <c r="B309" s="22" t="s">
        <v>11</v>
      </c>
      <c r="C309" s="23" t="str">
        <f t="shared" si="1"/>
        <v>43971Екатеринбург</v>
      </c>
      <c r="D309" s="22">
        <v>31.0</v>
      </c>
      <c r="E309" s="22">
        <v>5698.0</v>
      </c>
      <c r="F309" s="22">
        <v>5258.0</v>
      </c>
    </row>
    <row r="310" ht="14.25" customHeight="1">
      <c r="A310" s="21">
        <v>43971.0</v>
      </c>
      <c r="B310" s="22" t="s">
        <v>17</v>
      </c>
      <c r="C310" s="23" t="str">
        <f t="shared" si="1"/>
        <v>43971Казань</v>
      </c>
      <c r="D310" s="22">
        <v>21.0</v>
      </c>
      <c r="E310" s="22">
        <v>2410.0</v>
      </c>
      <c r="F310" s="22">
        <v>2202.0</v>
      </c>
    </row>
    <row r="311" ht="14.25" customHeight="1">
      <c r="A311" s="21">
        <v>43971.0</v>
      </c>
      <c r="B311" s="22" t="s">
        <v>10</v>
      </c>
      <c r="C311" s="23" t="str">
        <f t="shared" si="1"/>
        <v>43971Кемерово</v>
      </c>
      <c r="D311" s="22">
        <v>21.0</v>
      </c>
      <c r="E311" s="22">
        <v>1921.0</v>
      </c>
      <c r="F311" s="22">
        <v>1767.0</v>
      </c>
    </row>
    <row r="312" ht="14.25" customHeight="1">
      <c r="A312" s="21">
        <v>43971.0</v>
      </c>
      <c r="B312" s="22" t="s">
        <v>20</v>
      </c>
      <c r="C312" s="23" t="str">
        <f t="shared" si="1"/>
        <v>43971Краснодар</v>
      </c>
      <c r="D312" s="22">
        <v>19.0</v>
      </c>
      <c r="E312" s="22">
        <v>1823.0</v>
      </c>
      <c r="F312" s="22">
        <v>1678.0</v>
      </c>
    </row>
    <row r="313" ht="14.25" customHeight="1">
      <c r="A313" s="21">
        <v>43971.0</v>
      </c>
      <c r="B313" s="22" t="s">
        <v>22</v>
      </c>
      <c r="C313" s="23" t="str">
        <f t="shared" si="1"/>
        <v>43971Москва Восток</v>
      </c>
      <c r="D313" s="22">
        <v>54.0</v>
      </c>
      <c r="E313" s="22">
        <v>13298.0</v>
      </c>
      <c r="F313" s="22">
        <v>12428.0</v>
      </c>
    </row>
    <row r="314" ht="14.25" customHeight="1">
      <c r="A314" s="21">
        <v>43971.0</v>
      </c>
      <c r="B314" s="22" t="s">
        <v>21</v>
      </c>
      <c r="C314" s="23" t="str">
        <f t="shared" si="1"/>
        <v>43971Москва Запад</v>
      </c>
      <c r="D314" s="22">
        <v>60.0</v>
      </c>
      <c r="E314" s="22">
        <v>13792.0</v>
      </c>
      <c r="F314" s="22">
        <v>12834.0</v>
      </c>
    </row>
    <row r="315" ht="14.25" customHeight="1">
      <c r="A315" s="21">
        <v>43971.0</v>
      </c>
      <c r="B315" s="22" t="s">
        <v>13</v>
      </c>
      <c r="C315" s="23" t="str">
        <f t="shared" si="1"/>
        <v>43971Нижний Новгород</v>
      </c>
      <c r="D315" s="22">
        <v>19.0</v>
      </c>
      <c r="E315" s="22">
        <v>1889.0</v>
      </c>
      <c r="F315" s="22">
        <v>1690.0</v>
      </c>
    </row>
    <row r="316" ht="14.25" customHeight="1">
      <c r="A316" s="21">
        <v>43971.0</v>
      </c>
      <c r="B316" s="22" t="s">
        <v>23</v>
      </c>
      <c r="C316" s="23" t="str">
        <f t="shared" si="1"/>
        <v>43971Новосибирск</v>
      </c>
      <c r="D316" s="22">
        <v>17.0</v>
      </c>
      <c r="E316" s="22">
        <v>890.0</v>
      </c>
      <c r="F316" s="22">
        <v>794.0</v>
      </c>
    </row>
    <row r="317" ht="14.25" customHeight="1">
      <c r="A317" s="21">
        <v>43971.0</v>
      </c>
      <c r="B317" s="22" t="s">
        <v>18</v>
      </c>
      <c r="C317" s="23" t="str">
        <f t="shared" si="1"/>
        <v>43971Пермь</v>
      </c>
      <c r="D317" s="22">
        <v>16.0</v>
      </c>
      <c r="E317" s="22">
        <v>1050.0</v>
      </c>
      <c r="F317" s="22">
        <v>938.0</v>
      </c>
    </row>
    <row r="318" ht="14.25" customHeight="1">
      <c r="A318" s="21">
        <v>43971.0</v>
      </c>
      <c r="B318" s="22" t="s">
        <v>19</v>
      </c>
      <c r="C318" s="23" t="str">
        <f t="shared" si="1"/>
        <v>43971Ростов-на-Дону</v>
      </c>
      <c r="D318" s="22">
        <v>15.0</v>
      </c>
      <c r="E318" s="22">
        <v>760.0</v>
      </c>
      <c r="F318" s="22">
        <v>664.0</v>
      </c>
    </row>
    <row r="319" ht="14.25" customHeight="1">
      <c r="A319" s="21">
        <v>43971.0</v>
      </c>
      <c r="B319" s="22" t="s">
        <v>15</v>
      </c>
      <c r="C319" s="23" t="str">
        <f t="shared" si="1"/>
        <v>43971Санкт-Петербург Север</v>
      </c>
      <c r="D319" s="22">
        <v>125.0</v>
      </c>
      <c r="E319" s="22">
        <v>21674.0</v>
      </c>
      <c r="F319" s="22">
        <v>20155.0</v>
      </c>
    </row>
    <row r="320" ht="14.25" customHeight="1">
      <c r="A320" s="21">
        <v>43971.0</v>
      </c>
      <c r="B320" s="22" t="s">
        <v>14</v>
      </c>
      <c r="C320" s="23" t="str">
        <f t="shared" si="1"/>
        <v>43971Санкт-Петербург Юг</v>
      </c>
      <c r="D320" s="22">
        <v>129.0</v>
      </c>
      <c r="E320" s="22">
        <v>17095.0</v>
      </c>
      <c r="F320" s="22">
        <v>15919.0</v>
      </c>
    </row>
    <row r="321" ht="14.25" customHeight="1">
      <c r="A321" s="21">
        <v>43971.0</v>
      </c>
      <c r="B321" s="22" t="s">
        <v>12</v>
      </c>
      <c r="C321" s="23" t="str">
        <f t="shared" si="1"/>
        <v>43971Тольятти</v>
      </c>
      <c r="D321" s="22">
        <v>10.0</v>
      </c>
      <c r="E321" s="22">
        <v>745.0</v>
      </c>
      <c r="F321" s="22">
        <v>654.0</v>
      </c>
    </row>
    <row r="322" ht="14.25" customHeight="1">
      <c r="A322" s="21">
        <v>43972.0</v>
      </c>
      <c r="B322" s="22" t="s">
        <v>16</v>
      </c>
      <c r="C322" s="23" t="str">
        <f t="shared" si="1"/>
        <v>43972Волгоград</v>
      </c>
      <c r="D322" s="22">
        <v>36.0</v>
      </c>
      <c r="E322" s="22">
        <v>4816.0</v>
      </c>
      <c r="F322" s="22">
        <v>4452.0</v>
      </c>
    </row>
    <row r="323" ht="14.25" customHeight="1">
      <c r="A323" s="21">
        <v>43972.0</v>
      </c>
      <c r="B323" s="22" t="s">
        <v>11</v>
      </c>
      <c r="C323" s="23" t="str">
        <f t="shared" si="1"/>
        <v>43972Екатеринбург</v>
      </c>
      <c r="D323" s="22">
        <v>31.0</v>
      </c>
      <c r="E323" s="22">
        <v>5207.0</v>
      </c>
      <c r="F323" s="22">
        <v>4868.0</v>
      </c>
    </row>
    <row r="324" ht="14.25" customHeight="1">
      <c r="A324" s="21">
        <v>43972.0</v>
      </c>
      <c r="B324" s="22" t="s">
        <v>17</v>
      </c>
      <c r="C324" s="23" t="str">
        <f t="shared" si="1"/>
        <v>43972Казань</v>
      </c>
      <c r="D324" s="22">
        <v>21.0</v>
      </c>
      <c r="E324" s="22">
        <v>2335.0</v>
      </c>
      <c r="F324" s="22">
        <v>2126.0</v>
      </c>
    </row>
    <row r="325" ht="14.25" customHeight="1">
      <c r="A325" s="21">
        <v>43972.0</v>
      </c>
      <c r="B325" s="22" t="s">
        <v>10</v>
      </c>
      <c r="C325" s="23" t="str">
        <f t="shared" si="1"/>
        <v>43972Кемерово</v>
      </c>
      <c r="D325" s="22">
        <v>21.0</v>
      </c>
      <c r="E325" s="22">
        <v>1787.0</v>
      </c>
      <c r="F325" s="22">
        <v>1626.0</v>
      </c>
    </row>
    <row r="326" ht="14.25" customHeight="1">
      <c r="A326" s="21">
        <v>43972.0</v>
      </c>
      <c r="B326" s="22" t="s">
        <v>20</v>
      </c>
      <c r="C326" s="23" t="str">
        <f t="shared" si="1"/>
        <v>43972Краснодар</v>
      </c>
      <c r="D326" s="22">
        <v>19.0</v>
      </c>
      <c r="E326" s="22">
        <v>1650.0</v>
      </c>
      <c r="F326" s="22">
        <v>1505.0</v>
      </c>
    </row>
    <row r="327" ht="14.25" customHeight="1">
      <c r="A327" s="21">
        <v>43972.0</v>
      </c>
      <c r="B327" s="22" t="s">
        <v>22</v>
      </c>
      <c r="C327" s="23" t="str">
        <f t="shared" si="1"/>
        <v>43972Москва Восток</v>
      </c>
      <c r="D327" s="22">
        <v>54.0</v>
      </c>
      <c r="E327" s="22">
        <v>13240.0</v>
      </c>
      <c r="F327" s="22">
        <v>12360.0</v>
      </c>
    </row>
    <row r="328" ht="14.25" customHeight="1">
      <c r="A328" s="21">
        <v>43972.0</v>
      </c>
      <c r="B328" s="22" t="s">
        <v>21</v>
      </c>
      <c r="C328" s="23" t="str">
        <f t="shared" si="1"/>
        <v>43972Москва Запад</v>
      </c>
      <c r="D328" s="22">
        <v>60.0</v>
      </c>
      <c r="E328" s="22">
        <v>14005.0</v>
      </c>
      <c r="F328" s="22">
        <v>13002.0</v>
      </c>
    </row>
    <row r="329" ht="14.25" customHeight="1">
      <c r="A329" s="21">
        <v>43972.0</v>
      </c>
      <c r="B329" s="22" t="s">
        <v>13</v>
      </c>
      <c r="C329" s="23" t="str">
        <f t="shared" si="1"/>
        <v>43972Нижний Новгород</v>
      </c>
      <c r="D329" s="22">
        <v>19.0</v>
      </c>
      <c r="E329" s="22">
        <v>1949.0</v>
      </c>
      <c r="F329" s="22">
        <v>1724.0</v>
      </c>
    </row>
    <row r="330" ht="14.25" customHeight="1">
      <c r="A330" s="21">
        <v>43972.0</v>
      </c>
      <c r="B330" s="22" t="s">
        <v>23</v>
      </c>
      <c r="C330" s="23" t="str">
        <f t="shared" si="1"/>
        <v>43972Новосибирск</v>
      </c>
      <c r="D330" s="22">
        <v>18.0</v>
      </c>
      <c r="E330" s="22">
        <v>888.0</v>
      </c>
      <c r="F330" s="22">
        <v>786.0</v>
      </c>
    </row>
    <row r="331" ht="14.25" customHeight="1">
      <c r="A331" s="21">
        <v>43972.0</v>
      </c>
      <c r="B331" s="22" t="s">
        <v>18</v>
      </c>
      <c r="C331" s="23" t="str">
        <f t="shared" si="1"/>
        <v>43972Пермь</v>
      </c>
      <c r="D331" s="22">
        <v>17.0</v>
      </c>
      <c r="E331" s="22">
        <v>1045.0</v>
      </c>
      <c r="F331" s="22">
        <v>930.0</v>
      </c>
    </row>
    <row r="332" ht="14.25" customHeight="1">
      <c r="A332" s="21">
        <v>43972.0</v>
      </c>
      <c r="B332" s="22" t="s">
        <v>19</v>
      </c>
      <c r="C332" s="23" t="str">
        <f t="shared" si="1"/>
        <v>43972Ростов-на-Дону</v>
      </c>
      <c r="D332" s="22">
        <v>15.0</v>
      </c>
      <c r="E332" s="22">
        <v>749.0</v>
      </c>
      <c r="F332" s="22">
        <v>652.0</v>
      </c>
    </row>
    <row r="333" ht="14.25" customHeight="1">
      <c r="A333" s="21">
        <v>43972.0</v>
      </c>
      <c r="B333" s="22" t="s">
        <v>15</v>
      </c>
      <c r="C333" s="23" t="str">
        <f t="shared" si="1"/>
        <v>43972Санкт-Петербург Север</v>
      </c>
      <c r="D333" s="22">
        <v>125.0</v>
      </c>
      <c r="E333" s="22">
        <v>20911.0</v>
      </c>
      <c r="F333" s="22">
        <v>19358.0</v>
      </c>
    </row>
    <row r="334" ht="14.25" customHeight="1">
      <c r="A334" s="21">
        <v>43972.0</v>
      </c>
      <c r="B334" s="22" t="s">
        <v>14</v>
      </c>
      <c r="C334" s="23" t="str">
        <f t="shared" si="1"/>
        <v>43972Санкт-Петербург Юг</v>
      </c>
      <c r="D334" s="22">
        <v>129.0</v>
      </c>
      <c r="E334" s="22">
        <v>16373.0</v>
      </c>
      <c r="F334" s="22">
        <v>15223.0</v>
      </c>
    </row>
    <row r="335" ht="14.25" customHeight="1">
      <c r="A335" s="21">
        <v>43972.0</v>
      </c>
      <c r="B335" s="22" t="s">
        <v>12</v>
      </c>
      <c r="C335" s="23" t="str">
        <f t="shared" si="1"/>
        <v>43972Тольятти</v>
      </c>
      <c r="D335" s="22">
        <v>10.0</v>
      </c>
      <c r="E335" s="22">
        <v>677.0</v>
      </c>
      <c r="F335" s="22">
        <v>591.0</v>
      </c>
    </row>
    <row r="336" ht="14.25" customHeight="1">
      <c r="A336" s="21">
        <v>43973.0</v>
      </c>
      <c r="B336" s="22" t="s">
        <v>16</v>
      </c>
      <c r="C336" s="23" t="str">
        <f t="shared" si="1"/>
        <v>43973Волгоград</v>
      </c>
      <c r="D336" s="22">
        <v>36.0</v>
      </c>
      <c r="E336" s="22">
        <v>4857.0</v>
      </c>
      <c r="F336" s="22">
        <v>4456.0</v>
      </c>
    </row>
    <row r="337" ht="14.25" customHeight="1">
      <c r="A337" s="21">
        <v>43973.0</v>
      </c>
      <c r="B337" s="22" t="s">
        <v>11</v>
      </c>
      <c r="C337" s="23" t="str">
        <f t="shared" si="1"/>
        <v>43973Екатеринбург</v>
      </c>
      <c r="D337" s="22">
        <v>31.0</v>
      </c>
      <c r="E337" s="22">
        <v>5965.0</v>
      </c>
      <c r="F337" s="22">
        <v>5533.0</v>
      </c>
    </row>
    <row r="338" ht="14.25" customHeight="1">
      <c r="A338" s="21">
        <v>43973.0</v>
      </c>
      <c r="B338" s="22" t="s">
        <v>17</v>
      </c>
      <c r="C338" s="23" t="str">
        <f t="shared" si="1"/>
        <v>43973Казань</v>
      </c>
      <c r="D338" s="22">
        <v>21.0</v>
      </c>
      <c r="E338" s="22">
        <v>2861.0</v>
      </c>
      <c r="F338" s="22">
        <v>2612.0</v>
      </c>
    </row>
    <row r="339" ht="14.25" customHeight="1">
      <c r="A339" s="21">
        <v>43973.0</v>
      </c>
      <c r="B339" s="22" t="s">
        <v>10</v>
      </c>
      <c r="C339" s="23" t="str">
        <f t="shared" si="1"/>
        <v>43973Кемерово</v>
      </c>
      <c r="D339" s="22">
        <v>21.0</v>
      </c>
      <c r="E339" s="22">
        <v>2046.0</v>
      </c>
      <c r="F339" s="22">
        <v>1853.0</v>
      </c>
    </row>
    <row r="340" ht="14.25" customHeight="1">
      <c r="A340" s="21">
        <v>43973.0</v>
      </c>
      <c r="B340" s="22" t="s">
        <v>20</v>
      </c>
      <c r="C340" s="23" t="str">
        <f t="shared" si="1"/>
        <v>43973Краснодар</v>
      </c>
      <c r="D340" s="22">
        <v>19.0</v>
      </c>
      <c r="E340" s="22">
        <v>1859.0</v>
      </c>
      <c r="F340" s="22">
        <v>1697.0</v>
      </c>
    </row>
    <row r="341" ht="14.25" customHeight="1">
      <c r="A341" s="21">
        <v>43973.0</v>
      </c>
      <c r="B341" s="22" t="s">
        <v>22</v>
      </c>
      <c r="C341" s="23" t="str">
        <f t="shared" si="1"/>
        <v>43973Москва Восток</v>
      </c>
      <c r="D341" s="22">
        <v>54.0</v>
      </c>
      <c r="E341" s="22">
        <v>13014.0</v>
      </c>
      <c r="F341" s="22">
        <v>12095.0</v>
      </c>
    </row>
    <row r="342" ht="14.25" customHeight="1">
      <c r="A342" s="21">
        <v>43973.0</v>
      </c>
      <c r="B342" s="22" t="s">
        <v>21</v>
      </c>
      <c r="C342" s="23" t="str">
        <f t="shared" si="1"/>
        <v>43973Москва Запад</v>
      </c>
      <c r="D342" s="22">
        <v>60.0</v>
      </c>
      <c r="E342" s="22">
        <v>14050.0</v>
      </c>
      <c r="F342" s="22">
        <v>13027.0</v>
      </c>
    </row>
    <row r="343" ht="14.25" customHeight="1">
      <c r="A343" s="21">
        <v>43973.0</v>
      </c>
      <c r="B343" s="22" t="s">
        <v>13</v>
      </c>
      <c r="C343" s="23" t="str">
        <f t="shared" si="1"/>
        <v>43973Нижний Новгород</v>
      </c>
      <c r="D343" s="22">
        <v>20.0</v>
      </c>
      <c r="E343" s="22">
        <v>2306.0</v>
      </c>
      <c r="F343" s="22">
        <v>2054.0</v>
      </c>
    </row>
    <row r="344" ht="14.25" customHeight="1">
      <c r="A344" s="21">
        <v>43973.0</v>
      </c>
      <c r="B344" s="22" t="s">
        <v>23</v>
      </c>
      <c r="C344" s="23" t="str">
        <f t="shared" si="1"/>
        <v>43973Новосибирск</v>
      </c>
      <c r="D344" s="22">
        <v>18.0</v>
      </c>
      <c r="E344" s="22">
        <v>985.0</v>
      </c>
      <c r="F344" s="22">
        <v>861.0</v>
      </c>
    </row>
    <row r="345" ht="14.25" customHeight="1">
      <c r="A345" s="21">
        <v>43973.0</v>
      </c>
      <c r="B345" s="22" t="s">
        <v>18</v>
      </c>
      <c r="C345" s="23" t="str">
        <f t="shared" si="1"/>
        <v>43973Пермь</v>
      </c>
      <c r="D345" s="22">
        <v>17.0</v>
      </c>
      <c r="E345" s="22">
        <v>1268.0</v>
      </c>
      <c r="F345" s="22">
        <v>1129.0</v>
      </c>
    </row>
    <row r="346" ht="14.25" customHeight="1">
      <c r="A346" s="21">
        <v>43973.0</v>
      </c>
      <c r="B346" s="22" t="s">
        <v>19</v>
      </c>
      <c r="C346" s="23" t="str">
        <f t="shared" si="1"/>
        <v>43973Ростов-на-Дону</v>
      </c>
      <c r="D346" s="22">
        <v>15.0</v>
      </c>
      <c r="E346" s="22">
        <v>903.0</v>
      </c>
      <c r="F346" s="22">
        <v>792.0</v>
      </c>
    </row>
    <row r="347" ht="14.25" customHeight="1">
      <c r="A347" s="21">
        <v>43973.0</v>
      </c>
      <c r="B347" s="22" t="s">
        <v>15</v>
      </c>
      <c r="C347" s="23" t="str">
        <f t="shared" si="1"/>
        <v>43973Санкт-Петербург Север</v>
      </c>
      <c r="D347" s="22">
        <v>125.0</v>
      </c>
      <c r="E347" s="22">
        <v>21427.0</v>
      </c>
      <c r="F347" s="22">
        <v>19799.0</v>
      </c>
    </row>
    <row r="348" ht="14.25" customHeight="1">
      <c r="A348" s="21">
        <v>43973.0</v>
      </c>
      <c r="B348" s="22" t="s">
        <v>14</v>
      </c>
      <c r="C348" s="23" t="str">
        <f t="shared" si="1"/>
        <v>43973Санкт-Петербург Юг</v>
      </c>
      <c r="D348" s="22">
        <v>129.0</v>
      </c>
      <c r="E348" s="22">
        <v>17088.0</v>
      </c>
      <c r="F348" s="22">
        <v>15804.0</v>
      </c>
    </row>
    <row r="349" ht="14.25" customHeight="1">
      <c r="A349" s="21">
        <v>43973.0</v>
      </c>
      <c r="B349" s="22" t="s">
        <v>12</v>
      </c>
      <c r="C349" s="23" t="str">
        <f t="shared" si="1"/>
        <v>43973Тольятти</v>
      </c>
      <c r="D349" s="22">
        <v>10.0</v>
      </c>
      <c r="E349" s="22">
        <v>965.0</v>
      </c>
      <c r="F349" s="22">
        <v>861.0</v>
      </c>
    </row>
    <row r="350" ht="14.25" customHeight="1">
      <c r="A350" s="21">
        <v>43974.0</v>
      </c>
      <c r="B350" s="22" t="s">
        <v>16</v>
      </c>
      <c r="C350" s="23" t="str">
        <f t="shared" si="1"/>
        <v>43974Волгоград</v>
      </c>
      <c r="D350" s="22">
        <v>36.0</v>
      </c>
      <c r="E350" s="22">
        <v>5651.0</v>
      </c>
      <c r="F350" s="22">
        <v>5212.0</v>
      </c>
    </row>
    <row r="351" ht="14.25" customHeight="1">
      <c r="A351" s="21">
        <v>43974.0</v>
      </c>
      <c r="B351" s="22" t="s">
        <v>11</v>
      </c>
      <c r="C351" s="23" t="str">
        <f t="shared" si="1"/>
        <v>43974Екатеринбург</v>
      </c>
      <c r="D351" s="22">
        <v>31.0</v>
      </c>
      <c r="E351" s="22">
        <v>6276.0</v>
      </c>
      <c r="F351" s="22">
        <v>5801.0</v>
      </c>
    </row>
    <row r="352" ht="14.25" customHeight="1">
      <c r="A352" s="21">
        <v>43974.0</v>
      </c>
      <c r="B352" s="22" t="s">
        <v>17</v>
      </c>
      <c r="C352" s="23" t="str">
        <f t="shared" si="1"/>
        <v>43974Казань</v>
      </c>
      <c r="D352" s="22">
        <v>21.0</v>
      </c>
      <c r="E352" s="22">
        <v>2460.0</v>
      </c>
      <c r="F352" s="22">
        <v>2226.0</v>
      </c>
    </row>
    <row r="353" ht="14.25" customHeight="1">
      <c r="A353" s="21">
        <v>43974.0</v>
      </c>
      <c r="B353" s="22" t="s">
        <v>10</v>
      </c>
      <c r="C353" s="23" t="str">
        <f t="shared" si="1"/>
        <v>43974Кемерово</v>
      </c>
      <c r="D353" s="22">
        <v>21.0</v>
      </c>
      <c r="E353" s="22">
        <v>2340.0</v>
      </c>
      <c r="F353" s="22">
        <v>2146.0</v>
      </c>
    </row>
    <row r="354" ht="14.25" customHeight="1">
      <c r="A354" s="21">
        <v>43974.0</v>
      </c>
      <c r="B354" s="22" t="s">
        <v>20</v>
      </c>
      <c r="C354" s="23" t="str">
        <f t="shared" si="1"/>
        <v>43974Краснодар</v>
      </c>
      <c r="D354" s="22">
        <v>19.0</v>
      </c>
      <c r="E354" s="22">
        <v>2195.0</v>
      </c>
      <c r="F354" s="22">
        <v>1999.0</v>
      </c>
    </row>
    <row r="355" ht="14.25" customHeight="1">
      <c r="A355" s="21">
        <v>43974.0</v>
      </c>
      <c r="B355" s="22" t="s">
        <v>22</v>
      </c>
      <c r="C355" s="23" t="str">
        <f t="shared" si="1"/>
        <v>43974Москва Восток</v>
      </c>
      <c r="D355" s="22">
        <v>54.0</v>
      </c>
      <c r="E355" s="22">
        <v>16221.0</v>
      </c>
      <c r="F355" s="22">
        <v>15065.0</v>
      </c>
    </row>
    <row r="356" ht="14.25" customHeight="1">
      <c r="A356" s="21">
        <v>43974.0</v>
      </c>
      <c r="B356" s="22" t="s">
        <v>21</v>
      </c>
      <c r="C356" s="23" t="str">
        <f t="shared" si="1"/>
        <v>43974Москва Запад</v>
      </c>
      <c r="D356" s="22">
        <v>60.0</v>
      </c>
      <c r="E356" s="22">
        <v>17295.0</v>
      </c>
      <c r="F356" s="22">
        <v>16010.0</v>
      </c>
    </row>
    <row r="357" ht="14.25" customHeight="1">
      <c r="A357" s="21">
        <v>43974.0</v>
      </c>
      <c r="B357" s="22" t="s">
        <v>13</v>
      </c>
      <c r="C357" s="23" t="str">
        <f t="shared" si="1"/>
        <v>43974Нижний Новгород</v>
      </c>
      <c r="D357" s="22">
        <v>20.0</v>
      </c>
      <c r="E357" s="22">
        <v>2266.0</v>
      </c>
      <c r="F357" s="22">
        <v>1993.0</v>
      </c>
    </row>
    <row r="358" ht="14.25" customHeight="1">
      <c r="A358" s="21">
        <v>43974.0</v>
      </c>
      <c r="B358" s="22" t="s">
        <v>23</v>
      </c>
      <c r="C358" s="23" t="str">
        <f t="shared" si="1"/>
        <v>43974Новосибирск</v>
      </c>
      <c r="D358" s="22">
        <v>18.0</v>
      </c>
      <c r="E358" s="22">
        <v>1031.0</v>
      </c>
      <c r="F358" s="22">
        <v>918.0</v>
      </c>
    </row>
    <row r="359" ht="14.25" customHeight="1">
      <c r="A359" s="21">
        <v>43974.0</v>
      </c>
      <c r="B359" s="22" t="s">
        <v>18</v>
      </c>
      <c r="C359" s="23" t="str">
        <f t="shared" si="1"/>
        <v>43974Пермь</v>
      </c>
      <c r="D359" s="22">
        <v>17.0</v>
      </c>
      <c r="E359" s="22">
        <v>1294.0</v>
      </c>
      <c r="F359" s="22">
        <v>1155.0</v>
      </c>
    </row>
    <row r="360" ht="14.25" customHeight="1">
      <c r="A360" s="21">
        <v>43974.0</v>
      </c>
      <c r="B360" s="22" t="s">
        <v>19</v>
      </c>
      <c r="C360" s="23" t="str">
        <f t="shared" si="1"/>
        <v>43974Ростов-на-Дону</v>
      </c>
      <c r="D360" s="22">
        <v>15.0</v>
      </c>
      <c r="E360" s="22">
        <v>840.0</v>
      </c>
      <c r="F360" s="22">
        <v>725.0</v>
      </c>
    </row>
    <row r="361" ht="14.25" customHeight="1">
      <c r="A361" s="21">
        <v>43974.0</v>
      </c>
      <c r="B361" s="22" t="s">
        <v>15</v>
      </c>
      <c r="C361" s="23" t="str">
        <f t="shared" si="1"/>
        <v>43974Санкт-Петербург Север</v>
      </c>
      <c r="D361" s="22">
        <v>125.0</v>
      </c>
      <c r="E361" s="22">
        <v>24574.0</v>
      </c>
      <c r="F361" s="22">
        <v>22609.0</v>
      </c>
    </row>
    <row r="362" ht="14.25" customHeight="1">
      <c r="A362" s="21">
        <v>43974.0</v>
      </c>
      <c r="B362" s="22" t="s">
        <v>14</v>
      </c>
      <c r="C362" s="23" t="str">
        <f t="shared" si="1"/>
        <v>43974Санкт-Петербург Юг</v>
      </c>
      <c r="D362" s="22">
        <v>129.0</v>
      </c>
      <c r="E362" s="22">
        <v>19856.0</v>
      </c>
      <c r="F362" s="22">
        <v>18325.0</v>
      </c>
    </row>
    <row r="363" ht="14.25" customHeight="1">
      <c r="A363" s="21">
        <v>43974.0</v>
      </c>
      <c r="B363" s="22" t="s">
        <v>12</v>
      </c>
      <c r="C363" s="23" t="str">
        <f t="shared" si="1"/>
        <v>43974Тольятти</v>
      </c>
      <c r="D363" s="22">
        <v>10.0</v>
      </c>
      <c r="E363" s="22">
        <v>828.0</v>
      </c>
      <c r="F363" s="22">
        <v>734.0</v>
      </c>
    </row>
    <row r="364" ht="14.25" customHeight="1">
      <c r="A364" s="21">
        <v>43975.0</v>
      </c>
      <c r="B364" s="22" t="s">
        <v>16</v>
      </c>
      <c r="C364" s="23" t="str">
        <f t="shared" si="1"/>
        <v>43975Волгоград</v>
      </c>
      <c r="D364" s="22">
        <v>36.0</v>
      </c>
      <c r="E364" s="22">
        <v>4915.0</v>
      </c>
      <c r="F364" s="22">
        <v>4562.0</v>
      </c>
    </row>
    <row r="365" ht="14.25" customHeight="1">
      <c r="A365" s="21">
        <v>43975.0</v>
      </c>
      <c r="B365" s="22" t="s">
        <v>11</v>
      </c>
      <c r="C365" s="23" t="str">
        <f t="shared" si="1"/>
        <v>43975Екатеринбург</v>
      </c>
      <c r="D365" s="22">
        <v>31.0</v>
      </c>
      <c r="E365" s="22">
        <v>5035.0</v>
      </c>
      <c r="F365" s="22">
        <v>4683.0</v>
      </c>
    </row>
    <row r="366" ht="14.25" customHeight="1">
      <c r="A366" s="21">
        <v>43975.0</v>
      </c>
      <c r="B366" s="22" t="s">
        <v>17</v>
      </c>
      <c r="C366" s="23" t="str">
        <f t="shared" si="1"/>
        <v>43975Казань</v>
      </c>
      <c r="D366" s="22">
        <v>21.0</v>
      </c>
      <c r="E366" s="22">
        <v>2254.0</v>
      </c>
      <c r="F366" s="22">
        <v>2061.0</v>
      </c>
    </row>
    <row r="367" ht="14.25" customHeight="1">
      <c r="A367" s="21">
        <v>43975.0</v>
      </c>
      <c r="B367" s="22" t="s">
        <v>10</v>
      </c>
      <c r="C367" s="23" t="str">
        <f t="shared" si="1"/>
        <v>43975Кемерово</v>
      </c>
      <c r="D367" s="22">
        <v>20.0</v>
      </c>
      <c r="E367" s="22">
        <v>1999.0</v>
      </c>
      <c r="F367" s="22">
        <v>1829.0</v>
      </c>
    </row>
    <row r="368" ht="14.25" customHeight="1">
      <c r="A368" s="21">
        <v>43975.0</v>
      </c>
      <c r="B368" s="22" t="s">
        <v>20</v>
      </c>
      <c r="C368" s="23" t="str">
        <f t="shared" si="1"/>
        <v>43975Краснодар</v>
      </c>
      <c r="D368" s="22">
        <v>19.0</v>
      </c>
      <c r="E368" s="22">
        <v>1868.0</v>
      </c>
      <c r="F368" s="22">
        <v>1706.0</v>
      </c>
    </row>
    <row r="369" ht="14.25" customHeight="1">
      <c r="A369" s="21">
        <v>43975.0</v>
      </c>
      <c r="B369" s="22" t="s">
        <v>22</v>
      </c>
      <c r="C369" s="23" t="str">
        <f t="shared" si="1"/>
        <v>43975Москва Восток</v>
      </c>
      <c r="D369" s="22">
        <v>54.0</v>
      </c>
      <c r="E369" s="22">
        <v>12211.0</v>
      </c>
      <c r="F369" s="22">
        <v>11427.0</v>
      </c>
    </row>
    <row r="370" ht="14.25" customHeight="1">
      <c r="A370" s="21">
        <v>43975.0</v>
      </c>
      <c r="B370" s="22" t="s">
        <v>21</v>
      </c>
      <c r="C370" s="23" t="str">
        <f t="shared" si="1"/>
        <v>43975Москва Запад</v>
      </c>
      <c r="D370" s="22">
        <v>60.0</v>
      </c>
      <c r="E370" s="22">
        <v>12822.0</v>
      </c>
      <c r="F370" s="22">
        <v>11916.0</v>
      </c>
    </row>
    <row r="371" ht="14.25" customHeight="1">
      <c r="A371" s="21">
        <v>43975.0</v>
      </c>
      <c r="B371" s="22" t="s">
        <v>13</v>
      </c>
      <c r="C371" s="23" t="str">
        <f t="shared" si="1"/>
        <v>43975Нижний Новгород</v>
      </c>
      <c r="D371" s="22">
        <v>20.0</v>
      </c>
      <c r="E371" s="22">
        <v>2015.0</v>
      </c>
      <c r="F371" s="22">
        <v>1803.0</v>
      </c>
    </row>
    <row r="372" ht="14.25" customHeight="1">
      <c r="A372" s="21">
        <v>43975.0</v>
      </c>
      <c r="B372" s="22" t="s">
        <v>23</v>
      </c>
      <c r="C372" s="23" t="str">
        <f t="shared" si="1"/>
        <v>43975Новосибирск</v>
      </c>
      <c r="D372" s="22">
        <v>18.0</v>
      </c>
      <c r="E372" s="22">
        <v>1006.0</v>
      </c>
      <c r="F372" s="22">
        <v>904.0</v>
      </c>
    </row>
    <row r="373" ht="14.25" customHeight="1">
      <c r="A373" s="21">
        <v>43975.0</v>
      </c>
      <c r="B373" s="22" t="s">
        <v>18</v>
      </c>
      <c r="C373" s="23" t="str">
        <f t="shared" si="1"/>
        <v>43975Пермь</v>
      </c>
      <c r="D373" s="22">
        <v>17.0</v>
      </c>
      <c r="E373" s="22">
        <v>1128.0</v>
      </c>
      <c r="F373" s="22">
        <v>1001.0</v>
      </c>
    </row>
    <row r="374" ht="14.25" customHeight="1">
      <c r="A374" s="21">
        <v>43975.0</v>
      </c>
      <c r="B374" s="22" t="s">
        <v>19</v>
      </c>
      <c r="C374" s="23" t="str">
        <f t="shared" si="1"/>
        <v>43975Ростов-на-Дону</v>
      </c>
      <c r="D374" s="22">
        <v>15.0</v>
      </c>
      <c r="E374" s="22">
        <v>779.0</v>
      </c>
      <c r="F374" s="22">
        <v>673.0</v>
      </c>
    </row>
    <row r="375" ht="14.25" customHeight="1">
      <c r="A375" s="21">
        <v>43975.0</v>
      </c>
      <c r="B375" s="22" t="s">
        <v>15</v>
      </c>
      <c r="C375" s="23" t="str">
        <f t="shared" si="1"/>
        <v>43975Санкт-Петербург Север</v>
      </c>
      <c r="D375" s="22">
        <v>125.0</v>
      </c>
      <c r="E375" s="22">
        <v>21004.0</v>
      </c>
      <c r="F375" s="22">
        <v>19556.0</v>
      </c>
    </row>
    <row r="376" ht="14.25" customHeight="1">
      <c r="A376" s="21">
        <v>43975.0</v>
      </c>
      <c r="B376" s="22" t="s">
        <v>14</v>
      </c>
      <c r="C376" s="23" t="str">
        <f t="shared" si="1"/>
        <v>43975Санкт-Петербург Юг</v>
      </c>
      <c r="D376" s="22">
        <v>129.0</v>
      </c>
      <c r="E376" s="22">
        <v>16432.0</v>
      </c>
      <c r="F376" s="22">
        <v>15345.0</v>
      </c>
    </row>
    <row r="377" ht="14.25" customHeight="1">
      <c r="A377" s="21">
        <v>43975.0</v>
      </c>
      <c r="B377" s="22" t="s">
        <v>12</v>
      </c>
      <c r="C377" s="23" t="str">
        <f t="shared" si="1"/>
        <v>43975Тольятти</v>
      </c>
      <c r="D377" s="22">
        <v>10.0</v>
      </c>
      <c r="E377" s="22">
        <v>639.0</v>
      </c>
      <c r="F377" s="22">
        <v>557.0</v>
      </c>
    </row>
    <row r="378" ht="14.25" customHeight="1">
      <c r="A378" s="21">
        <v>43976.0</v>
      </c>
      <c r="B378" s="22" t="s">
        <v>16</v>
      </c>
      <c r="C378" s="23" t="str">
        <f t="shared" si="1"/>
        <v>43976Волгоград</v>
      </c>
      <c r="D378" s="22">
        <v>36.0</v>
      </c>
      <c r="E378" s="22">
        <v>4641.0</v>
      </c>
      <c r="F378" s="22">
        <v>4274.0</v>
      </c>
    </row>
    <row r="379" ht="14.25" customHeight="1">
      <c r="A379" s="21">
        <v>43976.0</v>
      </c>
      <c r="B379" s="22" t="s">
        <v>11</v>
      </c>
      <c r="C379" s="23" t="str">
        <f t="shared" si="1"/>
        <v>43976Екатеринбург</v>
      </c>
      <c r="D379" s="22">
        <v>31.0</v>
      </c>
      <c r="E379" s="22">
        <v>5210.0</v>
      </c>
      <c r="F379" s="22">
        <v>4841.0</v>
      </c>
    </row>
    <row r="380" ht="14.25" customHeight="1">
      <c r="A380" s="21">
        <v>43976.0</v>
      </c>
      <c r="B380" s="22" t="s">
        <v>17</v>
      </c>
      <c r="C380" s="23" t="str">
        <f t="shared" si="1"/>
        <v>43976Казань</v>
      </c>
      <c r="D380" s="22">
        <v>21.0</v>
      </c>
      <c r="E380" s="22">
        <v>2330.0</v>
      </c>
      <c r="F380" s="22">
        <v>2142.0</v>
      </c>
    </row>
    <row r="381" ht="14.25" customHeight="1">
      <c r="A381" s="21">
        <v>43976.0</v>
      </c>
      <c r="B381" s="22" t="s">
        <v>10</v>
      </c>
      <c r="C381" s="23" t="str">
        <f t="shared" si="1"/>
        <v>43976Кемерово</v>
      </c>
      <c r="D381" s="22">
        <v>20.0</v>
      </c>
      <c r="E381" s="22">
        <v>2087.0</v>
      </c>
      <c r="F381" s="22">
        <v>1914.0</v>
      </c>
    </row>
    <row r="382" ht="14.25" customHeight="1">
      <c r="A382" s="21">
        <v>43976.0</v>
      </c>
      <c r="B382" s="22" t="s">
        <v>20</v>
      </c>
      <c r="C382" s="23" t="str">
        <f t="shared" si="1"/>
        <v>43976Краснодар</v>
      </c>
      <c r="D382" s="22">
        <v>20.0</v>
      </c>
      <c r="E382" s="22">
        <v>1899.0</v>
      </c>
      <c r="F382" s="22">
        <v>1738.0</v>
      </c>
    </row>
    <row r="383" ht="14.25" customHeight="1">
      <c r="A383" s="21">
        <v>43976.0</v>
      </c>
      <c r="B383" s="22" t="s">
        <v>22</v>
      </c>
      <c r="C383" s="23" t="str">
        <f t="shared" si="1"/>
        <v>43976Москва Восток</v>
      </c>
      <c r="D383" s="22">
        <v>54.0</v>
      </c>
      <c r="E383" s="22">
        <v>12336.0</v>
      </c>
      <c r="F383" s="22">
        <v>11519.0</v>
      </c>
    </row>
    <row r="384" ht="14.25" customHeight="1">
      <c r="A384" s="21">
        <v>43976.0</v>
      </c>
      <c r="B384" s="22" t="s">
        <v>21</v>
      </c>
      <c r="C384" s="23" t="str">
        <f t="shared" si="1"/>
        <v>43976Москва Запад</v>
      </c>
      <c r="D384" s="22">
        <v>59.0</v>
      </c>
      <c r="E384" s="22">
        <v>12983.0</v>
      </c>
      <c r="F384" s="22">
        <v>12056.0</v>
      </c>
    </row>
    <row r="385" ht="14.25" customHeight="1">
      <c r="A385" s="21">
        <v>43976.0</v>
      </c>
      <c r="B385" s="22" t="s">
        <v>13</v>
      </c>
      <c r="C385" s="23" t="str">
        <f t="shared" si="1"/>
        <v>43976Нижний Новгород</v>
      </c>
      <c r="D385" s="22">
        <v>20.0</v>
      </c>
      <c r="E385" s="22">
        <v>2011.0</v>
      </c>
      <c r="F385" s="22">
        <v>1791.0</v>
      </c>
    </row>
    <row r="386" ht="14.25" customHeight="1">
      <c r="A386" s="21">
        <v>43976.0</v>
      </c>
      <c r="B386" s="22" t="s">
        <v>23</v>
      </c>
      <c r="C386" s="23" t="str">
        <f t="shared" si="1"/>
        <v>43976Новосибирск</v>
      </c>
      <c r="D386" s="22">
        <v>18.0</v>
      </c>
      <c r="E386" s="22">
        <v>989.0</v>
      </c>
      <c r="F386" s="22">
        <v>887.0</v>
      </c>
    </row>
    <row r="387" ht="14.25" customHeight="1">
      <c r="A387" s="21">
        <v>43976.0</v>
      </c>
      <c r="B387" s="22" t="s">
        <v>18</v>
      </c>
      <c r="C387" s="23" t="str">
        <f t="shared" si="1"/>
        <v>43976Пермь</v>
      </c>
      <c r="D387" s="22">
        <v>17.0</v>
      </c>
      <c r="E387" s="22">
        <v>1142.0</v>
      </c>
      <c r="F387" s="22">
        <v>1020.0</v>
      </c>
    </row>
    <row r="388" ht="14.25" customHeight="1">
      <c r="A388" s="21">
        <v>43976.0</v>
      </c>
      <c r="B388" s="22" t="s">
        <v>19</v>
      </c>
      <c r="C388" s="23" t="str">
        <f t="shared" si="1"/>
        <v>43976Ростов-на-Дону</v>
      </c>
      <c r="D388" s="22">
        <v>15.0</v>
      </c>
      <c r="E388" s="22">
        <v>835.0</v>
      </c>
      <c r="F388" s="22">
        <v>736.0</v>
      </c>
    </row>
    <row r="389" ht="14.25" customHeight="1">
      <c r="A389" s="21">
        <v>43976.0</v>
      </c>
      <c r="B389" s="22" t="s">
        <v>15</v>
      </c>
      <c r="C389" s="23" t="str">
        <f t="shared" si="1"/>
        <v>43976Санкт-Петербург Север</v>
      </c>
      <c r="D389" s="22">
        <v>124.0</v>
      </c>
      <c r="E389" s="22">
        <v>20358.0</v>
      </c>
      <c r="F389" s="22">
        <v>18890.0</v>
      </c>
    </row>
    <row r="390" ht="14.25" customHeight="1">
      <c r="A390" s="21">
        <v>43976.0</v>
      </c>
      <c r="B390" s="22" t="s">
        <v>14</v>
      </c>
      <c r="C390" s="23" t="str">
        <f t="shared" si="1"/>
        <v>43976Санкт-Петербург Юг</v>
      </c>
      <c r="D390" s="22">
        <v>129.0</v>
      </c>
      <c r="E390" s="22">
        <v>15822.0</v>
      </c>
      <c r="F390" s="22">
        <v>14753.0</v>
      </c>
    </row>
    <row r="391" ht="14.25" customHeight="1">
      <c r="A391" s="21">
        <v>43976.0</v>
      </c>
      <c r="B391" s="22" t="s">
        <v>12</v>
      </c>
      <c r="C391" s="23" t="str">
        <f t="shared" si="1"/>
        <v>43976Тольятти</v>
      </c>
      <c r="D391" s="22">
        <v>10.0</v>
      </c>
      <c r="E391" s="22">
        <v>739.0</v>
      </c>
      <c r="F391" s="22">
        <v>642.0</v>
      </c>
    </row>
    <row r="392" ht="14.25" customHeight="1">
      <c r="A392" s="21">
        <v>43977.0</v>
      </c>
      <c r="B392" s="22" t="s">
        <v>16</v>
      </c>
      <c r="C392" s="23" t="str">
        <f t="shared" si="1"/>
        <v>43977Волгоград</v>
      </c>
      <c r="D392" s="22">
        <v>36.0</v>
      </c>
      <c r="E392" s="22">
        <v>4770.0</v>
      </c>
      <c r="F392" s="22">
        <v>4424.0</v>
      </c>
    </row>
    <row r="393" ht="14.25" customHeight="1">
      <c r="A393" s="21">
        <v>43977.0</v>
      </c>
      <c r="B393" s="22" t="s">
        <v>11</v>
      </c>
      <c r="C393" s="23" t="str">
        <f t="shared" si="1"/>
        <v>43977Екатеринбург</v>
      </c>
      <c r="D393" s="22">
        <v>31.0</v>
      </c>
      <c r="E393" s="22">
        <v>5493.0</v>
      </c>
      <c r="F393" s="22">
        <v>5119.0</v>
      </c>
    </row>
    <row r="394" ht="14.25" customHeight="1">
      <c r="A394" s="21">
        <v>43977.0</v>
      </c>
      <c r="B394" s="22" t="s">
        <v>17</v>
      </c>
      <c r="C394" s="23" t="str">
        <f t="shared" si="1"/>
        <v>43977Казань</v>
      </c>
      <c r="D394" s="22">
        <v>21.0</v>
      </c>
      <c r="E394" s="22">
        <v>2418.0</v>
      </c>
      <c r="F394" s="22">
        <v>2215.0</v>
      </c>
    </row>
    <row r="395" ht="14.25" customHeight="1">
      <c r="A395" s="21">
        <v>43977.0</v>
      </c>
      <c r="B395" s="22" t="s">
        <v>10</v>
      </c>
      <c r="C395" s="23" t="str">
        <f t="shared" si="1"/>
        <v>43977Кемерово</v>
      </c>
      <c r="D395" s="22">
        <v>20.0</v>
      </c>
      <c r="E395" s="22">
        <v>2044.0</v>
      </c>
      <c r="F395" s="22">
        <v>1863.0</v>
      </c>
    </row>
    <row r="396" ht="14.25" customHeight="1">
      <c r="A396" s="21">
        <v>43977.0</v>
      </c>
      <c r="B396" s="22" t="s">
        <v>20</v>
      </c>
      <c r="C396" s="23" t="str">
        <f t="shared" si="1"/>
        <v>43977Краснодар</v>
      </c>
      <c r="D396" s="22">
        <v>20.0</v>
      </c>
      <c r="E396" s="22">
        <v>1814.0</v>
      </c>
      <c r="F396" s="22">
        <v>1655.0</v>
      </c>
    </row>
    <row r="397" ht="14.25" customHeight="1">
      <c r="A397" s="21">
        <v>43977.0</v>
      </c>
      <c r="B397" s="22" t="s">
        <v>22</v>
      </c>
      <c r="C397" s="23" t="str">
        <f t="shared" si="1"/>
        <v>43977Москва Восток</v>
      </c>
      <c r="D397" s="22">
        <v>54.0</v>
      </c>
      <c r="E397" s="22">
        <v>14482.0</v>
      </c>
      <c r="F397" s="22">
        <v>13510.0</v>
      </c>
    </row>
    <row r="398" ht="14.25" customHeight="1">
      <c r="A398" s="21">
        <v>43977.0</v>
      </c>
      <c r="B398" s="22" t="s">
        <v>21</v>
      </c>
      <c r="C398" s="23" t="str">
        <f t="shared" si="1"/>
        <v>43977Москва Запад</v>
      </c>
      <c r="D398" s="22">
        <v>59.0</v>
      </c>
      <c r="E398" s="22">
        <v>15369.0</v>
      </c>
      <c r="F398" s="22">
        <v>14299.0</v>
      </c>
    </row>
    <row r="399" ht="14.25" customHeight="1">
      <c r="A399" s="21">
        <v>43977.0</v>
      </c>
      <c r="B399" s="22" t="s">
        <v>13</v>
      </c>
      <c r="C399" s="23" t="str">
        <f t="shared" si="1"/>
        <v>43977Нижний Новгород</v>
      </c>
      <c r="D399" s="22">
        <v>20.0</v>
      </c>
      <c r="E399" s="22">
        <v>2036.0</v>
      </c>
      <c r="F399" s="22">
        <v>1790.0</v>
      </c>
    </row>
    <row r="400" ht="14.25" customHeight="1">
      <c r="A400" s="21">
        <v>43977.0</v>
      </c>
      <c r="B400" s="22" t="s">
        <v>23</v>
      </c>
      <c r="C400" s="23" t="str">
        <f t="shared" si="1"/>
        <v>43977Новосибирск</v>
      </c>
      <c r="D400" s="22">
        <v>18.0</v>
      </c>
      <c r="E400" s="22">
        <v>914.0</v>
      </c>
      <c r="F400" s="22">
        <v>804.0</v>
      </c>
    </row>
    <row r="401" ht="14.25" customHeight="1">
      <c r="A401" s="21">
        <v>43977.0</v>
      </c>
      <c r="B401" s="22" t="s">
        <v>18</v>
      </c>
      <c r="C401" s="23" t="str">
        <f t="shared" si="1"/>
        <v>43977Пермь</v>
      </c>
      <c r="D401" s="22">
        <v>17.0</v>
      </c>
      <c r="E401" s="22">
        <v>1140.0</v>
      </c>
      <c r="F401" s="22">
        <v>1016.0</v>
      </c>
    </row>
    <row r="402" ht="14.25" customHeight="1">
      <c r="A402" s="21">
        <v>43977.0</v>
      </c>
      <c r="B402" s="22" t="s">
        <v>19</v>
      </c>
      <c r="C402" s="23" t="str">
        <f t="shared" si="1"/>
        <v>43977Ростов-на-Дону</v>
      </c>
      <c r="D402" s="22">
        <v>15.0</v>
      </c>
      <c r="E402" s="22">
        <v>812.0</v>
      </c>
      <c r="F402" s="22">
        <v>711.0</v>
      </c>
    </row>
    <row r="403" ht="14.25" customHeight="1">
      <c r="A403" s="21">
        <v>43977.0</v>
      </c>
      <c r="B403" s="22" t="s">
        <v>15</v>
      </c>
      <c r="C403" s="23" t="str">
        <f t="shared" si="1"/>
        <v>43977Санкт-Петербург Север</v>
      </c>
      <c r="D403" s="22">
        <v>124.0</v>
      </c>
      <c r="E403" s="22">
        <v>21153.0</v>
      </c>
      <c r="F403" s="22">
        <v>19673.0</v>
      </c>
    </row>
    <row r="404" ht="14.25" customHeight="1">
      <c r="A404" s="21">
        <v>43977.0</v>
      </c>
      <c r="B404" s="22" t="s">
        <v>14</v>
      </c>
      <c r="C404" s="23" t="str">
        <f t="shared" si="1"/>
        <v>43977Санкт-Петербург Юг</v>
      </c>
      <c r="D404" s="22">
        <v>129.0</v>
      </c>
      <c r="E404" s="22">
        <v>16459.0</v>
      </c>
      <c r="F404" s="22">
        <v>15355.0</v>
      </c>
    </row>
    <row r="405" ht="14.25" customHeight="1">
      <c r="A405" s="21">
        <v>43977.0</v>
      </c>
      <c r="B405" s="22" t="s">
        <v>12</v>
      </c>
      <c r="C405" s="23" t="str">
        <f t="shared" si="1"/>
        <v>43977Тольятти</v>
      </c>
      <c r="D405" s="22">
        <v>10.0</v>
      </c>
      <c r="E405" s="22">
        <v>692.0</v>
      </c>
      <c r="F405" s="22">
        <v>601.0</v>
      </c>
    </row>
    <row r="406" ht="14.25" customHeight="1">
      <c r="A406" s="21">
        <v>43977.0</v>
      </c>
      <c r="B406" s="22" t="s">
        <v>24</v>
      </c>
      <c r="C406" s="23" t="str">
        <f t="shared" si="1"/>
        <v>43977Тюмень</v>
      </c>
      <c r="D406" s="22">
        <v>7.0</v>
      </c>
      <c r="E406" s="22">
        <v>577.0</v>
      </c>
      <c r="F406" s="22">
        <v>389.0</v>
      </c>
    </row>
    <row r="407" ht="14.25" customHeight="1">
      <c r="A407" s="21">
        <v>43978.0</v>
      </c>
      <c r="B407" s="22" t="s">
        <v>16</v>
      </c>
      <c r="C407" s="23" t="str">
        <f t="shared" si="1"/>
        <v>43978Волгоград</v>
      </c>
      <c r="D407" s="22">
        <v>36.0</v>
      </c>
      <c r="E407" s="22">
        <v>4951.0</v>
      </c>
      <c r="F407" s="22">
        <v>4584.0</v>
      </c>
    </row>
    <row r="408" ht="14.25" customHeight="1">
      <c r="A408" s="21">
        <v>43978.0</v>
      </c>
      <c r="B408" s="22" t="s">
        <v>11</v>
      </c>
      <c r="C408" s="23" t="str">
        <f t="shared" si="1"/>
        <v>43978Екатеринбург</v>
      </c>
      <c r="D408" s="22">
        <v>31.0</v>
      </c>
      <c r="E408" s="22">
        <v>5330.0</v>
      </c>
      <c r="F408" s="22">
        <v>4977.0</v>
      </c>
    </row>
    <row r="409" ht="14.25" customHeight="1">
      <c r="A409" s="21">
        <v>43978.0</v>
      </c>
      <c r="B409" s="22" t="s">
        <v>17</v>
      </c>
      <c r="C409" s="23" t="str">
        <f t="shared" si="1"/>
        <v>43978Казань</v>
      </c>
      <c r="D409" s="22">
        <v>21.0</v>
      </c>
      <c r="E409" s="22">
        <v>2430.0</v>
      </c>
      <c r="F409" s="22">
        <v>2216.0</v>
      </c>
    </row>
    <row r="410" ht="14.25" customHeight="1">
      <c r="A410" s="21">
        <v>43978.0</v>
      </c>
      <c r="B410" s="22" t="s">
        <v>10</v>
      </c>
      <c r="C410" s="23" t="str">
        <f t="shared" si="1"/>
        <v>43978Кемерово</v>
      </c>
      <c r="D410" s="22">
        <v>20.0</v>
      </c>
      <c r="E410" s="22">
        <v>2079.0</v>
      </c>
      <c r="F410" s="22">
        <v>1893.0</v>
      </c>
    </row>
    <row r="411" ht="14.25" customHeight="1">
      <c r="A411" s="21">
        <v>43978.0</v>
      </c>
      <c r="B411" s="22" t="s">
        <v>20</v>
      </c>
      <c r="C411" s="23" t="str">
        <f t="shared" si="1"/>
        <v>43978Краснодар</v>
      </c>
      <c r="D411" s="22">
        <v>20.0</v>
      </c>
      <c r="E411" s="22">
        <v>1873.0</v>
      </c>
      <c r="F411" s="22">
        <v>1715.0</v>
      </c>
    </row>
    <row r="412" ht="14.25" customHeight="1">
      <c r="A412" s="21">
        <v>43978.0</v>
      </c>
      <c r="B412" s="22" t="s">
        <v>22</v>
      </c>
      <c r="C412" s="23" t="str">
        <f t="shared" si="1"/>
        <v>43978Москва Восток</v>
      </c>
      <c r="D412" s="22">
        <v>54.0</v>
      </c>
      <c r="E412" s="22">
        <v>13091.0</v>
      </c>
      <c r="F412" s="22">
        <v>12216.0</v>
      </c>
    </row>
    <row r="413" ht="14.25" customHeight="1">
      <c r="A413" s="21">
        <v>43978.0</v>
      </c>
      <c r="B413" s="22" t="s">
        <v>21</v>
      </c>
      <c r="C413" s="23" t="str">
        <f t="shared" si="1"/>
        <v>43978Москва Запад</v>
      </c>
      <c r="D413" s="22">
        <v>59.0</v>
      </c>
      <c r="E413" s="22">
        <v>13942.0</v>
      </c>
      <c r="F413" s="22">
        <v>12986.0</v>
      </c>
    </row>
    <row r="414" ht="14.25" customHeight="1">
      <c r="A414" s="21">
        <v>43978.0</v>
      </c>
      <c r="B414" s="22" t="s">
        <v>13</v>
      </c>
      <c r="C414" s="23" t="str">
        <f t="shared" si="1"/>
        <v>43978Нижний Новгород</v>
      </c>
      <c r="D414" s="22">
        <v>20.0</v>
      </c>
      <c r="E414" s="22">
        <v>2079.0</v>
      </c>
      <c r="F414" s="22">
        <v>1856.0</v>
      </c>
    </row>
    <row r="415" ht="14.25" customHeight="1">
      <c r="A415" s="21">
        <v>43978.0</v>
      </c>
      <c r="B415" s="22" t="s">
        <v>23</v>
      </c>
      <c r="C415" s="23" t="str">
        <f t="shared" si="1"/>
        <v>43978Новосибирск</v>
      </c>
      <c r="D415" s="22">
        <v>18.0</v>
      </c>
      <c r="E415" s="22">
        <v>962.0</v>
      </c>
      <c r="F415" s="22">
        <v>859.0</v>
      </c>
    </row>
    <row r="416" ht="14.25" customHeight="1">
      <c r="A416" s="21">
        <v>43978.0</v>
      </c>
      <c r="B416" s="22" t="s">
        <v>18</v>
      </c>
      <c r="C416" s="23" t="str">
        <f t="shared" si="1"/>
        <v>43978Пермь</v>
      </c>
      <c r="D416" s="22">
        <v>17.0</v>
      </c>
      <c r="E416" s="22">
        <v>1203.0</v>
      </c>
      <c r="F416" s="22">
        <v>1077.0</v>
      </c>
    </row>
    <row r="417" ht="14.25" customHeight="1">
      <c r="A417" s="21">
        <v>43978.0</v>
      </c>
      <c r="B417" s="22" t="s">
        <v>19</v>
      </c>
      <c r="C417" s="23" t="str">
        <f t="shared" si="1"/>
        <v>43978Ростов-на-Дону</v>
      </c>
      <c r="D417" s="22">
        <v>15.0</v>
      </c>
      <c r="E417" s="22">
        <v>809.0</v>
      </c>
      <c r="F417" s="22">
        <v>702.0</v>
      </c>
    </row>
    <row r="418" ht="14.25" customHeight="1">
      <c r="A418" s="21">
        <v>43978.0</v>
      </c>
      <c r="B418" s="22" t="s">
        <v>15</v>
      </c>
      <c r="C418" s="23" t="str">
        <f t="shared" si="1"/>
        <v>43978Санкт-Петербург Север</v>
      </c>
      <c r="D418" s="22">
        <v>124.0</v>
      </c>
      <c r="E418" s="22">
        <v>21384.0</v>
      </c>
      <c r="F418" s="22">
        <v>19897.0</v>
      </c>
    </row>
    <row r="419" ht="14.25" customHeight="1">
      <c r="A419" s="21">
        <v>43978.0</v>
      </c>
      <c r="B419" s="22" t="s">
        <v>14</v>
      </c>
      <c r="C419" s="23" t="str">
        <f t="shared" si="1"/>
        <v>43978Санкт-Петербург Юг</v>
      </c>
      <c r="D419" s="22">
        <v>129.0</v>
      </c>
      <c r="E419" s="22">
        <v>17115.0</v>
      </c>
      <c r="F419" s="22">
        <v>15962.0</v>
      </c>
    </row>
    <row r="420" ht="14.25" customHeight="1">
      <c r="A420" s="21">
        <v>43978.0</v>
      </c>
      <c r="B420" s="22" t="s">
        <v>12</v>
      </c>
      <c r="C420" s="23" t="str">
        <f t="shared" si="1"/>
        <v>43978Тольятти</v>
      </c>
      <c r="D420" s="22">
        <v>10.0</v>
      </c>
      <c r="E420" s="22">
        <v>757.0</v>
      </c>
      <c r="F420" s="22">
        <v>660.0</v>
      </c>
    </row>
    <row r="421" ht="14.25" customHeight="1">
      <c r="A421" s="21">
        <v>43978.0</v>
      </c>
      <c r="B421" s="22" t="s">
        <v>24</v>
      </c>
      <c r="C421" s="23" t="str">
        <f t="shared" si="1"/>
        <v>43978Тюмень</v>
      </c>
      <c r="D421" s="22">
        <v>7.0</v>
      </c>
      <c r="E421" s="22">
        <v>409.0</v>
      </c>
      <c r="F421" s="22">
        <v>329.0</v>
      </c>
    </row>
    <row r="422" ht="14.25" customHeight="1">
      <c r="A422" s="21">
        <v>43979.0</v>
      </c>
      <c r="B422" s="22" t="s">
        <v>16</v>
      </c>
      <c r="C422" s="23" t="str">
        <f t="shared" si="1"/>
        <v>43979Волгоград</v>
      </c>
      <c r="D422" s="22">
        <v>37.0</v>
      </c>
      <c r="E422" s="22">
        <v>4840.0</v>
      </c>
      <c r="F422" s="22">
        <v>4475.0</v>
      </c>
    </row>
    <row r="423" ht="14.25" customHeight="1">
      <c r="A423" s="21">
        <v>43979.0</v>
      </c>
      <c r="B423" s="22" t="s">
        <v>11</v>
      </c>
      <c r="C423" s="23" t="str">
        <f t="shared" si="1"/>
        <v>43979Екатеринбург</v>
      </c>
      <c r="D423" s="22">
        <v>31.0</v>
      </c>
      <c r="E423" s="22">
        <v>5355.0</v>
      </c>
      <c r="F423" s="22">
        <v>4969.0</v>
      </c>
    </row>
    <row r="424" ht="14.25" customHeight="1">
      <c r="A424" s="21">
        <v>43979.0</v>
      </c>
      <c r="B424" s="22" t="s">
        <v>17</v>
      </c>
      <c r="C424" s="23" t="str">
        <f t="shared" si="1"/>
        <v>43979Казань</v>
      </c>
      <c r="D424" s="22">
        <v>22.0</v>
      </c>
      <c r="E424" s="22">
        <v>2454.0</v>
      </c>
      <c r="F424" s="22">
        <v>2239.0</v>
      </c>
    </row>
    <row r="425" ht="14.25" customHeight="1">
      <c r="A425" s="21">
        <v>43979.0</v>
      </c>
      <c r="B425" s="22" t="s">
        <v>10</v>
      </c>
      <c r="C425" s="23" t="str">
        <f t="shared" si="1"/>
        <v>43979Кемерово</v>
      </c>
      <c r="D425" s="22">
        <v>20.0</v>
      </c>
      <c r="E425" s="22">
        <v>1886.0</v>
      </c>
      <c r="F425" s="22">
        <v>1736.0</v>
      </c>
    </row>
    <row r="426" ht="14.25" customHeight="1">
      <c r="A426" s="21">
        <v>43979.0</v>
      </c>
      <c r="B426" s="22" t="s">
        <v>20</v>
      </c>
      <c r="C426" s="23" t="str">
        <f t="shared" si="1"/>
        <v>43979Краснодар</v>
      </c>
      <c r="D426" s="22">
        <v>20.0</v>
      </c>
      <c r="E426" s="22">
        <v>1875.0</v>
      </c>
      <c r="F426" s="22">
        <v>1701.0</v>
      </c>
    </row>
    <row r="427" ht="14.25" customHeight="1">
      <c r="A427" s="21">
        <v>43979.0</v>
      </c>
      <c r="B427" s="22" t="s">
        <v>22</v>
      </c>
      <c r="C427" s="23" t="str">
        <f t="shared" si="1"/>
        <v>43979Москва Восток</v>
      </c>
      <c r="D427" s="22">
        <v>54.0</v>
      </c>
      <c r="E427" s="22">
        <v>12409.0</v>
      </c>
      <c r="F427" s="22">
        <v>11582.0</v>
      </c>
    </row>
    <row r="428" ht="14.25" customHeight="1">
      <c r="A428" s="21">
        <v>43979.0</v>
      </c>
      <c r="B428" s="22" t="s">
        <v>21</v>
      </c>
      <c r="C428" s="23" t="str">
        <f t="shared" si="1"/>
        <v>43979Москва Запад</v>
      </c>
      <c r="D428" s="22">
        <v>60.0</v>
      </c>
      <c r="E428" s="22">
        <v>12854.0</v>
      </c>
      <c r="F428" s="22">
        <v>11954.0</v>
      </c>
    </row>
    <row r="429" ht="14.25" customHeight="1">
      <c r="A429" s="21">
        <v>43979.0</v>
      </c>
      <c r="B429" s="22" t="s">
        <v>13</v>
      </c>
      <c r="C429" s="23" t="str">
        <f t="shared" si="1"/>
        <v>43979Нижний Новгород</v>
      </c>
      <c r="D429" s="22">
        <v>20.0</v>
      </c>
      <c r="E429" s="22">
        <v>2088.0</v>
      </c>
      <c r="F429" s="22">
        <v>1848.0</v>
      </c>
    </row>
    <row r="430" ht="14.25" customHeight="1">
      <c r="A430" s="21">
        <v>43979.0</v>
      </c>
      <c r="B430" s="22" t="s">
        <v>23</v>
      </c>
      <c r="C430" s="23" t="str">
        <f t="shared" si="1"/>
        <v>43979Новосибирск</v>
      </c>
      <c r="D430" s="22">
        <v>18.0</v>
      </c>
      <c r="E430" s="22">
        <v>1020.0</v>
      </c>
      <c r="F430" s="22">
        <v>911.0</v>
      </c>
    </row>
    <row r="431" ht="14.25" customHeight="1">
      <c r="A431" s="21">
        <v>43979.0</v>
      </c>
      <c r="B431" s="22" t="s">
        <v>18</v>
      </c>
      <c r="C431" s="23" t="str">
        <f t="shared" si="1"/>
        <v>43979Пермь</v>
      </c>
      <c r="D431" s="22">
        <v>17.0</v>
      </c>
      <c r="E431" s="22">
        <v>1097.0</v>
      </c>
      <c r="F431" s="22">
        <v>968.0</v>
      </c>
    </row>
    <row r="432" ht="14.25" customHeight="1">
      <c r="A432" s="21">
        <v>43979.0</v>
      </c>
      <c r="B432" s="22" t="s">
        <v>19</v>
      </c>
      <c r="C432" s="23" t="str">
        <f t="shared" si="1"/>
        <v>43979Ростов-на-Дону</v>
      </c>
      <c r="D432" s="22">
        <v>16.0</v>
      </c>
      <c r="E432" s="22">
        <v>876.0</v>
      </c>
      <c r="F432" s="22">
        <v>762.0</v>
      </c>
    </row>
    <row r="433" ht="14.25" customHeight="1">
      <c r="A433" s="21">
        <v>43979.0</v>
      </c>
      <c r="B433" s="22" t="s">
        <v>9</v>
      </c>
      <c r="C433" s="23" t="str">
        <f t="shared" si="1"/>
        <v>43979Самара</v>
      </c>
      <c r="D433" s="22">
        <v>15.0</v>
      </c>
      <c r="E433" s="22">
        <v>464.0</v>
      </c>
      <c r="F433" s="22">
        <v>390.0</v>
      </c>
    </row>
    <row r="434" ht="14.25" customHeight="1">
      <c r="A434" s="21">
        <v>43979.0</v>
      </c>
      <c r="B434" s="22" t="s">
        <v>15</v>
      </c>
      <c r="C434" s="23" t="str">
        <f t="shared" si="1"/>
        <v>43979Санкт-Петербург Север</v>
      </c>
      <c r="D434" s="22">
        <v>124.0</v>
      </c>
      <c r="E434" s="22">
        <v>20868.0</v>
      </c>
      <c r="F434" s="22">
        <v>19342.0</v>
      </c>
    </row>
    <row r="435" ht="14.25" customHeight="1">
      <c r="A435" s="21">
        <v>43979.0</v>
      </c>
      <c r="B435" s="22" t="s">
        <v>14</v>
      </c>
      <c r="C435" s="23" t="str">
        <f t="shared" si="1"/>
        <v>43979Санкт-Петербург Юг</v>
      </c>
      <c r="D435" s="22">
        <v>129.0</v>
      </c>
      <c r="E435" s="22">
        <v>16453.0</v>
      </c>
      <c r="F435" s="22">
        <v>15289.0</v>
      </c>
    </row>
    <row r="436" ht="14.25" customHeight="1">
      <c r="A436" s="21">
        <v>43979.0</v>
      </c>
      <c r="B436" s="22" t="s">
        <v>12</v>
      </c>
      <c r="C436" s="23" t="str">
        <f t="shared" si="1"/>
        <v>43979Тольятти</v>
      </c>
      <c r="D436" s="22">
        <v>10.0</v>
      </c>
      <c r="E436" s="22">
        <v>791.0</v>
      </c>
      <c r="F436" s="22">
        <v>697.0</v>
      </c>
    </row>
    <row r="437" ht="14.25" customHeight="1">
      <c r="A437" s="21">
        <v>43979.0</v>
      </c>
      <c r="B437" s="22" t="s">
        <v>24</v>
      </c>
      <c r="C437" s="23" t="str">
        <f t="shared" si="1"/>
        <v>43979Тюмень</v>
      </c>
      <c r="D437" s="22">
        <v>7.0</v>
      </c>
      <c r="E437" s="22">
        <v>420.0</v>
      </c>
      <c r="F437" s="22">
        <v>347.0</v>
      </c>
    </row>
    <row r="438" ht="14.25" customHeight="1">
      <c r="A438" s="21">
        <v>43980.0</v>
      </c>
      <c r="B438" s="22" t="s">
        <v>16</v>
      </c>
      <c r="C438" s="23" t="str">
        <f t="shared" si="1"/>
        <v>43980Волгоград</v>
      </c>
      <c r="D438" s="22">
        <v>37.0</v>
      </c>
      <c r="E438" s="22">
        <v>5672.0</v>
      </c>
      <c r="F438" s="22">
        <v>5198.0</v>
      </c>
    </row>
    <row r="439" ht="14.25" customHeight="1">
      <c r="A439" s="21">
        <v>43980.0</v>
      </c>
      <c r="B439" s="22" t="s">
        <v>11</v>
      </c>
      <c r="C439" s="23" t="str">
        <f t="shared" si="1"/>
        <v>43980Екатеринбург</v>
      </c>
      <c r="D439" s="22">
        <v>31.0</v>
      </c>
      <c r="E439" s="22">
        <v>5751.0</v>
      </c>
      <c r="F439" s="22">
        <v>5319.0</v>
      </c>
    </row>
    <row r="440" ht="14.25" customHeight="1">
      <c r="A440" s="21">
        <v>43980.0</v>
      </c>
      <c r="B440" s="22" t="s">
        <v>17</v>
      </c>
      <c r="C440" s="23" t="str">
        <f t="shared" si="1"/>
        <v>43980Казань</v>
      </c>
      <c r="D440" s="22">
        <v>22.0</v>
      </c>
      <c r="E440" s="22">
        <v>2597.0</v>
      </c>
      <c r="F440" s="22">
        <v>2379.0</v>
      </c>
    </row>
    <row r="441" ht="14.25" customHeight="1">
      <c r="A441" s="21">
        <v>43980.0</v>
      </c>
      <c r="B441" s="22" t="s">
        <v>10</v>
      </c>
      <c r="C441" s="23" t="str">
        <f t="shared" si="1"/>
        <v>43980Кемерово</v>
      </c>
      <c r="D441" s="22">
        <v>20.0</v>
      </c>
      <c r="E441" s="22">
        <v>2111.0</v>
      </c>
      <c r="F441" s="22">
        <v>1917.0</v>
      </c>
    </row>
    <row r="442" ht="14.25" customHeight="1">
      <c r="A442" s="21">
        <v>43980.0</v>
      </c>
      <c r="B442" s="22" t="s">
        <v>20</v>
      </c>
      <c r="C442" s="23" t="str">
        <f t="shared" si="1"/>
        <v>43980Краснодар</v>
      </c>
      <c r="D442" s="22">
        <v>20.0</v>
      </c>
      <c r="E442" s="22">
        <v>2064.0</v>
      </c>
      <c r="F442" s="22">
        <v>1896.0</v>
      </c>
    </row>
    <row r="443" ht="14.25" customHeight="1">
      <c r="A443" s="21">
        <v>43980.0</v>
      </c>
      <c r="B443" s="22" t="s">
        <v>22</v>
      </c>
      <c r="C443" s="23" t="str">
        <f t="shared" si="1"/>
        <v>43980Москва Восток</v>
      </c>
      <c r="D443" s="22">
        <v>54.0</v>
      </c>
      <c r="E443" s="22">
        <v>14031.0</v>
      </c>
      <c r="F443" s="22">
        <v>12943.0</v>
      </c>
    </row>
    <row r="444" ht="14.25" customHeight="1">
      <c r="A444" s="21">
        <v>43980.0</v>
      </c>
      <c r="B444" s="22" t="s">
        <v>21</v>
      </c>
      <c r="C444" s="23" t="str">
        <f t="shared" si="1"/>
        <v>43980Москва Запад</v>
      </c>
      <c r="D444" s="22">
        <v>59.0</v>
      </c>
      <c r="E444" s="22">
        <v>14507.0</v>
      </c>
      <c r="F444" s="22">
        <v>13386.0</v>
      </c>
    </row>
    <row r="445" ht="14.25" customHeight="1">
      <c r="A445" s="21">
        <v>43980.0</v>
      </c>
      <c r="B445" s="22" t="s">
        <v>13</v>
      </c>
      <c r="C445" s="23" t="str">
        <f t="shared" si="1"/>
        <v>43980Нижний Новгород</v>
      </c>
      <c r="D445" s="22">
        <v>20.0</v>
      </c>
      <c r="E445" s="22">
        <v>2249.0</v>
      </c>
      <c r="F445" s="22">
        <v>2000.0</v>
      </c>
    </row>
    <row r="446" ht="14.25" customHeight="1">
      <c r="A446" s="21">
        <v>43980.0</v>
      </c>
      <c r="B446" s="22" t="s">
        <v>23</v>
      </c>
      <c r="C446" s="23" t="str">
        <f t="shared" si="1"/>
        <v>43980Новосибирск</v>
      </c>
      <c r="D446" s="22">
        <v>18.0</v>
      </c>
      <c r="E446" s="22">
        <v>1014.0</v>
      </c>
      <c r="F446" s="22">
        <v>893.0</v>
      </c>
    </row>
    <row r="447" ht="14.25" customHeight="1">
      <c r="A447" s="21">
        <v>43980.0</v>
      </c>
      <c r="B447" s="22" t="s">
        <v>18</v>
      </c>
      <c r="C447" s="23" t="str">
        <f t="shared" si="1"/>
        <v>43980Пермь</v>
      </c>
      <c r="D447" s="22">
        <v>17.0</v>
      </c>
      <c r="E447" s="22">
        <v>1296.0</v>
      </c>
      <c r="F447" s="22">
        <v>1153.0</v>
      </c>
    </row>
    <row r="448" ht="14.25" customHeight="1">
      <c r="A448" s="21">
        <v>43980.0</v>
      </c>
      <c r="B448" s="22" t="s">
        <v>19</v>
      </c>
      <c r="C448" s="23" t="str">
        <f t="shared" si="1"/>
        <v>43980Ростов-на-Дону</v>
      </c>
      <c r="D448" s="22">
        <v>16.0</v>
      </c>
      <c r="E448" s="22">
        <v>981.0</v>
      </c>
      <c r="F448" s="22">
        <v>859.0</v>
      </c>
    </row>
    <row r="449" ht="14.25" customHeight="1">
      <c r="A449" s="21">
        <v>43980.0</v>
      </c>
      <c r="B449" s="22" t="s">
        <v>9</v>
      </c>
      <c r="C449" s="23" t="str">
        <f t="shared" si="1"/>
        <v>43980Самара</v>
      </c>
      <c r="D449" s="22">
        <v>15.0</v>
      </c>
      <c r="E449" s="22">
        <v>400.0</v>
      </c>
      <c r="F449" s="22">
        <v>329.0</v>
      </c>
    </row>
    <row r="450" ht="14.25" customHeight="1">
      <c r="A450" s="21">
        <v>43980.0</v>
      </c>
      <c r="B450" s="22" t="s">
        <v>15</v>
      </c>
      <c r="C450" s="23" t="str">
        <f t="shared" si="1"/>
        <v>43980Санкт-Петербург Север</v>
      </c>
      <c r="D450" s="22">
        <v>124.0</v>
      </c>
      <c r="E450" s="22">
        <v>25828.0</v>
      </c>
      <c r="F450" s="22">
        <v>23974.0</v>
      </c>
    </row>
    <row r="451" ht="14.25" customHeight="1">
      <c r="A451" s="21">
        <v>43980.0</v>
      </c>
      <c r="B451" s="22" t="s">
        <v>14</v>
      </c>
      <c r="C451" s="23" t="str">
        <f t="shared" si="1"/>
        <v>43980Санкт-Петербург Юг</v>
      </c>
      <c r="D451" s="22">
        <v>129.0</v>
      </c>
      <c r="E451" s="22">
        <v>22403.0</v>
      </c>
      <c r="F451" s="22">
        <v>20676.0</v>
      </c>
    </row>
    <row r="452" ht="14.25" customHeight="1">
      <c r="A452" s="21">
        <v>43980.0</v>
      </c>
      <c r="B452" s="22" t="s">
        <v>12</v>
      </c>
      <c r="C452" s="23" t="str">
        <f t="shared" si="1"/>
        <v>43980Тольятти</v>
      </c>
      <c r="D452" s="22">
        <v>10.0</v>
      </c>
      <c r="E452" s="22">
        <v>873.0</v>
      </c>
      <c r="F452" s="22">
        <v>770.0</v>
      </c>
    </row>
    <row r="453" ht="14.25" customHeight="1">
      <c r="A453" s="21">
        <v>43980.0</v>
      </c>
      <c r="B453" s="22" t="s">
        <v>24</v>
      </c>
      <c r="C453" s="23" t="str">
        <f t="shared" si="1"/>
        <v>43980Тюмень</v>
      </c>
      <c r="D453" s="22">
        <v>7.0</v>
      </c>
      <c r="E453" s="22">
        <v>491.0</v>
      </c>
      <c r="F453" s="22">
        <v>411.0</v>
      </c>
    </row>
    <row r="454" ht="14.25" customHeight="1">
      <c r="A454" s="21">
        <v>43981.0</v>
      </c>
      <c r="B454" s="22" t="s">
        <v>16</v>
      </c>
      <c r="C454" s="23" t="str">
        <f t="shared" si="1"/>
        <v>43981Волгоград</v>
      </c>
      <c r="D454" s="22">
        <v>37.0</v>
      </c>
      <c r="E454" s="22">
        <v>6645.0</v>
      </c>
      <c r="F454" s="22">
        <v>6122.0</v>
      </c>
    </row>
    <row r="455" ht="14.25" customHeight="1">
      <c r="A455" s="21">
        <v>43981.0</v>
      </c>
      <c r="B455" s="22" t="s">
        <v>11</v>
      </c>
      <c r="C455" s="23" t="str">
        <f t="shared" si="1"/>
        <v>43981Екатеринбург</v>
      </c>
      <c r="D455" s="22">
        <v>31.0</v>
      </c>
      <c r="E455" s="22">
        <v>6735.0</v>
      </c>
      <c r="F455" s="22">
        <v>6264.0</v>
      </c>
    </row>
    <row r="456" ht="14.25" customHeight="1">
      <c r="A456" s="21">
        <v>43981.0</v>
      </c>
      <c r="B456" s="22" t="s">
        <v>17</v>
      </c>
      <c r="C456" s="23" t="str">
        <f t="shared" si="1"/>
        <v>43981Казань</v>
      </c>
      <c r="D456" s="22">
        <v>22.0</v>
      </c>
      <c r="E456" s="22">
        <v>2793.0</v>
      </c>
      <c r="F456" s="22">
        <v>2539.0</v>
      </c>
    </row>
    <row r="457" ht="14.25" customHeight="1">
      <c r="A457" s="21">
        <v>43981.0</v>
      </c>
      <c r="B457" s="22" t="s">
        <v>10</v>
      </c>
      <c r="C457" s="23" t="str">
        <f t="shared" si="1"/>
        <v>43981Кемерово</v>
      </c>
      <c r="D457" s="22">
        <v>20.0</v>
      </c>
      <c r="E457" s="22">
        <v>2597.0</v>
      </c>
      <c r="F457" s="22">
        <v>2376.0</v>
      </c>
    </row>
    <row r="458" ht="14.25" customHeight="1">
      <c r="A458" s="21">
        <v>43981.0</v>
      </c>
      <c r="B458" s="22" t="s">
        <v>20</v>
      </c>
      <c r="C458" s="23" t="str">
        <f t="shared" si="1"/>
        <v>43981Краснодар</v>
      </c>
      <c r="D458" s="22">
        <v>20.0</v>
      </c>
      <c r="E458" s="22">
        <v>2174.0</v>
      </c>
      <c r="F458" s="22">
        <v>1957.0</v>
      </c>
    </row>
    <row r="459" ht="14.25" customHeight="1">
      <c r="A459" s="21">
        <v>43981.0</v>
      </c>
      <c r="B459" s="22" t="s">
        <v>22</v>
      </c>
      <c r="C459" s="23" t="str">
        <f t="shared" si="1"/>
        <v>43981Москва Восток</v>
      </c>
      <c r="D459" s="22">
        <v>54.0</v>
      </c>
      <c r="E459" s="22">
        <v>14590.0</v>
      </c>
      <c r="F459" s="22">
        <v>13551.0</v>
      </c>
    </row>
    <row r="460" ht="14.25" customHeight="1">
      <c r="A460" s="21">
        <v>43981.0</v>
      </c>
      <c r="B460" s="22" t="s">
        <v>21</v>
      </c>
      <c r="C460" s="23" t="str">
        <f t="shared" si="1"/>
        <v>43981Москва Запад</v>
      </c>
      <c r="D460" s="22">
        <v>59.0</v>
      </c>
      <c r="E460" s="22">
        <v>15030.0</v>
      </c>
      <c r="F460" s="22">
        <v>13956.0</v>
      </c>
    </row>
    <row r="461" ht="14.25" customHeight="1">
      <c r="A461" s="21">
        <v>43981.0</v>
      </c>
      <c r="B461" s="22" t="s">
        <v>13</v>
      </c>
      <c r="C461" s="23" t="str">
        <f t="shared" si="1"/>
        <v>43981Нижний Новгород</v>
      </c>
      <c r="D461" s="22">
        <v>20.0</v>
      </c>
      <c r="E461" s="22">
        <v>2451.0</v>
      </c>
      <c r="F461" s="22">
        <v>2178.0</v>
      </c>
    </row>
    <row r="462" ht="14.25" customHeight="1">
      <c r="A462" s="21">
        <v>43981.0</v>
      </c>
      <c r="B462" s="22" t="s">
        <v>23</v>
      </c>
      <c r="C462" s="23" t="str">
        <f t="shared" si="1"/>
        <v>43981Новосибирск</v>
      </c>
      <c r="D462" s="22">
        <v>18.0</v>
      </c>
      <c r="E462" s="22">
        <v>1216.0</v>
      </c>
      <c r="F462" s="22">
        <v>1101.0</v>
      </c>
    </row>
    <row r="463" ht="14.25" customHeight="1">
      <c r="A463" s="21">
        <v>43981.0</v>
      </c>
      <c r="B463" s="22" t="s">
        <v>18</v>
      </c>
      <c r="C463" s="23" t="str">
        <f t="shared" si="1"/>
        <v>43981Пермь</v>
      </c>
      <c r="D463" s="22">
        <v>17.0</v>
      </c>
      <c r="E463" s="22">
        <v>1697.0</v>
      </c>
      <c r="F463" s="22">
        <v>1499.0</v>
      </c>
    </row>
    <row r="464" ht="14.25" customHeight="1">
      <c r="A464" s="21">
        <v>43981.0</v>
      </c>
      <c r="B464" s="22" t="s">
        <v>19</v>
      </c>
      <c r="C464" s="23" t="str">
        <f t="shared" si="1"/>
        <v>43981Ростов-на-Дону</v>
      </c>
      <c r="D464" s="22">
        <v>16.0</v>
      </c>
      <c r="E464" s="22">
        <v>1048.0</v>
      </c>
      <c r="F464" s="22">
        <v>918.0</v>
      </c>
    </row>
    <row r="465" ht="14.25" customHeight="1">
      <c r="A465" s="21">
        <v>43981.0</v>
      </c>
      <c r="B465" s="22" t="s">
        <v>9</v>
      </c>
      <c r="C465" s="23" t="str">
        <f t="shared" si="1"/>
        <v>43981Самара</v>
      </c>
      <c r="D465" s="22">
        <v>15.0</v>
      </c>
      <c r="E465" s="22">
        <v>490.0</v>
      </c>
      <c r="F465" s="22">
        <v>409.0</v>
      </c>
    </row>
    <row r="466" ht="14.25" customHeight="1">
      <c r="A466" s="21">
        <v>43981.0</v>
      </c>
      <c r="B466" s="22" t="s">
        <v>15</v>
      </c>
      <c r="C466" s="23" t="str">
        <f t="shared" si="1"/>
        <v>43981Санкт-Петербург Север</v>
      </c>
      <c r="D466" s="22">
        <v>124.0</v>
      </c>
      <c r="E466" s="22">
        <v>24325.0</v>
      </c>
      <c r="F466" s="22">
        <v>22469.0</v>
      </c>
    </row>
    <row r="467" ht="14.25" customHeight="1">
      <c r="A467" s="21">
        <v>43981.0</v>
      </c>
      <c r="B467" s="22" t="s">
        <v>14</v>
      </c>
      <c r="C467" s="23" t="str">
        <f t="shared" si="1"/>
        <v>43981Санкт-Петербург Юг</v>
      </c>
      <c r="D467" s="22">
        <v>129.0</v>
      </c>
      <c r="E467" s="22">
        <v>20243.0</v>
      </c>
      <c r="F467" s="22">
        <v>18711.0</v>
      </c>
    </row>
    <row r="468" ht="14.25" customHeight="1">
      <c r="A468" s="21">
        <v>43981.0</v>
      </c>
      <c r="B468" s="22" t="s">
        <v>12</v>
      </c>
      <c r="C468" s="23" t="str">
        <f t="shared" si="1"/>
        <v>43981Тольятти</v>
      </c>
      <c r="D468" s="22">
        <v>10.0</v>
      </c>
      <c r="E468" s="22">
        <v>865.0</v>
      </c>
      <c r="F468" s="22">
        <v>763.0</v>
      </c>
    </row>
    <row r="469" ht="14.25" customHeight="1">
      <c r="A469" s="21">
        <v>43981.0</v>
      </c>
      <c r="B469" s="22" t="s">
        <v>24</v>
      </c>
      <c r="C469" s="23" t="str">
        <f t="shared" si="1"/>
        <v>43981Тюмень</v>
      </c>
      <c r="D469" s="22">
        <v>7.0</v>
      </c>
      <c r="E469" s="22">
        <v>532.0</v>
      </c>
      <c r="F469" s="22">
        <v>449.0</v>
      </c>
    </row>
    <row r="470" ht="14.25" customHeight="1">
      <c r="A470" s="21">
        <v>43982.0</v>
      </c>
      <c r="B470" s="22" t="s">
        <v>16</v>
      </c>
      <c r="C470" s="23" t="str">
        <f t="shared" si="1"/>
        <v>43982Волгоград</v>
      </c>
      <c r="D470" s="22">
        <v>37.0</v>
      </c>
      <c r="E470" s="22">
        <v>5215.0</v>
      </c>
      <c r="F470" s="22">
        <v>4848.0</v>
      </c>
    </row>
    <row r="471" ht="14.25" customHeight="1">
      <c r="A471" s="21">
        <v>43982.0</v>
      </c>
      <c r="B471" s="22" t="s">
        <v>11</v>
      </c>
      <c r="C471" s="23" t="str">
        <f t="shared" si="1"/>
        <v>43982Екатеринбург</v>
      </c>
      <c r="D471" s="22">
        <v>31.0</v>
      </c>
      <c r="E471" s="22">
        <v>5760.0</v>
      </c>
      <c r="F471" s="22">
        <v>5367.0</v>
      </c>
    </row>
    <row r="472" ht="14.25" customHeight="1">
      <c r="A472" s="21">
        <v>43982.0</v>
      </c>
      <c r="B472" s="22" t="s">
        <v>17</v>
      </c>
      <c r="C472" s="23" t="str">
        <f t="shared" si="1"/>
        <v>43982Казань</v>
      </c>
      <c r="D472" s="22">
        <v>23.0</v>
      </c>
      <c r="E472" s="22">
        <v>2522.0</v>
      </c>
      <c r="F472" s="22">
        <v>2295.0</v>
      </c>
    </row>
    <row r="473" ht="14.25" customHeight="1">
      <c r="A473" s="21">
        <v>43982.0</v>
      </c>
      <c r="B473" s="22" t="s">
        <v>10</v>
      </c>
      <c r="C473" s="23" t="str">
        <f t="shared" si="1"/>
        <v>43982Кемерово</v>
      </c>
      <c r="D473" s="22">
        <v>21.0</v>
      </c>
      <c r="E473" s="22">
        <v>2271.0</v>
      </c>
      <c r="F473" s="22">
        <v>2085.0</v>
      </c>
    </row>
    <row r="474" ht="14.25" customHeight="1">
      <c r="A474" s="21">
        <v>43982.0</v>
      </c>
      <c r="B474" s="22" t="s">
        <v>20</v>
      </c>
      <c r="C474" s="23" t="str">
        <f t="shared" si="1"/>
        <v>43982Краснодар</v>
      </c>
      <c r="D474" s="22">
        <v>21.0</v>
      </c>
      <c r="E474" s="22">
        <v>2056.0</v>
      </c>
      <c r="F474" s="22">
        <v>1879.0</v>
      </c>
    </row>
    <row r="475" ht="14.25" customHeight="1">
      <c r="A475" s="21">
        <v>43982.0</v>
      </c>
      <c r="B475" s="22" t="s">
        <v>22</v>
      </c>
      <c r="C475" s="23" t="str">
        <f t="shared" si="1"/>
        <v>43982Москва Восток</v>
      </c>
      <c r="D475" s="22">
        <v>54.0</v>
      </c>
      <c r="E475" s="22">
        <v>13106.0</v>
      </c>
      <c r="F475" s="22">
        <v>12164.0</v>
      </c>
    </row>
    <row r="476" ht="14.25" customHeight="1">
      <c r="A476" s="21">
        <v>43982.0</v>
      </c>
      <c r="B476" s="22" t="s">
        <v>21</v>
      </c>
      <c r="C476" s="23" t="str">
        <f t="shared" si="1"/>
        <v>43982Москва Запад</v>
      </c>
      <c r="D476" s="22">
        <v>59.0</v>
      </c>
      <c r="E476" s="22">
        <v>13684.0</v>
      </c>
      <c r="F476" s="22">
        <v>12690.0</v>
      </c>
    </row>
    <row r="477" ht="14.25" customHeight="1">
      <c r="A477" s="21">
        <v>43982.0</v>
      </c>
      <c r="B477" s="22" t="s">
        <v>13</v>
      </c>
      <c r="C477" s="23" t="str">
        <f t="shared" si="1"/>
        <v>43982Нижний Новгород</v>
      </c>
      <c r="D477" s="22">
        <v>20.0</v>
      </c>
      <c r="E477" s="22">
        <v>2060.0</v>
      </c>
      <c r="F477" s="22">
        <v>1826.0</v>
      </c>
    </row>
    <row r="478" ht="14.25" customHeight="1">
      <c r="A478" s="21">
        <v>43982.0</v>
      </c>
      <c r="B478" s="22" t="s">
        <v>23</v>
      </c>
      <c r="C478" s="23" t="str">
        <f t="shared" si="1"/>
        <v>43982Новосибирск</v>
      </c>
      <c r="D478" s="22">
        <v>18.0</v>
      </c>
      <c r="E478" s="22">
        <v>1029.0</v>
      </c>
      <c r="F478" s="22">
        <v>925.0</v>
      </c>
    </row>
    <row r="479" ht="14.25" customHeight="1">
      <c r="A479" s="21">
        <v>43982.0</v>
      </c>
      <c r="B479" s="22" t="s">
        <v>18</v>
      </c>
      <c r="C479" s="23" t="str">
        <f t="shared" si="1"/>
        <v>43982Пермь</v>
      </c>
      <c r="D479" s="22">
        <v>17.0</v>
      </c>
      <c r="E479" s="22">
        <v>1186.0</v>
      </c>
      <c r="F479" s="22">
        <v>1054.0</v>
      </c>
    </row>
    <row r="480" ht="14.25" customHeight="1">
      <c r="A480" s="21">
        <v>43982.0</v>
      </c>
      <c r="B480" s="22" t="s">
        <v>19</v>
      </c>
      <c r="C480" s="23" t="str">
        <f t="shared" si="1"/>
        <v>43982Ростов-на-Дону</v>
      </c>
      <c r="D480" s="22">
        <v>16.0</v>
      </c>
      <c r="E480" s="22">
        <v>917.0</v>
      </c>
      <c r="F480" s="22">
        <v>802.0</v>
      </c>
    </row>
    <row r="481" ht="14.25" customHeight="1">
      <c r="A481" s="21">
        <v>43982.0</v>
      </c>
      <c r="B481" s="22" t="s">
        <v>9</v>
      </c>
      <c r="C481" s="23" t="str">
        <f t="shared" si="1"/>
        <v>43982Самара</v>
      </c>
      <c r="D481" s="22">
        <v>15.0</v>
      </c>
      <c r="E481" s="22">
        <v>441.0</v>
      </c>
      <c r="F481" s="22">
        <v>368.0</v>
      </c>
    </row>
    <row r="482" ht="14.25" customHeight="1">
      <c r="A482" s="21">
        <v>43982.0</v>
      </c>
      <c r="B482" s="22" t="s">
        <v>15</v>
      </c>
      <c r="C482" s="23" t="str">
        <f t="shared" si="1"/>
        <v>43982Санкт-Петербург Север</v>
      </c>
      <c r="D482" s="22">
        <v>124.0</v>
      </c>
      <c r="E482" s="22">
        <v>21392.0</v>
      </c>
      <c r="F482" s="22">
        <v>19869.0</v>
      </c>
    </row>
    <row r="483" ht="14.25" customHeight="1">
      <c r="A483" s="21">
        <v>43982.0</v>
      </c>
      <c r="B483" s="22" t="s">
        <v>14</v>
      </c>
      <c r="C483" s="23" t="str">
        <f t="shared" si="1"/>
        <v>43982Санкт-Петербург Юг</v>
      </c>
      <c r="D483" s="22">
        <v>129.0</v>
      </c>
      <c r="E483" s="22">
        <v>17235.0</v>
      </c>
      <c r="F483" s="22">
        <v>16052.0</v>
      </c>
    </row>
    <row r="484" ht="14.25" customHeight="1">
      <c r="A484" s="21">
        <v>43982.0</v>
      </c>
      <c r="B484" s="22" t="s">
        <v>12</v>
      </c>
      <c r="C484" s="23" t="str">
        <f t="shared" si="1"/>
        <v>43982Тольятти</v>
      </c>
      <c r="D484" s="22">
        <v>10.0</v>
      </c>
      <c r="E484" s="22">
        <v>749.0</v>
      </c>
      <c r="F484" s="22">
        <v>655.0</v>
      </c>
    </row>
    <row r="485" ht="14.25" customHeight="1">
      <c r="A485" s="21">
        <v>43982.0</v>
      </c>
      <c r="B485" s="22" t="s">
        <v>25</v>
      </c>
      <c r="C485" s="23" t="str">
        <f t="shared" si="1"/>
        <v>43982Томск</v>
      </c>
      <c r="D485" s="22">
        <v>9.0</v>
      </c>
      <c r="E485" s="22">
        <v>345.0</v>
      </c>
      <c r="F485" s="22">
        <v>255.0</v>
      </c>
    </row>
    <row r="486" ht="14.25" customHeight="1">
      <c r="A486" s="21">
        <v>43982.0</v>
      </c>
      <c r="B486" s="22" t="s">
        <v>24</v>
      </c>
      <c r="C486" s="23" t="str">
        <f t="shared" si="1"/>
        <v>43982Тюмень</v>
      </c>
      <c r="D486" s="22">
        <v>7.0</v>
      </c>
      <c r="E486" s="22">
        <v>530.0</v>
      </c>
      <c r="F486" s="22">
        <v>447.0</v>
      </c>
    </row>
    <row r="487" ht="14.25" customHeight="1">
      <c r="A487" s="21">
        <v>43982.0</v>
      </c>
      <c r="B487" s="22" t="s">
        <v>26</v>
      </c>
      <c r="C487" s="23" t="str">
        <f t="shared" si="1"/>
        <v>43982Уфа</v>
      </c>
      <c r="D487" s="22">
        <v>6.0</v>
      </c>
      <c r="E487" s="22">
        <v>261.0</v>
      </c>
      <c r="F487" s="22">
        <v>188.0</v>
      </c>
    </row>
    <row r="488" ht="14.25" customHeight="1">
      <c r="A488" s="21">
        <v>43983.0</v>
      </c>
      <c r="B488" s="22" t="s">
        <v>16</v>
      </c>
      <c r="C488" s="23" t="str">
        <f t="shared" si="1"/>
        <v>43983Волгоград</v>
      </c>
      <c r="D488" s="22">
        <v>37.0</v>
      </c>
      <c r="E488" s="22">
        <v>4722.0</v>
      </c>
      <c r="F488" s="22">
        <v>4352.0</v>
      </c>
    </row>
    <row r="489" ht="14.25" customHeight="1">
      <c r="A489" s="21">
        <v>43983.0</v>
      </c>
      <c r="B489" s="22" t="s">
        <v>11</v>
      </c>
      <c r="C489" s="23" t="str">
        <f t="shared" si="1"/>
        <v>43983Екатеринбург</v>
      </c>
      <c r="D489" s="22">
        <v>31.0</v>
      </c>
      <c r="E489" s="22">
        <v>5468.0</v>
      </c>
      <c r="F489" s="22">
        <v>5081.0</v>
      </c>
    </row>
    <row r="490" ht="14.25" customHeight="1">
      <c r="A490" s="21">
        <v>43983.0</v>
      </c>
      <c r="B490" s="22" t="s">
        <v>17</v>
      </c>
      <c r="C490" s="23" t="str">
        <f t="shared" si="1"/>
        <v>43983Казань</v>
      </c>
      <c r="D490" s="22">
        <v>23.0</v>
      </c>
      <c r="E490" s="22">
        <v>2531.0</v>
      </c>
      <c r="F490" s="22">
        <v>2296.0</v>
      </c>
    </row>
    <row r="491" ht="14.25" customHeight="1">
      <c r="A491" s="21">
        <v>43983.0</v>
      </c>
      <c r="B491" s="22" t="s">
        <v>10</v>
      </c>
      <c r="C491" s="23" t="str">
        <f t="shared" si="1"/>
        <v>43983Кемерово</v>
      </c>
      <c r="D491" s="22">
        <v>21.0</v>
      </c>
      <c r="E491" s="22">
        <v>2025.0</v>
      </c>
      <c r="F491" s="22">
        <v>1849.0</v>
      </c>
    </row>
    <row r="492" ht="14.25" customHeight="1">
      <c r="A492" s="21">
        <v>43983.0</v>
      </c>
      <c r="B492" s="22" t="s">
        <v>20</v>
      </c>
      <c r="C492" s="23" t="str">
        <f t="shared" si="1"/>
        <v>43983Краснодар</v>
      </c>
      <c r="D492" s="22">
        <v>21.0</v>
      </c>
      <c r="E492" s="22">
        <v>1879.0</v>
      </c>
      <c r="F492" s="22">
        <v>1720.0</v>
      </c>
    </row>
    <row r="493" ht="14.25" customHeight="1">
      <c r="A493" s="21">
        <v>43983.0</v>
      </c>
      <c r="B493" s="22" t="s">
        <v>22</v>
      </c>
      <c r="C493" s="23" t="str">
        <f t="shared" si="1"/>
        <v>43983Москва Восток</v>
      </c>
      <c r="D493" s="22">
        <v>54.0</v>
      </c>
      <c r="E493" s="22">
        <v>11864.0</v>
      </c>
      <c r="F493" s="22">
        <v>11071.0</v>
      </c>
    </row>
    <row r="494" ht="14.25" customHeight="1">
      <c r="A494" s="21">
        <v>43983.0</v>
      </c>
      <c r="B494" s="22" t="s">
        <v>21</v>
      </c>
      <c r="C494" s="23" t="str">
        <f t="shared" si="1"/>
        <v>43983Москва Запад</v>
      </c>
      <c r="D494" s="22">
        <v>59.0</v>
      </c>
      <c r="E494" s="22">
        <v>12299.0</v>
      </c>
      <c r="F494" s="22">
        <v>11448.0</v>
      </c>
    </row>
    <row r="495" ht="14.25" customHeight="1">
      <c r="A495" s="21">
        <v>43983.0</v>
      </c>
      <c r="B495" s="22" t="s">
        <v>13</v>
      </c>
      <c r="C495" s="23" t="str">
        <f t="shared" si="1"/>
        <v>43983Нижний Новгород</v>
      </c>
      <c r="D495" s="22">
        <v>20.0</v>
      </c>
      <c r="E495" s="22">
        <v>2136.0</v>
      </c>
      <c r="F495" s="22">
        <v>1899.0</v>
      </c>
    </row>
    <row r="496" ht="14.25" customHeight="1">
      <c r="A496" s="21">
        <v>43983.0</v>
      </c>
      <c r="B496" s="22" t="s">
        <v>23</v>
      </c>
      <c r="C496" s="23" t="str">
        <f t="shared" si="1"/>
        <v>43983Новосибирск</v>
      </c>
      <c r="D496" s="22">
        <v>18.0</v>
      </c>
      <c r="E496" s="22">
        <v>923.0</v>
      </c>
      <c r="F496" s="22">
        <v>824.0</v>
      </c>
    </row>
    <row r="497" ht="14.25" customHeight="1">
      <c r="A497" s="21">
        <v>43983.0</v>
      </c>
      <c r="B497" s="22" t="s">
        <v>18</v>
      </c>
      <c r="C497" s="23" t="str">
        <f t="shared" si="1"/>
        <v>43983Пермь</v>
      </c>
      <c r="D497" s="22">
        <v>17.0</v>
      </c>
      <c r="E497" s="22">
        <v>1185.0</v>
      </c>
      <c r="F497" s="22">
        <v>1042.0</v>
      </c>
    </row>
    <row r="498" ht="14.25" customHeight="1">
      <c r="A498" s="21">
        <v>43983.0</v>
      </c>
      <c r="B498" s="22" t="s">
        <v>19</v>
      </c>
      <c r="C498" s="23" t="str">
        <f t="shared" si="1"/>
        <v>43983Ростов-на-Дону</v>
      </c>
      <c r="D498" s="22">
        <v>16.0</v>
      </c>
      <c r="E498" s="22">
        <v>1019.0</v>
      </c>
      <c r="F498" s="22">
        <v>895.0</v>
      </c>
    </row>
    <row r="499" ht="14.25" customHeight="1">
      <c r="A499" s="21">
        <v>43983.0</v>
      </c>
      <c r="B499" s="22" t="s">
        <v>9</v>
      </c>
      <c r="C499" s="23" t="str">
        <f t="shared" si="1"/>
        <v>43983Самара</v>
      </c>
      <c r="D499" s="22">
        <v>15.0</v>
      </c>
      <c r="E499" s="22">
        <v>453.0</v>
      </c>
      <c r="F499" s="22">
        <v>370.0</v>
      </c>
    </row>
    <row r="500" ht="14.25" customHeight="1">
      <c r="A500" s="21">
        <v>43983.0</v>
      </c>
      <c r="B500" s="22" t="s">
        <v>15</v>
      </c>
      <c r="C500" s="23" t="str">
        <f t="shared" si="1"/>
        <v>43983Санкт-Петербург Север</v>
      </c>
      <c r="D500" s="22">
        <v>123.0</v>
      </c>
      <c r="E500" s="22">
        <v>20325.0</v>
      </c>
      <c r="F500" s="22">
        <v>18935.0</v>
      </c>
    </row>
    <row r="501" ht="14.25" customHeight="1">
      <c r="A501" s="21">
        <v>43983.0</v>
      </c>
      <c r="B501" s="22" t="s">
        <v>14</v>
      </c>
      <c r="C501" s="23" t="str">
        <f t="shared" si="1"/>
        <v>43983Санкт-Петербург Юг</v>
      </c>
      <c r="D501" s="22">
        <v>128.0</v>
      </c>
      <c r="E501" s="22">
        <v>16285.0</v>
      </c>
      <c r="F501" s="22">
        <v>15130.0</v>
      </c>
    </row>
    <row r="502" ht="14.25" customHeight="1">
      <c r="A502" s="21">
        <v>43983.0</v>
      </c>
      <c r="B502" s="22" t="s">
        <v>12</v>
      </c>
      <c r="C502" s="23" t="str">
        <f t="shared" si="1"/>
        <v>43983Тольятти</v>
      </c>
      <c r="D502" s="22">
        <v>10.0</v>
      </c>
      <c r="E502" s="22">
        <v>719.0</v>
      </c>
      <c r="F502" s="22">
        <v>627.0</v>
      </c>
    </row>
    <row r="503" ht="14.25" customHeight="1">
      <c r="A503" s="21">
        <v>43983.0</v>
      </c>
      <c r="B503" s="22" t="s">
        <v>25</v>
      </c>
      <c r="C503" s="23" t="str">
        <f t="shared" si="1"/>
        <v>43983Томск</v>
      </c>
      <c r="D503" s="22">
        <v>9.0</v>
      </c>
      <c r="E503" s="22">
        <v>294.0</v>
      </c>
      <c r="F503" s="22">
        <v>224.0</v>
      </c>
    </row>
    <row r="504" ht="14.25" customHeight="1">
      <c r="A504" s="21">
        <v>43983.0</v>
      </c>
      <c r="B504" s="22" t="s">
        <v>24</v>
      </c>
      <c r="C504" s="23" t="str">
        <f t="shared" si="1"/>
        <v>43983Тюмень</v>
      </c>
      <c r="D504" s="22">
        <v>7.0</v>
      </c>
      <c r="E504" s="22">
        <v>500.0</v>
      </c>
      <c r="F504" s="22">
        <v>418.0</v>
      </c>
    </row>
    <row r="505" ht="14.25" customHeight="1">
      <c r="A505" s="21">
        <v>43983.0</v>
      </c>
      <c r="B505" s="22" t="s">
        <v>26</v>
      </c>
      <c r="C505" s="23" t="str">
        <f t="shared" si="1"/>
        <v>43983Уфа</v>
      </c>
      <c r="D505" s="22">
        <v>6.0</v>
      </c>
      <c r="E505" s="22">
        <v>237.0</v>
      </c>
      <c r="F505" s="22">
        <v>175.0</v>
      </c>
    </row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5.14"/>
    <col customWidth="1" min="2" max="2" width="24.71"/>
    <col customWidth="1" min="3" max="3" width="11.86"/>
    <col customWidth="1" min="4" max="5" width="8.71"/>
    <col customWidth="1" min="6" max="6" width="23.71"/>
    <col customWidth="1" min="7" max="7" width="26.43"/>
    <col customWidth="1" min="8" max="8" width="11.43"/>
    <col customWidth="1" min="9" max="9" width="8.71"/>
    <col customWidth="1" min="10" max="10" width="25.14"/>
    <col customWidth="1" min="11" max="11" width="24.71"/>
    <col customWidth="1" min="12" max="12" width="25.57"/>
    <col customWidth="1" min="13" max="13" width="10.71"/>
    <col customWidth="1" min="14" max="14" width="9.0"/>
    <col customWidth="1" min="15" max="15" width="22.86"/>
    <col customWidth="1" min="16" max="16" width="13.71"/>
    <col customWidth="1" min="17" max="17" width="6.71"/>
    <col customWidth="1" min="18" max="18" width="12.0"/>
    <col customWidth="1" min="19" max="26" width="8.71"/>
  </cols>
  <sheetData>
    <row r="1" ht="14.25" customHeight="1"/>
    <row r="2" ht="14.25" customHeight="1"/>
    <row r="3" ht="14.25" customHeight="1"/>
    <row r="4" ht="14.25" customHeight="1">
      <c r="H4" s="23">
        <f t="shared" ref="H4:H22" si="2">G4/$G$22</f>
        <v>0.27823941</v>
      </c>
    </row>
    <row r="5" ht="14.25" customHeight="1">
      <c r="A5" s="24"/>
      <c r="B5" s="22"/>
      <c r="C5" s="23" t="str">
        <f t="shared" si="1"/>
        <v>#DIV/0!</v>
      </c>
      <c r="H5" s="23">
        <f t="shared" si="2"/>
        <v>0.2086935541</v>
      </c>
      <c r="O5" s="25" t="s">
        <v>22</v>
      </c>
      <c r="P5" s="26">
        <v>1.89141945E7</v>
      </c>
      <c r="Q5" s="26">
        <v>54.0</v>
      </c>
      <c r="R5" s="26" t="str">
        <f>GETPIVOTDATA("Sum of Товарооборот, руб",$J$3,"Территория","Москва Восток","Weeknum",23)/GETPIVOTDATA("Sum of Количество складов",$J$3,"Территория","Москва Восток","Weeknum",23)</f>
        <v>#REF!</v>
      </c>
    </row>
    <row r="6" ht="14.25" customHeight="1">
      <c r="A6" s="24"/>
      <c r="B6" s="22"/>
      <c r="C6" s="23" t="str">
        <f t="shared" si="1"/>
        <v>#DIV/0!</v>
      </c>
      <c r="H6" s="23">
        <f t="shared" si="2"/>
        <v>0.1560038118</v>
      </c>
      <c r="J6" s="24"/>
      <c r="K6" s="22"/>
      <c r="L6" s="22"/>
      <c r="M6" s="23" t="str">
        <f t="shared" si="3"/>
        <v>#DIV/0!</v>
      </c>
      <c r="O6" s="25" t="s">
        <v>21</v>
      </c>
      <c r="P6" s="26">
        <v>1.94653725E7</v>
      </c>
      <c r="Q6" s="26">
        <v>59.0</v>
      </c>
      <c r="R6" s="26" t="str">
        <f>GETPIVOTDATA("Sum of Товарооборот, руб",$J$3,"Территория","Москва Запад","Weeknum",23)/GETPIVOTDATA("Sum of Количество складов",$J$3,"Территория","Москва Запад","Weeknum",23)</f>
        <v>#REF!</v>
      </c>
    </row>
    <row r="7" ht="14.25" customHeight="1">
      <c r="A7" s="24"/>
      <c r="B7" s="22"/>
      <c r="C7" s="23" t="str">
        <f t="shared" si="1"/>
        <v>#DIV/0!</v>
      </c>
      <c r="H7" s="23">
        <f t="shared" si="2"/>
        <v>0.1487446587</v>
      </c>
      <c r="J7" s="24"/>
      <c r="K7" s="22"/>
      <c r="L7" s="22"/>
      <c r="M7" s="23" t="str">
        <f t="shared" si="3"/>
        <v>#DIV/0!</v>
      </c>
      <c r="O7" s="25" t="s">
        <v>15</v>
      </c>
      <c r="P7" s="26">
        <v>3.725784018135E7</v>
      </c>
      <c r="Q7" s="26">
        <v>123.0</v>
      </c>
      <c r="R7" s="26" t="str">
        <f>GETPIVOTDATA("Sum of Товарооборот, руб",$J$3,"Территория","Санкт-Петербург Север","Weeknum",23)/GETPIVOTDATA("Sum of Количество складов",$J$3,"Территория","Санкт-Петербург Север","Weeknum",23)</f>
        <v>#REF!</v>
      </c>
    </row>
    <row r="8" ht="14.25" customHeight="1">
      <c r="A8" s="24"/>
      <c r="B8" s="22"/>
      <c r="C8" s="23" t="str">
        <f t="shared" si="1"/>
        <v>#DIV/0!</v>
      </c>
      <c r="H8" s="23">
        <f t="shared" si="2"/>
        <v>0.0490510648</v>
      </c>
      <c r="J8" s="24"/>
      <c r="K8" s="22"/>
      <c r="L8" s="22"/>
      <c r="M8" s="23" t="str">
        <f t="shared" si="3"/>
        <v>#DIV/0!</v>
      </c>
      <c r="O8" s="25" t="s">
        <v>11</v>
      </c>
      <c r="P8" s="26">
        <v>6829921.5</v>
      </c>
      <c r="Q8" s="26">
        <v>31.0</v>
      </c>
      <c r="R8" s="26" t="str">
        <f>GETPIVOTDATA("Sum of Товарооборот, руб",$J$3,"Территория","Екатеринбург","Weeknum",23)/GETPIVOTDATA("Sum of Количество складов",$J$3,"Территория","Екатеринбург","Weeknum",23)</f>
        <v>#REF!</v>
      </c>
    </row>
    <row r="9" ht="14.25" customHeight="1">
      <c r="A9" s="24"/>
      <c r="B9" s="22"/>
      <c r="C9" s="23" t="str">
        <f t="shared" si="1"/>
        <v>#DIV/0!</v>
      </c>
      <c r="H9" s="23">
        <f t="shared" si="2"/>
        <v>0.04393074291</v>
      </c>
      <c r="J9" s="24"/>
      <c r="K9" s="22"/>
      <c r="L9" s="22"/>
      <c r="M9" s="23" t="str">
        <f t="shared" si="3"/>
        <v>#DIV/0!</v>
      </c>
      <c r="O9" s="25" t="s">
        <v>14</v>
      </c>
      <c r="P9" s="26">
        <v>2.77700925E7</v>
      </c>
      <c r="Q9" s="26">
        <v>128.0</v>
      </c>
      <c r="R9" s="26" t="str">
        <f>GETPIVOTDATA("Sum of Товарооборот, руб",$J$3,"Территория","Санкт-Петербург Юг","Weeknum",23)/GETPIVOTDATA("Sum of Количество складов",$J$3,"Территория","Санкт-Петербург Юг","Weeknum",23)</f>
        <v>#REF!</v>
      </c>
    </row>
    <row r="10" ht="14.25" customHeight="1">
      <c r="A10" s="24"/>
      <c r="B10" s="22"/>
      <c r="C10" s="23" t="str">
        <f t="shared" si="1"/>
        <v>#DIV/0!</v>
      </c>
      <c r="H10" s="23">
        <f t="shared" si="2"/>
        <v>0.02429949782</v>
      </c>
      <c r="J10" s="24"/>
      <c r="K10" s="22"/>
      <c r="L10" s="22"/>
      <c r="M10" s="23" t="str">
        <f t="shared" si="3"/>
        <v>#DIV/0!</v>
      </c>
      <c r="O10" s="25" t="s">
        <v>17</v>
      </c>
      <c r="P10" s="26">
        <v>3865251.0</v>
      </c>
      <c r="Q10" s="26">
        <v>23.0</v>
      </c>
      <c r="R10" s="26" t="str">
        <f>GETPIVOTDATA("Sum of Товарооборот, руб",$J$3,"Территория","Казань","Weeknum",23)/GETPIVOTDATA("Sum of Количество складов",$J$3,"Территория","Казань","Weeknum",23)</f>
        <v>#REF!</v>
      </c>
    </row>
    <row r="11" ht="14.25" customHeight="1">
      <c r="A11" s="24"/>
      <c r="B11" s="22"/>
      <c r="C11" s="23" t="str">
        <f t="shared" si="1"/>
        <v>#DIV/0!</v>
      </c>
      <c r="H11" s="23">
        <f t="shared" si="2"/>
        <v>0.02048895113</v>
      </c>
      <c r="J11" s="24"/>
      <c r="K11" s="22"/>
      <c r="L11" s="22"/>
      <c r="M11" s="23" t="str">
        <f t="shared" si="3"/>
        <v>#DIV/0!</v>
      </c>
      <c r="O11" s="25" t="s">
        <v>16</v>
      </c>
      <c r="P11" s="26">
        <v>5800290.0</v>
      </c>
      <c r="Q11" s="26">
        <v>37.0</v>
      </c>
      <c r="R11" s="26" t="str">
        <f>GETPIVOTDATA("Sum of Товарооборот, руб",$J$3,"Территория","Волгоград","Weeknum",23)/GETPIVOTDATA("Sum of Количество складов",$J$3,"Территория","Волгоград","Weeknum",23)</f>
        <v>#REF!</v>
      </c>
    </row>
    <row r="12" ht="14.25" customHeight="1">
      <c r="A12" s="24"/>
      <c r="B12" s="22"/>
      <c r="C12" s="23" t="str">
        <f t="shared" si="1"/>
        <v>#DIV/0!</v>
      </c>
      <c r="H12" s="23">
        <f t="shared" si="2"/>
        <v>0.01926347818</v>
      </c>
      <c r="J12" s="24"/>
      <c r="K12" s="22"/>
      <c r="L12" s="22"/>
      <c r="M12" s="23" t="str">
        <f t="shared" si="3"/>
        <v>#DIV/0!</v>
      </c>
      <c r="O12" s="25" t="s">
        <v>13</v>
      </c>
      <c r="P12" s="26">
        <v>3013512.0</v>
      </c>
      <c r="Q12" s="26">
        <v>20.0</v>
      </c>
      <c r="R12" s="26" t="str">
        <f>GETPIVOTDATA("Sum of Товарооборот, руб",$J$3,"Территория","Нижний Новгород","Weeknum",23)/GETPIVOTDATA("Sum of Количество складов",$J$3,"Территория","Нижний Новгород","Weeknum",23)</f>
        <v>#REF!</v>
      </c>
    </row>
    <row r="13" ht="14.25" customHeight="1">
      <c r="A13" s="24"/>
      <c r="B13" s="22"/>
      <c r="C13" s="23" t="str">
        <f t="shared" si="1"/>
        <v>#DIV/0!</v>
      </c>
      <c r="H13" s="23">
        <f t="shared" si="2"/>
        <v>0.01730277429</v>
      </c>
      <c r="J13" s="24"/>
      <c r="K13" s="22"/>
      <c r="L13" s="22"/>
      <c r="M13" s="23" t="str">
        <f t="shared" si="3"/>
        <v>#DIV/0!</v>
      </c>
      <c r="O13" s="25" t="s">
        <v>10</v>
      </c>
      <c r="P13" s="26">
        <v>2945035.5</v>
      </c>
      <c r="Q13" s="26">
        <v>21.0</v>
      </c>
      <c r="R13" s="26" t="str">
        <f>GETPIVOTDATA("Sum of Товарооборот, руб",$J$3,"Территория","Кемерово","Weeknum",23)/GETPIVOTDATA("Sum of Количество складов",$J$3,"Территория","Кемерово","Weeknum",23)</f>
        <v>#REF!</v>
      </c>
    </row>
    <row r="14" ht="14.25" customHeight="1">
      <c r="A14" s="24"/>
      <c r="B14" s="22"/>
      <c r="C14" s="23" t="str">
        <f t="shared" si="1"/>
        <v>#DIV/0!</v>
      </c>
      <c r="H14" s="23">
        <f t="shared" si="2"/>
        <v>0.009834644746</v>
      </c>
      <c r="J14" s="24"/>
      <c r="K14" s="22"/>
      <c r="L14" s="22"/>
      <c r="M14" s="23" t="str">
        <f t="shared" si="3"/>
        <v>#DIV/0!</v>
      </c>
      <c r="O14" s="25" t="s">
        <v>20</v>
      </c>
      <c r="P14" s="26">
        <v>2538967.5</v>
      </c>
      <c r="Q14" s="26">
        <v>21.0</v>
      </c>
      <c r="R14" s="26" t="str">
        <f>GETPIVOTDATA("Sum of Товарооборот, руб",$J$3,"Территория","Краснодар","Weeknum",23)/GETPIVOTDATA("Sum of Количество складов",$J$3,"Территория","Краснодар","Weeknum",23)</f>
        <v>#REF!</v>
      </c>
    </row>
    <row r="15" ht="14.25" customHeight="1">
      <c r="A15" s="24"/>
      <c r="B15" s="22"/>
      <c r="C15" s="23" t="str">
        <f t="shared" si="1"/>
        <v>#DIV/0!</v>
      </c>
      <c r="H15" s="23">
        <f t="shared" si="2"/>
        <v>0.008269177664</v>
      </c>
      <c r="J15" s="24"/>
      <c r="K15" s="22"/>
      <c r="L15" s="22"/>
      <c r="M15" s="23" t="str">
        <f t="shared" si="3"/>
        <v>#DIV/0!</v>
      </c>
      <c r="O15" s="25" t="s">
        <v>24</v>
      </c>
      <c r="P15" s="26">
        <v>802447.5</v>
      </c>
      <c r="Q15" s="26">
        <v>7.0</v>
      </c>
      <c r="R15" s="26" t="str">
        <f>GETPIVOTDATA("Sum of Товарооборот, руб",$J$3,"Территория","Тюмень","Weeknum",23)/GETPIVOTDATA("Sum of Количество складов",$J$3,"Территория","Тюмень","Weeknum",23)</f>
        <v>#REF!</v>
      </c>
    </row>
    <row r="16" ht="14.25" customHeight="1">
      <c r="A16" s="24"/>
      <c r="B16" s="22"/>
      <c r="C16" s="23" t="str">
        <f t="shared" si="1"/>
        <v>#DIV/0!</v>
      </c>
      <c r="H16" s="23">
        <f t="shared" si="2"/>
        <v>0.007016128111</v>
      </c>
      <c r="J16" s="24"/>
      <c r="K16" s="22"/>
      <c r="L16" s="22"/>
      <c r="M16" s="23" t="str">
        <f t="shared" si="3"/>
        <v>#DIV/0!</v>
      </c>
      <c r="O16" s="25" t="s">
        <v>12</v>
      </c>
      <c r="P16" s="26">
        <v>1007742.0</v>
      </c>
      <c r="Q16" s="26">
        <v>10.0</v>
      </c>
      <c r="R16" s="26" t="str">
        <f>GETPIVOTDATA("Sum of Товарооборот, руб",$J$3,"Территория","Тольятти","Weeknum",23)/GETPIVOTDATA("Sum of Количество складов",$J$3,"Территория","Тольятти","Weeknum",23)</f>
        <v>#REF!</v>
      </c>
    </row>
    <row r="17" ht="14.25" customHeight="1">
      <c r="A17" s="24"/>
      <c r="B17" s="22"/>
      <c r="C17" s="23" t="str">
        <f t="shared" si="1"/>
        <v>#DIV/0!</v>
      </c>
      <c r="H17" s="23">
        <f t="shared" si="2"/>
        <v>0.006691890399</v>
      </c>
      <c r="J17" s="24"/>
      <c r="K17" s="22"/>
      <c r="L17" s="22"/>
      <c r="M17" s="23" t="str">
        <f t="shared" si="3"/>
        <v>#DIV/0!</v>
      </c>
      <c r="O17" s="25" t="s">
        <v>19</v>
      </c>
      <c r="P17" s="26">
        <v>1565632.5</v>
      </c>
      <c r="Q17" s="26">
        <v>16.0</v>
      </c>
      <c r="R17" s="26" t="str">
        <f>GETPIVOTDATA("Sum of Товарооборот, руб",$J$3,"Территория","Ростов-на-Дону","Weeknum",23)/GETPIVOTDATA("Sum of Количество складов",$J$3,"Территория","Ростов-на-Дону","Weeknum",23)</f>
        <v>#REF!</v>
      </c>
    </row>
    <row r="18" ht="14.25" customHeight="1">
      <c r="A18" s="24"/>
      <c r="B18" s="22"/>
      <c r="C18" s="23" t="str">
        <f t="shared" si="1"/>
        <v>#DIV/0!</v>
      </c>
      <c r="H18" s="23">
        <f t="shared" si="2"/>
        <v>0.001141424019</v>
      </c>
      <c r="J18" s="24"/>
      <c r="K18" s="22"/>
      <c r="L18" s="22"/>
      <c r="M18" s="23" t="str">
        <f t="shared" si="3"/>
        <v>#DIV/0!</v>
      </c>
      <c r="O18" s="25" t="s">
        <v>18</v>
      </c>
      <c r="P18" s="26">
        <v>1526608.5</v>
      </c>
      <c r="Q18" s="26">
        <v>17.0</v>
      </c>
      <c r="R18" s="26" t="str">
        <f>GETPIVOTDATA("Sum of Товарооборот, руб",$J$3,"Территория","Пермь","Weeknum",23)/GETPIVOTDATA("Sum of Количество складов",$J$3,"Территория","Пермь","Weeknum",23)</f>
        <v>#REF!</v>
      </c>
    </row>
    <row r="19" ht="14.25" customHeight="1">
      <c r="A19" s="24"/>
      <c r="B19" s="22"/>
      <c r="C19" s="23" t="str">
        <f t="shared" si="1"/>
        <v>#DIV/0!</v>
      </c>
      <c r="H19" s="23">
        <f t="shared" si="2"/>
        <v>0.0006735905955</v>
      </c>
      <c r="J19" s="24"/>
      <c r="K19" s="22"/>
      <c r="L19" s="22"/>
      <c r="M19" s="23" t="str">
        <f t="shared" si="3"/>
        <v>#DIV/0!</v>
      </c>
      <c r="O19" s="25" t="s">
        <v>23</v>
      </c>
      <c r="P19" s="26">
        <v>1293219.0</v>
      </c>
      <c r="Q19" s="26">
        <v>18.0</v>
      </c>
      <c r="R19" s="26" t="str">
        <f>GETPIVOTDATA("Sum of Товарооборот, руб",$J$3,"Территория","Новосибирск","Weeknum",23)/GETPIVOTDATA("Sum of Количество складов",$J$3,"Территория","Новосибирск","Weeknum",23)</f>
        <v>#REF!</v>
      </c>
    </row>
    <row r="20" ht="14.25" customHeight="1">
      <c r="A20" s="24"/>
      <c r="B20" s="22"/>
      <c r="C20" s="23" t="str">
        <f t="shared" si="1"/>
        <v>#DIV/0!</v>
      </c>
      <c r="H20" s="23">
        <f t="shared" si="2"/>
        <v>0.0001779206142</v>
      </c>
      <c r="J20" s="24"/>
      <c r="K20" s="22"/>
      <c r="L20" s="22"/>
      <c r="M20" s="23" t="str">
        <f t="shared" si="3"/>
        <v>#DIV/0!</v>
      </c>
      <c r="O20" s="25" t="s">
        <v>26</v>
      </c>
      <c r="P20" s="26">
        <v>410892.0</v>
      </c>
      <c r="Q20" s="26">
        <v>6.0</v>
      </c>
      <c r="R20" s="26" t="str">
        <f>GETPIVOTDATA("Sum of Товарооборот, руб",$J$3,"Территория","Уфа","Weeknum",23)/GETPIVOTDATA("Sum of Количество складов",$J$3,"Территория","Уфа","Weeknum",23)</f>
        <v>#REF!</v>
      </c>
    </row>
    <row r="21" ht="14.25" customHeight="1">
      <c r="A21" s="24"/>
      <c r="B21" s="22"/>
      <c r="C21" s="23" t="str">
        <f t="shared" si="1"/>
        <v>#DIV/0!</v>
      </c>
      <c r="H21" s="23">
        <f t="shared" si="2"/>
        <v>0.0001772800923</v>
      </c>
      <c r="J21" s="24"/>
      <c r="K21" s="22"/>
      <c r="L21" s="22"/>
      <c r="M21" s="23" t="str">
        <f t="shared" si="3"/>
        <v>#DIV/0!</v>
      </c>
      <c r="O21" s="25" t="s">
        <v>25</v>
      </c>
      <c r="P21" s="26">
        <v>389013.0</v>
      </c>
      <c r="Q21" s="26">
        <v>9.0</v>
      </c>
      <c r="R21" s="26" t="str">
        <f>GETPIVOTDATA("Sum of Товарооборот, руб",$J$3,"Территория","Томск","Weeknum",23)/GETPIVOTDATA("Sum of Количество складов",$J$3,"Территория","Томск","Weeknum",23)</f>
        <v>#REF!</v>
      </c>
    </row>
    <row r="22" ht="14.25" customHeight="1">
      <c r="A22" s="24"/>
      <c r="B22" s="22"/>
      <c r="C22" s="23" t="str">
        <f t="shared" si="1"/>
        <v>#DIV/0!</v>
      </c>
      <c r="H22" s="23">
        <f t="shared" si="2"/>
        <v>1</v>
      </c>
      <c r="J22" s="24"/>
      <c r="K22" s="22"/>
      <c r="L22" s="22"/>
      <c r="M22" s="23" t="str">
        <f t="shared" si="3"/>
        <v>#DIV/0!</v>
      </c>
      <c r="O22" s="25" t="s">
        <v>9</v>
      </c>
      <c r="P22" s="26">
        <v>636345.0</v>
      </c>
      <c r="Q22" s="26">
        <v>15.0</v>
      </c>
      <c r="R22" s="26" t="str">
        <f>GETPIVOTDATA("Sum of Товарооборот, руб",$J$3,"Территория","Самара","Weeknum",23)/GETPIVOTDATA("Sum of Количество складов",$J$3,"Территория","Самара","Weeknum",23)</f>
        <v>#REF!</v>
      </c>
    </row>
    <row r="23" ht="14.25" customHeight="1">
      <c r="A23" s="24"/>
      <c r="B23" s="22"/>
      <c r="C23" s="23" t="str">
        <f t="shared" si="1"/>
        <v>#DIV/0!</v>
      </c>
      <c r="J23" s="24"/>
      <c r="K23" s="22"/>
      <c r="L23" s="22"/>
    </row>
    <row r="24" ht="14.25" customHeight="1">
      <c r="A24" s="24"/>
      <c r="B24" s="22"/>
      <c r="C24" s="23" t="str">
        <f t="shared" si="1"/>
        <v>#DIV/0!</v>
      </c>
    </row>
    <row r="25" ht="14.25" customHeight="1">
      <c r="A25" s="24"/>
      <c r="B25" s="22"/>
      <c r="C25" s="23" t="str">
        <f t="shared" si="1"/>
        <v>#DIV/0!</v>
      </c>
    </row>
    <row r="26" ht="14.25" customHeight="1">
      <c r="A26" s="24"/>
      <c r="B26" s="22"/>
      <c r="C26" s="23" t="str">
        <f t="shared" si="1"/>
        <v>#DIV/0!</v>
      </c>
    </row>
    <row r="27" ht="14.25" customHeight="1">
      <c r="A27" s="24"/>
      <c r="B27" s="22"/>
      <c r="C27" s="23" t="str">
        <f t="shared" si="1"/>
        <v>#DIV/0!</v>
      </c>
    </row>
    <row r="28" ht="14.25" customHeight="1">
      <c r="A28" s="24"/>
      <c r="B28" s="22"/>
      <c r="C28" s="23" t="str">
        <f t="shared" si="1"/>
        <v>#DIV/0!</v>
      </c>
    </row>
    <row r="29" ht="14.25" customHeight="1">
      <c r="A29" s="24"/>
      <c r="B29" s="22"/>
      <c r="C29" s="23" t="str">
        <f t="shared" si="1"/>
        <v>#DIV/0!</v>
      </c>
    </row>
    <row r="30" ht="14.25" customHeight="1">
      <c r="A30" s="24"/>
      <c r="B30" s="22"/>
      <c r="C30" s="23" t="str">
        <f t="shared" si="1"/>
        <v>#DIV/0!</v>
      </c>
    </row>
    <row r="31" ht="14.25" customHeight="1">
      <c r="A31" s="24"/>
      <c r="B31" s="22"/>
      <c r="C31" s="23" t="str">
        <f t="shared" si="1"/>
        <v>#DIV/0!</v>
      </c>
    </row>
    <row r="32" ht="14.25" customHeight="1">
      <c r="A32" s="24"/>
      <c r="B32" s="22"/>
      <c r="C32" s="23" t="str">
        <f t="shared" si="1"/>
        <v>#DIV/0!</v>
      </c>
    </row>
    <row r="33" ht="14.25" customHeight="1">
      <c r="A33" s="24"/>
      <c r="B33" s="22"/>
      <c r="C33" s="23" t="str">
        <f t="shared" si="1"/>
        <v>#DIV/0!</v>
      </c>
    </row>
    <row r="34" ht="14.25" customHeight="1">
      <c r="A34" s="24"/>
      <c r="B34" s="22"/>
      <c r="C34" s="23" t="str">
        <f t="shared" si="1"/>
        <v>#DIV/0!</v>
      </c>
    </row>
    <row r="35" ht="14.25" customHeight="1">
      <c r="A35" s="24"/>
      <c r="B35" s="22"/>
      <c r="C35" s="23" t="str">
        <f t="shared" si="1"/>
        <v>#DIV/0!</v>
      </c>
    </row>
    <row r="36" ht="14.25" customHeight="1">
      <c r="A36" s="24"/>
      <c r="B36" s="22"/>
      <c r="C36" s="23" t="str">
        <f t="shared" si="1"/>
        <v>#DIV/0!</v>
      </c>
    </row>
    <row r="37" ht="14.25" customHeight="1">
      <c r="A37" s="24"/>
      <c r="B37" s="22"/>
      <c r="C37" s="23" t="str">
        <f t="shared" si="1"/>
        <v>#DIV/0!</v>
      </c>
    </row>
    <row r="38" ht="14.25" customHeight="1">
      <c r="A38" s="24"/>
      <c r="B38" s="22"/>
      <c r="C38" s="23" t="str">
        <f t="shared" si="1"/>
        <v>#DIV/0!</v>
      </c>
    </row>
    <row r="39" ht="14.25" customHeight="1">
      <c r="A39" s="24"/>
      <c r="B39" s="22"/>
      <c r="C39" s="23" t="str">
        <f t="shared" si="1"/>
        <v>#DIV/0!</v>
      </c>
    </row>
    <row r="40" ht="14.25" customHeight="1">
      <c r="A40" s="24"/>
      <c r="B40" s="22"/>
      <c r="C40" s="23" t="str">
        <f t="shared" si="1"/>
        <v>#DIV/0!</v>
      </c>
    </row>
    <row r="41" ht="14.25" customHeight="1">
      <c r="A41" s="24"/>
      <c r="B41" s="22"/>
      <c r="C41" s="23" t="str">
        <f t="shared" si="1"/>
        <v>#DIV/0!</v>
      </c>
    </row>
    <row r="42" ht="14.25" customHeight="1">
      <c r="A42" s="24"/>
      <c r="B42" s="22"/>
      <c r="C42" s="23" t="str">
        <f t="shared" si="1"/>
        <v>#DIV/0!</v>
      </c>
    </row>
    <row r="43" ht="14.25" customHeight="1">
      <c r="A43" s="24"/>
      <c r="B43" s="22"/>
      <c r="C43" s="23" t="str">
        <f t="shared" si="1"/>
        <v>#DIV/0!</v>
      </c>
    </row>
    <row r="44" ht="14.25" customHeight="1">
      <c r="A44" s="24"/>
      <c r="B44" s="22"/>
      <c r="C44" s="23" t="str">
        <f t="shared" si="1"/>
        <v>#DIV/0!</v>
      </c>
    </row>
    <row r="45" ht="14.25" customHeight="1">
      <c r="A45" s="24"/>
      <c r="B45" s="22"/>
      <c r="C45" s="23" t="str">
        <f t="shared" si="1"/>
        <v>#DIV/0!</v>
      </c>
    </row>
    <row r="46" ht="14.25" customHeight="1">
      <c r="A46" s="24"/>
      <c r="B46" s="22"/>
      <c r="C46" s="23" t="str">
        <f t="shared" si="1"/>
        <v>#DIV/0!</v>
      </c>
    </row>
    <row r="47" ht="14.25" customHeight="1">
      <c r="A47" s="24"/>
      <c r="B47" s="22"/>
      <c r="C47" s="23" t="str">
        <f t="shared" si="1"/>
        <v>#DIV/0!</v>
      </c>
    </row>
    <row r="48" ht="14.25" customHeight="1">
      <c r="A48" s="24"/>
      <c r="B48" s="22"/>
      <c r="C48" s="23" t="str">
        <f t="shared" si="1"/>
        <v>#DIV/0!</v>
      </c>
    </row>
    <row r="49" ht="14.25" customHeight="1">
      <c r="A49" s="24"/>
      <c r="B49" s="22"/>
      <c r="C49" s="23" t="str">
        <f t="shared" si="1"/>
        <v>#DIV/0!</v>
      </c>
    </row>
    <row r="50" ht="14.25" customHeight="1">
      <c r="A50" s="24"/>
      <c r="B50" s="22"/>
      <c r="C50" s="23" t="str">
        <f t="shared" si="1"/>
        <v>#DIV/0!</v>
      </c>
    </row>
    <row r="51" ht="14.25" customHeight="1">
      <c r="A51" s="24"/>
      <c r="B51" s="22"/>
      <c r="C51" s="23" t="str">
        <f t="shared" si="1"/>
        <v>#DIV/0!</v>
      </c>
    </row>
    <row r="52" ht="14.25" customHeight="1">
      <c r="A52" s="24"/>
      <c r="B52" s="22"/>
      <c r="C52" s="23" t="str">
        <f t="shared" si="1"/>
        <v>#DIV/0!</v>
      </c>
    </row>
    <row r="53" ht="14.25" customHeight="1">
      <c r="A53" s="24"/>
      <c r="B53" s="22"/>
      <c r="C53" s="23" t="str">
        <f t="shared" si="1"/>
        <v>#DIV/0!</v>
      </c>
    </row>
    <row r="54" ht="14.25" customHeight="1">
      <c r="A54" s="24"/>
      <c r="B54" s="22"/>
      <c r="C54" s="23" t="str">
        <f t="shared" si="1"/>
        <v>#DIV/0!</v>
      </c>
    </row>
    <row r="55" ht="14.25" customHeight="1">
      <c r="A55" s="24"/>
      <c r="B55" s="22"/>
      <c r="C55" s="23" t="str">
        <f t="shared" si="1"/>
        <v>#DIV/0!</v>
      </c>
    </row>
    <row r="56" ht="14.25" customHeight="1">
      <c r="A56" s="24"/>
      <c r="B56" s="22"/>
      <c r="C56" s="23" t="str">
        <f t="shared" si="1"/>
        <v>#DIV/0!</v>
      </c>
    </row>
    <row r="57" ht="14.25" customHeight="1">
      <c r="A57" s="24"/>
      <c r="B57" s="22"/>
      <c r="C57" s="23" t="str">
        <f t="shared" si="1"/>
        <v>#DIV/0!</v>
      </c>
    </row>
    <row r="58" ht="14.25" customHeight="1">
      <c r="A58" s="24"/>
      <c r="B58" s="22"/>
      <c r="C58" s="23" t="str">
        <f t="shared" si="1"/>
        <v>#DIV/0!</v>
      </c>
    </row>
    <row r="59" ht="14.25" customHeight="1">
      <c r="A59" s="24"/>
      <c r="B59" s="22"/>
      <c r="C59" s="23" t="str">
        <f t="shared" si="1"/>
        <v>#DIV/0!</v>
      </c>
    </row>
    <row r="60" ht="14.25" customHeight="1">
      <c r="A60" s="24"/>
      <c r="B60" s="22"/>
      <c r="C60" s="23" t="str">
        <f t="shared" si="1"/>
        <v>#DIV/0!</v>
      </c>
    </row>
    <row r="61" ht="14.25" customHeight="1">
      <c r="A61" s="24"/>
      <c r="B61" s="22"/>
      <c r="C61" s="23" t="str">
        <f t="shared" si="1"/>
        <v>#DIV/0!</v>
      </c>
    </row>
    <row r="62" ht="14.25" customHeight="1">
      <c r="A62" s="24"/>
      <c r="B62" s="22"/>
      <c r="C62" s="23" t="str">
        <f t="shared" si="1"/>
        <v>#DIV/0!</v>
      </c>
    </row>
    <row r="63" ht="14.25" customHeight="1">
      <c r="A63" s="24"/>
      <c r="B63" s="22"/>
      <c r="C63" s="23" t="str">
        <f t="shared" si="1"/>
        <v>#DIV/0!</v>
      </c>
    </row>
    <row r="64" ht="14.25" customHeight="1">
      <c r="A64" s="24"/>
      <c r="B64" s="22"/>
      <c r="C64" s="23" t="str">
        <f t="shared" si="1"/>
        <v>#DIV/0!</v>
      </c>
    </row>
    <row r="65" ht="14.25" customHeight="1">
      <c r="A65" s="24"/>
      <c r="B65" s="22"/>
      <c r="C65" s="23" t="str">
        <f t="shared" si="1"/>
        <v>#DIV/0!</v>
      </c>
    </row>
    <row r="66" ht="14.25" customHeight="1">
      <c r="A66" s="24"/>
      <c r="B66" s="22"/>
      <c r="C66" s="23" t="str">
        <f t="shared" si="1"/>
        <v>#DIV/0!</v>
      </c>
    </row>
    <row r="67" ht="14.25" customHeight="1">
      <c r="A67" s="24"/>
      <c r="B67" s="22"/>
      <c r="C67" s="23" t="str">
        <f t="shared" si="1"/>
        <v>#DIV/0!</v>
      </c>
    </row>
    <row r="68" ht="14.25" customHeight="1">
      <c r="A68" s="24"/>
      <c r="B68" s="22"/>
      <c r="C68" s="23" t="str">
        <f t="shared" si="1"/>
        <v>#DIV/0!</v>
      </c>
    </row>
    <row r="69" ht="14.25" customHeight="1">
      <c r="A69" s="24"/>
      <c r="B69" s="22"/>
      <c r="C69" s="23" t="str">
        <f t="shared" si="1"/>
        <v>#DIV/0!</v>
      </c>
    </row>
    <row r="70" ht="14.25" customHeight="1">
      <c r="A70" s="24"/>
      <c r="B70" s="22"/>
      <c r="C70" s="23" t="str">
        <f t="shared" si="1"/>
        <v>#DIV/0!</v>
      </c>
    </row>
    <row r="71" ht="14.25" customHeight="1">
      <c r="A71" s="24"/>
      <c r="B71" s="22"/>
      <c r="C71" s="23" t="str">
        <f t="shared" si="1"/>
        <v>#DIV/0!</v>
      </c>
    </row>
    <row r="72" ht="14.25" customHeight="1">
      <c r="A72" s="24"/>
      <c r="B72" s="22"/>
      <c r="C72" s="23" t="str">
        <f t="shared" si="1"/>
        <v>#DIV/0!</v>
      </c>
    </row>
    <row r="73" ht="14.25" customHeight="1">
      <c r="A73" s="24"/>
      <c r="B73" s="22"/>
      <c r="C73" s="23" t="str">
        <f t="shared" si="1"/>
        <v>#DIV/0!</v>
      </c>
    </row>
    <row r="74" ht="14.25" customHeight="1">
      <c r="A74" s="24"/>
      <c r="B74" s="22"/>
      <c r="C74" s="23" t="str">
        <f t="shared" si="1"/>
        <v>#DIV/0!</v>
      </c>
    </row>
    <row r="75" ht="14.25" customHeight="1">
      <c r="A75" s="24"/>
      <c r="B75" s="22"/>
      <c r="C75" s="23" t="str">
        <f t="shared" si="1"/>
        <v>#DIV/0!</v>
      </c>
    </row>
    <row r="76" ht="14.25" customHeight="1">
      <c r="A76" s="24"/>
      <c r="B76" s="22"/>
      <c r="C76" s="23" t="str">
        <f t="shared" si="1"/>
        <v>#DIV/0!</v>
      </c>
    </row>
    <row r="77" ht="14.25" customHeight="1">
      <c r="A77" s="24"/>
      <c r="B77" s="22"/>
      <c r="C77" s="23" t="str">
        <f t="shared" si="1"/>
        <v>#DIV/0!</v>
      </c>
    </row>
    <row r="78" ht="14.25" customHeight="1">
      <c r="A78" s="24"/>
      <c r="B78" s="22"/>
      <c r="C78" s="23" t="str">
        <f t="shared" si="1"/>
        <v>#DIV/0!</v>
      </c>
    </row>
    <row r="79" ht="14.25" customHeight="1">
      <c r="A79" s="24"/>
      <c r="B79" s="22"/>
      <c r="C79" s="23" t="str">
        <f t="shared" si="1"/>
        <v>#DIV/0!</v>
      </c>
    </row>
    <row r="80" ht="14.25" customHeight="1">
      <c r="A80" s="24"/>
      <c r="B80" s="22"/>
      <c r="C80" s="23" t="str">
        <f t="shared" si="1"/>
        <v>#DIV/0!</v>
      </c>
    </row>
    <row r="81" ht="14.25" customHeight="1">
      <c r="A81" s="24"/>
      <c r="B81" s="22"/>
      <c r="C81" s="23" t="str">
        <f t="shared" si="1"/>
        <v>#DIV/0!</v>
      </c>
    </row>
    <row r="82" ht="14.25" customHeight="1">
      <c r="A82" s="24"/>
      <c r="B82" s="22"/>
      <c r="C82" s="23" t="str">
        <f t="shared" si="1"/>
        <v>#DIV/0!</v>
      </c>
    </row>
    <row r="83" ht="14.25" customHeight="1">
      <c r="A83" s="24"/>
      <c r="B83" s="22"/>
      <c r="C83" s="23" t="str">
        <f t="shared" si="1"/>
        <v>#DIV/0!</v>
      </c>
    </row>
    <row r="84" ht="14.25" customHeight="1">
      <c r="A84" s="24"/>
      <c r="B84" s="22"/>
      <c r="C84" s="23" t="str">
        <f t="shared" si="1"/>
        <v>#DIV/0!</v>
      </c>
    </row>
    <row r="85" ht="14.25" customHeight="1">
      <c r="A85" s="24"/>
      <c r="B85" s="22"/>
      <c r="C85" s="23" t="str">
        <f t="shared" si="1"/>
        <v>#DIV/0!</v>
      </c>
    </row>
    <row r="86" ht="14.25" customHeight="1">
      <c r="A86" s="24"/>
      <c r="B86" s="22"/>
      <c r="C86" s="23" t="str">
        <f t="shared" si="1"/>
        <v>#DIV/0!</v>
      </c>
    </row>
    <row r="87" ht="14.25" customHeight="1">
      <c r="A87" s="24"/>
      <c r="B87" s="22"/>
      <c r="C87" s="23" t="str">
        <f t="shared" si="1"/>
        <v>#DIV/0!</v>
      </c>
    </row>
    <row r="88" ht="14.25" customHeight="1">
      <c r="A88" s="24"/>
      <c r="B88" s="22"/>
      <c r="C88" s="23" t="str">
        <f t="shared" si="1"/>
        <v>#DIV/0!</v>
      </c>
    </row>
    <row r="89" ht="14.25" customHeight="1">
      <c r="A89" s="24"/>
      <c r="B89" s="22"/>
      <c r="C89" s="23" t="str">
        <f t="shared" si="1"/>
        <v>#DIV/0!</v>
      </c>
    </row>
    <row r="90" ht="14.25" customHeight="1">
      <c r="A90" s="24"/>
      <c r="B90" s="22"/>
      <c r="C90" s="23" t="str">
        <f t="shared" si="1"/>
        <v>#DIV/0!</v>
      </c>
    </row>
    <row r="91" ht="14.25" customHeight="1">
      <c r="A91" s="24"/>
      <c r="B91" s="22"/>
      <c r="C91" s="23" t="str">
        <f t="shared" si="1"/>
        <v>#DIV/0!</v>
      </c>
    </row>
    <row r="92" ht="14.25" customHeight="1">
      <c r="A92" s="24"/>
      <c r="B92" s="22"/>
      <c r="C92" s="23" t="str">
        <f t="shared" si="1"/>
        <v>#DIV/0!</v>
      </c>
    </row>
    <row r="93" ht="14.25" customHeight="1">
      <c r="A93" s="24"/>
      <c r="B93" s="22"/>
      <c r="C93" s="23" t="str">
        <f t="shared" si="1"/>
        <v>#DIV/0!</v>
      </c>
    </row>
    <row r="94" ht="14.25" customHeight="1">
      <c r="A94" s="24"/>
      <c r="B94" s="22"/>
      <c r="C94" s="23" t="str">
        <f t="shared" si="1"/>
        <v>#DIV/0!</v>
      </c>
    </row>
    <row r="95" ht="14.25" customHeight="1">
      <c r="A95" s="24"/>
      <c r="B95" s="22"/>
      <c r="C95" s="23" t="str">
        <f t="shared" si="1"/>
        <v>#DIV/0!</v>
      </c>
    </row>
    <row r="96" ht="14.25" customHeight="1">
      <c r="A96" s="24"/>
      <c r="B96" s="22"/>
      <c r="C96" s="23" t="str">
        <f t="shared" si="1"/>
        <v>#DIV/0!</v>
      </c>
    </row>
    <row r="97" ht="14.25" customHeight="1">
      <c r="A97" s="24"/>
      <c r="B97" s="22"/>
      <c r="C97" s="23" t="str">
        <f t="shared" si="1"/>
        <v>#DIV/0!</v>
      </c>
    </row>
    <row r="98" ht="14.25" customHeight="1">
      <c r="A98" s="24"/>
      <c r="B98" s="22"/>
      <c r="C98" s="23" t="str">
        <f t="shared" si="1"/>
        <v>#DIV/0!</v>
      </c>
    </row>
    <row r="99" ht="14.25" customHeight="1">
      <c r="A99" s="24"/>
      <c r="B99" s="22"/>
      <c r="C99" s="23" t="str">
        <f t="shared" si="1"/>
        <v>#DIV/0!</v>
      </c>
    </row>
    <row r="100" ht="14.25" customHeight="1">
      <c r="A100" s="24"/>
      <c r="B100" s="22"/>
      <c r="C100" s="23" t="str">
        <f t="shared" si="1"/>
        <v>#DIV/0!</v>
      </c>
    </row>
    <row r="101" ht="14.25" customHeight="1">
      <c r="A101" s="24"/>
      <c r="B101" s="22"/>
      <c r="C101" s="23" t="str">
        <f t="shared" si="1"/>
        <v>#DIV/0!</v>
      </c>
    </row>
    <row r="102" ht="14.25" customHeight="1">
      <c r="A102" s="24"/>
      <c r="B102" s="22"/>
      <c r="C102" s="23" t="str">
        <f t="shared" si="1"/>
        <v>#DIV/0!</v>
      </c>
    </row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1.0"/>
    <col customWidth="1" min="2" max="2" width="15.0"/>
    <col customWidth="1" min="3" max="4" width="8.71"/>
    <col customWidth="1" min="5" max="5" width="21.0"/>
    <col customWidth="1" min="6" max="7" width="18.14"/>
    <col customWidth="1" min="8" max="8" width="25.14"/>
    <col customWidth="1" min="9" max="9" width="24.71"/>
    <col customWidth="1" min="10" max="10" width="18.14"/>
    <col customWidth="1" min="11" max="11" width="12.71"/>
    <col customWidth="1" min="12" max="12" width="12.0"/>
    <col customWidth="1" min="13" max="15" width="12.71"/>
    <col customWidth="1" min="16" max="28" width="8.71"/>
    <col customWidth="1" min="29" max="29" width="25.43"/>
    <col customWidth="1" min="30" max="30" width="18.86"/>
    <col customWidth="1" min="31" max="31" width="8.71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5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71"/>
    <col customWidth="1" min="2" max="2" width="19.29"/>
    <col customWidth="1" min="3" max="4" width="16.29"/>
    <col customWidth="1" min="5" max="5" width="19.57"/>
    <col customWidth="1" min="6" max="6" width="14.71"/>
    <col customWidth="1" min="7" max="7" width="14.86"/>
    <col customWidth="1" min="8" max="8" width="14.0"/>
    <col customWidth="1" min="9" max="9" width="12.29"/>
    <col customWidth="1" min="10" max="10" width="18.29"/>
    <col customWidth="1" min="11" max="12" width="8.71"/>
    <col customWidth="1" min="13" max="13" width="8.86"/>
    <col customWidth="1" min="14" max="26" width="8.71"/>
  </cols>
  <sheetData>
    <row r="1" ht="14.25" customHeight="1">
      <c r="A1" s="29" t="s">
        <v>0</v>
      </c>
      <c r="B1" s="30" t="s">
        <v>1</v>
      </c>
      <c r="C1" s="30" t="s">
        <v>2</v>
      </c>
      <c r="D1" s="30" t="s">
        <v>3</v>
      </c>
      <c r="E1" s="30" t="s">
        <v>4</v>
      </c>
      <c r="F1" s="31" t="s">
        <v>5</v>
      </c>
      <c r="G1" s="19" t="s">
        <v>6</v>
      </c>
      <c r="H1" s="19" t="s">
        <v>7</v>
      </c>
      <c r="I1" s="19" t="s">
        <v>8</v>
      </c>
      <c r="J1" s="32" t="s">
        <v>39</v>
      </c>
      <c r="K1" s="20" t="s">
        <v>32</v>
      </c>
      <c r="L1" s="20" t="s">
        <v>40</v>
      </c>
      <c r="M1" s="20" t="s">
        <v>41</v>
      </c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</row>
    <row r="2" ht="14.25" customHeight="1">
      <c r="A2" s="34">
        <v>43982.0</v>
      </c>
      <c r="B2" s="35" t="s">
        <v>9</v>
      </c>
      <c r="C2" s="35">
        <v>7944.0</v>
      </c>
      <c r="D2" s="35">
        <v>623971.5</v>
      </c>
      <c r="E2" s="35">
        <v>565363.016</v>
      </c>
      <c r="F2" s="36">
        <v>64235.45692307692</v>
      </c>
      <c r="G2" s="33">
        <f>VLOOKUP(J2,'Лист2'!$C$1:$F$505,2,FALSE)</f>
        <v>15</v>
      </c>
      <c r="H2" s="33">
        <f>VLOOKUP(J2,'Лист2'!$C$1:$F$505,3,FALSE)</f>
        <v>441</v>
      </c>
      <c r="I2" s="33">
        <f>VLOOKUP(J2,'Лист2'!$C$1:$F$505,4,FALSE)</f>
        <v>368</v>
      </c>
      <c r="J2" s="33" t="str">
        <f t="shared" ref="J2:J505" si="1">CONCAT(A2,B2)</f>
        <v>43982Самара</v>
      </c>
      <c r="K2" s="33">
        <f t="shared" ref="K2:K505" si="2">WEEKNUM(A2,2)</f>
        <v>22</v>
      </c>
      <c r="L2" s="37">
        <f t="shared" ref="L2:L505" si="3">(D2 - E2) / E2</f>
        <v>0.1036652245</v>
      </c>
      <c r="M2" s="37">
        <f t="shared" ref="M2:M505" si="4">(D2-E2-F2)/E2</f>
        <v>-0.009952849344</v>
      </c>
      <c r="N2" s="33"/>
    </row>
    <row r="3" ht="14.25" customHeight="1">
      <c r="A3" s="38">
        <v>43981.0</v>
      </c>
      <c r="B3" s="39" t="s">
        <v>9</v>
      </c>
      <c r="C3" s="39">
        <v>10029.0</v>
      </c>
      <c r="D3" s="39">
        <v>787101.0</v>
      </c>
      <c r="E3" s="39">
        <v>707654.6309999999</v>
      </c>
      <c r="F3" s="40">
        <v>112379.26539999999</v>
      </c>
      <c r="G3" s="33">
        <f>VLOOKUP(J3,'Лист2'!$C$1:$F$505,2,FALSE)</f>
        <v>15</v>
      </c>
      <c r="H3" s="33">
        <f>VLOOKUP(J3,'Лист2'!$C$1:$F$505,3,FALSE)</f>
        <v>490</v>
      </c>
      <c r="I3" s="33">
        <f>VLOOKUP(J3,'Лист2'!$C$1:$F$505,4,FALSE)</f>
        <v>409</v>
      </c>
      <c r="J3" s="33" t="str">
        <f t="shared" si="1"/>
        <v>43981Самара</v>
      </c>
      <c r="K3" s="33">
        <f t="shared" si="2"/>
        <v>22</v>
      </c>
      <c r="L3" s="37">
        <f t="shared" si="3"/>
        <v>0.1122671506</v>
      </c>
      <c r="M3" s="37">
        <f t="shared" si="4"/>
        <v>-0.04653809211</v>
      </c>
      <c r="N3" s="33"/>
    </row>
    <row r="4" ht="14.25" customHeight="1">
      <c r="A4" s="34">
        <v>43979.0</v>
      </c>
      <c r="B4" s="35" t="s">
        <v>9</v>
      </c>
      <c r="C4" s="35">
        <v>8536.5</v>
      </c>
      <c r="D4" s="35">
        <v>643944.0</v>
      </c>
      <c r="E4" s="35">
        <v>640961.693</v>
      </c>
      <c r="F4" s="36">
        <v>61475.592307692306</v>
      </c>
      <c r="G4" s="33">
        <f>VLOOKUP(J4,'Лист2'!$C$1:$F$505,2,FALSE)</f>
        <v>15</v>
      </c>
      <c r="H4" s="33">
        <f>VLOOKUP(J4,'Лист2'!$C$1:$F$505,3,FALSE)</f>
        <v>464</v>
      </c>
      <c r="I4" s="33">
        <f>VLOOKUP(J4,'Лист2'!$C$1:$F$505,4,FALSE)</f>
        <v>390</v>
      </c>
      <c r="J4" s="33" t="str">
        <f t="shared" si="1"/>
        <v>43979Самара</v>
      </c>
      <c r="K4" s="33">
        <f t="shared" si="2"/>
        <v>22</v>
      </c>
      <c r="L4" s="37">
        <f t="shared" si="3"/>
        <v>0.004652863085</v>
      </c>
      <c r="M4" s="37">
        <f t="shared" si="4"/>
        <v>-0.09125862894</v>
      </c>
      <c r="N4" s="33"/>
    </row>
    <row r="5" ht="14.25" customHeight="1">
      <c r="A5" s="38">
        <v>43967.0</v>
      </c>
      <c r="B5" s="39" t="s">
        <v>10</v>
      </c>
      <c r="C5" s="39">
        <v>38947.5</v>
      </c>
      <c r="D5" s="39">
        <v>3395892.0</v>
      </c>
      <c r="E5" s="39">
        <v>2740255.211</v>
      </c>
      <c r="F5" s="40">
        <v>294361.0811230769</v>
      </c>
      <c r="G5" s="33">
        <f>VLOOKUP(J5,'Лист2'!$C$1:$F$505,2,FALSE)</f>
        <v>21</v>
      </c>
      <c r="H5" s="33">
        <f>VLOOKUP(J5,'Лист2'!$C$1:$F$505,3,FALSE)</f>
        <v>2145</v>
      </c>
      <c r="I5" s="33">
        <f>VLOOKUP(J5,'Лист2'!$C$1:$F$505,4,FALSE)</f>
        <v>1947</v>
      </c>
      <c r="J5" s="33" t="str">
        <f t="shared" si="1"/>
        <v>43967Кемерово</v>
      </c>
      <c r="K5" s="33">
        <f t="shared" si="2"/>
        <v>20</v>
      </c>
      <c r="L5" s="37">
        <f t="shared" si="3"/>
        <v>0.2392612142</v>
      </c>
      <c r="M5" s="37">
        <f t="shared" si="4"/>
        <v>0.1318401682</v>
      </c>
      <c r="N5" s="33"/>
    </row>
    <row r="6" ht="14.25" customHeight="1">
      <c r="A6" s="34">
        <v>43970.0</v>
      </c>
      <c r="B6" s="35" t="s">
        <v>10</v>
      </c>
      <c r="C6" s="35">
        <v>31842.0</v>
      </c>
      <c r="D6" s="35">
        <v>2771116.5</v>
      </c>
      <c r="E6" s="35">
        <v>2269371.4459999995</v>
      </c>
      <c r="F6" s="36">
        <v>328803.8461538461</v>
      </c>
      <c r="G6" s="33">
        <f>VLOOKUP(J6,'Лист2'!$C$1:$F$505,2,FALSE)</f>
        <v>21</v>
      </c>
      <c r="H6" s="33">
        <f>VLOOKUP(J6,'Лист2'!$C$1:$F$505,3,FALSE)</f>
        <v>1860</v>
      </c>
      <c r="I6" s="33">
        <f>VLOOKUP(J6,'Лист2'!$C$1:$F$505,4,FALSE)</f>
        <v>1704</v>
      </c>
      <c r="J6" s="33" t="str">
        <f t="shared" si="1"/>
        <v>43970Кемерово</v>
      </c>
      <c r="K6" s="33">
        <f t="shared" si="2"/>
        <v>21</v>
      </c>
      <c r="L6" s="37">
        <f t="shared" si="3"/>
        <v>0.2210942836</v>
      </c>
      <c r="M6" s="37">
        <f t="shared" si="4"/>
        <v>0.07620665544</v>
      </c>
      <c r="N6" s="33"/>
    </row>
    <row r="7" ht="14.25" customHeight="1">
      <c r="A7" s="38">
        <v>43968.0</v>
      </c>
      <c r="B7" s="39" t="s">
        <v>10</v>
      </c>
      <c r="C7" s="39">
        <v>32023.5</v>
      </c>
      <c r="D7" s="39">
        <v>2882458.5</v>
      </c>
      <c r="E7" s="39">
        <v>2290967.039</v>
      </c>
      <c r="F7" s="40">
        <v>246817.75113846152</v>
      </c>
      <c r="G7" s="33">
        <f>VLOOKUP(J7,'Лист2'!$C$1:$F$505,2,FALSE)</f>
        <v>21</v>
      </c>
      <c r="H7" s="33">
        <f>VLOOKUP(J7,'Лист2'!$C$1:$F$505,3,FALSE)</f>
        <v>1874</v>
      </c>
      <c r="I7" s="33">
        <f>VLOOKUP(J7,'Лист2'!$C$1:$F$505,4,FALSE)</f>
        <v>1705</v>
      </c>
      <c r="J7" s="33" t="str">
        <f t="shared" si="1"/>
        <v>43968Кемерово</v>
      </c>
      <c r="K7" s="33">
        <f t="shared" si="2"/>
        <v>20</v>
      </c>
      <c r="L7" s="37">
        <f t="shared" si="3"/>
        <v>0.2581841864</v>
      </c>
      <c r="M7" s="37">
        <f t="shared" si="4"/>
        <v>0.1504490043</v>
      </c>
      <c r="N7" s="33"/>
    </row>
    <row r="8" ht="14.25" customHeight="1">
      <c r="A8" s="34">
        <v>43960.0</v>
      </c>
      <c r="B8" s="35" t="s">
        <v>10</v>
      </c>
      <c r="C8" s="35">
        <v>31147.5</v>
      </c>
      <c r="D8" s="35">
        <v>2831019.0</v>
      </c>
      <c r="E8" s="35">
        <v>2261296.276</v>
      </c>
      <c r="F8" s="36">
        <v>225845.0</v>
      </c>
      <c r="G8" s="33">
        <f>VLOOKUP(J8,'Лист2'!$C$1:$F$505,2,FALSE)</f>
        <v>21</v>
      </c>
      <c r="H8" s="33">
        <f>VLOOKUP(J8,'Лист2'!$C$1:$F$505,3,FALSE)</f>
        <v>1735</v>
      </c>
      <c r="I8" s="33">
        <f>VLOOKUP(J8,'Лист2'!$C$1:$F$505,4,FALSE)</f>
        <v>1568</v>
      </c>
      <c r="J8" s="33" t="str">
        <f t="shared" si="1"/>
        <v>43960Кемерово</v>
      </c>
      <c r="K8" s="33">
        <f t="shared" si="2"/>
        <v>19</v>
      </c>
      <c r="L8" s="37">
        <f t="shared" si="3"/>
        <v>0.2519451918</v>
      </c>
      <c r="M8" s="37">
        <f t="shared" si="4"/>
        <v>0.152071061</v>
      </c>
      <c r="N8" s="33"/>
    </row>
    <row r="9" ht="14.25" customHeight="1">
      <c r="A9" s="38">
        <v>43955.0</v>
      </c>
      <c r="B9" s="39" t="s">
        <v>10</v>
      </c>
      <c r="C9" s="39">
        <v>25566.0</v>
      </c>
      <c r="D9" s="39">
        <v>2372310.0</v>
      </c>
      <c r="E9" s="39">
        <v>1875929.923</v>
      </c>
      <c r="F9" s="40">
        <v>280340.1657</v>
      </c>
      <c r="G9" s="33">
        <f>VLOOKUP(J9,'Лист2'!$C$1:$F$505,2,FALSE)</f>
        <v>20</v>
      </c>
      <c r="H9" s="33">
        <f>VLOOKUP(J9,'Лист2'!$C$1:$F$505,3,FALSE)</f>
        <v>1519</v>
      </c>
      <c r="I9" s="33">
        <f>VLOOKUP(J9,'Лист2'!$C$1:$F$505,4,FALSE)</f>
        <v>1372</v>
      </c>
      <c r="J9" s="33" t="str">
        <f t="shared" si="1"/>
        <v>43955Кемерово</v>
      </c>
      <c r="K9" s="33">
        <f t="shared" si="2"/>
        <v>19</v>
      </c>
      <c r="L9" s="37">
        <f t="shared" si="3"/>
        <v>0.2646048079</v>
      </c>
      <c r="M9" s="37">
        <f t="shared" si="4"/>
        <v>0.1151641693</v>
      </c>
      <c r="N9" s="33"/>
    </row>
    <row r="10" ht="14.25" customHeight="1">
      <c r="A10" s="34">
        <v>43950.0</v>
      </c>
      <c r="B10" s="35" t="s">
        <v>10</v>
      </c>
      <c r="C10" s="35">
        <v>29319.0</v>
      </c>
      <c r="D10" s="35">
        <v>2623480.5</v>
      </c>
      <c r="E10" s="35">
        <v>2115481.9889999996</v>
      </c>
      <c r="F10" s="36">
        <v>139204.6</v>
      </c>
      <c r="G10" s="33">
        <f>VLOOKUP(J10,'Лист2'!$C$1:$F$505,2,FALSE)</f>
        <v>18</v>
      </c>
      <c r="H10" s="33">
        <f>VLOOKUP(J10,'Лист2'!$C$1:$F$505,3,FALSE)</f>
        <v>1684</v>
      </c>
      <c r="I10" s="33">
        <f>VLOOKUP(J10,'Лист2'!$C$1:$F$505,4,FALSE)</f>
        <v>1528</v>
      </c>
      <c r="J10" s="33" t="str">
        <f t="shared" si="1"/>
        <v>43950Кемерово</v>
      </c>
      <c r="K10" s="33">
        <f t="shared" si="2"/>
        <v>18</v>
      </c>
      <c r="L10" s="37">
        <f t="shared" si="3"/>
        <v>0.240133697</v>
      </c>
      <c r="M10" s="37">
        <f t="shared" si="4"/>
        <v>0.1743309151</v>
      </c>
      <c r="N10" s="33"/>
    </row>
    <row r="11" ht="14.25" customHeight="1">
      <c r="A11" s="38">
        <v>43953.0</v>
      </c>
      <c r="B11" s="39" t="s">
        <v>10</v>
      </c>
      <c r="C11" s="39">
        <v>29031.0</v>
      </c>
      <c r="D11" s="39">
        <v>2711247.0</v>
      </c>
      <c r="E11" s="39">
        <v>2165434.925</v>
      </c>
      <c r="F11" s="40">
        <v>185484.16923076924</v>
      </c>
      <c r="G11" s="33">
        <f>VLOOKUP(J11,'Лист2'!$C$1:$F$505,2,FALSE)</f>
        <v>18</v>
      </c>
      <c r="H11" s="33">
        <f>VLOOKUP(J11,'Лист2'!$C$1:$F$505,3,FALSE)</f>
        <v>1708</v>
      </c>
      <c r="I11" s="33">
        <f>VLOOKUP(J11,'Лист2'!$C$1:$F$505,4,FALSE)</f>
        <v>1534</v>
      </c>
      <c r="J11" s="33" t="str">
        <f t="shared" si="1"/>
        <v>43953Кемерово</v>
      </c>
      <c r="K11" s="33">
        <f t="shared" si="2"/>
        <v>18</v>
      </c>
      <c r="L11" s="37">
        <f t="shared" si="3"/>
        <v>0.2520565586</v>
      </c>
      <c r="M11" s="37">
        <f t="shared" si="4"/>
        <v>0.1663997849</v>
      </c>
      <c r="N11" s="33"/>
    </row>
    <row r="12" ht="14.25" customHeight="1">
      <c r="A12" s="34">
        <v>43977.0</v>
      </c>
      <c r="B12" s="35" t="s">
        <v>10</v>
      </c>
      <c r="C12" s="35">
        <v>33423.0</v>
      </c>
      <c r="D12" s="35">
        <v>2970330.0</v>
      </c>
      <c r="E12" s="35">
        <v>2395998.377</v>
      </c>
      <c r="F12" s="36">
        <v>259067.63954615386</v>
      </c>
      <c r="G12" s="33">
        <f>VLOOKUP(J12,'Лист2'!$C$1:$F$505,2,FALSE)</f>
        <v>20</v>
      </c>
      <c r="H12" s="33">
        <f>VLOOKUP(J12,'Лист2'!$C$1:$F$505,3,FALSE)</f>
        <v>2044</v>
      </c>
      <c r="I12" s="33">
        <f>VLOOKUP(J12,'Лист2'!$C$1:$F$505,4,FALSE)</f>
        <v>1863</v>
      </c>
      <c r="J12" s="33" t="str">
        <f t="shared" si="1"/>
        <v>43977Кемерово</v>
      </c>
      <c r="K12" s="33">
        <f t="shared" si="2"/>
        <v>22</v>
      </c>
      <c r="L12" s="37">
        <f t="shared" si="3"/>
        <v>0.2397045125</v>
      </c>
      <c r="M12" s="37">
        <f t="shared" si="4"/>
        <v>0.1315793811</v>
      </c>
      <c r="N12" s="33"/>
    </row>
    <row r="13" ht="14.25" customHeight="1">
      <c r="A13" s="38">
        <v>43952.0</v>
      </c>
      <c r="B13" s="39" t="s">
        <v>10</v>
      </c>
      <c r="C13" s="39">
        <v>32487.0</v>
      </c>
      <c r="D13" s="39">
        <v>3031254.0</v>
      </c>
      <c r="E13" s="39">
        <v>2397503.37</v>
      </c>
      <c r="F13" s="40">
        <v>232079.8475076923</v>
      </c>
      <c r="G13" s="33">
        <f>VLOOKUP(J13,'Лист2'!$C$1:$F$505,2,FALSE)</f>
        <v>18</v>
      </c>
      <c r="H13" s="33">
        <f>VLOOKUP(J13,'Лист2'!$C$1:$F$505,3,FALSE)</f>
        <v>1826</v>
      </c>
      <c r="I13" s="33">
        <f>VLOOKUP(J13,'Лист2'!$C$1:$F$505,4,FALSE)</f>
        <v>1633</v>
      </c>
      <c r="J13" s="33" t="str">
        <f t="shared" si="1"/>
        <v>43952Кемерово</v>
      </c>
      <c r="K13" s="33">
        <f t="shared" si="2"/>
        <v>18</v>
      </c>
      <c r="L13" s="37">
        <f t="shared" si="3"/>
        <v>0.2643377431</v>
      </c>
      <c r="M13" s="37">
        <f t="shared" si="4"/>
        <v>0.1675371086</v>
      </c>
      <c r="N13" s="33"/>
    </row>
    <row r="14" ht="14.25" customHeight="1">
      <c r="A14" s="34">
        <v>43963.0</v>
      </c>
      <c r="B14" s="35" t="s">
        <v>10</v>
      </c>
      <c r="C14" s="35">
        <v>28219.5</v>
      </c>
      <c r="D14" s="35">
        <v>2595778.5</v>
      </c>
      <c r="E14" s="35">
        <v>2050101.9780000001</v>
      </c>
      <c r="F14" s="36">
        <v>309760.3357307692</v>
      </c>
      <c r="G14" s="33">
        <f>VLOOKUP(J14,'Лист2'!$C$1:$F$505,2,FALSE)</f>
        <v>21</v>
      </c>
      <c r="H14" s="33">
        <f>VLOOKUP(J14,'Лист2'!$C$1:$F$505,3,FALSE)</f>
        <v>1656</v>
      </c>
      <c r="I14" s="33">
        <f>VLOOKUP(J14,'Лист2'!$C$1:$F$505,4,FALSE)</f>
        <v>1516</v>
      </c>
      <c r="J14" s="33" t="str">
        <f t="shared" si="1"/>
        <v>43963Кемерово</v>
      </c>
      <c r="K14" s="33">
        <f t="shared" si="2"/>
        <v>20</v>
      </c>
      <c r="L14" s="37">
        <f t="shared" si="3"/>
        <v>0.2661704285</v>
      </c>
      <c r="M14" s="37">
        <f t="shared" si="4"/>
        <v>0.115075342</v>
      </c>
      <c r="N14" s="33"/>
    </row>
    <row r="15" ht="14.25" customHeight="1">
      <c r="A15" s="38">
        <v>43972.0</v>
      </c>
      <c r="B15" s="39" t="s">
        <v>10</v>
      </c>
      <c r="C15" s="39">
        <v>31272.0</v>
      </c>
      <c r="D15" s="39">
        <v>2744382.0</v>
      </c>
      <c r="E15" s="39">
        <v>2257728.2139999997</v>
      </c>
      <c r="F15" s="40">
        <v>301623.7923076923</v>
      </c>
      <c r="G15" s="33">
        <f>VLOOKUP(J15,'Лист2'!$C$1:$F$505,2,FALSE)</f>
        <v>21</v>
      </c>
      <c r="H15" s="33">
        <f>VLOOKUP(J15,'Лист2'!$C$1:$F$505,3,FALSE)</f>
        <v>1787</v>
      </c>
      <c r="I15" s="33">
        <f>VLOOKUP(J15,'Лист2'!$C$1:$F$505,4,FALSE)</f>
        <v>1626</v>
      </c>
      <c r="J15" s="33" t="str">
        <f t="shared" si="1"/>
        <v>43972Кемерово</v>
      </c>
      <c r="K15" s="33">
        <f t="shared" si="2"/>
        <v>21</v>
      </c>
      <c r="L15" s="37">
        <f t="shared" si="3"/>
        <v>0.2155502079</v>
      </c>
      <c r="M15" s="37">
        <f t="shared" si="4"/>
        <v>0.08195406008</v>
      </c>
      <c r="N15" s="33"/>
    </row>
    <row r="16" ht="14.25" customHeight="1">
      <c r="A16" s="34">
        <v>43971.0</v>
      </c>
      <c r="B16" s="35" t="s">
        <v>10</v>
      </c>
      <c r="C16" s="35">
        <v>34077.0</v>
      </c>
      <c r="D16" s="35">
        <v>2929330.5</v>
      </c>
      <c r="E16" s="35">
        <v>2389543.528</v>
      </c>
      <c r="F16" s="36">
        <v>459604.9079615384</v>
      </c>
      <c r="G16" s="33">
        <f>VLOOKUP(J16,'Лист2'!$C$1:$F$505,2,FALSE)</f>
        <v>21</v>
      </c>
      <c r="H16" s="33">
        <f>VLOOKUP(J16,'Лист2'!$C$1:$F$505,3,FALSE)</f>
        <v>1921</v>
      </c>
      <c r="I16" s="33">
        <f>VLOOKUP(J16,'Лист2'!$C$1:$F$505,4,FALSE)</f>
        <v>1767</v>
      </c>
      <c r="J16" s="33" t="str">
        <f t="shared" si="1"/>
        <v>43971Кемерово</v>
      </c>
      <c r="K16" s="33">
        <f t="shared" si="2"/>
        <v>21</v>
      </c>
      <c r="L16" s="37">
        <f t="shared" si="3"/>
        <v>0.2258954339</v>
      </c>
      <c r="M16" s="37">
        <f t="shared" si="4"/>
        <v>0.0335553896</v>
      </c>
      <c r="N16" s="33"/>
    </row>
    <row r="17" ht="14.25" customHeight="1">
      <c r="A17" s="38">
        <v>43956.0</v>
      </c>
      <c r="B17" s="39" t="s">
        <v>10</v>
      </c>
      <c r="C17" s="39">
        <v>31566.0</v>
      </c>
      <c r="D17" s="39">
        <v>2906763.0</v>
      </c>
      <c r="E17" s="39">
        <v>2323003.267</v>
      </c>
      <c r="F17" s="40">
        <v>287619.52953846153</v>
      </c>
      <c r="G17" s="33">
        <f>VLOOKUP(J17,'Лист2'!$C$1:$F$505,2,FALSE)</f>
        <v>20</v>
      </c>
      <c r="H17" s="33">
        <f>VLOOKUP(J17,'Лист2'!$C$1:$F$505,3,FALSE)</f>
        <v>1773</v>
      </c>
      <c r="I17" s="33">
        <f>VLOOKUP(J17,'Лист2'!$C$1:$F$505,4,FALSE)</f>
        <v>1604</v>
      </c>
      <c r="J17" s="33" t="str">
        <f t="shared" si="1"/>
        <v>43956Кемерово</v>
      </c>
      <c r="K17" s="33">
        <f t="shared" si="2"/>
        <v>19</v>
      </c>
      <c r="L17" s="37">
        <f t="shared" si="3"/>
        <v>0.2512952699</v>
      </c>
      <c r="M17" s="37">
        <f t="shared" si="4"/>
        <v>0.127481613</v>
      </c>
      <c r="N17" s="33"/>
    </row>
    <row r="18" ht="14.25" customHeight="1">
      <c r="A18" s="34">
        <v>43949.0</v>
      </c>
      <c r="B18" s="35" t="s">
        <v>10</v>
      </c>
      <c r="C18" s="35">
        <v>26940.0</v>
      </c>
      <c r="D18" s="35">
        <v>2411587.5</v>
      </c>
      <c r="E18" s="35">
        <v>1931011.4870000002</v>
      </c>
      <c r="F18" s="36">
        <v>149032.79178461537</v>
      </c>
      <c r="G18" s="33">
        <f>VLOOKUP(J18,'Лист2'!$C$1:$F$505,2,FALSE)</f>
        <v>18</v>
      </c>
      <c r="H18" s="33">
        <f>VLOOKUP(J18,'Лист2'!$C$1:$F$505,3,FALSE)</f>
        <v>1539</v>
      </c>
      <c r="I18" s="33">
        <f>VLOOKUP(J18,'Лист2'!$C$1:$F$505,4,FALSE)</f>
        <v>1404</v>
      </c>
      <c r="J18" s="33" t="str">
        <f t="shared" si="1"/>
        <v>43949Кемерово</v>
      </c>
      <c r="K18" s="33">
        <f t="shared" si="2"/>
        <v>18</v>
      </c>
      <c r="L18" s="37">
        <f t="shared" si="3"/>
        <v>0.2488726847</v>
      </c>
      <c r="M18" s="37">
        <f t="shared" si="4"/>
        <v>0.1716940699</v>
      </c>
      <c r="N18" s="33"/>
    </row>
    <row r="19" ht="14.25" customHeight="1">
      <c r="A19" s="38">
        <v>43964.0</v>
      </c>
      <c r="B19" s="39" t="s">
        <v>10</v>
      </c>
      <c r="C19" s="39">
        <v>29241.0</v>
      </c>
      <c r="D19" s="39">
        <v>2629782.0</v>
      </c>
      <c r="E19" s="39">
        <v>2071714.724</v>
      </c>
      <c r="F19" s="40">
        <v>361201.8010384615</v>
      </c>
      <c r="G19" s="33">
        <f>VLOOKUP(J19,'Лист2'!$C$1:$F$505,2,FALSE)</f>
        <v>21</v>
      </c>
      <c r="H19" s="33">
        <f>VLOOKUP(J19,'Лист2'!$C$1:$F$505,3,FALSE)</f>
        <v>1698</v>
      </c>
      <c r="I19" s="33">
        <f>VLOOKUP(J19,'Лист2'!$C$1:$F$505,4,FALSE)</f>
        <v>1554</v>
      </c>
      <c r="J19" s="33" t="str">
        <f t="shared" si="1"/>
        <v>43964Кемерово</v>
      </c>
      <c r="K19" s="33">
        <f t="shared" si="2"/>
        <v>20</v>
      </c>
      <c r="L19" s="37">
        <f t="shared" si="3"/>
        <v>0.2693745763</v>
      </c>
      <c r="M19" s="37">
        <f t="shared" si="4"/>
        <v>0.0950253781</v>
      </c>
      <c r="N19" s="33"/>
    </row>
    <row r="20" ht="14.25" customHeight="1">
      <c r="A20" s="34">
        <v>43954.0</v>
      </c>
      <c r="B20" s="35" t="s">
        <v>10</v>
      </c>
      <c r="C20" s="35">
        <v>26082.0</v>
      </c>
      <c r="D20" s="35">
        <v>2434914.0</v>
      </c>
      <c r="E20" s="35">
        <v>1925475.1139999998</v>
      </c>
      <c r="F20" s="36">
        <v>247646.60936153846</v>
      </c>
      <c r="G20" s="33">
        <f>VLOOKUP(J20,'Лист2'!$C$1:$F$505,2,FALSE)</f>
        <v>20</v>
      </c>
      <c r="H20" s="33">
        <f>VLOOKUP(J20,'Лист2'!$C$1:$F$505,3,FALSE)</f>
        <v>1520</v>
      </c>
      <c r="I20" s="33">
        <f>VLOOKUP(J20,'Лист2'!$C$1:$F$505,4,FALSE)</f>
        <v>1373</v>
      </c>
      <c r="J20" s="33" t="str">
        <f t="shared" si="1"/>
        <v>43954Кемерово</v>
      </c>
      <c r="K20" s="33">
        <f t="shared" si="2"/>
        <v>18</v>
      </c>
      <c r="L20" s="37">
        <f t="shared" si="3"/>
        <v>0.2645782759</v>
      </c>
      <c r="M20" s="37">
        <f t="shared" si="4"/>
        <v>0.1359624306</v>
      </c>
      <c r="N20" s="33"/>
    </row>
    <row r="21" ht="14.25" customHeight="1">
      <c r="A21" s="38">
        <v>43957.0</v>
      </c>
      <c r="B21" s="39" t="s">
        <v>10</v>
      </c>
      <c r="C21" s="39">
        <v>32511.0</v>
      </c>
      <c r="D21" s="39">
        <v>2938623.0</v>
      </c>
      <c r="E21" s="39">
        <v>2406562.0579999997</v>
      </c>
      <c r="F21" s="40">
        <v>306098.4769230769</v>
      </c>
      <c r="G21" s="33">
        <f>VLOOKUP(J21,'Лист2'!$C$1:$F$505,2,FALSE)</f>
        <v>20</v>
      </c>
      <c r="H21" s="33">
        <f>VLOOKUP(J21,'Лист2'!$C$1:$F$505,3,FALSE)</f>
        <v>1784</v>
      </c>
      <c r="I21" s="33">
        <f>VLOOKUP(J21,'Лист2'!$C$1:$F$505,4,FALSE)</f>
        <v>1632</v>
      </c>
      <c r="J21" s="33" t="str">
        <f t="shared" si="1"/>
        <v>43957Кемерово</v>
      </c>
      <c r="K21" s="33">
        <f t="shared" si="2"/>
        <v>19</v>
      </c>
      <c r="L21" s="37">
        <f t="shared" si="3"/>
        <v>0.2210875636</v>
      </c>
      <c r="M21" s="37">
        <f t="shared" si="4"/>
        <v>0.09389430218</v>
      </c>
      <c r="N21" s="33"/>
    </row>
    <row r="22" ht="14.25" customHeight="1">
      <c r="A22" s="34">
        <v>43974.0</v>
      </c>
      <c r="B22" s="35" t="s">
        <v>10</v>
      </c>
      <c r="C22" s="35">
        <v>42703.5</v>
      </c>
      <c r="D22" s="35">
        <v>3628726.5</v>
      </c>
      <c r="E22" s="35">
        <v>3056063.735</v>
      </c>
      <c r="F22" s="36">
        <v>223670.01693846151</v>
      </c>
      <c r="G22" s="33">
        <f>VLOOKUP(J22,'Лист2'!$C$1:$F$505,2,FALSE)</f>
        <v>21</v>
      </c>
      <c r="H22" s="33">
        <f>VLOOKUP(J22,'Лист2'!$C$1:$F$505,3,FALSE)</f>
        <v>2340</v>
      </c>
      <c r="I22" s="33">
        <f>VLOOKUP(J22,'Лист2'!$C$1:$F$505,4,FALSE)</f>
        <v>2146</v>
      </c>
      <c r="J22" s="33" t="str">
        <f t="shared" si="1"/>
        <v>43974Кемерово</v>
      </c>
      <c r="K22" s="33">
        <f t="shared" si="2"/>
        <v>21</v>
      </c>
      <c r="L22" s="37">
        <f t="shared" si="3"/>
        <v>0.1873857402</v>
      </c>
      <c r="M22" s="37">
        <f t="shared" si="4"/>
        <v>0.114196816</v>
      </c>
      <c r="N22" s="33"/>
    </row>
    <row r="23" ht="14.25" customHeight="1">
      <c r="A23" s="38">
        <v>43976.0</v>
      </c>
      <c r="B23" s="39" t="s">
        <v>10</v>
      </c>
      <c r="C23" s="39">
        <v>35592.0</v>
      </c>
      <c r="D23" s="39">
        <v>3176580.0</v>
      </c>
      <c r="E23" s="39">
        <v>2540760.0409999997</v>
      </c>
      <c r="F23" s="40">
        <v>351098.05384615384</v>
      </c>
      <c r="G23" s="33">
        <f>VLOOKUP(J23,'Лист2'!$C$1:$F$505,2,FALSE)</f>
        <v>20</v>
      </c>
      <c r="H23" s="33">
        <f>VLOOKUP(J23,'Лист2'!$C$1:$F$505,3,FALSE)</f>
        <v>2087</v>
      </c>
      <c r="I23" s="33">
        <f>VLOOKUP(J23,'Лист2'!$C$1:$F$505,4,FALSE)</f>
        <v>1914</v>
      </c>
      <c r="J23" s="33" t="str">
        <f t="shared" si="1"/>
        <v>43976Кемерово</v>
      </c>
      <c r="K23" s="33">
        <f t="shared" si="2"/>
        <v>22</v>
      </c>
      <c r="L23" s="37">
        <f t="shared" si="3"/>
        <v>0.2502479371</v>
      </c>
      <c r="M23" s="37">
        <f t="shared" si="4"/>
        <v>0.1120617062</v>
      </c>
      <c r="N23" s="33"/>
    </row>
    <row r="24" ht="14.25" customHeight="1">
      <c r="A24" s="34">
        <v>43951.0</v>
      </c>
      <c r="B24" s="35" t="s">
        <v>10</v>
      </c>
      <c r="C24" s="35">
        <v>30445.5</v>
      </c>
      <c r="D24" s="35">
        <v>2817196.5</v>
      </c>
      <c r="E24" s="35">
        <v>2244503.1999999997</v>
      </c>
      <c r="F24" s="36">
        <v>203231.46096923074</v>
      </c>
      <c r="G24" s="33">
        <f>VLOOKUP(J24,'Лист2'!$C$1:$F$505,2,FALSE)</f>
        <v>19</v>
      </c>
      <c r="H24" s="33">
        <f>VLOOKUP(J24,'Лист2'!$C$1:$F$505,3,FALSE)</f>
        <v>1712</v>
      </c>
      <c r="I24" s="33">
        <f>VLOOKUP(J24,'Лист2'!$C$1:$F$505,4,FALSE)</f>
        <v>1552</v>
      </c>
      <c r="J24" s="33" t="str">
        <f t="shared" si="1"/>
        <v>43951Кемерово</v>
      </c>
      <c r="K24" s="33">
        <f t="shared" si="2"/>
        <v>18</v>
      </c>
      <c r="L24" s="37">
        <f t="shared" si="3"/>
        <v>0.2551537017</v>
      </c>
      <c r="M24" s="37">
        <f t="shared" si="4"/>
        <v>0.1646074013</v>
      </c>
      <c r="N24" s="33"/>
    </row>
    <row r="25" ht="14.25" customHeight="1">
      <c r="A25" s="38">
        <v>43961.0</v>
      </c>
      <c r="B25" s="39" t="s">
        <v>10</v>
      </c>
      <c r="C25" s="39">
        <v>36619.5</v>
      </c>
      <c r="D25" s="39">
        <v>3312967.5</v>
      </c>
      <c r="E25" s="39">
        <v>2647972.343</v>
      </c>
      <c r="F25" s="40">
        <v>371661.6538461539</v>
      </c>
      <c r="G25" s="33">
        <f>VLOOKUP(J25,'Лист2'!$C$1:$F$505,2,FALSE)</f>
        <v>21</v>
      </c>
      <c r="H25" s="33">
        <f>VLOOKUP(J25,'Лист2'!$C$1:$F$505,3,FALSE)</f>
        <v>2016</v>
      </c>
      <c r="I25" s="33">
        <f>VLOOKUP(J25,'Лист2'!$C$1:$F$505,4,FALSE)</f>
        <v>1846</v>
      </c>
      <c r="J25" s="33" t="str">
        <f t="shared" si="1"/>
        <v>43961Кемерово</v>
      </c>
      <c r="K25" s="33">
        <f t="shared" si="2"/>
        <v>19</v>
      </c>
      <c r="L25" s="37">
        <f t="shared" si="3"/>
        <v>0.2511337245</v>
      </c>
      <c r="M25" s="37">
        <f t="shared" si="4"/>
        <v>0.1107766491</v>
      </c>
      <c r="N25" s="33"/>
    </row>
    <row r="26" ht="14.25" customHeight="1">
      <c r="A26" s="34">
        <v>43959.0</v>
      </c>
      <c r="B26" s="35" t="s">
        <v>10</v>
      </c>
      <c r="C26" s="35">
        <v>29409.0</v>
      </c>
      <c r="D26" s="35">
        <v>2645160.0</v>
      </c>
      <c r="E26" s="35">
        <v>2133443.3049999997</v>
      </c>
      <c r="F26" s="36">
        <v>355537.44449230767</v>
      </c>
      <c r="G26" s="33">
        <f>VLOOKUP(J26,'Лист2'!$C$1:$F$505,2,FALSE)</f>
        <v>21</v>
      </c>
      <c r="H26" s="33">
        <f>VLOOKUP(J26,'Лист2'!$C$1:$F$505,3,FALSE)</f>
        <v>1646</v>
      </c>
      <c r="I26" s="33">
        <f>VLOOKUP(J26,'Лист2'!$C$1:$F$505,4,FALSE)</f>
        <v>1492</v>
      </c>
      <c r="J26" s="33" t="str">
        <f t="shared" si="1"/>
        <v>43959Кемерово</v>
      </c>
      <c r="K26" s="33">
        <f t="shared" si="2"/>
        <v>19</v>
      </c>
      <c r="L26" s="37">
        <f t="shared" si="3"/>
        <v>0.2398548365</v>
      </c>
      <c r="M26" s="37">
        <f t="shared" si="4"/>
        <v>0.07320525</v>
      </c>
      <c r="N26" s="33"/>
    </row>
    <row r="27" ht="14.25" customHeight="1">
      <c r="A27" s="38">
        <v>43958.0</v>
      </c>
      <c r="B27" s="39" t="s">
        <v>10</v>
      </c>
      <c r="C27" s="39">
        <v>27018.0</v>
      </c>
      <c r="D27" s="39">
        <v>2472213.0</v>
      </c>
      <c r="E27" s="39">
        <v>2000889.9870000002</v>
      </c>
      <c r="F27" s="40">
        <v>283287.8692307692</v>
      </c>
      <c r="G27" s="33">
        <f>VLOOKUP(J27,'Лист2'!$C$1:$F$505,2,FALSE)</f>
        <v>21</v>
      </c>
      <c r="H27" s="33">
        <f>VLOOKUP(J27,'Лист2'!$C$1:$F$505,3,FALSE)</f>
        <v>1542</v>
      </c>
      <c r="I27" s="33">
        <f>VLOOKUP(J27,'Лист2'!$C$1:$F$505,4,FALSE)</f>
        <v>1405</v>
      </c>
      <c r="J27" s="33" t="str">
        <f t="shared" si="1"/>
        <v>43958Кемерово</v>
      </c>
      <c r="K27" s="33">
        <f t="shared" si="2"/>
        <v>19</v>
      </c>
      <c r="L27" s="37">
        <f t="shared" si="3"/>
        <v>0.2355566853</v>
      </c>
      <c r="M27" s="37">
        <f t="shared" si="4"/>
        <v>0.09397575329</v>
      </c>
      <c r="N27" s="33"/>
    </row>
    <row r="28" ht="14.25" customHeight="1">
      <c r="A28" s="34">
        <v>43975.0</v>
      </c>
      <c r="B28" s="35" t="s">
        <v>10</v>
      </c>
      <c r="C28" s="35">
        <v>34303.5</v>
      </c>
      <c r="D28" s="35">
        <v>2924746.5</v>
      </c>
      <c r="E28" s="35">
        <v>2399312.935</v>
      </c>
      <c r="F28" s="36">
        <v>282325.24615384615</v>
      </c>
      <c r="G28" s="33">
        <f>VLOOKUP(J28,'Лист2'!$C$1:$F$505,2,FALSE)</f>
        <v>20</v>
      </c>
      <c r="H28" s="33">
        <f>VLOOKUP(J28,'Лист2'!$C$1:$F$505,3,FALSE)</f>
        <v>1999</v>
      </c>
      <c r="I28" s="33">
        <f>VLOOKUP(J28,'Лист2'!$C$1:$F$505,4,FALSE)</f>
        <v>1829</v>
      </c>
      <c r="J28" s="33" t="str">
        <f t="shared" si="1"/>
        <v>43975Кемерово</v>
      </c>
      <c r="K28" s="33">
        <f t="shared" si="2"/>
        <v>21</v>
      </c>
      <c r="L28" s="37">
        <f t="shared" si="3"/>
        <v>0.2189933449</v>
      </c>
      <c r="M28" s="37">
        <f t="shared" si="4"/>
        <v>0.1013241396</v>
      </c>
      <c r="N28" s="33"/>
    </row>
    <row r="29" ht="14.25" customHeight="1">
      <c r="A29" s="38">
        <v>43982.0</v>
      </c>
      <c r="B29" s="39" t="s">
        <v>10</v>
      </c>
      <c r="C29" s="39">
        <v>36999.0</v>
      </c>
      <c r="D29" s="39">
        <v>3473895.0</v>
      </c>
      <c r="E29" s="39">
        <v>2757933.63</v>
      </c>
      <c r="F29" s="40">
        <v>112971.77692307692</v>
      </c>
      <c r="G29" s="33">
        <f>VLOOKUP(J29,'Лист2'!$C$1:$F$505,2,FALSE)</f>
        <v>21</v>
      </c>
      <c r="H29" s="33">
        <f>VLOOKUP(J29,'Лист2'!$C$1:$F$505,3,FALSE)</f>
        <v>2271</v>
      </c>
      <c r="I29" s="33">
        <f>VLOOKUP(J29,'Лист2'!$C$1:$F$505,4,FALSE)</f>
        <v>2085</v>
      </c>
      <c r="J29" s="33" t="str">
        <f t="shared" si="1"/>
        <v>43982Кемерово</v>
      </c>
      <c r="K29" s="33">
        <f t="shared" si="2"/>
        <v>22</v>
      </c>
      <c r="L29" s="37">
        <f t="shared" si="3"/>
        <v>0.2596006525</v>
      </c>
      <c r="M29" s="37">
        <f t="shared" si="4"/>
        <v>0.2186381813</v>
      </c>
      <c r="N29" s="33"/>
    </row>
    <row r="30" ht="14.25" customHeight="1">
      <c r="A30" s="34">
        <v>43981.0</v>
      </c>
      <c r="B30" s="35" t="s">
        <v>10</v>
      </c>
      <c r="C30" s="35">
        <v>44001.0</v>
      </c>
      <c r="D30" s="35">
        <v>3921784.5</v>
      </c>
      <c r="E30" s="35">
        <v>3132604.841</v>
      </c>
      <c r="F30" s="36">
        <v>242715.2625384615</v>
      </c>
      <c r="G30" s="33">
        <f>VLOOKUP(J30,'Лист2'!$C$1:$F$505,2,FALSE)</f>
        <v>20</v>
      </c>
      <c r="H30" s="33">
        <f>VLOOKUP(J30,'Лист2'!$C$1:$F$505,3,FALSE)</f>
        <v>2597</v>
      </c>
      <c r="I30" s="33">
        <f>VLOOKUP(J30,'Лист2'!$C$1:$F$505,4,FALSE)</f>
        <v>2376</v>
      </c>
      <c r="J30" s="33" t="str">
        <f t="shared" si="1"/>
        <v>43981Кемерово</v>
      </c>
      <c r="K30" s="33">
        <f t="shared" si="2"/>
        <v>22</v>
      </c>
      <c r="L30" s="37">
        <f t="shared" si="3"/>
        <v>0.2519244204</v>
      </c>
      <c r="M30" s="37">
        <f t="shared" si="4"/>
        <v>0.1744440886</v>
      </c>
      <c r="N30" s="33"/>
    </row>
    <row r="31" ht="14.25" customHeight="1">
      <c r="A31" s="38">
        <v>43979.0</v>
      </c>
      <c r="B31" s="39" t="s">
        <v>10</v>
      </c>
      <c r="C31" s="39">
        <v>30982.5</v>
      </c>
      <c r="D31" s="39">
        <v>2827773.0</v>
      </c>
      <c r="E31" s="39">
        <v>2232253.034</v>
      </c>
      <c r="F31" s="40">
        <v>343211.5426230769</v>
      </c>
      <c r="G31" s="33">
        <f>VLOOKUP(J31,'Лист2'!$C$1:$F$505,2,FALSE)</f>
        <v>20</v>
      </c>
      <c r="H31" s="33">
        <f>VLOOKUP(J31,'Лист2'!$C$1:$F$505,3,FALSE)</f>
        <v>1886</v>
      </c>
      <c r="I31" s="33">
        <f>VLOOKUP(J31,'Лист2'!$C$1:$F$505,4,FALSE)</f>
        <v>1736</v>
      </c>
      <c r="J31" s="33" t="str">
        <f t="shared" si="1"/>
        <v>43979Кемерово</v>
      </c>
      <c r="K31" s="33">
        <f t="shared" si="2"/>
        <v>22</v>
      </c>
      <c r="L31" s="37">
        <f t="shared" si="3"/>
        <v>0.2667797767</v>
      </c>
      <c r="M31" s="37">
        <f t="shared" si="4"/>
        <v>0.1130285947</v>
      </c>
      <c r="N31" s="33"/>
    </row>
    <row r="32" ht="14.25" customHeight="1">
      <c r="A32" s="34">
        <v>43967.0</v>
      </c>
      <c r="B32" s="35" t="s">
        <v>11</v>
      </c>
      <c r="C32" s="35">
        <v>88063.5</v>
      </c>
      <c r="D32" s="35">
        <v>7583758.5</v>
      </c>
      <c r="E32" s="35">
        <v>5779076.7979999995</v>
      </c>
      <c r="F32" s="36">
        <v>152384.93586153846</v>
      </c>
      <c r="G32" s="33">
        <f>VLOOKUP(J32,'Лист2'!$C$1:$F$505,2,FALSE)</f>
        <v>31</v>
      </c>
      <c r="H32" s="33">
        <f>VLOOKUP(J32,'Лист2'!$C$1:$F$505,3,FALSE)</f>
        <v>5593</v>
      </c>
      <c r="I32" s="33">
        <f>VLOOKUP(J32,'Лист2'!$C$1:$F$505,4,FALSE)</f>
        <v>5177</v>
      </c>
      <c r="J32" s="33" t="str">
        <f t="shared" si="1"/>
        <v>43967Екатеринбург</v>
      </c>
      <c r="K32" s="33">
        <f t="shared" si="2"/>
        <v>20</v>
      </c>
      <c r="L32" s="37">
        <f t="shared" si="3"/>
        <v>0.3122785464</v>
      </c>
      <c r="M32" s="37">
        <f t="shared" si="4"/>
        <v>0.285910159</v>
      </c>
      <c r="N32" s="33"/>
    </row>
    <row r="33" ht="14.25" customHeight="1">
      <c r="A33" s="38">
        <v>43970.0</v>
      </c>
      <c r="B33" s="39" t="s">
        <v>11</v>
      </c>
      <c r="C33" s="39">
        <v>84024.0</v>
      </c>
      <c r="D33" s="39">
        <v>6815511.0</v>
      </c>
      <c r="E33" s="39">
        <v>5426339.5819999995</v>
      </c>
      <c r="F33" s="40">
        <v>195070.2500307692</v>
      </c>
      <c r="G33" s="33">
        <f>VLOOKUP(J33,'Лист2'!$C$1:$F$505,2,FALSE)</f>
        <v>31</v>
      </c>
      <c r="H33" s="33">
        <f>VLOOKUP(J33,'Лист2'!$C$1:$F$505,3,FALSE)</f>
        <v>5389</v>
      </c>
      <c r="I33" s="33">
        <f>VLOOKUP(J33,'Лист2'!$C$1:$F$505,4,FALSE)</f>
        <v>5024</v>
      </c>
      <c r="J33" s="33" t="str">
        <f t="shared" si="1"/>
        <v>43970Екатеринбург</v>
      </c>
      <c r="K33" s="33">
        <f t="shared" si="2"/>
        <v>21</v>
      </c>
      <c r="L33" s="37">
        <f t="shared" si="3"/>
        <v>0.2560052494</v>
      </c>
      <c r="M33" s="37">
        <f t="shared" si="4"/>
        <v>0.2200564764</v>
      </c>
      <c r="N33" s="33"/>
    </row>
    <row r="34" ht="14.25" customHeight="1">
      <c r="A34" s="34">
        <v>43968.0</v>
      </c>
      <c r="B34" s="35" t="s">
        <v>11</v>
      </c>
      <c r="C34" s="35">
        <v>78057.0</v>
      </c>
      <c r="D34" s="35">
        <v>6774946.5</v>
      </c>
      <c r="E34" s="35">
        <v>5115462.401</v>
      </c>
      <c r="F34" s="36">
        <v>61149.51538461538</v>
      </c>
      <c r="G34" s="33">
        <f>VLOOKUP(J34,'Лист2'!$C$1:$F$505,2,FALSE)</f>
        <v>31</v>
      </c>
      <c r="H34" s="33">
        <f>VLOOKUP(J34,'Лист2'!$C$1:$F$505,3,FALSE)</f>
        <v>5206</v>
      </c>
      <c r="I34" s="33">
        <f>VLOOKUP(J34,'Лист2'!$C$1:$F$505,4,FALSE)</f>
        <v>4843</v>
      </c>
      <c r="J34" s="33" t="str">
        <f t="shared" si="1"/>
        <v>43968Екатеринбург</v>
      </c>
      <c r="K34" s="33">
        <f t="shared" si="2"/>
        <v>20</v>
      </c>
      <c r="L34" s="37">
        <f t="shared" si="3"/>
        <v>0.3244054924</v>
      </c>
      <c r="M34" s="37">
        <f t="shared" si="4"/>
        <v>0.3124516336</v>
      </c>
      <c r="N34" s="33"/>
    </row>
    <row r="35" ht="14.25" customHeight="1">
      <c r="A35" s="38">
        <v>43960.0</v>
      </c>
      <c r="B35" s="39" t="s">
        <v>11</v>
      </c>
      <c r="C35" s="39">
        <v>69720.0</v>
      </c>
      <c r="D35" s="39">
        <v>6264933.0</v>
      </c>
      <c r="E35" s="39">
        <v>4726931.9569999995</v>
      </c>
      <c r="F35" s="40">
        <v>294634.3553076923</v>
      </c>
      <c r="G35" s="33">
        <f>VLOOKUP(J35,'Лист2'!$C$1:$F$505,2,FALSE)</f>
        <v>31</v>
      </c>
      <c r="H35" s="33">
        <f>VLOOKUP(J35,'Лист2'!$C$1:$F$505,3,FALSE)</f>
        <v>4556</v>
      </c>
      <c r="I35" s="33">
        <f>VLOOKUP(J35,'Лист2'!$C$1:$F$505,4,FALSE)</f>
        <v>4220</v>
      </c>
      <c r="J35" s="33" t="str">
        <f t="shared" si="1"/>
        <v>43960Екатеринбург</v>
      </c>
      <c r="K35" s="33">
        <f t="shared" si="2"/>
        <v>19</v>
      </c>
      <c r="L35" s="37">
        <f t="shared" si="3"/>
        <v>0.3253698291</v>
      </c>
      <c r="M35" s="37">
        <f t="shared" si="4"/>
        <v>0.2630388377</v>
      </c>
      <c r="N35" s="33"/>
    </row>
    <row r="36" ht="14.25" customHeight="1">
      <c r="A36" s="34">
        <v>43955.0</v>
      </c>
      <c r="B36" s="35" t="s">
        <v>11</v>
      </c>
      <c r="C36" s="35">
        <v>72928.5</v>
      </c>
      <c r="D36" s="35">
        <v>6642249.0</v>
      </c>
      <c r="E36" s="35">
        <v>4993791.956</v>
      </c>
      <c r="F36" s="36">
        <v>215294.37692307692</v>
      </c>
      <c r="G36" s="33">
        <f>VLOOKUP(J36,'Лист2'!$C$1:$F$505,2,FALSE)</f>
        <v>31</v>
      </c>
      <c r="H36" s="33">
        <f>VLOOKUP(J36,'Лист2'!$C$1:$F$505,3,FALSE)</f>
        <v>4968</v>
      </c>
      <c r="I36" s="33">
        <f>VLOOKUP(J36,'Лист2'!$C$1:$F$505,4,FALSE)</f>
        <v>4596</v>
      </c>
      <c r="J36" s="33" t="str">
        <f t="shared" si="1"/>
        <v>43955Екатеринбург</v>
      </c>
      <c r="K36" s="33">
        <f t="shared" si="2"/>
        <v>19</v>
      </c>
      <c r="L36" s="37">
        <f t="shared" si="3"/>
        <v>0.3301012654</v>
      </c>
      <c r="M36" s="37">
        <f t="shared" si="4"/>
        <v>0.2869888613</v>
      </c>
      <c r="N36" s="33"/>
    </row>
    <row r="37" ht="14.25" customHeight="1">
      <c r="A37" s="38">
        <v>43950.0</v>
      </c>
      <c r="B37" s="39" t="s">
        <v>11</v>
      </c>
      <c r="C37" s="39">
        <v>79527.0</v>
      </c>
      <c r="D37" s="39">
        <v>7180498.5</v>
      </c>
      <c r="E37" s="39">
        <v>5432087.979</v>
      </c>
      <c r="F37" s="40">
        <v>172769.1923076923</v>
      </c>
      <c r="G37" s="33">
        <f>VLOOKUP(J37,'Лист2'!$C$1:$F$505,2,FALSE)</f>
        <v>31</v>
      </c>
      <c r="H37" s="33">
        <f>VLOOKUP(J37,'Лист2'!$C$1:$F$505,3,FALSE)</f>
        <v>5378</v>
      </c>
      <c r="I37" s="33">
        <f>VLOOKUP(J37,'Лист2'!$C$1:$F$505,4,FALSE)</f>
        <v>4985</v>
      </c>
      <c r="J37" s="33" t="str">
        <f t="shared" si="1"/>
        <v>43950Екатеринбург</v>
      </c>
      <c r="K37" s="33">
        <f t="shared" si="2"/>
        <v>18</v>
      </c>
      <c r="L37" s="37">
        <f t="shared" si="3"/>
        <v>0.3218671214</v>
      </c>
      <c r="M37" s="37">
        <f t="shared" si="4"/>
        <v>0.2900618206</v>
      </c>
      <c r="N37" s="33"/>
    </row>
    <row r="38" ht="14.25" customHeight="1">
      <c r="A38" s="34">
        <v>43953.0</v>
      </c>
      <c r="B38" s="35" t="s">
        <v>11</v>
      </c>
      <c r="C38" s="35">
        <v>60463.5</v>
      </c>
      <c r="D38" s="35">
        <v>5554192.5</v>
      </c>
      <c r="E38" s="35">
        <v>4218316.029</v>
      </c>
      <c r="F38" s="36">
        <v>244262.12107692307</v>
      </c>
      <c r="G38" s="33">
        <f>VLOOKUP(J38,'Лист2'!$C$1:$F$505,2,FALSE)</f>
        <v>31</v>
      </c>
      <c r="H38" s="33">
        <f>VLOOKUP(J38,'Лист2'!$C$1:$F$505,3,FALSE)</f>
        <v>4157</v>
      </c>
      <c r="I38" s="33">
        <f>VLOOKUP(J38,'Лист2'!$C$1:$F$505,4,FALSE)</f>
        <v>3823</v>
      </c>
      <c r="J38" s="33" t="str">
        <f t="shared" si="1"/>
        <v>43953Екатеринбург</v>
      </c>
      <c r="K38" s="33">
        <f t="shared" si="2"/>
        <v>18</v>
      </c>
      <c r="L38" s="37">
        <f t="shared" si="3"/>
        <v>0.316684777</v>
      </c>
      <c r="M38" s="37">
        <f t="shared" si="4"/>
        <v>0.258779651</v>
      </c>
      <c r="N38" s="33"/>
    </row>
    <row r="39" ht="14.25" customHeight="1">
      <c r="A39" s="38">
        <v>43977.0</v>
      </c>
      <c r="B39" s="39" t="s">
        <v>11</v>
      </c>
      <c r="C39" s="39">
        <v>79975.5</v>
      </c>
      <c r="D39" s="39">
        <v>6676459.5</v>
      </c>
      <c r="E39" s="39">
        <v>5083946.169</v>
      </c>
      <c r="F39" s="40">
        <v>141931.13193076922</v>
      </c>
      <c r="G39" s="33">
        <f>VLOOKUP(J39,'Лист2'!$C$1:$F$505,2,FALSE)</f>
        <v>31</v>
      </c>
      <c r="H39" s="33">
        <f>VLOOKUP(J39,'Лист2'!$C$1:$F$505,3,FALSE)</f>
        <v>5493</v>
      </c>
      <c r="I39" s="33">
        <f>VLOOKUP(J39,'Лист2'!$C$1:$F$505,4,FALSE)</f>
        <v>5119</v>
      </c>
      <c r="J39" s="33" t="str">
        <f t="shared" si="1"/>
        <v>43977Екатеринбург</v>
      </c>
      <c r="K39" s="33">
        <f t="shared" si="2"/>
        <v>22</v>
      </c>
      <c r="L39" s="37">
        <f t="shared" si="3"/>
        <v>0.3132435471</v>
      </c>
      <c r="M39" s="37">
        <f t="shared" si="4"/>
        <v>0.2853260343</v>
      </c>
      <c r="N39" s="33"/>
    </row>
    <row r="40" ht="14.25" customHeight="1">
      <c r="A40" s="34">
        <v>43952.0</v>
      </c>
      <c r="B40" s="35" t="s">
        <v>11</v>
      </c>
      <c r="C40" s="35">
        <v>97534.5</v>
      </c>
      <c r="D40" s="35">
        <v>8893024.5</v>
      </c>
      <c r="E40" s="35">
        <v>6855177.24</v>
      </c>
      <c r="F40" s="36">
        <v>185180.3800769231</v>
      </c>
      <c r="G40" s="33">
        <f>VLOOKUP(J40,'Лист2'!$C$1:$F$505,2,FALSE)</f>
        <v>31</v>
      </c>
      <c r="H40" s="33">
        <f>VLOOKUP(J40,'Лист2'!$C$1:$F$505,3,FALSE)</f>
        <v>6118</v>
      </c>
      <c r="I40" s="33">
        <f>VLOOKUP(J40,'Лист2'!$C$1:$F$505,4,FALSE)</f>
        <v>5564</v>
      </c>
      <c r="J40" s="33" t="str">
        <f t="shared" si="1"/>
        <v>43952Екатеринбург</v>
      </c>
      <c r="K40" s="33">
        <f t="shared" si="2"/>
        <v>18</v>
      </c>
      <c r="L40" s="37">
        <f t="shared" si="3"/>
        <v>0.2972712723</v>
      </c>
      <c r="M40" s="37">
        <f t="shared" si="4"/>
        <v>0.2702580568</v>
      </c>
      <c r="N40" s="33"/>
    </row>
    <row r="41" ht="14.25" customHeight="1">
      <c r="A41" s="38">
        <v>43963.0</v>
      </c>
      <c r="B41" s="39" t="s">
        <v>11</v>
      </c>
      <c r="C41" s="39">
        <v>71520.0</v>
      </c>
      <c r="D41" s="39">
        <v>6398361.0</v>
      </c>
      <c r="E41" s="39">
        <v>4793096.143999999</v>
      </c>
      <c r="F41" s="40">
        <v>181432.06769230767</v>
      </c>
      <c r="G41" s="33">
        <f>VLOOKUP(J41,'Лист2'!$C$1:$F$505,2,FALSE)</f>
        <v>31</v>
      </c>
      <c r="H41" s="33">
        <f>VLOOKUP(J41,'Лист2'!$C$1:$F$505,3,FALSE)</f>
        <v>4800</v>
      </c>
      <c r="I41" s="33">
        <f>VLOOKUP(J41,'Лист2'!$C$1:$F$505,4,FALSE)</f>
        <v>4470</v>
      </c>
      <c r="J41" s="33" t="str">
        <f t="shared" si="1"/>
        <v>43963Екатеринбург</v>
      </c>
      <c r="K41" s="33">
        <f t="shared" si="2"/>
        <v>20</v>
      </c>
      <c r="L41" s="37">
        <f t="shared" si="3"/>
        <v>0.3349118832</v>
      </c>
      <c r="M41" s="37">
        <f t="shared" si="4"/>
        <v>0.297059092</v>
      </c>
      <c r="N41" s="33"/>
    </row>
    <row r="42" ht="14.25" customHeight="1">
      <c r="A42" s="34">
        <v>43972.0</v>
      </c>
      <c r="B42" s="35" t="s">
        <v>11</v>
      </c>
      <c r="C42" s="35">
        <v>79485.0</v>
      </c>
      <c r="D42" s="35">
        <v>6633847.5</v>
      </c>
      <c r="E42" s="35">
        <v>5212858.58</v>
      </c>
      <c r="F42" s="36">
        <v>120955.33846153846</v>
      </c>
      <c r="G42" s="33">
        <f>VLOOKUP(J42,'Лист2'!$C$1:$F$505,2,FALSE)</f>
        <v>31</v>
      </c>
      <c r="H42" s="33">
        <f>VLOOKUP(J42,'Лист2'!$C$1:$F$505,3,FALSE)</f>
        <v>5207</v>
      </c>
      <c r="I42" s="33">
        <f>VLOOKUP(J42,'Лист2'!$C$1:$F$505,4,FALSE)</f>
        <v>4868</v>
      </c>
      <c r="J42" s="33" t="str">
        <f t="shared" si="1"/>
        <v>43972Екатеринбург</v>
      </c>
      <c r="K42" s="33">
        <f t="shared" si="2"/>
        <v>21</v>
      </c>
      <c r="L42" s="37">
        <f t="shared" si="3"/>
        <v>0.2725930309</v>
      </c>
      <c r="M42" s="37">
        <f t="shared" si="4"/>
        <v>0.249389766</v>
      </c>
      <c r="N42" s="33"/>
    </row>
    <row r="43" ht="14.25" customHeight="1">
      <c r="A43" s="38">
        <v>43971.0</v>
      </c>
      <c r="B43" s="39" t="s">
        <v>11</v>
      </c>
      <c r="C43" s="39">
        <v>93313.5</v>
      </c>
      <c r="D43" s="39">
        <v>7247575.5</v>
      </c>
      <c r="E43" s="39">
        <v>5922822.677999999</v>
      </c>
      <c r="F43" s="40">
        <v>714758.2</v>
      </c>
      <c r="G43" s="33">
        <f>VLOOKUP(J43,'Лист2'!$C$1:$F$505,2,FALSE)</f>
        <v>31</v>
      </c>
      <c r="H43" s="33">
        <f>VLOOKUP(J43,'Лист2'!$C$1:$F$505,3,FALSE)</f>
        <v>5698</v>
      </c>
      <c r="I43" s="33">
        <f>VLOOKUP(J43,'Лист2'!$C$1:$F$505,4,FALSE)</f>
        <v>5258</v>
      </c>
      <c r="J43" s="33" t="str">
        <f t="shared" si="1"/>
        <v>43971Екатеринбург</v>
      </c>
      <c r="K43" s="33">
        <f t="shared" si="2"/>
        <v>21</v>
      </c>
      <c r="L43" s="37">
        <f t="shared" si="3"/>
        <v>0.2236691682</v>
      </c>
      <c r="M43" s="37">
        <f t="shared" si="4"/>
        <v>0.1029905258</v>
      </c>
      <c r="N43" s="33"/>
    </row>
    <row r="44" ht="14.25" customHeight="1">
      <c r="A44" s="34">
        <v>43956.0</v>
      </c>
      <c r="B44" s="35" t="s">
        <v>11</v>
      </c>
      <c r="C44" s="35">
        <v>76585.5</v>
      </c>
      <c r="D44" s="35">
        <v>6921316.5</v>
      </c>
      <c r="E44" s="35">
        <v>5290094.272</v>
      </c>
      <c r="F44" s="36">
        <v>386033.17544615385</v>
      </c>
      <c r="G44" s="33">
        <f>VLOOKUP(J44,'Лист2'!$C$1:$F$505,2,FALSE)</f>
        <v>31</v>
      </c>
      <c r="H44" s="33">
        <f>VLOOKUP(J44,'Лист2'!$C$1:$F$505,3,FALSE)</f>
        <v>5188</v>
      </c>
      <c r="I44" s="33">
        <f>VLOOKUP(J44,'Лист2'!$C$1:$F$505,4,FALSE)</f>
        <v>4800</v>
      </c>
      <c r="J44" s="33" t="str">
        <f t="shared" si="1"/>
        <v>43956Екатеринбург</v>
      </c>
      <c r="K44" s="33">
        <f t="shared" si="2"/>
        <v>19</v>
      </c>
      <c r="L44" s="37">
        <f t="shared" si="3"/>
        <v>0.3083540943</v>
      </c>
      <c r="M44" s="37">
        <f t="shared" si="4"/>
        <v>0.2353812595</v>
      </c>
      <c r="N44" s="33"/>
    </row>
    <row r="45" ht="14.25" customHeight="1">
      <c r="A45" s="38">
        <v>43949.0</v>
      </c>
      <c r="B45" s="39" t="s">
        <v>11</v>
      </c>
      <c r="C45" s="39">
        <v>81826.5</v>
      </c>
      <c r="D45" s="39">
        <v>7163644.5</v>
      </c>
      <c r="E45" s="39">
        <v>5366333.713</v>
      </c>
      <c r="F45" s="40">
        <v>145122.77781538462</v>
      </c>
      <c r="G45" s="33">
        <f>VLOOKUP(J45,'Лист2'!$C$1:$F$505,2,FALSE)</f>
        <v>31</v>
      </c>
      <c r="H45" s="33">
        <f>VLOOKUP(J45,'Лист2'!$C$1:$F$505,3,FALSE)</f>
        <v>5465</v>
      </c>
      <c r="I45" s="33">
        <f>VLOOKUP(J45,'Лист2'!$C$1:$F$505,4,FALSE)</f>
        <v>5096</v>
      </c>
      <c r="J45" s="33" t="str">
        <f t="shared" si="1"/>
        <v>43949Екатеринбург</v>
      </c>
      <c r="K45" s="33">
        <f t="shared" si="2"/>
        <v>18</v>
      </c>
      <c r="L45" s="37">
        <f t="shared" si="3"/>
        <v>0.3349234101</v>
      </c>
      <c r="M45" s="37">
        <f t="shared" si="4"/>
        <v>0.3078802209</v>
      </c>
      <c r="N45" s="33"/>
    </row>
    <row r="46" ht="14.25" customHeight="1">
      <c r="A46" s="34">
        <v>43964.0</v>
      </c>
      <c r="B46" s="35" t="s">
        <v>11</v>
      </c>
      <c r="C46" s="35">
        <v>78846.0</v>
      </c>
      <c r="D46" s="35">
        <v>6993952.5</v>
      </c>
      <c r="E46" s="35">
        <v>5288518.779999999</v>
      </c>
      <c r="F46" s="36">
        <v>227969.01538461537</v>
      </c>
      <c r="G46" s="33">
        <f>VLOOKUP(J46,'Лист2'!$C$1:$F$505,2,FALSE)</f>
        <v>31</v>
      </c>
      <c r="H46" s="33">
        <f>VLOOKUP(J46,'Лист2'!$C$1:$F$505,3,FALSE)</f>
        <v>5251</v>
      </c>
      <c r="I46" s="33">
        <f>VLOOKUP(J46,'Лист2'!$C$1:$F$505,4,FALSE)</f>
        <v>4853</v>
      </c>
      <c r="J46" s="33" t="str">
        <f t="shared" si="1"/>
        <v>43964Екатеринбург</v>
      </c>
      <c r="K46" s="33">
        <f t="shared" si="2"/>
        <v>20</v>
      </c>
      <c r="L46" s="37">
        <f t="shared" si="3"/>
        <v>0.322478522</v>
      </c>
      <c r="M46" s="37">
        <f t="shared" si="4"/>
        <v>0.2793721203</v>
      </c>
      <c r="N46" s="33"/>
    </row>
    <row r="47" ht="14.25" customHeight="1">
      <c r="A47" s="38">
        <v>43954.0</v>
      </c>
      <c r="B47" s="39" t="s">
        <v>11</v>
      </c>
      <c r="C47" s="39">
        <v>77263.5</v>
      </c>
      <c r="D47" s="39">
        <v>7013670.0</v>
      </c>
      <c r="E47" s="39">
        <v>5282661.8549999995</v>
      </c>
      <c r="F47" s="40">
        <v>161473.0769230769</v>
      </c>
      <c r="G47" s="33">
        <f>VLOOKUP(J47,'Лист2'!$C$1:$F$505,2,FALSE)</f>
        <v>31</v>
      </c>
      <c r="H47" s="33">
        <f>VLOOKUP(J47,'Лист2'!$C$1:$F$505,3,FALSE)</f>
        <v>5155</v>
      </c>
      <c r="I47" s="33">
        <f>VLOOKUP(J47,'Лист2'!$C$1:$F$505,4,FALSE)</f>
        <v>4762</v>
      </c>
      <c r="J47" s="33" t="str">
        <f t="shared" si="1"/>
        <v>43954Екатеринбург</v>
      </c>
      <c r="K47" s="33">
        <f t="shared" si="2"/>
        <v>18</v>
      </c>
      <c r="L47" s="37">
        <f t="shared" si="3"/>
        <v>0.3276772568</v>
      </c>
      <c r="M47" s="37">
        <f t="shared" si="4"/>
        <v>0.2971106444</v>
      </c>
      <c r="N47" s="33"/>
    </row>
    <row r="48" ht="14.25" customHeight="1">
      <c r="A48" s="34">
        <v>43957.0</v>
      </c>
      <c r="B48" s="35" t="s">
        <v>11</v>
      </c>
      <c r="C48" s="35">
        <v>68994.0</v>
      </c>
      <c r="D48" s="35">
        <v>6168657.0</v>
      </c>
      <c r="E48" s="35">
        <v>4695811.349</v>
      </c>
      <c r="F48" s="36">
        <v>157384.1788307692</v>
      </c>
      <c r="G48" s="33">
        <f>VLOOKUP(J48,'Лист2'!$C$1:$F$505,2,FALSE)</f>
        <v>31</v>
      </c>
      <c r="H48" s="33">
        <f>VLOOKUP(J48,'Лист2'!$C$1:$F$505,3,FALSE)</f>
        <v>4709</v>
      </c>
      <c r="I48" s="33">
        <f>VLOOKUP(J48,'Лист2'!$C$1:$F$505,4,FALSE)</f>
        <v>4348</v>
      </c>
      <c r="J48" s="33" t="str">
        <f t="shared" si="1"/>
        <v>43957Екатеринбург</v>
      </c>
      <c r="K48" s="33">
        <f t="shared" si="2"/>
        <v>19</v>
      </c>
      <c r="L48" s="37">
        <f t="shared" si="3"/>
        <v>0.3136509416</v>
      </c>
      <c r="M48" s="37">
        <f t="shared" si="4"/>
        <v>0.2801350766</v>
      </c>
      <c r="N48" s="33"/>
    </row>
    <row r="49" ht="14.25" customHeight="1">
      <c r="A49" s="38">
        <v>43974.0</v>
      </c>
      <c r="B49" s="39" t="s">
        <v>11</v>
      </c>
      <c r="C49" s="39">
        <v>102889.5</v>
      </c>
      <c r="D49" s="39">
        <v>8089143.0</v>
      </c>
      <c r="E49" s="39">
        <v>6673236.372</v>
      </c>
      <c r="F49" s="40">
        <v>127223.84583076923</v>
      </c>
      <c r="G49" s="33">
        <f>VLOOKUP(J49,'Лист2'!$C$1:$F$505,2,FALSE)</f>
        <v>31</v>
      </c>
      <c r="H49" s="33">
        <f>VLOOKUP(J49,'Лист2'!$C$1:$F$505,3,FALSE)</f>
        <v>6276</v>
      </c>
      <c r="I49" s="33">
        <f>VLOOKUP(J49,'Лист2'!$C$1:$F$505,4,FALSE)</f>
        <v>5801</v>
      </c>
      <c r="J49" s="33" t="str">
        <f t="shared" si="1"/>
        <v>43974Екатеринбург</v>
      </c>
      <c r="K49" s="33">
        <f t="shared" si="2"/>
        <v>21</v>
      </c>
      <c r="L49" s="37">
        <f t="shared" si="3"/>
        <v>0.2121769032</v>
      </c>
      <c r="M49" s="37">
        <f t="shared" si="4"/>
        <v>0.1931121139</v>
      </c>
      <c r="N49" s="33"/>
    </row>
    <row r="50" ht="14.25" customHeight="1">
      <c r="A50" s="34">
        <v>43976.0</v>
      </c>
      <c r="B50" s="35" t="s">
        <v>11</v>
      </c>
      <c r="C50" s="35">
        <v>76999.5</v>
      </c>
      <c r="D50" s="35">
        <v>6645603.0</v>
      </c>
      <c r="E50" s="35">
        <v>5032216.188999999</v>
      </c>
      <c r="F50" s="36">
        <v>100883.95384615385</v>
      </c>
      <c r="G50" s="33">
        <f>VLOOKUP(J50,'Лист2'!$C$1:$F$505,2,FALSE)</f>
        <v>31</v>
      </c>
      <c r="H50" s="33">
        <f>VLOOKUP(J50,'Лист2'!$C$1:$F$505,3,FALSE)</f>
        <v>5210</v>
      </c>
      <c r="I50" s="33">
        <f>VLOOKUP(J50,'Лист2'!$C$1:$F$505,4,FALSE)</f>
        <v>4841</v>
      </c>
      <c r="J50" s="33" t="str">
        <f t="shared" si="1"/>
        <v>43976Екатеринбург</v>
      </c>
      <c r="K50" s="33">
        <f t="shared" si="2"/>
        <v>22</v>
      </c>
      <c r="L50" s="37">
        <f t="shared" si="3"/>
        <v>0.3206115855</v>
      </c>
      <c r="M50" s="37">
        <f t="shared" si="4"/>
        <v>0.3005639663</v>
      </c>
      <c r="N50" s="33"/>
    </row>
    <row r="51" ht="14.25" customHeight="1">
      <c r="A51" s="38">
        <v>43951.0</v>
      </c>
      <c r="B51" s="39" t="s">
        <v>11</v>
      </c>
      <c r="C51" s="39">
        <v>77565.0</v>
      </c>
      <c r="D51" s="39">
        <v>7023727.5</v>
      </c>
      <c r="E51" s="39">
        <v>5349682.484999999</v>
      </c>
      <c r="F51" s="40">
        <v>31578.20769230769</v>
      </c>
      <c r="G51" s="33">
        <f>VLOOKUP(J51,'Лист2'!$C$1:$F$505,2,FALSE)</f>
        <v>31</v>
      </c>
      <c r="H51" s="33">
        <f>VLOOKUP(J51,'Лист2'!$C$1:$F$505,3,FALSE)</f>
        <v>5120</v>
      </c>
      <c r="I51" s="33">
        <f>VLOOKUP(J51,'Лист2'!$C$1:$F$505,4,FALSE)</f>
        <v>4737</v>
      </c>
      <c r="J51" s="33" t="str">
        <f t="shared" si="1"/>
        <v>43951Екатеринбург</v>
      </c>
      <c r="K51" s="33">
        <f t="shared" si="2"/>
        <v>18</v>
      </c>
      <c r="L51" s="37">
        <f t="shared" si="3"/>
        <v>0.3129241819</v>
      </c>
      <c r="M51" s="37">
        <f t="shared" si="4"/>
        <v>0.3070213628</v>
      </c>
      <c r="N51" s="33"/>
    </row>
    <row r="52" ht="14.25" customHeight="1">
      <c r="A52" s="34">
        <v>43961.0</v>
      </c>
      <c r="B52" s="35" t="s">
        <v>11</v>
      </c>
      <c r="C52" s="35">
        <v>84132.0</v>
      </c>
      <c r="D52" s="35">
        <v>7483194.0</v>
      </c>
      <c r="E52" s="35">
        <v>5637882.125</v>
      </c>
      <c r="F52" s="36">
        <v>126673.26923076922</v>
      </c>
      <c r="G52" s="33">
        <f>VLOOKUP(J52,'Лист2'!$C$1:$F$505,2,FALSE)</f>
        <v>31</v>
      </c>
      <c r="H52" s="33">
        <f>VLOOKUP(J52,'Лист2'!$C$1:$F$505,3,FALSE)</f>
        <v>5495</v>
      </c>
      <c r="I52" s="33">
        <f>VLOOKUP(J52,'Лист2'!$C$1:$F$505,4,FALSE)</f>
        <v>5093</v>
      </c>
      <c r="J52" s="33" t="str">
        <f t="shared" si="1"/>
        <v>43961Екатеринбург</v>
      </c>
      <c r="K52" s="33">
        <f t="shared" si="2"/>
        <v>19</v>
      </c>
      <c r="L52" s="37">
        <f t="shared" si="3"/>
        <v>0.3273058631</v>
      </c>
      <c r="M52" s="37">
        <f t="shared" si="4"/>
        <v>0.3048376266</v>
      </c>
      <c r="N52" s="33"/>
    </row>
    <row r="53" ht="14.25" customHeight="1">
      <c r="A53" s="38">
        <v>43959.0</v>
      </c>
      <c r="B53" s="39" t="s">
        <v>11</v>
      </c>
      <c r="C53" s="39">
        <v>69544.5</v>
      </c>
      <c r="D53" s="39">
        <v>6293776.5</v>
      </c>
      <c r="E53" s="39">
        <v>4773839.938</v>
      </c>
      <c r="F53" s="40">
        <v>201777.4038153846</v>
      </c>
      <c r="G53" s="33">
        <f>VLOOKUP(J53,'Лист2'!$C$1:$F$505,2,FALSE)</f>
        <v>31</v>
      </c>
      <c r="H53" s="33">
        <f>VLOOKUP(J53,'Лист2'!$C$1:$F$505,3,FALSE)</f>
        <v>4635</v>
      </c>
      <c r="I53" s="33">
        <f>VLOOKUP(J53,'Лист2'!$C$1:$F$505,4,FALSE)</f>
        <v>4266</v>
      </c>
      <c r="J53" s="33" t="str">
        <f t="shared" si="1"/>
        <v>43959Екатеринбург</v>
      </c>
      <c r="K53" s="33">
        <f t="shared" si="2"/>
        <v>19</v>
      </c>
      <c r="L53" s="37">
        <f t="shared" si="3"/>
        <v>0.3183886728</v>
      </c>
      <c r="M53" s="37">
        <f t="shared" si="4"/>
        <v>0.2761213562</v>
      </c>
      <c r="N53" s="33"/>
    </row>
    <row r="54" ht="14.25" customHeight="1">
      <c r="A54" s="34">
        <v>43958.0</v>
      </c>
      <c r="B54" s="35" t="s">
        <v>11</v>
      </c>
      <c r="C54" s="35">
        <v>73204.5</v>
      </c>
      <c r="D54" s="35">
        <v>6591883.5</v>
      </c>
      <c r="E54" s="35">
        <v>5001227.671</v>
      </c>
      <c r="F54" s="36">
        <v>184167.76355384616</v>
      </c>
      <c r="G54" s="33">
        <f>VLOOKUP(J54,'Лист2'!$C$1:$F$505,2,FALSE)</f>
        <v>31</v>
      </c>
      <c r="H54" s="33">
        <f>VLOOKUP(J54,'Лист2'!$C$1:$F$505,3,FALSE)</f>
        <v>4903</v>
      </c>
      <c r="I54" s="33">
        <f>VLOOKUP(J54,'Лист2'!$C$1:$F$505,4,FALSE)</f>
        <v>4527</v>
      </c>
      <c r="J54" s="33" t="str">
        <f t="shared" si="1"/>
        <v>43958Екатеринбург</v>
      </c>
      <c r="K54" s="33">
        <f t="shared" si="2"/>
        <v>19</v>
      </c>
      <c r="L54" s="37">
        <f t="shared" si="3"/>
        <v>0.3180530729</v>
      </c>
      <c r="M54" s="37">
        <f t="shared" si="4"/>
        <v>0.2812285619</v>
      </c>
      <c r="N54" s="33"/>
    </row>
    <row r="55" ht="14.25" customHeight="1">
      <c r="A55" s="38">
        <v>43975.0</v>
      </c>
      <c r="B55" s="39" t="s">
        <v>11</v>
      </c>
      <c r="C55" s="39">
        <v>76663.5</v>
      </c>
      <c r="D55" s="39">
        <v>6451032.0</v>
      </c>
      <c r="E55" s="39">
        <v>5048965.796</v>
      </c>
      <c r="F55" s="40">
        <v>94608.14615384614</v>
      </c>
      <c r="G55" s="33">
        <f>VLOOKUP(J55,'Лист2'!$C$1:$F$505,2,FALSE)</f>
        <v>31</v>
      </c>
      <c r="H55" s="33">
        <f>VLOOKUP(J55,'Лист2'!$C$1:$F$505,3,FALSE)</f>
        <v>5035</v>
      </c>
      <c r="I55" s="33">
        <f>VLOOKUP(J55,'Лист2'!$C$1:$F$505,4,FALSE)</f>
        <v>4683</v>
      </c>
      <c r="J55" s="33" t="str">
        <f t="shared" si="1"/>
        <v>43975Екатеринбург</v>
      </c>
      <c r="K55" s="33">
        <f t="shared" si="2"/>
        <v>21</v>
      </c>
      <c r="L55" s="37">
        <f t="shared" si="3"/>
        <v>0.2776937418</v>
      </c>
      <c r="M55" s="37">
        <f t="shared" si="4"/>
        <v>0.258955618</v>
      </c>
      <c r="N55" s="33"/>
    </row>
    <row r="56" ht="14.25" customHeight="1">
      <c r="A56" s="34">
        <v>43967.0</v>
      </c>
      <c r="B56" s="35" t="s">
        <v>12</v>
      </c>
      <c r="C56" s="35">
        <v>14265.0</v>
      </c>
      <c r="D56" s="35">
        <v>1130506.5</v>
      </c>
      <c r="E56" s="35">
        <v>1024403.9859999999</v>
      </c>
      <c r="F56" s="36">
        <v>72626.81390769231</v>
      </c>
      <c r="G56" s="33">
        <f>VLOOKUP(J56,'Лист2'!$C$1:$F$505,2,FALSE)</f>
        <v>10</v>
      </c>
      <c r="H56" s="33">
        <f>VLOOKUP(J56,'Лист2'!$C$1:$F$505,3,FALSE)</f>
        <v>760</v>
      </c>
      <c r="I56" s="33">
        <f>VLOOKUP(J56,'Лист2'!$C$1:$F$505,4,FALSE)</f>
        <v>672</v>
      </c>
      <c r="J56" s="33" t="str">
        <f t="shared" si="1"/>
        <v>43967Тольятти</v>
      </c>
      <c r="K56" s="33">
        <f t="shared" si="2"/>
        <v>20</v>
      </c>
      <c r="L56" s="37">
        <f t="shared" si="3"/>
        <v>0.1035748742</v>
      </c>
      <c r="M56" s="37">
        <f t="shared" si="4"/>
        <v>0.03267822124</v>
      </c>
      <c r="N56" s="33"/>
    </row>
    <row r="57" ht="14.25" customHeight="1">
      <c r="A57" s="38">
        <v>43970.0</v>
      </c>
      <c r="B57" s="39" t="s">
        <v>12</v>
      </c>
      <c r="C57" s="39">
        <v>11526.0</v>
      </c>
      <c r="D57" s="39">
        <v>938764.5</v>
      </c>
      <c r="E57" s="39">
        <v>820018.375</v>
      </c>
      <c r="F57" s="40">
        <v>77816.21538461538</v>
      </c>
      <c r="G57" s="33">
        <f>VLOOKUP(J57,'Лист2'!$C$1:$F$505,2,FALSE)</f>
        <v>10</v>
      </c>
      <c r="H57" s="33">
        <f>VLOOKUP(J57,'Лист2'!$C$1:$F$505,3,FALSE)</f>
        <v>649</v>
      </c>
      <c r="I57" s="33">
        <f>VLOOKUP(J57,'Лист2'!$C$1:$F$505,4,FALSE)</f>
        <v>568</v>
      </c>
      <c r="J57" s="33" t="str">
        <f t="shared" si="1"/>
        <v>43970Тольятти</v>
      </c>
      <c r="K57" s="33">
        <f t="shared" si="2"/>
        <v>21</v>
      </c>
      <c r="L57" s="37">
        <f t="shared" si="3"/>
        <v>0.1448091026</v>
      </c>
      <c r="M57" s="37">
        <f t="shared" si="4"/>
        <v>0.04991340543</v>
      </c>
      <c r="N57" s="33"/>
    </row>
    <row r="58" ht="14.25" customHeight="1">
      <c r="A58" s="34">
        <v>43968.0</v>
      </c>
      <c r="B58" s="35" t="s">
        <v>12</v>
      </c>
      <c r="C58" s="35">
        <v>10402.5</v>
      </c>
      <c r="D58" s="35">
        <v>843727.5</v>
      </c>
      <c r="E58" s="35">
        <v>729677.519</v>
      </c>
      <c r="F58" s="36">
        <v>140731.9646153846</v>
      </c>
      <c r="G58" s="33">
        <f>VLOOKUP(J58,'Лист2'!$C$1:$F$505,2,FALSE)</f>
        <v>10</v>
      </c>
      <c r="H58" s="33">
        <f>VLOOKUP(J58,'Лист2'!$C$1:$F$505,3,FALSE)</f>
        <v>591</v>
      </c>
      <c r="I58" s="33">
        <f>VLOOKUP(J58,'Лист2'!$C$1:$F$505,4,FALSE)</f>
        <v>513</v>
      </c>
      <c r="J58" s="33" t="str">
        <f t="shared" si="1"/>
        <v>43968Тольятти</v>
      </c>
      <c r="K58" s="33">
        <f t="shared" si="2"/>
        <v>20</v>
      </c>
      <c r="L58" s="37">
        <f t="shared" si="3"/>
        <v>0.1563018978</v>
      </c>
      <c r="M58" s="37">
        <f t="shared" si="4"/>
        <v>-0.03656681605</v>
      </c>
      <c r="N58" s="33"/>
    </row>
    <row r="59" ht="14.25" customHeight="1">
      <c r="A59" s="38">
        <v>43960.0</v>
      </c>
      <c r="B59" s="39" t="s">
        <v>12</v>
      </c>
      <c r="C59" s="39">
        <v>13216.5</v>
      </c>
      <c r="D59" s="39">
        <v>1046400.0</v>
      </c>
      <c r="E59" s="39">
        <v>937716.1579999999</v>
      </c>
      <c r="F59" s="40">
        <v>61387.77692307692</v>
      </c>
      <c r="G59" s="33">
        <f>VLOOKUP(J59,'Лист2'!$C$1:$F$505,2,FALSE)</f>
        <v>10</v>
      </c>
      <c r="H59" s="33">
        <f>VLOOKUP(J59,'Лист2'!$C$1:$F$505,3,FALSE)</f>
        <v>644</v>
      </c>
      <c r="I59" s="33">
        <f>VLOOKUP(J59,'Лист2'!$C$1:$F$505,4,FALSE)</f>
        <v>559</v>
      </c>
      <c r="J59" s="33" t="str">
        <f t="shared" si="1"/>
        <v>43960Тольятти</v>
      </c>
      <c r="K59" s="33">
        <f t="shared" si="2"/>
        <v>19</v>
      </c>
      <c r="L59" s="37">
        <f t="shared" si="3"/>
        <v>0.1159027079</v>
      </c>
      <c r="M59" s="37">
        <f t="shared" si="4"/>
        <v>0.05043750678</v>
      </c>
      <c r="N59" s="33"/>
    </row>
    <row r="60" ht="14.25" customHeight="1">
      <c r="A60" s="34">
        <v>43955.0</v>
      </c>
      <c r="B60" s="35" t="s">
        <v>12</v>
      </c>
      <c r="C60" s="35">
        <v>9130.5</v>
      </c>
      <c r="D60" s="35">
        <v>728890.5</v>
      </c>
      <c r="E60" s="35">
        <v>644150.519</v>
      </c>
      <c r="F60" s="36">
        <v>98026.49036923076</v>
      </c>
      <c r="G60" s="33">
        <f>VLOOKUP(J60,'Лист2'!$C$1:$F$505,2,FALSE)</f>
        <v>10</v>
      </c>
      <c r="H60" s="33">
        <f>VLOOKUP(J60,'Лист2'!$C$1:$F$505,3,FALSE)</f>
        <v>462</v>
      </c>
      <c r="I60" s="33">
        <f>VLOOKUP(J60,'Лист2'!$C$1:$F$505,4,FALSE)</f>
        <v>396</v>
      </c>
      <c r="J60" s="33" t="str">
        <f t="shared" si="1"/>
        <v>43955Тольятти</v>
      </c>
      <c r="K60" s="33">
        <f t="shared" si="2"/>
        <v>19</v>
      </c>
      <c r="L60" s="37">
        <f t="shared" si="3"/>
        <v>0.1315530742</v>
      </c>
      <c r="M60" s="37">
        <f t="shared" si="4"/>
        <v>-0.02062640482</v>
      </c>
      <c r="N60" s="33"/>
    </row>
    <row r="61" ht="14.25" customHeight="1">
      <c r="A61" s="38">
        <v>43950.0</v>
      </c>
      <c r="B61" s="39" t="s">
        <v>12</v>
      </c>
      <c r="C61" s="39">
        <v>10840.5</v>
      </c>
      <c r="D61" s="39">
        <v>797919.0</v>
      </c>
      <c r="E61" s="39">
        <v>783753.2949999999</v>
      </c>
      <c r="F61" s="40">
        <v>58214.93076923077</v>
      </c>
      <c r="G61" s="33">
        <f>VLOOKUP(J61,'Лист2'!$C$1:$F$505,2,FALSE)</f>
        <v>10</v>
      </c>
      <c r="H61" s="33">
        <f>VLOOKUP(J61,'Лист2'!$C$1:$F$505,3,FALSE)</f>
        <v>502</v>
      </c>
      <c r="I61" s="33">
        <f>VLOOKUP(J61,'Лист2'!$C$1:$F$505,4,FALSE)</f>
        <v>433</v>
      </c>
      <c r="J61" s="33" t="str">
        <f t="shared" si="1"/>
        <v>43950Тольятти</v>
      </c>
      <c r="K61" s="33">
        <f t="shared" si="2"/>
        <v>18</v>
      </c>
      <c r="L61" s="37">
        <f t="shared" si="3"/>
        <v>0.01807418877</v>
      </c>
      <c r="M61" s="37">
        <f t="shared" si="4"/>
        <v>-0.05620292259</v>
      </c>
      <c r="N61" s="33"/>
    </row>
    <row r="62" ht="14.25" customHeight="1">
      <c r="A62" s="34">
        <v>43953.0</v>
      </c>
      <c r="B62" s="35" t="s">
        <v>12</v>
      </c>
      <c r="C62" s="35">
        <v>7866.0</v>
      </c>
      <c r="D62" s="35">
        <v>617881.5</v>
      </c>
      <c r="E62" s="35">
        <v>575518.068</v>
      </c>
      <c r="F62" s="36">
        <v>119723.42363076922</v>
      </c>
      <c r="G62" s="33">
        <f>VLOOKUP(J62,'Лист2'!$C$1:$F$505,2,FALSE)</f>
        <v>10</v>
      </c>
      <c r="H62" s="33">
        <f>VLOOKUP(J62,'Лист2'!$C$1:$F$505,3,FALSE)</f>
        <v>416</v>
      </c>
      <c r="I62" s="33">
        <f>VLOOKUP(J62,'Лист2'!$C$1:$F$505,4,FALSE)</f>
        <v>341</v>
      </c>
      <c r="J62" s="33" t="str">
        <f t="shared" si="1"/>
        <v>43953Тольятти</v>
      </c>
      <c r="K62" s="33">
        <f t="shared" si="2"/>
        <v>18</v>
      </c>
      <c r="L62" s="37">
        <f t="shared" si="3"/>
        <v>0.07360921291</v>
      </c>
      <c r="M62" s="37">
        <f t="shared" si="4"/>
        <v>-0.1344180069</v>
      </c>
      <c r="N62" s="33"/>
    </row>
    <row r="63" ht="14.25" customHeight="1">
      <c r="A63" s="38">
        <v>43977.0</v>
      </c>
      <c r="B63" s="39" t="s">
        <v>12</v>
      </c>
      <c r="C63" s="39">
        <v>11835.0</v>
      </c>
      <c r="D63" s="39">
        <v>983109.0</v>
      </c>
      <c r="E63" s="39">
        <v>825345.0530000001</v>
      </c>
      <c r="F63" s="40">
        <v>109486.33076923077</v>
      </c>
      <c r="G63" s="33">
        <f>VLOOKUP(J63,'Лист2'!$C$1:$F$505,2,FALSE)</f>
        <v>10</v>
      </c>
      <c r="H63" s="33">
        <f>VLOOKUP(J63,'Лист2'!$C$1:$F$505,3,FALSE)</f>
        <v>692</v>
      </c>
      <c r="I63" s="33">
        <f>VLOOKUP(J63,'Лист2'!$C$1:$F$505,4,FALSE)</f>
        <v>601</v>
      </c>
      <c r="J63" s="33" t="str">
        <f t="shared" si="1"/>
        <v>43977Тольятти</v>
      </c>
      <c r="K63" s="33">
        <f t="shared" si="2"/>
        <v>22</v>
      </c>
      <c r="L63" s="37">
        <f t="shared" si="3"/>
        <v>0.1911490793</v>
      </c>
      <c r="M63" s="37">
        <f t="shared" si="4"/>
        <v>0.05849385788</v>
      </c>
      <c r="N63" s="33"/>
    </row>
    <row r="64" ht="14.25" customHeight="1">
      <c r="A64" s="34">
        <v>43952.0</v>
      </c>
      <c r="B64" s="35" t="s">
        <v>12</v>
      </c>
      <c r="C64" s="35">
        <v>11619.0</v>
      </c>
      <c r="D64" s="35">
        <v>891139.5</v>
      </c>
      <c r="E64" s="35">
        <v>829782.376</v>
      </c>
      <c r="F64" s="36">
        <v>121759.66210769229</v>
      </c>
      <c r="G64" s="33">
        <f>VLOOKUP(J64,'Лист2'!$C$1:$F$505,2,FALSE)</f>
        <v>10</v>
      </c>
      <c r="H64" s="33">
        <f>VLOOKUP(J64,'Лист2'!$C$1:$F$505,3,FALSE)</f>
        <v>554</v>
      </c>
      <c r="I64" s="33">
        <f>VLOOKUP(J64,'Лист2'!$C$1:$F$505,4,FALSE)</f>
        <v>472</v>
      </c>
      <c r="J64" s="33" t="str">
        <f t="shared" si="1"/>
        <v>43952Тольятти</v>
      </c>
      <c r="K64" s="33">
        <f t="shared" si="2"/>
        <v>18</v>
      </c>
      <c r="L64" s="37">
        <f t="shared" si="3"/>
        <v>0.07394363363</v>
      </c>
      <c r="M64" s="37">
        <f t="shared" si="4"/>
        <v>-0.07279322851</v>
      </c>
      <c r="N64" s="33"/>
    </row>
    <row r="65" ht="14.25" customHeight="1">
      <c r="A65" s="38">
        <v>43963.0</v>
      </c>
      <c r="B65" s="39" t="s">
        <v>12</v>
      </c>
      <c r="C65" s="39">
        <v>9328.5</v>
      </c>
      <c r="D65" s="39">
        <v>732964.5</v>
      </c>
      <c r="E65" s="39">
        <v>634517.673</v>
      </c>
      <c r="F65" s="40">
        <v>136157.9836153846</v>
      </c>
      <c r="G65" s="33">
        <f>VLOOKUP(J65,'Лист2'!$C$1:$F$505,2,FALSE)</f>
        <v>10</v>
      </c>
      <c r="H65" s="33">
        <f>VLOOKUP(J65,'Лист2'!$C$1:$F$505,3,FALSE)</f>
        <v>526</v>
      </c>
      <c r="I65" s="33">
        <f>VLOOKUP(J65,'Лист2'!$C$1:$F$505,4,FALSE)</f>
        <v>448</v>
      </c>
      <c r="J65" s="33" t="str">
        <f t="shared" si="1"/>
        <v>43963Тольятти</v>
      </c>
      <c r="K65" s="33">
        <f t="shared" si="2"/>
        <v>20</v>
      </c>
      <c r="L65" s="37">
        <f t="shared" si="3"/>
        <v>0.1551522222</v>
      </c>
      <c r="M65" s="37">
        <f t="shared" si="4"/>
        <v>-0.05943279158</v>
      </c>
      <c r="N65" s="33"/>
    </row>
    <row r="66" ht="14.25" customHeight="1">
      <c r="A66" s="34">
        <v>43972.0</v>
      </c>
      <c r="B66" s="35" t="s">
        <v>12</v>
      </c>
      <c r="C66" s="35">
        <v>11250.0</v>
      </c>
      <c r="D66" s="35">
        <v>935523.0</v>
      </c>
      <c r="E66" s="35">
        <v>808524.505</v>
      </c>
      <c r="F66" s="36">
        <v>94344.95384615385</v>
      </c>
      <c r="G66" s="33">
        <f>VLOOKUP(J66,'Лист2'!$C$1:$F$505,2,FALSE)</f>
        <v>10</v>
      </c>
      <c r="H66" s="33">
        <f>VLOOKUP(J66,'Лист2'!$C$1:$F$505,3,FALSE)</f>
        <v>677</v>
      </c>
      <c r="I66" s="33">
        <f>VLOOKUP(J66,'Лист2'!$C$1:$F$505,4,FALSE)</f>
        <v>591</v>
      </c>
      <c r="J66" s="33" t="str">
        <f t="shared" si="1"/>
        <v>43972Тольятти</v>
      </c>
      <c r="K66" s="33">
        <f t="shared" si="2"/>
        <v>21</v>
      </c>
      <c r="L66" s="37">
        <f t="shared" si="3"/>
        <v>0.157074392</v>
      </c>
      <c r="M66" s="37">
        <f t="shared" si="4"/>
        <v>0.04038658192</v>
      </c>
      <c r="N66" s="33"/>
    </row>
    <row r="67" ht="14.25" customHeight="1">
      <c r="A67" s="38">
        <v>43971.0</v>
      </c>
      <c r="B67" s="39" t="s">
        <v>12</v>
      </c>
      <c r="C67" s="39">
        <v>13063.5</v>
      </c>
      <c r="D67" s="39">
        <v>1037247.0</v>
      </c>
      <c r="E67" s="39">
        <v>910480.6449999999</v>
      </c>
      <c r="F67" s="40">
        <v>64430.96412307692</v>
      </c>
      <c r="G67" s="33">
        <f>VLOOKUP(J67,'Лист2'!$C$1:$F$505,2,FALSE)</f>
        <v>10</v>
      </c>
      <c r="H67" s="33">
        <f>VLOOKUP(J67,'Лист2'!$C$1:$F$505,3,FALSE)</f>
        <v>745</v>
      </c>
      <c r="I67" s="33">
        <f>VLOOKUP(J67,'Лист2'!$C$1:$F$505,4,FALSE)</f>
        <v>654</v>
      </c>
      <c r="J67" s="33" t="str">
        <f t="shared" si="1"/>
        <v>43971Тольятти</v>
      </c>
      <c r="K67" s="33">
        <f t="shared" si="2"/>
        <v>21</v>
      </c>
      <c r="L67" s="37">
        <f t="shared" si="3"/>
        <v>0.139230148</v>
      </c>
      <c r="M67" s="37">
        <f t="shared" si="4"/>
        <v>0.06846426799</v>
      </c>
      <c r="N67" s="33"/>
    </row>
    <row r="68" ht="14.25" customHeight="1">
      <c r="A68" s="34">
        <v>43956.0</v>
      </c>
      <c r="B68" s="35" t="s">
        <v>12</v>
      </c>
      <c r="C68" s="35">
        <v>10147.5</v>
      </c>
      <c r="D68" s="35">
        <v>793320.0</v>
      </c>
      <c r="E68" s="35">
        <v>718019.2760000001</v>
      </c>
      <c r="F68" s="36">
        <v>92027.36809230769</v>
      </c>
      <c r="G68" s="33">
        <f>VLOOKUP(J68,'Лист2'!$C$1:$F$505,2,FALSE)</f>
        <v>10</v>
      </c>
      <c r="H68" s="33">
        <f>VLOOKUP(J68,'Лист2'!$C$1:$F$505,3,FALSE)</f>
        <v>511</v>
      </c>
      <c r="I68" s="33">
        <f>VLOOKUP(J68,'Лист2'!$C$1:$F$505,4,FALSE)</f>
        <v>437</v>
      </c>
      <c r="J68" s="33" t="str">
        <f t="shared" si="1"/>
        <v>43956Тольятти</v>
      </c>
      <c r="K68" s="33">
        <f t="shared" si="2"/>
        <v>19</v>
      </c>
      <c r="L68" s="37">
        <f t="shared" si="3"/>
        <v>0.1048728447</v>
      </c>
      <c r="M68" s="37">
        <f t="shared" si="4"/>
        <v>-0.02329553628</v>
      </c>
      <c r="N68" s="33"/>
    </row>
    <row r="69" ht="14.25" customHeight="1">
      <c r="A69" s="38">
        <v>43949.0</v>
      </c>
      <c r="B69" s="39" t="s">
        <v>12</v>
      </c>
      <c r="C69" s="39">
        <v>12331.5</v>
      </c>
      <c r="D69" s="39">
        <v>869983.5</v>
      </c>
      <c r="E69" s="39">
        <v>896773.3239999999</v>
      </c>
      <c r="F69" s="40">
        <v>51681.03846153846</v>
      </c>
      <c r="G69" s="33">
        <f>VLOOKUP(J69,'Лист2'!$C$1:$F$505,2,FALSE)</f>
        <v>10</v>
      </c>
      <c r="H69" s="33">
        <f>VLOOKUP(J69,'Лист2'!$C$1:$F$505,3,FALSE)</f>
        <v>580</v>
      </c>
      <c r="I69" s="33">
        <f>VLOOKUP(J69,'Лист2'!$C$1:$F$505,4,FALSE)</f>
        <v>506</v>
      </c>
      <c r="J69" s="33" t="str">
        <f t="shared" si="1"/>
        <v>43949Тольятти</v>
      </c>
      <c r="K69" s="33">
        <f t="shared" si="2"/>
        <v>18</v>
      </c>
      <c r="L69" s="37">
        <f t="shared" si="3"/>
        <v>-0.02987357371</v>
      </c>
      <c r="M69" s="37">
        <f t="shared" si="4"/>
        <v>-0.08750356457</v>
      </c>
      <c r="N69" s="33"/>
    </row>
    <row r="70" ht="14.25" customHeight="1">
      <c r="A70" s="34">
        <v>43964.0</v>
      </c>
      <c r="B70" s="35" t="s">
        <v>12</v>
      </c>
      <c r="C70" s="35">
        <v>11202.0</v>
      </c>
      <c r="D70" s="35">
        <v>865714.5</v>
      </c>
      <c r="E70" s="35">
        <v>799644.759</v>
      </c>
      <c r="F70" s="36">
        <v>111860.49372307691</v>
      </c>
      <c r="G70" s="33">
        <f>VLOOKUP(J70,'Лист2'!$C$1:$F$505,2,FALSE)</f>
        <v>10</v>
      </c>
      <c r="H70" s="33">
        <f>VLOOKUP(J70,'Лист2'!$C$1:$F$505,3,FALSE)</f>
        <v>612</v>
      </c>
      <c r="I70" s="33">
        <f>VLOOKUP(J70,'Лист2'!$C$1:$F$505,4,FALSE)</f>
        <v>530</v>
      </c>
      <c r="J70" s="33" t="str">
        <f t="shared" si="1"/>
        <v>43964Тольятти</v>
      </c>
      <c r="K70" s="33">
        <f t="shared" si="2"/>
        <v>20</v>
      </c>
      <c r="L70" s="37">
        <f t="shared" si="3"/>
        <v>0.08262386548</v>
      </c>
      <c r="M70" s="37">
        <f t="shared" si="4"/>
        <v>-0.057263869</v>
      </c>
      <c r="N70" s="33"/>
    </row>
    <row r="71" ht="14.25" customHeight="1">
      <c r="A71" s="38">
        <v>43982.0</v>
      </c>
      <c r="B71" s="39" t="s">
        <v>11</v>
      </c>
      <c r="C71" s="39">
        <v>89149.5</v>
      </c>
      <c r="D71" s="39">
        <v>7512646.5</v>
      </c>
      <c r="E71" s="39">
        <v>5979210.097</v>
      </c>
      <c r="F71" s="40">
        <v>47580.14615384615</v>
      </c>
      <c r="G71" s="33">
        <f>VLOOKUP(J71,'Лист2'!$C$1:$F$505,2,FALSE)</f>
        <v>31</v>
      </c>
      <c r="H71" s="33">
        <f>VLOOKUP(J71,'Лист2'!$C$1:$F$505,3,FALSE)</f>
        <v>5760</v>
      </c>
      <c r="I71" s="33">
        <f>VLOOKUP(J71,'Лист2'!$C$1:$F$505,4,FALSE)</f>
        <v>5367</v>
      </c>
      <c r="J71" s="33" t="str">
        <f t="shared" si="1"/>
        <v>43982Екатеринбург</v>
      </c>
      <c r="K71" s="33">
        <f t="shared" si="2"/>
        <v>22</v>
      </c>
      <c r="L71" s="37">
        <f t="shared" si="3"/>
        <v>0.2564613683</v>
      </c>
      <c r="M71" s="37">
        <f t="shared" si="4"/>
        <v>0.248503771</v>
      </c>
      <c r="N71" s="33"/>
    </row>
    <row r="72" ht="14.25" customHeight="1">
      <c r="A72" s="34">
        <v>43954.0</v>
      </c>
      <c r="B72" s="35" t="s">
        <v>12</v>
      </c>
      <c r="C72" s="35">
        <v>8185.5</v>
      </c>
      <c r="D72" s="35">
        <v>637881.0</v>
      </c>
      <c r="E72" s="35">
        <v>575840.677</v>
      </c>
      <c r="F72" s="36">
        <v>73920.5846153846</v>
      </c>
      <c r="G72" s="33">
        <f>VLOOKUP(J72,'Лист2'!$C$1:$F$505,2,FALSE)</f>
        <v>10</v>
      </c>
      <c r="H72" s="33">
        <f>VLOOKUP(J72,'Лист2'!$C$1:$F$505,3,FALSE)</f>
        <v>402</v>
      </c>
      <c r="I72" s="33">
        <f>VLOOKUP(J72,'Лист2'!$C$1:$F$505,4,FALSE)</f>
        <v>333</v>
      </c>
      <c r="J72" s="33" t="str">
        <f t="shared" si="1"/>
        <v>43954Тольятти</v>
      </c>
      <c r="K72" s="33">
        <f t="shared" si="2"/>
        <v>18</v>
      </c>
      <c r="L72" s="37">
        <f t="shared" si="3"/>
        <v>0.1077386949</v>
      </c>
      <c r="M72" s="37">
        <f t="shared" si="4"/>
        <v>-0.02063116082</v>
      </c>
      <c r="N72" s="33"/>
    </row>
    <row r="73" ht="14.25" customHeight="1">
      <c r="A73" s="38">
        <v>43981.0</v>
      </c>
      <c r="B73" s="39" t="s">
        <v>11</v>
      </c>
      <c r="C73" s="39">
        <v>108123.0</v>
      </c>
      <c r="D73" s="39">
        <v>9164707.5</v>
      </c>
      <c r="E73" s="39">
        <v>7329868.665</v>
      </c>
      <c r="F73" s="40">
        <v>137418.1593076923</v>
      </c>
      <c r="G73" s="33">
        <f>VLOOKUP(J73,'Лист2'!$C$1:$F$505,2,FALSE)</f>
        <v>31</v>
      </c>
      <c r="H73" s="33">
        <f>VLOOKUP(J73,'Лист2'!$C$1:$F$505,3,FALSE)</f>
        <v>6735</v>
      </c>
      <c r="I73" s="33">
        <f>VLOOKUP(J73,'Лист2'!$C$1:$F$505,4,FALSE)</f>
        <v>6264</v>
      </c>
      <c r="J73" s="33" t="str">
        <f t="shared" si="1"/>
        <v>43981Екатеринбург</v>
      </c>
      <c r="K73" s="33">
        <f t="shared" si="2"/>
        <v>22</v>
      </c>
      <c r="L73" s="37">
        <f t="shared" si="3"/>
        <v>0.2503235622</v>
      </c>
      <c r="M73" s="37">
        <f t="shared" si="4"/>
        <v>0.2315758649</v>
      </c>
      <c r="N73" s="33"/>
    </row>
    <row r="74" ht="14.25" customHeight="1">
      <c r="A74" s="34">
        <v>43957.0</v>
      </c>
      <c r="B74" s="35" t="s">
        <v>12</v>
      </c>
      <c r="C74" s="35">
        <v>9210.0</v>
      </c>
      <c r="D74" s="35">
        <v>696832.5</v>
      </c>
      <c r="E74" s="35">
        <v>616683.3809999999</v>
      </c>
      <c r="F74" s="36">
        <v>99623.13076923077</v>
      </c>
      <c r="G74" s="33">
        <f>VLOOKUP(J74,'Лист2'!$C$1:$F$505,2,FALSE)</f>
        <v>10</v>
      </c>
      <c r="H74" s="33">
        <f>VLOOKUP(J74,'Лист2'!$C$1:$F$505,3,FALSE)</f>
        <v>465</v>
      </c>
      <c r="I74" s="33">
        <f>VLOOKUP(J74,'Лист2'!$C$1:$F$505,4,FALSE)</f>
        <v>390</v>
      </c>
      <c r="J74" s="33" t="str">
        <f t="shared" si="1"/>
        <v>43957Тольятти</v>
      </c>
      <c r="K74" s="33">
        <f t="shared" si="2"/>
        <v>19</v>
      </c>
      <c r="L74" s="37">
        <f t="shared" si="3"/>
        <v>0.1299680216</v>
      </c>
      <c r="M74" s="37">
        <f t="shared" si="4"/>
        <v>-0.03157862263</v>
      </c>
      <c r="N74" s="33"/>
    </row>
    <row r="75" ht="14.25" customHeight="1">
      <c r="A75" s="38">
        <v>43974.0</v>
      </c>
      <c r="B75" s="39" t="s">
        <v>12</v>
      </c>
      <c r="C75" s="39">
        <v>14773.5</v>
      </c>
      <c r="D75" s="39">
        <v>1241383.5</v>
      </c>
      <c r="E75" s="39">
        <v>1069622.507</v>
      </c>
      <c r="F75" s="40">
        <v>74049.52307692308</v>
      </c>
      <c r="G75" s="33">
        <f>VLOOKUP(J75,'Лист2'!$C$1:$F$505,2,FALSE)</f>
        <v>10</v>
      </c>
      <c r="H75" s="33">
        <f>VLOOKUP(J75,'Лист2'!$C$1:$F$505,3,FALSE)</f>
        <v>828</v>
      </c>
      <c r="I75" s="33">
        <f>VLOOKUP(J75,'Лист2'!$C$1:$F$505,4,FALSE)</f>
        <v>734</v>
      </c>
      <c r="J75" s="33" t="str">
        <f t="shared" si="1"/>
        <v>43974Тольятти</v>
      </c>
      <c r="K75" s="33">
        <f t="shared" si="2"/>
        <v>21</v>
      </c>
      <c r="L75" s="37">
        <f t="shared" si="3"/>
        <v>0.160580945</v>
      </c>
      <c r="M75" s="37">
        <f t="shared" si="4"/>
        <v>0.09135135927</v>
      </c>
      <c r="N75" s="33"/>
    </row>
    <row r="76" ht="14.25" customHeight="1">
      <c r="A76" s="34">
        <v>43979.0</v>
      </c>
      <c r="B76" s="35" t="s">
        <v>11</v>
      </c>
      <c r="C76" s="35">
        <v>78141.0</v>
      </c>
      <c r="D76" s="35">
        <v>6641569.5</v>
      </c>
      <c r="E76" s="35">
        <v>5084073.516</v>
      </c>
      <c r="F76" s="36">
        <v>142499.01538461537</v>
      </c>
      <c r="G76" s="33">
        <f>VLOOKUP(J76,'Лист2'!$C$1:$F$505,2,FALSE)</f>
        <v>31</v>
      </c>
      <c r="H76" s="33">
        <f>VLOOKUP(J76,'Лист2'!$C$1:$F$505,3,FALSE)</f>
        <v>5355</v>
      </c>
      <c r="I76" s="33">
        <f>VLOOKUP(J76,'Лист2'!$C$1:$F$505,4,FALSE)</f>
        <v>4969</v>
      </c>
      <c r="J76" s="33" t="str">
        <f t="shared" si="1"/>
        <v>43979Екатеринбург</v>
      </c>
      <c r="K76" s="33">
        <f t="shared" si="2"/>
        <v>22</v>
      </c>
      <c r="L76" s="37">
        <f t="shared" si="3"/>
        <v>0.3063480453</v>
      </c>
      <c r="M76" s="37">
        <f t="shared" si="4"/>
        <v>0.2783195334</v>
      </c>
      <c r="N76" s="33"/>
    </row>
    <row r="77" ht="14.25" customHeight="1">
      <c r="A77" s="38">
        <v>43976.0</v>
      </c>
      <c r="B77" s="39" t="s">
        <v>12</v>
      </c>
      <c r="C77" s="39">
        <v>12280.5</v>
      </c>
      <c r="D77" s="39">
        <v>1030440.0</v>
      </c>
      <c r="E77" s="39">
        <v>871047.598</v>
      </c>
      <c r="F77" s="40">
        <v>85172.08461538462</v>
      </c>
      <c r="G77" s="33">
        <f>VLOOKUP(J77,'Лист2'!$C$1:$F$505,2,FALSE)</f>
        <v>10</v>
      </c>
      <c r="H77" s="33">
        <f>VLOOKUP(J77,'Лист2'!$C$1:$F$505,3,FALSE)</f>
        <v>739</v>
      </c>
      <c r="I77" s="33">
        <f>VLOOKUP(J77,'Лист2'!$C$1:$F$505,4,FALSE)</f>
        <v>642</v>
      </c>
      <c r="J77" s="33" t="str">
        <f t="shared" si="1"/>
        <v>43976Тольятти</v>
      </c>
      <c r="K77" s="33">
        <f t="shared" si="2"/>
        <v>22</v>
      </c>
      <c r="L77" s="37">
        <f t="shared" si="3"/>
        <v>0.1829893135</v>
      </c>
      <c r="M77" s="37">
        <f t="shared" si="4"/>
        <v>0.08520810752</v>
      </c>
      <c r="N77" s="33"/>
    </row>
    <row r="78" ht="14.25" customHeight="1">
      <c r="A78" s="34">
        <v>43951.0</v>
      </c>
      <c r="B78" s="35" t="s">
        <v>12</v>
      </c>
      <c r="C78" s="35">
        <v>8934.0</v>
      </c>
      <c r="D78" s="35">
        <v>716196.0</v>
      </c>
      <c r="E78" s="35">
        <v>663415.497</v>
      </c>
      <c r="F78" s="36">
        <v>24274.438461538462</v>
      </c>
      <c r="G78" s="33">
        <f>VLOOKUP(J78,'Лист2'!$C$1:$F$505,2,FALSE)</f>
        <v>10</v>
      </c>
      <c r="H78" s="33">
        <f>VLOOKUP(J78,'Лист2'!$C$1:$F$505,3,FALSE)</f>
        <v>448</v>
      </c>
      <c r="I78" s="33">
        <f>VLOOKUP(J78,'Лист2'!$C$1:$F$505,4,FALSE)</f>
        <v>376</v>
      </c>
      <c r="J78" s="33" t="str">
        <f t="shared" si="1"/>
        <v>43951Тольятти</v>
      </c>
      <c r="K78" s="33">
        <f t="shared" si="2"/>
        <v>18</v>
      </c>
      <c r="L78" s="37">
        <f t="shared" si="3"/>
        <v>0.07955874296</v>
      </c>
      <c r="M78" s="37">
        <f t="shared" si="4"/>
        <v>0.04296864434</v>
      </c>
      <c r="N78" s="33"/>
    </row>
    <row r="79" ht="14.25" customHeight="1">
      <c r="A79" s="38">
        <v>43961.0</v>
      </c>
      <c r="B79" s="39" t="s">
        <v>12</v>
      </c>
      <c r="C79" s="39">
        <v>12918.0</v>
      </c>
      <c r="D79" s="39">
        <v>1004788.5</v>
      </c>
      <c r="E79" s="39">
        <v>896111.803</v>
      </c>
      <c r="F79" s="40">
        <v>99729.92307692306</v>
      </c>
      <c r="G79" s="33">
        <f>VLOOKUP(J79,'Лист2'!$C$1:$F$505,2,FALSE)</f>
        <v>10</v>
      </c>
      <c r="H79" s="33">
        <f>VLOOKUP(J79,'Лист2'!$C$1:$F$505,3,FALSE)</f>
        <v>642</v>
      </c>
      <c r="I79" s="33">
        <f>VLOOKUP(J79,'Лист2'!$C$1:$F$505,4,FALSE)</f>
        <v>556</v>
      </c>
      <c r="J79" s="33" t="str">
        <f t="shared" si="1"/>
        <v>43961Тольятти</v>
      </c>
      <c r="K79" s="33">
        <f t="shared" si="2"/>
        <v>19</v>
      </c>
      <c r="L79" s="37">
        <f t="shared" si="3"/>
        <v>0.1212758237</v>
      </c>
      <c r="M79" s="37">
        <f t="shared" si="4"/>
        <v>0.009983992949</v>
      </c>
      <c r="N79" s="33"/>
    </row>
    <row r="80" ht="14.25" customHeight="1">
      <c r="A80" s="34">
        <v>43959.0</v>
      </c>
      <c r="B80" s="35" t="s">
        <v>12</v>
      </c>
      <c r="C80" s="35">
        <v>12528.0</v>
      </c>
      <c r="D80" s="35">
        <v>959703.0</v>
      </c>
      <c r="E80" s="35">
        <v>861486.475</v>
      </c>
      <c r="F80" s="36">
        <v>87212.13076923077</v>
      </c>
      <c r="G80" s="33">
        <f>VLOOKUP(J80,'Лист2'!$C$1:$F$505,2,FALSE)</f>
        <v>10</v>
      </c>
      <c r="H80" s="33">
        <f>VLOOKUP(J80,'Лист2'!$C$1:$F$505,3,FALSE)</f>
        <v>638</v>
      </c>
      <c r="I80" s="33">
        <f>VLOOKUP(J80,'Лист2'!$C$1:$F$505,4,FALSE)</f>
        <v>547</v>
      </c>
      <c r="J80" s="33" t="str">
        <f t="shared" si="1"/>
        <v>43959Тольятти</v>
      </c>
      <c r="K80" s="33">
        <f t="shared" si="2"/>
        <v>19</v>
      </c>
      <c r="L80" s="37">
        <f t="shared" si="3"/>
        <v>0.1140082031</v>
      </c>
      <c r="M80" s="37">
        <f t="shared" si="4"/>
        <v>0.01277372838</v>
      </c>
      <c r="N80" s="33"/>
    </row>
    <row r="81" ht="14.25" customHeight="1">
      <c r="A81" s="38">
        <v>43958.0</v>
      </c>
      <c r="B81" s="39" t="s">
        <v>12</v>
      </c>
      <c r="C81" s="39">
        <v>11029.5</v>
      </c>
      <c r="D81" s="39">
        <v>863754.0</v>
      </c>
      <c r="E81" s="39">
        <v>758428.735</v>
      </c>
      <c r="F81" s="40">
        <v>86710.8045076923</v>
      </c>
      <c r="G81" s="33">
        <f>VLOOKUP(J81,'Лист2'!$C$1:$F$505,2,FALSE)</f>
        <v>10</v>
      </c>
      <c r="H81" s="33">
        <f>VLOOKUP(J81,'Лист2'!$C$1:$F$505,3,FALSE)</f>
        <v>563</v>
      </c>
      <c r="I81" s="33">
        <f>VLOOKUP(J81,'Лист2'!$C$1:$F$505,4,FALSE)</f>
        <v>486</v>
      </c>
      <c r="J81" s="33" t="str">
        <f t="shared" si="1"/>
        <v>43958Тольятти</v>
      </c>
      <c r="K81" s="33">
        <f t="shared" si="2"/>
        <v>19</v>
      </c>
      <c r="L81" s="37">
        <f t="shared" si="3"/>
        <v>0.1388729885</v>
      </c>
      <c r="M81" s="37">
        <f t="shared" si="4"/>
        <v>0.02454345363</v>
      </c>
      <c r="N81" s="33"/>
    </row>
    <row r="82" ht="14.25" customHeight="1">
      <c r="A82" s="34">
        <v>43975.0</v>
      </c>
      <c r="B82" s="35" t="s">
        <v>12</v>
      </c>
      <c r="C82" s="35">
        <v>9994.5</v>
      </c>
      <c r="D82" s="35">
        <v>828984.0</v>
      </c>
      <c r="E82" s="35">
        <v>702631.811</v>
      </c>
      <c r="F82" s="36">
        <v>82264.56716923077</v>
      </c>
      <c r="G82" s="33">
        <f>VLOOKUP(J82,'Лист2'!$C$1:$F$505,2,FALSE)</f>
        <v>10</v>
      </c>
      <c r="H82" s="33">
        <f>VLOOKUP(J82,'Лист2'!$C$1:$F$505,3,FALSE)</f>
        <v>639</v>
      </c>
      <c r="I82" s="33">
        <f>VLOOKUP(J82,'Лист2'!$C$1:$F$505,4,FALSE)</f>
        <v>557</v>
      </c>
      <c r="J82" s="33" t="str">
        <f t="shared" si="1"/>
        <v>43975Тольятти</v>
      </c>
      <c r="K82" s="33">
        <f t="shared" si="2"/>
        <v>21</v>
      </c>
      <c r="L82" s="37">
        <f t="shared" si="3"/>
        <v>0.1798270261</v>
      </c>
      <c r="M82" s="37">
        <f t="shared" si="4"/>
        <v>0.06274640735</v>
      </c>
      <c r="N82" s="33"/>
    </row>
    <row r="83" ht="14.25" customHeight="1">
      <c r="A83" s="38">
        <v>43982.0</v>
      </c>
      <c r="B83" s="39" t="s">
        <v>12</v>
      </c>
      <c r="C83" s="39">
        <v>12724.5</v>
      </c>
      <c r="D83" s="39">
        <v>1045515.0</v>
      </c>
      <c r="E83" s="39">
        <v>896490.07</v>
      </c>
      <c r="F83" s="40">
        <v>49463.98298461539</v>
      </c>
      <c r="G83" s="33">
        <f>VLOOKUP(J83,'Лист2'!$C$1:$F$505,2,FALSE)</f>
        <v>10</v>
      </c>
      <c r="H83" s="33">
        <f>VLOOKUP(J83,'Лист2'!$C$1:$F$505,3,FALSE)</f>
        <v>749</v>
      </c>
      <c r="I83" s="33">
        <f>VLOOKUP(J83,'Лист2'!$C$1:$F$505,4,FALSE)</f>
        <v>655</v>
      </c>
      <c r="J83" s="33" t="str">
        <f t="shared" si="1"/>
        <v>43982Тольятти</v>
      </c>
      <c r="K83" s="33">
        <f t="shared" si="2"/>
        <v>22</v>
      </c>
      <c r="L83" s="37">
        <f t="shared" si="3"/>
        <v>0.1662315457</v>
      </c>
      <c r="M83" s="37">
        <f t="shared" si="4"/>
        <v>0.1110563857</v>
      </c>
      <c r="N83" s="33"/>
    </row>
    <row r="84" ht="14.25" customHeight="1">
      <c r="A84" s="34">
        <v>43981.0</v>
      </c>
      <c r="B84" s="35" t="s">
        <v>12</v>
      </c>
      <c r="C84" s="35">
        <v>14728.5</v>
      </c>
      <c r="D84" s="35">
        <v>1260483.0</v>
      </c>
      <c r="E84" s="35">
        <v>1048221.1390000001</v>
      </c>
      <c r="F84" s="36">
        <v>86278.1767</v>
      </c>
      <c r="G84" s="33">
        <f>VLOOKUP(J84,'Лист2'!$C$1:$F$505,2,FALSE)</f>
        <v>10</v>
      </c>
      <c r="H84" s="33">
        <f>VLOOKUP(J84,'Лист2'!$C$1:$F$505,3,FALSE)</f>
        <v>865</v>
      </c>
      <c r="I84" s="33">
        <f>VLOOKUP(J84,'Лист2'!$C$1:$F$505,4,FALSE)</f>
        <v>763</v>
      </c>
      <c r="J84" s="33" t="str">
        <f t="shared" si="1"/>
        <v>43981Тольятти</v>
      </c>
      <c r="K84" s="33">
        <f t="shared" si="2"/>
        <v>22</v>
      </c>
      <c r="L84" s="37">
        <f t="shared" si="3"/>
        <v>0.2024972147</v>
      </c>
      <c r="M84" s="37">
        <f t="shared" si="4"/>
        <v>0.1201880783</v>
      </c>
      <c r="N84" s="33"/>
    </row>
    <row r="85" ht="14.25" customHeight="1">
      <c r="A85" s="38">
        <v>43979.0</v>
      </c>
      <c r="B85" s="39" t="s">
        <v>12</v>
      </c>
      <c r="C85" s="39">
        <v>13038.0</v>
      </c>
      <c r="D85" s="39">
        <v>1114552.5</v>
      </c>
      <c r="E85" s="39">
        <v>939269.567</v>
      </c>
      <c r="F85" s="40">
        <v>74269.06047692307</v>
      </c>
      <c r="G85" s="33">
        <f>VLOOKUP(J85,'Лист2'!$C$1:$F$505,2,FALSE)</f>
        <v>10</v>
      </c>
      <c r="H85" s="33">
        <f>VLOOKUP(J85,'Лист2'!$C$1:$F$505,3,FALSE)</f>
        <v>791</v>
      </c>
      <c r="I85" s="33">
        <f>VLOOKUP(J85,'Лист2'!$C$1:$F$505,4,FALSE)</f>
        <v>697</v>
      </c>
      <c r="J85" s="33" t="str">
        <f t="shared" si="1"/>
        <v>43979Тольятти</v>
      </c>
      <c r="K85" s="33">
        <f t="shared" si="2"/>
        <v>22</v>
      </c>
      <c r="L85" s="37">
        <f t="shared" si="3"/>
        <v>0.1866162166</v>
      </c>
      <c r="M85" s="37">
        <f t="shared" si="4"/>
        <v>0.1075451351</v>
      </c>
      <c r="N85" s="33"/>
    </row>
    <row r="86" ht="14.25" customHeight="1">
      <c r="A86" s="34">
        <v>43967.0</v>
      </c>
      <c r="B86" s="35" t="s">
        <v>13</v>
      </c>
      <c r="C86" s="35">
        <v>35482.5</v>
      </c>
      <c r="D86" s="35">
        <v>3222517.5</v>
      </c>
      <c r="E86" s="35">
        <v>2633868.174</v>
      </c>
      <c r="F86" s="36">
        <v>150484.18215384614</v>
      </c>
      <c r="G86" s="33">
        <f>VLOOKUP(J86,'Лист2'!$C$1:$F$505,2,FALSE)</f>
        <v>19</v>
      </c>
      <c r="H86" s="33">
        <f>VLOOKUP(J86,'Лист2'!$C$1:$F$505,3,FALSE)</f>
        <v>2080</v>
      </c>
      <c r="I86" s="33">
        <f>VLOOKUP(J86,'Лист2'!$C$1:$F$505,4,FALSE)</f>
        <v>1844</v>
      </c>
      <c r="J86" s="33" t="str">
        <f t="shared" si="1"/>
        <v>43967Нижний Новгород</v>
      </c>
      <c r="K86" s="33">
        <f t="shared" si="2"/>
        <v>20</v>
      </c>
      <c r="L86" s="37">
        <f t="shared" si="3"/>
        <v>0.2234923265</v>
      </c>
      <c r="M86" s="37">
        <f t="shared" si="4"/>
        <v>0.1663580388</v>
      </c>
      <c r="N86" s="33"/>
    </row>
    <row r="87" ht="14.25" customHeight="1">
      <c r="A87" s="38">
        <v>43970.0</v>
      </c>
      <c r="B87" s="39" t="s">
        <v>13</v>
      </c>
      <c r="C87" s="39">
        <v>32434.5</v>
      </c>
      <c r="D87" s="39">
        <v>2865337.5</v>
      </c>
      <c r="E87" s="39">
        <v>2368028.685</v>
      </c>
      <c r="F87" s="40">
        <v>225452.8907846154</v>
      </c>
      <c r="G87" s="33">
        <f>VLOOKUP(J87,'Лист2'!$C$1:$F$505,2,FALSE)</f>
        <v>19</v>
      </c>
      <c r="H87" s="33">
        <f>VLOOKUP(J87,'Лист2'!$C$1:$F$505,3,FALSE)</f>
        <v>1999</v>
      </c>
      <c r="I87" s="33">
        <f>VLOOKUP(J87,'Лист2'!$C$1:$F$505,4,FALSE)</f>
        <v>1799</v>
      </c>
      <c r="J87" s="33" t="str">
        <f t="shared" si="1"/>
        <v>43970Нижний Новгород</v>
      </c>
      <c r="K87" s="33">
        <f t="shared" si="2"/>
        <v>21</v>
      </c>
      <c r="L87" s="37">
        <f t="shared" si="3"/>
        <v>0.2100096245</v>
      </c>
      <c r="M87" s="37">
        <f t="shared" si="4"/>
        <v>0.1148026314</v>
      </c>
      <c r="N87" s="33"/>
    </row>
    <row r="88" ht="14.25" customHeight="1">
      <c r="A88" s="34">
        <v>43968.0</v>
      </c>
      <c r="B88" s="35" t="s">
        <v>13</v>
      </c>
      <c r="C88" s="35">
        <v>30486.0</v>
      </c>
      <c r="D88" s="35">
        <v>2694289.5</v>
      </c>
      <c r="E88" s="35">
        <v>2183502.7290000003</v>
      </c>
      <c r="F88" s="36">
        <v>153558.02257692307</v>
      </c>
      <c r="G88" s="33">
        <f>VLOOKUP(J88,'Лист2'!$C$1:$F$505,2,FALSE)</f>
        <v>19</v>
      </c>
      <c r="H88" s="33">
        <f>VLOOKUP(J88,'Лист2'!$C$1:$F$505,3,FALSE)</f>
        <v>1871</v>
      </c>
      <c r="I88" s="33">
        <f>VLOOKUP(J88,'Лист2'!$C$1:$F$505,4,FALSE)</f>
        <v>1660</v>
      </c>
      <c r="J88" s="33" t="str">
        <f t="shared" si="1"/>
        <v>43968Нижний Новгород</v>
      </c>
      <c r="K88" s="33">
        <f t="shared" si="2"/>
        <v>20</v>
      </c>
      <c r="L88" s="37">
        <f t="shared" si="3"/>
        <v>0.2339299897</v>
      </c>
      <c r="M88" s="37">
        <f t="shared" si="4"/>
        <v>0.1636035273</v>
      </c>
      <c r="N88" s="33"/>
    </row>
    <row r="89" ht="14.25" customHeight="1">
      <c r="A89" s="38">
        <v>43960.0</v>
      </c>
      <c r="B89" s="39" t="s">
        <v>13</v>
      </c>
      <c r="C89" s="39">
        <v>32079.0</v>
      </c>
      <c r="D89" s="39">
        <v>2902167.0</v>
      </c>
      <c r="E89" s="39">
        <v>2319890.346</v>
      </c>
      <c r="F89" s="40">
        <v>194963.39216923076</v>
      </c>
      <c r="G89" s="33">
        <f>VLOOKUP(J89,'Лист2'!$C$1:$F$505,2,FALSE)</f>
        <v>19</v>
      </c>
      <c r="H89" s="33">
        <f>VLOOKUP(J89,'Лист2'!$C$1:$F$505,3,FALSE)</f>
        <v>1851</v>
      </c>
      <c r="I89" s="33">
        <f>VLOOKUP(J89,'Лист2'!$C$1:$F$505,4,FALSE)</f>
        <v>1635</v>
      </c>
      <c r="J89" s="33" t="str">
        <f t="shared" si="1"/>
        <v>43960Нижний Новгород</v>
      </c>
      <c r="K89" s="33">
        <f t="shared" si="2"/>
        <v>19</v>
      </c>
      <c r="L89" s="37">
        <f t="shared" si="3"/>
        <v>0.2509931795</v>
      </c>
      <c r="M89" s="37">
        <f t="shared" si="4"/>
        <v>0.1669532625</v>
      </c>
      <c r="N89" s="33"/>
    </row>
    <row r="90" ht="14.25" customHeight="1">
      <c r="A90" s="34">
        <v>43955.0</v>
      </c>
      <c r="B90" s="35" t="s">
        <v>13</v>
      </c>
      <c r="C90" s="35">
        <v>27072.0</v>
      </c>
      <c r="D90" s="35">
        <v>2450968.5</v>
      </c>
      <c r="E90" s="35">
        <v>1980824.9889999998</v>
      </c>
      <c r="F90" s="36">
        <v>188174.3243923077</v>
      </c>
      <c r="G90" s="33">
        <f>VLOOKUP(J90,'Лист2'!$C$1:$F$505,2,FALSE)</f>
        <v>19</v>
      </c>
      <c r="H90" s="33">
        <f>VLOOKUP(J90,'Лист2'!$C$1:$F$505,3,FALSE)</f>
        <v>1582</v>
      </c>
      <c r="I90" s="33">
        <f>VLOOKUP(J90,'Лист2'!$C$1:$F$505,4,FALSE)</f>
        <v>1403</v>
      </c>
      <c r="J90" s="33" t="str">
        <f t="shared" si="1"/>
        <v>43955Нижний Новгород</v>
      </c>
      <c r="K90" s="33">
        <f t="shared" si="2"/>
        <v>19</v>
      </c>
      <c r="L90" s="37">
        <f t="shared" si="3"/>
        <v>0.2373473243</v>
      </c>
      <c r="M90" s="37">
        <f t="shared" si="4"/>
        <v>0.1423493687</v>
      </c>
      <c r="N90" s="33"/>
    </row>
    <row r="91" ht="14.25" customHeight="1">
      <c r="A91" s="38">
        <v>43950.0</v>
      </c>
      <c r="B91" s="39" t="s">
        <v>13</v>
      </c>
      <c r="C91" s="39">
        <v>25917.0</v>
      </c>
      <c r="D91" s="39">
        <v>2397588.0</v>
      </c>
      <c r="E91" s="39">
        <v>1937222.0459999999</v>
      </c>
      <c r="F91" s="40">
        <v>159472.57584615384</v>
      </c>
      <c r="G91" s="33">
        <f>VLOOKUP(J91,'Лист2'!$C$1:$F$505,2,FALSE)</f>
        <v>18</v>
      </c>
      <c r="H91" s="33">
        <f>VLOOKUP(J91,'Лист2'!$C$1:$F$505,3,FALSE)</f>
        <v>1534</v>
      </c>
      <c r="I91" s="33">
        <f>VLOOKUP(J91,'Лист2'!$C$1:$F$505,4,FALSE)</f>
        <v>1369</v>
      </c>
      <c r="J91" s="33" t="str">
        <f t="shared" si="1"/>
        <v>43950Нижний Новгород</v>
      </c>
      <c r="K91" s="33">
        <f t="shared" si="2"/>
        <v>18</v>
      </c>
      <c r="L91" s="37">
        <f t="shared" si="3"/>
        <v>0.2376423265</v>
      </c>
      <c r="M91" s="37">
        <f t="shared" si="4"/>
        <v>0.1553220906</v>
      </c>
      <c r="N91" s="33"/>
    </row>
    <row r="92" ht="14.25" customHeight="1">
      <c r="A92" s="34">
        <v>43953.0</v>
      </c>
      <c r="B92" s="35" t="s">
        <v>13</v>
      </c>
      <c r="C92" s="35">
        <v>19461.0</v>
      </c>
      <c r="D92" s="35">
        <v>1799230.5</v>
      </c>
      <c r="E92" s="35">
        <v>1457108.1479999998</v>
      </c>
      <c r="F92" s="36">
        <v>183829.81409230767</v>
      </c>
      <c r="G92" s="33">
        <f>VLOOKUP(J92,'Лист2'!$C$1:$F$505,2,FALSE)</f>
        <v>19</v>
      </c>
      <c r="H92" s="33">
        <f>VLOOKUP(J92,'Лист2'!$C$1:$F$505,3,FALSE)</f>
        <v>1217</v>
      </c>
      <c r="I92" s="33">
        <f>VLOOKUP(J92,'Лист2'!$C$1:$F$505,4,FALSE)</f>
        <v>1048</v>
      </c>
      <c r="J92" s="33" t="str">
        <f t="shared" si="1"/>
        <v>43953Нижний Новгород</v>
      </c>
      <c r="K92" s="33">
        <f t="shared" si="2"/>
        <v>18</v>
      </c>
      <c r="L92" s="37">
        <f t="shared" si="3"/>
        <v>0.2347954422</v>
      </c>
      <c r="M92" s="37">
        <f t="shared" si="4"/>
        <v>0.1086347215</v>
      </c>
      <c r="N92" s="33"/>
    </row>
    <row r="93" ht="14.25" customHeight="1">
      <c r="A93" s="38">
        <v>43977.0</v>
      </c>
      <c r="B93" s="39" t="s">
        <v>13</v>
      </c>
      <c r="C93" s="39">
        <v>31407.0</v>
      </c>
      <c r="D93" s="39">
        <v>2907411.0</v>
      </c>
      <c r="E93" s="39">
        <v>2288433.495</v>
      </c>
      <c r="F93" s="40">
        <v>193538.8704076923</v>
      </c>
      <c r="G93" s="33">
        <f>VLOOKUP(J93,'Лист2'!$C$1:$F$505,2,FALSE)</f>
        <v>20</v>
      </c>
      <c r="H93" s="33">
        <f>VLOOKUP(J93,'Лист2'!$C$1:$F$505,3,FALSE)</f>
        <v>2036</v>
      </c>
      <c r="I93" s="33">
        <f>VLOOKUP(J93,'Лист2'!$C$1:$F$505,4,FALSE)</f>
        <v>1790</v>
      </c>
      <c r="J93" s="33" t="str">
        <f t="shared" si="1"/>
        <v>43977Нижний Новгород</v>
      </c>
      <c r="K93" s="33">
        <f t="shared" si="2"/>
        <v>22</v>
      </c>
      <c r="L93" s="37">
        <f t="shared" si="3"/>
        <v>0.2704808798</v>
      </c>
      <c r="M93" s="37">
        <f t="shared" si="4"/>
        <v>0.1859082361</v>
      </c>
      <c r="N93" s="33"/>
    </row>
    <row r="94" ht="14.25" customHeight="1">
      <c r="A94" s="34">
        <v>43952.0</v>
      </c>
      <c r="B94" s="35" t="s">
        <v>13</v>
      </c>
      <c r="C94" s="35">
        <v>25792.5</v>
      </c>
      <c r="D94" s="35">
        <v>2374356.0</v>
      </c>
      <c r="E94" s="35">
        <v>1915101.034</v>
      </c>
      <c r="F94" s="36">
        <v>277477.3193230769</v>
      </c>
      <c r="G94" s="33">
        <f>VLOOKUP(J94,'Лист2'!$C$1:$F$505,2,FALSE)</f>
        <v>19</v>
      </c>
      <c r="H94" s="33">
        <f>VLOOKUP(J94,'Лист2'!$C$1:$F$505,3,FALSE)</f>
        <v>1497</v>
      </c>
      <c r="I94" s="33">
        <f>VLOOKUP(J94,'Лист2'!$C$1:$F$505,4,FALSE)</f>
        <v>1291</v>
      </c>
      <c r="J94" s="33" t="str">
        <f t="shared" si="1"/>
        <v>43952Нижний Новгород</v>
      </c>
      <c r="K94" s="33">
        <f t="shared" si="2"/>
        <v>18</v>
      </c>
      <c r="L94" s="37">
        <f t="shared" si="3"/>
        <v>0.2398071735</v>
      </c>
      <c r="M94" s="37">
        <f t="shared" si="4"/>
        <v>0.09491804529</v>
      </c>
      <c r="N94" s="33"/>
    </row>
    <row r="95" ht="14.25" customHeight="1">
      <c r="A95" s="38">
        <v>43963.0</v>
      </c>
      <c r="B95" s="39" t="s">
        <v>13</v>
      </c>
      <c r="C95" s="39">
        <v>26032.5</v>
      </c>
      <c r="D95" s="39">
        <v>2370432.0</v>
      </c>
      <c r="E95" s="39">
        <v>1847737.837</v>
      </c>
      <c r="F95" s="40">
        <v>141864.00329999998</v>
      </c>
      <c r="G95" s="33">
        <f>VLOOKUP(J95,'Лист2'!$C$1:$F$505,2,FALSE)</f>
        <v>19</v>
      </c>
      <c r="H95" s="33">
        <f>VLOOKUP(J95,'Лист2'!$C$1:$F$505,3,FALSE)</f>
        <v>1649</v>
      </c>
      <c r="I95" s="33">
        <f>VLOOKUP(J95,'Лист2'!$C$1:$F$505,4,FALSE)</f>
        <v>1460</v>
      </c>
      <c r="J95" s="33" t="str">
        <f t="shared" si="1"/>
        <v>43963Нижний Новгород</v>
      </c>
      <c r="K95" s="33">
        <f t="shared" si="2"/>
        <v>20</v>
      </c>
      <c r="L95" s="37">
        <f t="shared" si="3"/>
        <v>0.2828832925</v>
      </c>
      <c r="M95" s="37">
        <f t="shared" si="4"/>
        <v>0.2061061651</v>
      </c>
      <c r="N95" s="33"/>
    </row>
    <row r="96" ht="14.25" customHeight="1">
      <c r="A96" s="34">
        <v>43972.0</v>
      </c>
      <c r="B96" s="35" t="s">
        <v>13</v>
      </c>
      <c r="C96" s="35">
        <v>31707.0</v>
      </c>
      <c r="D96" s="35">
        <v>2853181.5</v>
      </c>
      <c r="E96" s="35">
        <v>2349459.5</v>
      </c>
      <c r="F96" s="36">
        <v>187617.05315384615</v>
      </c>
      <c r="G96" s="33">
        <f>VLOOKUP(J96,'Лист2'!$C$1:$F$505,2,FALSE)</f>
        <v>19</v>
      </c>
      <c r="H96" s="33">
        <f>VLOOKUP(J96,'Лист2'!$C$1:$F$505,3,FALSE)</f>
        <v>1949</v>
      </c>
      <c r="I96" s="33">
        <f>VLOOKUP(J96,'Лист2'!$C$1:$F$505,4,FALSE)</f>
        <v>1724</v>
      </c>
      <c r="J96" s="33" t="str">
        <f t="shared" si="1"/>
        <v>43972Нижний Новгород</v>
      </c>
      <c r="K96" s="33">
        <f t="shared" si="2"/>
        <v>21</v>
      </c>
      <c r="L96" s="37">
        <f t="shared" si="3"/>
        <v>0.214399099</v>
      </c>
      <c r="M96" s="37">
        <f t="shared" si="4"/>
        <v>0.1345436884</v>
      </c>
      <c r="N96" s="33"/>
    </row>
    <row r="97" ht="14.25" customHeight="1">
      <c r="A97" s="38">
        <v>43971.0</v>
      </c>
      <c r="B97" s="39" t="s">
        <v>13</v>
      </c>
      <c r="C97" s="39">
        <v>29955.0</v>
      </c>
      <c r="D97" s="39">
        <v>2692230.0</v>
      </c>
      <c r="E97" s="39">
        <v>2195766.121</v>
      </c>
      <c r="F97" s="40">
        <v>202002.14775384613</v>
      </c>
      <c r="G97" s="33">
        <f>VLOOKUP(J97,'Лист2'!$C$1:$F$505,2,FALSE)</f>
        <v>19</v>
      </c>
      <c r="H97" s="33">
        <f>VLOOKUP(J97,'Лист2'!$C$1:$F$505,3,FALSE)</f>
        <v>1889</v>
      </c>
      <c r="I97" s="33">
        <f>VLOOKUP(J97,'Лист2'!$C$1:$F$505,4,FALSE)</f>
        <v>1690</v>
      </c>
      <c r="J97" s="33" t="str">
        <f t="shared" si="1"/>
        <v>43971Нижний Новгород</v>
      </c>
      <c r="K97" s="33">
        <f t="shared" si="2"/>
        <v>21</v>
      </c>
      <c r="L97" s="37">
        <f t="shared" si="3"/>
        <v>0.2261005279</v>
      </c>
      <c r="M97" s="37">
        <f t="shared" si="4"/>
        <v>0.134104324</v>
      </c>
      <c r="N97" s="33"/>
    </row>
    <row r="98" ht="14.25" customHeight="1">
      <c r="A98" s="34">
        <v>43956.0</v>
      </c>
      <c r="B98" s="35" t="s">
        <v>13</v>
      </c>
      <c r="C98" s="35">
        <v>22848.0</v>
      </c>
      <c r="D98" s="35">
        <v>2079900.0</v>
      </c>
      <c r="E98" s="35">
        <v>1657688.853</v>
      </c>
      <c r="F98" s="36">
        <v>178454.88537692308</v>
      </c>
      <c r="G98" s="33">
        <f>VLOOKUP(J98,'Лист2'!$C$1:$F$505,2,FALSE)</f>
        <v>19</v>
      </c>
      <c r="H98" s="33">
        <f>VLOOKUP(J98,'Лист2'!$C$1:$F$505,3,FALSE)</f>
        <v>1417</v>
      </c>
      <c r="I98" s="33">
        <f>VLOOKUP(J98,'Лист2'!$C$1:$F$505,4,FALSE)</f>
        <v>1245</v>
      </c>
      <c r="J98" s="33" t="str">
        <f t="shared" si="1"/>
        <v>43956Нижний Новгород</v>
      </c>
      <c r="K98" s="33">
        <f t="shared" si="2"/>
        <v>19</v>
      </c>
      <c r="L98" s="37">
        <f t="shared" si="3"/>
        <v>0.2546986705</v>
      </c>
      <c r="M98" s="37">
        <f t="shared" si="4"/>
        <v>0.1470458471</v>
      </c>
      <c r="N98" s="33"/>
    </row>
    <row r="99" ht="14.25" customHeight="1">
      <c r="A99" s="38">
        <v>43949.0</v>
      </c>
      <c r="B99" s="39" t="s">
        <v>13</v>
      </c>
      <c r="C99" s="39">
        <v>23314.5</v>
      </c>
      <c r="D99" s="39">
        <v>2136817.5</v>
      </c>
      <c r="E99" s="39">
        <v>1701780.478</v>
      </c>
      <c r="F99" s="40">
        <v>141999.40078461537</v>
      </c>
      <c r="G99" s="33">
        <f>VLOOKUP(J99,'Лист2'!$C$1:$F$505,2,FALSE)</f>
        <v>17</v>
      </c>
      <c r="H99" s="33">
        <f>VLOOKUP(J99,'Лист2'!$C$1:$F$505,3,FALSE)</f>
        <v>1439</v>
      </c>
      <c r="I99" s="33">
        <f>VLOOKUP(J99,'Лист2'!$C$1:$F$505,4,FALSE)</f>
        <v>1265</v>
      </c>
      <c r="J99" s="33" t="str">
        <f t="shared" si="1"/>
        <v>43949Нижний Новгород</v>
      </c>
      <c r="K99" s="33">
        <f t="shared" si="2"/>
        <v>18</v>
      </c>
      <c r="L99" s="37">
        <f t="shared" si="3"/>
        <v>0.2556363924</v>
      </c>
      <c r="M99" s="37">
        <f t="shared" si="4"/>
        <v>0.1721947249</v>
      </c>
      <c r="N99" s="33"/>
    </row>
    <row r="100" ht="14.25" customHeight="1">
      <c r="A100" s="34">
        <v>43964.0</v>
      </c>
      <c r="B100" s="35" t="s">
        <v>13</v>
      </c>
      <c r="C100" s="35">
        <v>26464.5</v>
      </c>
      <c r="D100" s="35">
        <v>2373337.5</v>
      </c>
      <c r="E100" s="35">
        <v>1886244.741</v>
      </c>
      <c r="F100" s="36">
        <v>207105.15935384613</v>
      </c>
      <c r="G100" s="33">
        <f>VLOOKUP(J100,'Лист2'!$C$1:$F$505,2,FALSE)</f>
        <v>19</v>
      </c>
      <c r="H100" s="33">
        <f>VLOOKUP(J100,'Лист2'!$C$1:$F$505,3,FALSE)</f>
        <v>1625</v>
      </c>
      <c r="I100" s="33">
        <f>VLOOKUP(J100,'Лист2'!$C$1:$F$505,4,FALSE)</f>
        <v>1444</v>
      </c>
      <c r="J100" s="33" t="str">
        <f t="shared" si="1"/>
        <v>43964Нижний Новгород</v>
      </c>
      <c r="K100" s="33">
        <f t="shared" si="2"/>
        <v>20</v>
      </c>
      <c r="L100" s="37">
        <f t="shared" si="3"/>
        <v>0.2582341243</v>
      </c>
      <c r="M100" s="37">
        <f t="shared" si="4"/>
        <v>0.148436517</v>
      </c>
      <c r="N100" s="33"/>
    </row>
    <row r="101" ht="14.25" customHeight="1">
      <c r="A101" s="38">
        <v>43954.0</v>
      </c>
      <c r="B101" s="39" t="s">
        <v>13</v>
      </c>
      <c r="C101" s="39">
        <v>23539.5</v>
      </c>
      <c r="D101" s="39">
        <v>2170309.5</v>
      </c>
      <c r="E101" s="39">
        <v>1735984.614</v>
      </c>
      <c r="F101" s="40">
        <v>170377.8575384615</v>
      </c>
      <c r="G101" s="33">
        <f>VLOOKUP(J101,'Лист2'!$C$1:$F$505,2,FALSE)</f>
        <v>19</v>
      </c>
      <c r="H101" s="33">
        <f>VLOOKUP(J101,'Лист2'!$C$1:$F$505,3,FALSE)</f>
        <v>1402</v>
      </c>
      <c r="I101" s="33">
        <f>VLOOKUP(J101,'Лист2'!$C$1:$F$505,4,FALSE)</f>
        <v>1234</v>
      </c>
      <c r="J101" s="33" t="str">
        <f t="shared" si="1"/>
        <v>43954Нижний Новгород</v>
      </c>
      <c r="K101" s="33">
        <f t="shared" si="2"/>
        <v>18</v>
      </c>
      <c r="L101" s="37">
        <f t="shared" si="3"/>
        <v>0.2501893637</v>
      </c>
      <c r="M101" s="37">
        <f t="shared" si="4"/>
        <v>0.1520445667</v>
      </c>
      <c r="N101" s="33"/>
    </row>
    <row r="102" ht="14.25" customHeight="1">
      <c r="A102" s="34">
        <v>43957.0</v>
      </c>
      <c r="B102" s="35" t="s">
        <v>13</v>
      </c>
      <c r="C102" s="35">
        <v>24678.0</v>
      </c>
      <c r="D102" s="35">
        <v>2232519.0</v>
      </c>
      <c r="E102" s="35">
        <v>1781999.058</v>
      </c>
      <c r="F102" s="36">
        <v>359577.9060076923</v>
      </c>
      <c r="G102" s="33">
        <f>VLOOKUP(J102,'Лист2'!$C$1:$F$505,2,FALSE)</f>
        <v>19</v>
      </c>
      <c r="H102" s="33">
        <f>VLOOKUP(J102,'Лист2'!$C$1:$F$505,3,FALSE)</f>
        <v>1499</v>
      </c>
      <c r="I102" s="33">
        <f>VLOOKUP(J102,'Лист2'!$C$1:$F$505,4,FALSE)</f>
        <v>1323</v>
      </c>
      <c r="J102" s="33" t="str">
        <f t="shared" si="1"/>
        <v>43957Нижний Новгород</v>
      </c>
      <c r="K102" s="33">
        <f t="shared" si="2"/>
        <v>19</v>
      </c>
      <c r="L102" s="37">
        <f t="shared" si="3"/>
        <v>0.2528171606</v>
      </c>
      <c r="M102" s="37">
        <f t="shared" si="4"/>
        <v>0.05103371721</v>
      </c>
      <c r="N102" s="33"/>
    </row>
    <row r="103" ht="14.25" customHeight="1">
      <c r="A103" s="38">
        <v>43974.0</v>
      </c>
      <c r="B103" s="39" t="s">
        <v>13</v>
      </c>
      <c r="C103" s="39">
        <v>38176.5</v>
      </c>
      <c r="D103" s="39">
        <v>3385372.5</v>
      </c>
      <c r="E103" s="39">
        <v>2831498.2739999997</v>
      </c>
      <c r="F103" s="40">
        <v>146460.30097692306</v>
      </c>
      <c r="G103" s="33">
        <f>VLOOKUP(J103,'Лист2'!$C$1:$F$505,2,FALSE)</f>
        <v>20</v>
      </c>
      <c r="H103" s="33">
        <f>VLOOKUP(J103,'Лист2'!$C$1:$F$505,3,FALSE)</f>
        <v>2266</v>
      </c>
      <c r="I103" s="33">
        <f>VLOOKUP(J103,'Лист2'!$C$1:$F$505,4,FALSE)</f>
        <v>1993</v>
      </c>
      <c r="J103" s="33" t="str">
        <f t="shared" si="1"/>
        <v>43974Нижний Новгород</v>
      </c>
      <c r="K103" s="33">
        <f t="shared" si="2"/>
        <v>21</v>
      </c>
      <c r="L103" s="37">
        <f t="shared" si="3"/>
        <v>0.1956117124</v>
      </c>
      <c r="M103" s="37">
        <f t="shared" si="4"/>
        <v>0.1438863406</v>
      </c>
      <c r="N103" s="33"/>
    </row>
    <row r="104" ht="14.25" customHeight="1">
      <c r="A104" s="34">
        <v>43976.0</v>
      </c>
      <c r="B104" s="35" t="s">
        <v>13</v>
      </c>
      <c r="C104" s="35">
        <v>30603.0</v>
      </c>
      <c r="D104" s="35">
        <v>2865727.5</v>
      </c>
      <c r="E104" s="35">
        <v>2288224.429</v>
      </c>
      <c r="F104" s="36">
        <v>167381.28187692308</v>
      </c>
      <c r="G104" s="33">
        <f>VLOOKUP(J104,'Лист2'!$C$1:$F$505,2,FALSE)</f>
        <v>20</v>
      </c>
      <c r="H104" s="33">
        <f>VLOOKUP(J104,'Лист2'!$C$1:$F$505,3,FALSE)</f>
        <v>2011</v>
      </c>
      <c r="I104" s="33">
        <f>VLOOKUP(J104,'Лист2'!$C$1:$F$505,4,FALSE)</f>
        <v>1791</v>
      </c>
      <c r="J104" s="33" t="str">
        <f t="shared" si="1"/>
        <v>43976Нижний Новгород</v>
      </c>
      <c r="K104" s="33">
        <f t="shared" si="2"/>
        <v>22</v>
      </c>
      <c r="L104" s="37">
        <f t="shared" si="3"/>
        <v>0.2523804325</v>
      </c>
      <c r="M104" s="37">
        <f t="shared" si="4"/>
        <v>0.179231453</v>
      </c>
      <c r="N104" s="33"/>
    </row>
    <row r="105" ht="14.25" customHeight="1">
      <c r="A105" s="38">
        <v>43951.0</v>
      </c>
      <c r="B105" s="39" t="s">
        <v>13</v>
      </c>
      <c r="C105" s="39">
        <v>24211.5</v>
      </c>
      <c r="D105" s="39">
        <v>2267664.0</v>
      </c>
      <c r="E105" s="39">
        <v>1801564.392</v>
      </c>
      <c r="F105" s="40">
        <v>97090.63692307692</v>
      </c>
      <c r="G105" s="33">
        <f>VLOOKUP(J105,'Лист2'!$C$1:$F$505,2,FALSE)</f>
        <v>19</v>
      </c>
      <c r="H105" s="33">
        <f>VLOOKUP(J105,'Лист2'!$C$1:$F$505,3,FALSE)</f>
        <v>1499</v>
      </c>
      <c r="I105" s="33">
        <f>VLOOKUP(J105,'Лист2'!$C$1:$F$505,4,FALSE)</f>
        <v>1322</v>
      </c>
      <c r="J105" s="33" t="str">
        <f t="shared" si="1"/>
        <v>43951Нижний Новгород</v>
      </c>
      <c r="K105" s="33">
        <f t="shared" si="2"/>
        <v>18</v>
      </c>
      <c r="L105" s="37">
        <f t="shared" si="3"/>
        <v>0.2587193719</v>
      </c>
      <c r="M105" s="37">
        <f t="shared" si="4"/>
        <v>0.2048269674</v>
      </c>
      <c r="N105" s="33"/>
    </row>
    <row r="106" ht="14.25" customHeight="1">
      <c r="A106" s="34">
        <v>43961.0</v>
      </c>
      <c r="B106" s="35" t="s">
        <v>13</v>
      </c>
      <c r="C106" s="35">
        <v>31399.5</v>
      </c>
      <c r="D106" s="35">
        <v>2862298.5</v>
      </c>
      <c r="E106" s="35">
        <v>2267667.519</v>
      </c>
      <c r="F106" s="36">
        <v>169650.86923076923</v>
      </c>
      <c r="G106" s="33">
        <f>VLOOKUP(J106,'Лист2'!$C$1:$F$505,2,FALSE)</f>
        <v>19</v>
      </c>
      <c r="H106" s="33">
        <f>VLOOKUP(J106,'Лист2'!$C$1:$F$505,3,FALSE)</f>
        <v>1848</v>
      </c>
      <c r="I106" s="33">
        <f>VLOOKUP(J106,'Лист2'!$C$1:$F$505,4,FALSE)</f>
        <v>1649</v>
      </c>
      <c r="J106" s="33" t="str">
        <f t="shared" si="1"/>
        <v>43961Нижний Новгород</v>
      </c>
      <c r="K106" s="33">
        <f t="shared" si="2"/>
        <v>19</v>
      </c>
      <c r="L106" s="37">
        <f t="shared" si="3"/>
        <v>0.262221413</v>
      </c>
      <c r="M106" s="37">
        <f t="shared" si="4"/>
        <v>0.1874084751</v>
      </c>
      <c r="N106" s="33"/>
    </row>
    <row r="107" ht="14.25" customHeight="1">
      <c r="A107" s="38">
        <v>43959.0</v>
      </c>
      <c r="B107" s="39" t="s">
        <v>13</v>
      </c>
      <c r="C107" s="39">
        <v>25294.5</v>
      </c>
      <c r="D107" s="39">
        <v>2271454.5</v>
      </c>
      <c r="E107" s="39">
        <v>1811009.8979999998</v>
      </c>
      <c r="F107" s="40">
        <v>151659.17713846153</v>
      </c>
      <c r="G107" s="33">
        <f>VLOOKUP(J107,'Лист2'!$C$1:$F$505,2,FALSE)</f>
        <v>19</v>
      </c>
      <c r="H107" s="33">
        <f>VLOOKUP(J107,'Лист2'!$C$1:$F$505,3,FALSE)</f>
        <v>1522</v>
      </c>
      <c r="I107" s="33">
        <f>VLOOKUP(J107,'Лист2'!$C$1:$F$505,4,FALSE)</f>
        <v>1340</v>
      </c>
      <c r="J107" s="33" t="str">
        <f t="shared" si="1"/>
        <v>43959Нижний Новгород</v>
      </c>
      <c r="K107" s="33">
        <f t="shared" si="2"/>
        <v>19</v>
      </c>
      <c r="L107" s="37">
        <f t="shared" si="3"/>
        <v>0.2542474243</v>
      </c>
      <c r="M107" s="37">
        <f t="shared" si="4"/>
        <v>0.1705045484</v>
      </c>
      <c r="N107" s="33"/>
    </row>
    <row r="108" ht="14.25" customHeight="1">
      <c r="A108" s="34">
        <v>43958.0</v>
      </c>
      <c r="B108" s="35" t="s">
        <v>13</v>
      </c>
      <c r="C108" s="35">
        <v>25468.5</v>
      </c>
      <c r="D108" s="35">
        <v>2350672.5</v>
      </c>
      <c r="E108" s="35">
        <v>1875294.65</v>
      </c>
      <c r="F108" s="36">
        <v>221739.45623076922</v>
      </c>
      <c r="G108" s="33">
        <f>VLOOKUP(J108,'Лист2'!$C$1:$F$505,2,FALSE)</f>
        <v>19</v>
      </c>
      <c r="H108" s="33">
        <f>VLOOKUP(J108,'Лист2'!$C$1:$F$505,3,FALSE)</f>
        <v>1530</v>
      </c>
      <c r="I108" s="33">
        <f>VLOOKUP(J108,'Лист2'!$C$1:$F$505,4,FALSE)</f>
        <v>1338</v>
      </c>
      <c r="J108" s="33" t="str">
        <f t="shared" si="1"/>
        <v>43958Нижний Новгород</v>
      </c>
      <c r="K108" s="33">
        <f t="shared" si="2"/>
        <v>19</v>
      </c>
      <c r="L108" s="37">
        <f t="shared" si="3"/>
        <v>0.2534950174</v>
      </c>
      <c r="M108" s="37">
        <f t="shared" si="4"/>
        <v>0.1352525555</v>
      </c>
      <c r="N108" s="33"/>
    </row>
    <row r="109" ht="14.25" customHeight="1">
      <c r="A109" s="38">
        <v>43975.0</v>
      </c>
      <c r="B109" s="39" t="s">
        <v>13</v>
      </c>
      <c r="C109" s="39">
        <v>31854.0</v>
      </c>
      <c r="D109" s="39">
        <v>2915533.5</v>
      </c>
      <c r="E109" s="39">
        <v>2431800.394</v>
      </c>
      <c r="F109" s="40">
        <v>155421.87692307692</v>
      </c>
      <c r="G109" s="33">
        <f>VLOOKUP(J109,'Лист2'!$C$1:$F$505,2,FALSE)</f>
        <v>20</v>
      </c>
      <c r="H109" s="33">
        <f>VLOOKUP(J109,'Лист2'!$C$1:$F$505,3,FALSE)</f>
        <v>2015</v>
      </c>
      <c r="I109" s="33">
        <f>VLOOKUP(J109,'Лист2'!$C$1:$F$505,4,FALSE)</f>
        <v>1803</v>
      </c>
      <c r="J109" s="33" t="str">
        <f t="shared" si="1"/>
        <v>43975Нижний Новгород</v>
      </c>
      <c r="K109" s="33">
        <f t="shared" si="2"/>
        <v>21</v>
      </c>
      <c r="L109" s="37">
        <f t="shared" si="3"/>
        <v>0.1989197416</v>
      </c>
      <c r="M109" s="37">
        <f t="shared" si="4"/>
        <v>0.1350074743</v>
      </c>
      <c r="N109" s="33"/>
    </row>
    <row r="110" ht="14.25" customHeight="1">
      <c r="A110" s="34">
        <v>43982.0</v>
      </c>
      <c r="B110" s="35" t="s">
        <v>13</v>
      </c>
      <c r="C110" s="35">
        <v>32359.5</v>
      </c>
      <c r="D110" s="35">
        <v>2991999.0</v>
      </c>
      <c r="E110" s="35">
        <v>2374135.6799999997</v>
      </c>
      <c r="F110" s="36">
        <v>106116.64615384616</v>
      </c>
      <c r="G110" s="33">
        <f>VLOOKUP(J110,'Лист2'!$C$1:$F$505,2,FALSE)</f>
        <v>20</v>
      </c>
      <c r="H110" s="33">
        <f>VLOOKUP(J110,'Лист2'!$C$1:$F$505,3,FALSE)</f>
        <v>2060</v>
      </c>
      <c r="I110" s="33">
        <f>VLOOKUP(J110,'Лист2'!$C$1:$F$505,4,FALSE)</f>
        <v>1826</v>
      </c>
      <c r="J110" s="33" t="str">
        <f t="shared" si="1"/>
        <v>43982Нижний Новгород</v>
      </c>
      <c r="K110" s="33">
        <f t="shared" si="2"/>
        <v>22</v>
      </c>
      <c r="L110" s="37">
        <f t="shared" si="3"/>
        <v>0.2602476873</v>
      </c>
      <c r="M110" s="37">
        <f t="shared" si="4"/>
        <v>0.2155507279</v>
      </c>
      <c r="N110" s="33"/>
    </row>
    <row r="111" ht="14.25" customHeight="1">
      <c r="A111" s="38">
        <v>43981.0</v>
      </c>
      <c r="B111" s="39" t="s">
        <v>13</v>
      </c>
      <c r="C111" s="39">
        <v>39867.0</v>
      </c>
      <c r="D111" s="39">
        <v>3654166.5</v>
      </c>
      <c r="E111" s="39">
        <v>2919786.295</v>
      </c>
      <c r="F111" s="40">
        <v>182639.11723076922</v>
      </c>
      <c r="G111" s="33">
        <f>VLOOKUP(J111,'Лист2'!$C$1:$F$505,2,FALSE)</f>
        <v>20</v>
      </c>
      <c r="H111" s="33">
        <f>VLOOKUP(J111,'Лист2'!$C$1:$F$505,3,FALSE)</f>
        <v>2451</v>
      </c>
      <c r="I111" s="33">
        <f>VLOOKUP(J111,'Лист2'!$C$1:$F$505,4,FALSE)</f>
        <v>2178</v>
      </c>
      <c r="J111" s="33" t="str">
        <f t="shared" si="1"/>
        <v>43981Нижний Новгород</v>
      </c>
      <c r="K111" s="33">
        <f t="shared" si="2"/>
        <v>22</v>
      </c>
      <c r="L111" s="37">
        <f t="shared" si="3"/>
        <v>0.251518478</v>
      </c>
      <c r="M111" s="37">
        <f t="shared" si="4"/>
        <v>0.1889662571</v>
      </c>
      <c r="N111" s="33"/>
    </row>
    <row r="112" ht="14.25" customHeight="1">
      <c r="A112" s="34">
        <v>43979.0</v>
      </c>
      <c r="B112" s="35" t="s">
        <v>13</v>
      </c>
      <c r="C112" s="35">
        <v>31974.0</v>
      </c>
      <c r="D112" s="35">
        <v>3004213.5</v>
      </c>
      <c r="E112" s="35">
        <v>2389834.3129999996</v>
      </c>
      <c r="F112" s="36">
        <v>174780.66518461538</v>
      </c>
      <c r="G112" s="33">
        <f>VLOOKUP(J112,'Лист2'!$C$1:$F$505,2,FALSE)</f>
        <v>20</v>
      </c>
      <c r="H112" s="33">
        <f>VLOOKUP(J112,'Лист2'!$C$1:$F$505,3,FALSE)</f>
        <v>2088</v>
      </c>
      <c r="I112" s="33">
        <f>VLOOKUP(J112,'Лист2'!$C$1:$F$505,4,FALSE)</f>
        <v>1848</v>
      </c>
      <c r="J112" s="33" t="str">
        <f t="shared" si="1"/>
        <v>43979Нижний Новгород</v>
      </c>
      <c r="K112" s="33">
        <f t="shared" si="2"/>
        <v>22</v>
      </c>
      <c r="L112" s="37">
        <f t="shared" si="3"/>
        <v>0.2570802435</v>
      </c>
      <c r="M112" s="37">
        <f t="shared" si="4"/>
        <v>0.1839451879</v>
      </c>
      <c r="N112" s="33"/>
    </row>
    <row r="113" ht="14.25" customHeight="1">
      <c r="A113" s="38">
        <v>43967.0</v>
      </c>
      <c r="B113" s="39" t="s">
        <v>14</v>
      </c>
      <c r="C113" s="39">
        <v>321412.5</v>
      </c>
      <c r="D113" s="39">
        <v>3.2235864E7</v>
      </c>
      <c r="E113" s="39">
        <v>2.3691368555E7</v>
      </c>
      <c r="F113" s="40">
        <v>595097.1592923077</v>
      </c>
      <c r="G113" s="33">
        <f>VLOOKUP(J113,'Лист2'!$C$1:$F$505,2,FALSE)</f>
        <v>129</v>
      </c>
      <c r="H113" s="33">
        <f>VLOOKUP(J113,'Лист2'!$C$1:$F$505,3,FALSE)</f>
        <v>17914</v>
      </c>
      <c r="I113" s="33">
        <f>VLOOKUP(J113,'Лист2'!$C$1:$F$505,4,FALSE)</f>
        <v>16631</v>
      </c>
      <c r="J113" s="33" t="str">
        <f t="shared" si="1"/>
        <v>43967Санкт-Петербург Юг</v>
      </c>
      <c r="K113" s="33">
        <f t="shared" si="2"/>
        <v>20</v>
      </c>
      <c r="L113" s="37">
        <f t="shared" si="3"/>
        <v>0.3606585844</v>
      </c>
      <c r="M113" s="37">
        <f t="shared" si="4"/>
        <v>0.3355398515</v>
      </c>
      <c r="N113" s="33"/>
    </row>
    <row r="114" ht="14.25" customHeight="1">
      <c r="A114" s="34">
        <v>43970.0</v>
      </c>
      <c r="B114" s="35" t="s">
        <v>14</v>
      </c>
      <c r="C114" s="35">
        <v>276568.5</v>
      </c>
      <c r="D114" s="35">
        <v>2.7093624E7</v>
      </c>
      <c r="E114" s="35">
        <v>1.97686965E7</v>
      </c>
      <c r="F114" s="36">
        <v>759335.8046923077</v>
      </c>
      <c r="G114" s="33">
        <f>VLOOKUP(J114,'Лист2'!$C$1:$F$505,2,FALSE)</f>
        <v>129</v>
      </c>
      <c r="H114" s="33">
        <f>VLOOKUP(J114,'Лист2'!$C$1:$F$505,3,FALSE)</f>
        <v>16191</v>
      </c>
      <c r="I114" s="33">
        <f>VLOOKUP(J114,'Лист2'!$C$1:$F$505,4,FALSE)</f>
        <v>15102</v>
      </c>
      <c r="J114" s="33" t="str">
        <f t="shared" si="1"/>
        <v>43970Санкт-Петербург Юг</v>
      </c>
      <c r="K114" s="33">
        <f t="shared" si="2"/>
        <v>21</v>
      </c>
      <c r="L114" s="37">
        <f t="shared" si="3"/>
        <v>0.3705316382</v>
      </c>
      <c r="M114" s="37">
        <f t="shared" si="4"/>
        <v>0.3321206178</v>
      </c>
      <c r="N114" s="33"/>
    </row>
    <row r="115" ht="14.25" customHeight="1">
      <c r="A115" s="38">
        <v>43968.0</v>
      </c>
      <c r="B115" s="39" t="s">
        <v>14</v>
      </c>
      <c r="C115" s="39">
        <v>269029.5</v>
      </c>
      <c r="D115" s="39">
        <v>2.66599305E7</v>
      </c>
      <c r="E115" s="39">
        <v>1.9515982116E7</v>
      </c>
      <c r="F115" s="40">
        <v>551393.4769230769</v>
      </c>
      <c r="G115" s="33">
        <f>VLOOKUP(J115,'Лист2'!$C$1:$F$505,2,FALSE)</f>
        <v>129</v>
      </c>
      <c r="H115" s="33">
        <f>VLOOKUP(J115,'Лист2'!$C$1:$F$505,3,FALSE)</f>
        <v>15744</v>
      </c>
      <c r="I115" s="33">
        <f>VLOOKUP(J115,'Лист2'!$C$1:$F$505,4,FALSE)</f>
        <v>14685</v>
      </c>
      <c r="J115" s="33" t="str">
        <f t="shared" si="1"/>
        <v>43968Санкт-Петербург Юг</v>
      </c>
      <c r="K115" s="33">
        <f t="shared" si="2"/>
        <v>20</v>
      </c>
      <c r="L115" s="37">
        <f t="shared" si="3"/>
        <v>0.3660563092</v>
      </c>
      <c r="M115" s="37">
        <f t="shared" si="4"/>
        <v>0.337802877</v>
      </c>
      <c r="N115" s="33"/>
    </row>
    <row r="116" ht="14.25" customHeight="1">
      <c r="A116" s="34">
        <v>43960.0</v>
      </c>
      <c r="B116" s="35" t="s">
        <v>14</v>
      </c>
      <c r="C116" s="35">
        <v>285972.0</v>
      </c>
      <c r="D116" s="35">
        <v>2.9768199E7</v>
      </c>
      <c r="E116" s="35">
        <v>2.1483666921E7</v>
      </c>
      <c r="F116" s="36">
        <v>549316.9501538462</v>
      </c>
      <c r="G116" s="33">
        <f>VLOOKUP(J116,'Лист2'!$C$1:$F$505,2,FALSE)</f>
        <v>129</v>
      </c>
      <c r="H116" s="33">
        <f>VLOOKUP(J116,'Лист2'!$C$1:$F$505,3,FALSE)</f>
        <v>16420</v>
      </c>
      <c r="I116" s="33">
        <f>VLOOKUP(J116,'Лист2'!$C$1:$F$505,4,FALSE)</f>
        <v>15169</v>
      </c>
      <c r="J116" s="33" t="str">
        <f t="shared" si="1"/>
        <v>43960Санкт-Петербург Юг</v>
      </c>
      <c r="K116" s="33">
        <f t="shared" si="2"/>
        <v>19</v>
      </c>
      <c r="L116" s="37">
        <f t="shared" si="3"/>
        <v>0.3856200205</v>
      </c>
      <c r="M116" s="37">
        <f t="shared" si="4"/>
        <v>0.3600509707</v>
      </c>
      <c r="N116" s="33"/>
    </row>
    <row r="117" ht="14.25" customHeight="1">
      <c r="A117" s="38">
        <v>43955.0</v>
      </c>
      <c r="B117" s="39" t="s">
        <v>14</v>
      </c>
      <c r="C117" s="39">
        <v>283942.5</v>
      </c>
      <c r="D117" s="39">
        <v>2.935794E7</v>
      </c>
      <c r="E117" s="39">
        <v>2.1174604830000002E7</v>
      </c>
      <c r="F117" s="40">
        <v>988153.4080307692</v>
      </c>
      <c r="G117" s="33">
        <f>VLOOKUP(J117,'Лист2'!$C$1:$F$505,2,FALSE)</f>
        <v>129</v>
      </c>
      <c r="H117" s="33">
        <f>VLOOKUP(J117,'Лист2'!$C$1:$F$505,3,FALSE)</f>
        <v>16525</v>
      </c>
      <c r="I117" s="33">
        <f>VLOOKUP(J117,'Лист2'!$C$1:$F$505,4,FALSE)</f>
        <v>15310</v>
      </c>
      <c r="J117" s="33" t="str">
        <f t="shared" si="1"/>
        <v>43955Санкт-Петербург Юг</v>
      </c>
      <c r="K117" s="33">
        <f t="shared" si="2"/>
        <v>19</v>
      </c>
      <c r="L117" s="37">
        <f t="shared" si="3"/>
        <v>0.3864693219</v>
      </c>
      <c r="M117" s="37">
        <f t="shared" si="4"/>
        <v>0.3398024105</v>
      </c>
      <c r="N117" s="33"/>
    </row>
    <row r="118" ht="14.25" customHeight="1">
      <c r="A118" s="34">
        <v>43950.0</v>
      </c>
      <c r="B118" s="35" t="s">
        <v>14</v>
      </c>
      <c r="C118" s="35">
        <v>298059.0</v>
      </c>
      <c r="D118" s="35">
        <v>3.08692875E7</v>
      </c>
      <c r="E118" s="35">
        <v>2.2717731617999997E7</v>
      </c>
      <c r="F118" s="36">
        <v>661329.1783384614</v>
      </c>
      <c r="G118" s="33">
        <f>VLOOKUP(J118,'Лист2'!$C$1:$F$505,2,FALSE)</f>
        <v>128</v>
      </c>
      <c r="H118" s="33">
        <f>VLOOKUP(J118,'Лист2'!$C$1:$F$505,3,FALSE)</f>
        <v>17368</v>
      </c>
      <c r="I118" s="33">
        <f>VLOOKUP(J118,'Лист2'!$C$1:$F$505,4,FALSE)</f>
        <v>16077</v>
      </c>
      <c r="J118" s="33" t="str">
        <f t="shared" si="1"/>
        <v>43950Санкт-Петербург Юг</v>
      </c>
      <c r="K118" s="33">
        <f t="shared" si="2"/>
        <v>18</v>
      </c>
      <c r="L118" s="37">
        <f t="shared" si="3"/>
        <v>0.3588190942</v>
      </c>
      <c r="M118" s="37">
        <f t="shared" si="4"/>
        <v>0.3297083894</v>
      </c>
      <c r="N118" s="33"/>
    </row>
    <row r="119" ht="14.25" customHeight="1">
      <c r="A119" s="38">
        <v>43953.0</v>
      </c>
      <c r="B119" s="39" t="s">
        <v>14</v>
      </c>
      <c r="C119" s="39">
        <v>232903.5</v>
      </c>
      <c r="D119" s="39">
        <v>2.43420165E7</v>
      </c>
      <c r="E119" s="39">
        <v>1.7790852444E7</v>
      </c>
      <c r="F119" s="40">
        <v>634118.8692307692</v>
      </c>
      <c r="G119" s="33">
        <f>VLOOKUP(J119,'Лист2'!$C$1:$F$505,2,FALSE)</f>
        <v>129</v>
      </c>
      <c r="H119" s="33">
        <f>VLOOKUP(J119,'Лист2'!$C$1:$F$505,3,FALSE)</f>
        <v>14009</v>
      </c>
      <c r="I119" s="33">
        <f>VLOOKUP(J119,'Лист2'!$C$1:$F$505,4,FALSE)</f>
        <v>12920</v>
      </c>
      <c r="J119" s="33" t="str">
        <f t="shared" si="1"/>
        <v>43953Санкт-Петербург Юг</v>
      </c>
      <c r="K119" s="33">
        <f t="shared" si="2"/>
        <v>18</v>
      </c>
      <c r="L119" s="37">
        <f t="shared" si="3"/>
        <v>0.3682321618</v>
      </c>
      <c r="M119" s="37">
        <f t="shared" si="4"/>
        <v>0.332589189</v>
      </c>
      <c r="N119" s="33"/>
    </row>
    <row r="120" ht="14.25" customHeight="1">
      <c r="A120" s="34">
        <v>43977.0</v>
      </c>
      <c r="B120" s="35" t="s">
        <v>14</v>
      </c>
      <c r="C120" s="35">
        <v>276966.0</v>
      </c>
      <c r="D120" s="35">
        <v>2.787261789885E7</v>
      </c>
      <c r="E120" s="35">
        <v>2.0223763805E7</v>
      </c>
      <c r="F120" s="36">
        <v>645572.5782615384</v>
      </c>
      <c r="G120" s="33">
        <f>VLOOKUP(J120,'Лист2'!$C$1:$F$505,2,FALSE)</f>
        <v>129</v>
      </c>
      <c r="H120" s="33">
        <f>VLOOKUP(J120,'Лист2'!$C$1:$F$505,3,FALSE)</f>
        <v>16459</v>
      </c>
      <c r="I120" s="33">
        <f>VLOOKUP(J120,'Лист2'!$C$1:$F$505,4,FALSE)</f>
        <v>15355</v>
      </c>
      <c r="J120" s="33" t="str">
        <f t="shared" si="1"/>
        <v>43977Санкт-Петербург Юг</v>
      </c>
      <c r="K120" s="33">
        <f t="shared" si="2"/>
        <v>22</v>
      </c>
      <c r="L120" s="37">
        <f t="shared" si="3"/>
        <v>0.3782112058</v>
      </c>
      <c r="M120" s="37">
        <f t="shared" si="4"/>
        <v>0.3462897205</v>
      </c>
      <c r="N120" s="33"/>
    </row>
    <row r="121" ht="14.25" customHeight="1">
      <c r="A121" s="38">
        <v>43952.0</v>
      </c>
      <c r="B121" s="39" t="s">
        <v>14</v>
      </c>
      <c r="C121" s="39">
        <v>296149.5</v>
      </c>
      <c r="D121" s="39">
        <v>3.10533165E7</v>
      </c>
      <c r="E121" s="39">
        <v>2.2737807547E7</v>
      </c>
      <c r="F121" s="40">
        <v>896375.1692307692</v>
      </c>
      <c r="G121" s="33">
        <f>VLOOKUP(J121,'Лист2'!$C$1:$F$505,2,FALSE)</f>
        <v>129</v>
      </c>
      <c r="H121" s="33">
        <f>VLOOKUP(J121,'Лист2'!$C$1:$F$505,3,FALSE)</f>
        <v>17002</v>
      </c>
      <c r="I121" s="33">
        <f>VLOOKUP(J121,'Лист2'!$C$1:$F$505,4,FALSE)</f>
        <v>15570</v>
      </c>
      <c r="J121" s="33" t="str">
        <f t="shared" si="1"/>
        <v>43952Санкт-Петербург Юг</v>
      </c>
      <c r="K121" s="33">
        <f t="shared" si="2"/>
        <v>18</v>
      </c>
      <c r="L121" s="37">
        <f t="shared" si="3"/>
        <v>0.3657128743</v>
      </c>
      <c r="M121" s="37">
        <f t="shared" si="4"/>
        <v>0.3262906403</v>
      </c>
      <c r="N121" s="33"/>
    </row>
    <row r="122" ht="14.25" customHeight="1">
      <c r="A122" s="34">
        <v>43963.0</v>
      </c>
      <c r="B122" s="35" t="s">
        <v>14</v>
      </c>
      <c r="C122" s="35">
        <v>281796.0</v>
      </c>
      <c r="D122" s="35">
        <v>2.904252E7</v>
      </c>
      <c r="E122" s="35">
        <v>2.0980503505E7</v>
      </c>
      <c r="F122" s="36">
        <v>776209.0316999999</v>
      </c>
      <c r="G122" s="33">
        <f>VLOOKUP(J122,'Лист2'!$C$1:$F$505,2,FALSE)</f>
        <v>129</v>
      </c>
      <c r="H122" s="33">
        <f>VLOOKUP(J122,'Лист2'!$C$1:$F$505,3,FALSE)</f>
        <v>16387</v>
      </c>
      <c r="I122" s="33">
        <f>VLOOKUP(J122,'Лист2'!$C$1:$F$505,4,FALSE)</f>
        <v>15322</v>
      </c>
      <c r="J122" s="33" t="str">
        <f t="shared" si="1"/>
        <v>43963Санкт-Петербург Юг</v>
      </c>
      <c r="K122" s="33">
        <f t="shared" si="2"/>
        <v>20</v>
      </c>
      <c r="L122" s="37">
        <f t="shared" si="3"/>
        <v>0.3842622982</v>
      </c>
      <c r="M122" s="37">
        <f t="shared" si="4"/>
        <v>0.3472656155</v>
      </c>
      <c r="N122" s="33"/>
    </row>
    <row r="123" ht="14.25" customHeight="1">
      <c r="A123" s="38">
        <v>43972.0</v>
      </c>
      <c r="B123" s="39" t="s">
        <v>14</v>
      </c>
      <c r="C123" s="39">
        <v>288936.0</v>
      </c>
      <c r="D123" s="39">
        <v>2.78529E7</v>
      </c>
      <c r="E123" s="39">
        <v>2.0824687999E7</v>
      </c>
      <c r="F123" s="40">
        <v>822353.4393615385</v>
      </c>
      <c r="G123" s="33">
        <f>VLOOKUP(J123,'Лист2'!$C$1:$F$505,2,FALSE)</f>
        <v>129</v>
      </c>
      <c r="H123" s="33">
        <f>VLOOKUP(J123,'Лист2'!$C$1:$F$505,3,FALSE)</f>
        <v>16373</v>
      </c>
      <c r="I123" s="33">
        <f>VLOOKUP(J123,'Лист2'!$C$1:$F$505,4,FALSE)</f>
        <v>15223</v>
      </c>
      <c r="J123" s="33" t="str">
        <f t="shared" si="1"/>
        <v>43972Санкт-Петербург Юг</v>
      </c>
      <c r="K123" s="33">
        <f t="shared" si="2"/>
        <v>21</v>
      </c>
      <c r="L123" s="37">
        <f t="shared" si="3"/>
        <v>0.3374942281</v>
      </c>
      <c r="M123" s="37">
        <f t="shared" si="4"/>
        <v>0.2980048758</v>
      </c>
      <c r="N123" s="33"/>
    </row>
    <row r="124" ht="14.25" customHeight="1">
      <c r="A124" s="34">
        <v>43971.0</v>
      </c>
      <c r="B124" s="35" t="s">
        <v>14</v>
      </c>
      <c r="C124" s="35">
        <v>300151.5</v>
      </c>
      <c r="D124" s="35">
        <v>2.936877161745E7</v>
      </c>
      <c r="E124" s="35">
        <v>2.1545834136E7</v>
      </c>
      <c r="F124" s="36">
        <v>1052145.9026769232</v>
      </c>
      <c r="G124" s="33">
        <f>VLOOKUP(J124,'Лист2'!$C$1:$F$505,2,FALSE)</f>
        <v>129</v>
      </c>
      <c r="H124" s="33">
        <f>VLOOKUP(J124,'Лист2'!$C$1:$F$505,3,FALSE)</f>
        <v>17095</v>
      </c>
      <c r="I124" s="33">
        <f>VLOOKUP(J124,'Лист2'!$C$1:$F$505,4,FALSE)</f>
        <v>15919</v>
      </c>
      <c r="J124" s="33" t="str">
        <f t="shared" si="1"/>
        <v>43971Санкт-Петербург Юг</v>
      </c>
      <c r="K124" s="33">
        <f t="shared" si="2"/>
        <v>21</v>
      </c>
      <c r="L124" s="37">
        <f t="shared" si="3"/>
        <v>0.3630835284</v>
      </c>
      <c r="M124" s="37">
        <f t="shared" si="4"/>
        <v>0.3142506127</v>
      </c>
      <c r="N124" s="33"/>
    </row>
    <row r="125" ht="14.25" customHeight="1">
      <c r="A125" s="38">
        <v>43956.0</v>
      </c>
      <c r="B125" s="39" t="s">
        <v>14</v>
      </c>
      <c r="C125" s="39">
        <v>262734.0</v>
      </c>
      <c r="D125" s="39">
        <v>2.7278441145E7</v>
      </c>
      <c r="E125" s="39">
        <v>1.9610637316999998E7</v>
      </c>
      <c r="F125" s="40">
        <v>919330.0461538462</v>
      </c>
      <c r="G125" s="33">
        <f>VLOOKUP(J125,'Лист2'!$C$1:$F$505,2,FALSE)</f>
        <v>129</v>
      </c>
      <c r="H125" s="33">
        <f>VLOOKUP(J125,'Лист2'!$C$1:$F$505,3,FALSE)</f>
        <v>15665</v>
      </c>
      <c r="I125" s="33">
        <f>VLOOKUP(J125,'Лист2'!$C$1:$F$505,4,FALSE)</f>
        <v>14501</v>
      </c>
      <c r="J125" s="33" t="str">
        <f t="shared" si="1"/>
        <v>43956Санкт-Петербург Юг</v>
      </c>
      <c r="K125" s="33">
        <f t="shared" si="2"/>
        <v>19</v>
      </c>
      <c r="L125" s="37">
        <f t="shared" si="3"/>
        <v>0.3910022762</v>
      </c>
      <c r="M125" s="37">
        <f t="shared" si="4"/>
        <v>0.3441231242</v>
      </c>
      <c r="N125" s="33"/>
    </row>
    <row r="126" ht="14.25" customHeight="1">
      <c r="A126" s="34">
        <v>43949.0</v>
      </c>
      <c r="B126" s="35" t="s">
        <v>14</v>
      </c>
      <c r="C126" s="35">
        <v>286002.0</v>
      </c>
      <c r="D126" s="35">
        <v>2.91590325E7</v>
      </c>
      <c r="E126" s="35">
        <v>2.1437602310000002E7</v>
      </c>
      <c r="F126" s="36">
        <v>637711.5937230769</v>
      </c>
      <c r="G126" s="33">
        <f>VLOOKUP(J126,'Лист2'!$C$1:$F$505,2,FALSE)</f>
        <v>128</v>
      </c>
      <c r="H126" s="33">
        <f>VLOOKUP(J126,'Лист2'!$C$1:$F$505,3,FALSE)</f>
        <v>16450</v>
      </c>
      <c r="I126" s="33">
        <f>VLOOKUP(J126,'Лист2'!$C$1:$F$505,4,FALSE)</f>
        <v>15320</v>
      </c>
      <c r="J126" s="33" t="str">
        <f t="shared" si="1"/>
        <v>43949Санкт-Петербург Юг</v>
      </c>
      <c r="K126" s="33">
        <f t="shared" si="2"/>
        <v>18</v>
      </c>
      <c r="L126" s="37">
        <f t="shared" si="3"/>
        <v>0.3601816135</v>
      </c>
      <c r="M126" s="37">
        <f t="shared" si="4"/>
        <v>0.3304342759</v>
      </c>
      <c r="N126" s="33"/>
    </row>
    <row r="127" ht="14.25" customHeight="1">
      <c r="A127" s="38">
        <v>43964.0</v>
      </c>
      <c r="B127" s="39" t="s">
        <v>14</v>
      </c>
      <c r="C127" s="39">
        <v>258459.0</v>
      </c>
      <c r="D127" s="39">
        <v>2.64674535E7</v>
      </c>
      <c r="E127" s="39">
        <v>1.9153152527E7</v>
      </c>
      <c r="F127" s="40">
        <v>636197.2334076923</v>
      </c>
      <c r="G127" s="33">
        <f>VLOOKUP(J127,'Лист2'!$C$1:$F$505,2,FALSE)</f>
        <v>129</v>
      </c>
      <c r="H127" s="33">
        <f>VLOOKUP(J127,'Лист2'!$C$1:$F$505,3,FALSE)</f>
        <v>15304</v>
      </c>
      <c r="I127" s="33">
        <f>VLOOKUP(J127,'Лист2'!$C$1:$F$505,4,FALSE)</f>
        <v>14315</v>
      </c>
      <c r="J127" s="33" t="str">
        <f t="shared" si="1"/>
        <v>43964Санкт-Петербург Юг</v>
      </c>
      <c r="K127" s="33">
        <f t="shared" si="2"/>
        <v>20</v>
      </c>
      <c r="L127" s="37">
        <f t="shared" si="3"/>
        <v>0.3818849645</v>
      </c>
      <c r="M127" s="37">
        <f t="shared" si="4"/>
        <v>0.348668645</v>
      </c>
      <c r="N127" s="33"/>
    </row>
    <row r="128" ht="14.25" customHeight="1">
      <c r="A128" s="34">
        <v>43954.0</v>
      </c>
      <c r="B128" s="35" t="s">
        <v>14</v>
      </c>
      <c r="C128" s="35">
        <v>274083.0</v>
      </c>
      <c r="D128" s="35">
        <v>2.8427001E7</v>
      </c>
      <c r="E128" s="35">
        <v>2.0563887599E7</v>
      </c>
      <c r="F128" s="36">
        <v>779849.3653846154</v>
      </c>
      <c r="G128" s="33">
        <f>VLOOKUP(J128,'Лист2'!$C$1:$F$505,2,FALSE)</f>
        <v>129</v>
      </c>
      <c r="H128" s="33">
        <f>VLOOKUP(J128,'Лист2'!$C$1:$F$505,3,FALSE)</f>
        <v>15778</v>
      </c>
      <c r="I128" s="33">
        <f>VLOOKUP(J128,'Лист2'!$C$1:$F$505,4,FALSE)</f>
        <v>14624</v>
      </c>
      <c r="J128" s="33" t="str">
        <f t="shared" si="1"/>
        <v>43954Санкт-Петербург Юг</v>
      </c>
      <c r="K128" s="33">
        <f t="shared" si="2"/>
        <v>18</v>
      </c>
      <c r="L128" s="37">
        <f t="shared" si="3"/>
        <v>0.3823748483</v>
      </c>
      <c r="M128" s="37">
        <f t="shared" si="4"/>
        <v>0.3444516024</v>
      </c>
      <c r="N128" s="33"/>
    </row>
    <row r="129" ht="14.25" customHeight="1">
      <c r="A129" s="38">
        <v>43957.0</v>
      </c>
      <c r="B129" s="39" t="s">
        <v>14</v>
      </c>
      <c r="C129" s="39">
        <v>277512.0</v>
      </c>
      <c r="D129" s="39">
        <v>2.87708101056E7</v>
      </c>
      <c r="E129" s="39">
        <v>2.0810852736E7</v>
      </c>
      <c r="F129" s="40">
        <v>790162.5769230769</v>
      </c>
      <c r="G129" s="33">
        <f>VLOOKUP(J129,'Лист2'!$C$1:$F$505,2,FALSE)</f>
        <v>129</v>
      </c>
      <c r="H129" s="33">
        <f>VLOOKUP(J129,'Лист2'!$C$1:$F$505,3,FALSE)</f>
        <v>16376</v>
      </c>
      <c r="I129" s="33">
        <f>VLOOKUP(J129,'Лист2'!$C$1:$F$505,4,FALSE)</f>
        <v>15197</v>
      </c>
      <c r="J129" s="33" t="str">
        <f t="shared" si="1"/>
        <v>43957Санкт-Петербург Юг</v>
      </c>
      <c r="K129" s="33">
        <f t="shared" si="2"/>
        <v>19</v>
      </c>
      <c r="L129" s="37">
        <f t="shared" si="3"/>
        <v>0.3824906875</v>
      </c>
      <c r="M129" s="37">
        <f t="shared" si="4"/>
        <v>0.3445219129</v>
      </c>
      <c r="N129" s="33"/>
    </row>
    <row r="130" ht="14.25" customHeight="1">
      <c r="A130" s="34">
        <v>43974.0</v>
      </c>
      <c r="B130" s="35" t="s">
        <v>14</v>
      </c>
      <c r="C130" s="35">
        <v>356982.0</v>
      </c>
      <c r="D130" s="35">
        <v>3.510392671155E7</v>
      </c>
      <c r="E130" s="35">
        <v>2.6357141036999997E7</v>
      </c>
      <c r="F130" s="36">
        <v>601482.0769230769</v>
      </c>
      <c r="G130" s="33">
        <f>VLOOKUP(J130,'Лист2'!$C$1:$F$505,2,FALSE)</f>
        <v>129</v>
      </c>
      <c r="H130" s="33">
        <f>VLOOKUP(J130,'Лист2'!$C$1:$F$505,3,FALSE)</f>
        <v>19856</v>
      </c>
      <c r="I130" s="33">
        <f>VLOOKUP(J130,'Лист2'!$C$1:$F$505,4,FALSE)</f>
        <v>18325</v>
      </c>
      <c r="J130" s="33" t="str">
        <f t="shared" si="1"/>
        <v>43974Санкт-Петербург Юг</v>
      </c>
      <c r="K130" s="33">
        <f t="shared" si="2"/>
        <v>21</v>
      </c>
      <c r="L130" s="37">
        <f t="shared" si="3"/>
        <v>0.33185639</v>
      </c>
      <c r="M130" s="37">
        <f t="shared" si="4"/>
        <v>0.3090359302</v>
      </c>
      <c r="N130" s="33"/>
    </row>
    <row r="131" ht="14.25" customHeight="1">
      <c r="A131" s="38">
        <v>43976.0</v>
      </c>
      <c r="B131" s="39" t="s">
        <v>14</v>
      </c>
      <c r="C131" s="39">
        <v>266983.5</v>
      </c>
      <c r="D131" s="39">
        <v>2.71659135E7</v>
      </c>
      <c r="E131" s="39">
        <v>1.9659432722999997E7</v>
      </c>
      <c r="F131" s="40">
        <v>698314.9846153846</v>
      </c>
      <c r="G131" s="33">
        <f>VLOOKUP(J131,'Лист2'!$C$1:$F$505,2,FALSE)</f>
        <v>129</v>
      </c>
      <c r="H131" s="33">
        <f>VLOOKUP(J131,'Лист2'!$C$1:$F$505,3,FALSE)</f>
        <v>15822</v>
      </c>
      <c r="I131" s="33">
        <f>VLOOKUP(J131,'Лист2'!$C$1:$F$505,4,FALSE)</f>
        <v>14753</v>
      </c>
      <c r="J131" s="33" t="str">
        <f t="shared" si="1"/>
        <v>43976Санкт-Петербург Юг</v>
      </c>
      <c r="K131" s="33">
        <f t="shared" si="2"/>
        <v>22</v>
      </c>
      <c r="L131" s="37">
        <f t="shared" si="3"/>
        <v>0.3818259094</v>
      </c>
      <c r="M131" s="37">
        <f t="shared" si="4"/>
        <v>0.3463053023</v>
      </c>
      <c r="N131" s="33"/>
    </row>
    <row r="132" ht="14.25" customHeight="1">
      <c r="A132" s="34">
        <v>43951.0</v>
      </c>
      <c r="B132" s="35" t="s">
        <v>14</v>
      </c>
      <c r="C132" s="35">
        <v>311131.5</v>
      </c>
      <c r="D132" s="35">
        <v>3.2418879E7</v>
      </c>
      <c r="E132" s="35">
        <v>2.3595019661E7</v>
      </c>
      <c r="F132" s="36">
        <v>265444.33165384614</v>
      </c>
      <c r="G132" s="33">
        <f>VLOOKUP(J132,'Лист2'!$C$1:$F$505,2,FALSE)</f>
        <v>129</v>
      </c>
      <c r="H132" s="33">
        <f>VLOOKUP(J132,'Лист2'!$C$1:$F$505,3,FALSE)</f>
        <v>18042</v>
      </c>
      <c r="I132" s="33">
        <f>VLOOKUP(J132,'Лист2'!$C$1:$F$505,4,FALSE)</f>
        <v>16631</v>
      </c>
      <c r="J132" s="33" t="str">
        <f t="shared" si="1"/>
        <v>43951Санкт-Петербург Юг</v>
      </c>
      <c r="K132" s="33">
        <f t="shared" si="2"/>
        <v>18</v>
      </c>
      <c r="L132" s="37">
        <f t="shared" si="3"/>
        <v>0.3739712645</v>
      </c>
      <c r="M132" s="37">
        <f t="shared" si="4"/>
        <v>0.3627212492</v>
      </c>
      <c r="N132" s="33"/>
    </row>
    <row r="133" ht="14.25" customHeight="1">
      <c r="A133" s="38">
        <v>43961.0</v>
      </c>
      <c r="B133" s="39" t="s">
        <v>14</v>
      </c>
      <c r="C133" s="39">
        <v>287206.5</v>
      </c>
      <c r="D133" s="39">
        <v>2.953617610605E7</v>
      </c>
      <c r="E133" s="39">
        <v>2.1276357106E7</v>
      </c>
      <c r="F133" s="40">
        <v>541588.8935615384</v>
      </c>
      <c r="G133" s="33">
        <f>VLOOKUP(J133,'Лист2'!$C$1:$F$505,2,FALSE)</f>
        <v>129</v>
      </c>
      <c r="H133" s="33">
        <f>VLOOKUP(J133,'Лист2'!$C$1:$F$505,3,FALSE)</f>
        <v>16437</v>
      </c>
      <c r="I133" s="33">
        <f>VLOOKUP(J133,'Лист2'!$C$1:$F$505,4,FALSE)</f>
        <v>15285</v>
      </c>
      <c r="J133" s="33" t="str">
        <f t="shared" si="1"/>
        <v>43961Санкт-Петербург Юг</v>
      </c>
      <c r="K133" s="33">
        <f t="shared" si="2"/>
        <v>19</v>
      </c>
      <c r="L133" s="37">
        <f t="shared" si="3"/>
        <v>0.3882158472</v>
      </c>
      <c r="M133" s="37">
        <f t="shared" si="4"/>
        <v>0.3627608837</v>
      </c>
      <c r="N133" s="33"/>
    </row>
    <row r="134" ht="14.25" customHeight="1">
      <c r="A134" s="34">
        <v>43959.0</v>
      </c>
      <c r="B134" s="35" t="s">
        <v>14</v>
      </c>
      <c r="C134" s="35">
        <v>370092.0</v>
      </c>
      <c r="D134" s="35">
        <v>3.80915565E7</v>
      </c>
      <c r="E134" s="35">
        <v>2.8012065349999998E7</v>
      </c>
      <c r="F134" s="36">
        <v>725212.9959230769</v>
      </c>
      <c r="G134" s="33">
        <f>VLOOKUP(J134,'Лист2'!$C$1:$F$505,2,FALSE)</f>
        <v>129</v>
      </c>
      <c r="H134" s="33">
        <f>VLOOKUP(J134,'Лист2'!$C$1:$F$505,3,FALSE)</f>
        <v>20452</v>
      </c>
      <c r="I134" s="33">
        <f>VLOOKUP(J134,'Лист2'!$C$1:$F$505,4,FALSE)</f>
        <v>18857</v>
      </c>
      <c r="J134" s="33" t="str">
        <f t="shared" si="1"/>
        <v>43959Санкт-Петербург Юг</v>
      </c>
      <c r="K134" s="33">
        <f t="shared" si="2"/>
        <v>19</v>
      </c>
      <c r="L134" s="37">
        <f t="shared" si="3"/>
        <v>0.3598267755</v>
      </c>
      <c r="M134" s="37">
        <f t="shared" si="4"/>
        <v>0.3339374672</v>
      </c>
      <c r="N134" s="33"/>
    </row>
    <row r="135" ht="14.25" customHeight="1">
      <c r="A135" s="38">
        <v>43958.0</v>
      </c>
      <c r="B135" s="39" t="s">
        <v>14</v>
      </c>
      <c r="C135" s="39">
        <v>247813.5</v>
      </c>
      <c r="D135" s="39">
        <v>2.5325271E7</v>
      </c>
      <c r="E135" s="39">
        <v>1.8582990428E7</v>
      </c>
      <c r="F135" s="40">
        <v>865201.878576923</v>
      </c>
      <c r="G135" s="33">
        <f>VLOOKUP(J135,'Лист2'!$C$1:$F$505,2,FALSE)</f>
        <v>129</v>
      </c>
      <c r="H135" s="33">
        <f>VLOOKUP(J135,'Лист2'!$C$1:$F$505,3,FALSE)</f>
        <v>14582</v>
      </c>
      <c r="I135" s="33">
        <f>VLOOKUP(J135,'Лист2'!$C$1:$F$505,4,FALSE)</f>
        <v>13512</v>
      </c>
      <c r="J135" s="33" t="str">
        <f t="shared" si="1"/>
        <v>43958Санкт-Петербург Юг</v>
      </c>
      <c r="K135" s="33">
        <f t="shared" si="2"/>
        <v>19</v>
      </c>
      <c r="L135" s="37">
        <f t="shared" si="3"/>
        <v>0.3628199992</v>
      </c>
      <c r="M135" s="37">
        <f t="shared" si="4"/>
        <v>0.3162611914</v>
      </c>
      <c r="N135" s="33"/>
    </row>
    <row r="136" ht="14.25" customHeight="1">
      <c r="A136" s="34">
        <v>43975.0</v>
      </c>
      <c r="B136" s="35" t="s">
        <v>14</v>
      </c>
      <c r="C136" s="35">
        <v>287740.5</v>
      </c>
      <c r="D136" s="35">
        <v>2.8188534E7</v>
      </c>
      <c r="E136" s="35">
        <v>2.1369401387E7</v>
      </c>
      <c r="F136" s="36">
        <v>607679.3461538461</v>
      </c>
      <c r="G136" s="33">
        <f>VLOOKUP(J136,'Лист2'!$C$1:$F$505,2,FALSE)</f>
        <v>129</v>
      </c>
      <c r="H136" s="33">
        <f>VLOOKUP(J136,'Лист2'!$C$1:$F$505,3,FALSE)</f>
        <v>16432</v>
      </c>
      <c r="I136" s="33">
        <f>VLOOKUP(J136,'Лист2'!$C$1:$F$505,4,FALSE)</f>
        <v>15345</v>
      </c>
      <c r="J136" s="33" t="str">
        <f t="shared" si="1"/>
        <v>43975Санкт-Петербург Юг</v>
      </c>
      <c r="K136" s="33">
        <f t="shared" si="2"/>
        <v>21</v>
      </c>
      <c r="L136" s="37">
        <f t="shared" si="3"/>
        <v>0.3191073297</v>
      </c>
      <c r="M136" s="37">
        <f t="shared" si="4"/>
        <v>0.2906704383</v>
      </c>
      <c r="N136" s="33"/>
    </row>
    <row r="137" ht="14.25" customHeight="1">
      <c r="A137" s="38">
        <v>43967.0</v>
      </c>
      <c r="B137" s="39" t="s">
        <v>15</v>
      </c>
      <c r="C137" s="39">
        <v>408810.0</v>
      </c>
      <c r="D137" s="39">
        <v>4.2323631E7</v>
      </c>
      <c r="E137" s="39">
        <v>3.1033323692999996E7</v>
      </c>
      <c r="F137" s="40">
        <v>571764.0907692307</v>
      </c>
      <c r="G137" s="33">
        <f>VLOOKUP(J137,'Лист2'!$C$1:$F$505,2,FALSE)</f>
        <v>125</v>
      </c>
      <c r="H137" s="33">
        <f>VLOOKUP(J137,'Лист2'!$C$1:$F$505,3,FALSE)</f>
        <v>22291</v>
      </c>
      <c r="I137" s="33">
        <f>VLOOKUP(J137,'Лист2'!$C$1:$F$505,4,FALSE)</f>
        <v>20635</v>
      </c>
      <c r="J137" s="33" t="str">
        <f t="shared" si="1"/>
        <v>43967Санкт-Петербург Север</v>
      </c>
      <c r="K137" s="33">
        <f t="shared" si="2"/>
        <v>20</v>
      </c>
      <c r="L137" s="37">
        <f t="shared" si="3"/>
        <v>0.3638123785</v>
      </c>
      <c r="M137" s="37">
        <f t="shared" si="4"/>
        <v>0.3453881809</v>
      </c>
      <c r="N137" s="33"/>
    </row>
    <row r="138" ht="14.25" customHeight="1">
      <c r="A138" s="34">
        <v>43970.0</v>
      </c>
      <c r="B138" s="35" t="s">
        <v>15</v>
      </c>
      <c r="C138" s="35">
        <v>362536.5</v>
      </c>
      <c r="D138" s="35">
        <v>3.7023243E7</v>
      </c>
      <c r="E138" s="35">
        <v>2.6762183377E7</v>
      </c>
      <c r="F138" s="36">
        <v>650375.7684923077</v>
      </c>
      <c r="G138" s="33">
        <f>VLOOKUP(J138,'Лист2'!$C$1:$F$505,2,FALSE)</f>
        <v>125</v>
      </c>
      <c r="H138" s="33">
        <f>VLOOKUP(J138,'Лист2'!$C$1:$F$505,3,FALSE)</f>
        <v>20771</v>
      </c>
      <c r="I138" s="33">
        <f>VLOOKUP(J138,'Лист2'!$C$1:$F$505,4,FALSE)</f>
        <v>19338</v>
      </c>
      <c r="J138" s="33" t="str">
        <f t="shared" si="1"/>
        <v>43970Санкт-Петербург Север</v>
      </c>
      <c r="K138" s="33">
        <f t="shared" si="2"/>
        <v>21</v>
      </c>
      <c r="L138" s="37">
        <f t="shared" si="3"/>
        <v>0.3834163857</v>
      </c>
      <c r="M138" s="37">
        <f t="shared" si="4"/>
        <v>0.3591143413</v>
      </c>
      <c r="N138" s="33"/>
    </row>
    <row r="139" ht="14.25" customHeight="1">
      <c r="A139" s="38">
        <v>43968.0</v>
      </c>
      <c r="B139" s="39" t="s">
        <v>15</v>
      </c>
      <c r="C139" s="39">
        <v>357072.0</v>
      </c>
      <c r="D139" s="39">
        <v>3.6834567E7</v>
      </c>
      <c r="E139" s="39">
        <v>2.6914635671E7</v>
      </c>
      <c r="F139" s="40">
        <v>566638.9257538462</v>
      </c>
      <c r="G139" s="33">
        <f>VLOOKUP(J139,'Лист2'!$C$1:$F$505,2,FALSE)</f>
        <v>125</v>
      </c>
      <c r="H139" s="33">
        <f>VLOOKUP(J139,'Лист2'!$C$1:$F$505,3,FALSE)</f>
        <v>20079</v>
      </c>
      <c r="I139" s="33">
        <f>VLOOKUP(J139,'Лист2'!$C$1:$F$505,4,FALSE)</f>
        <v>18721</v>
      </c>
      <c r="J139" s="33" t="str">
        <f t="shared" si="1"/>
        <v>43968Санкт-Петербург Север</v>
      </c>
      <c r="K139" s="33">
        <f t="shared" si="2"/>
        <v>20</v>
      </c>
      <c r="L139" s="37">
        <f t="shared" si="3"/>
        <v>0.3685701508</v>
      </c>
      <c r="M139" s="37">
        <f t="shared" si="4"/>
        <v>0.3475169613</v>
      </c>
      <c r="N139" s="33"/>
    </row>
    <row r="140" ht="14.25" customHeight="1">
      <c r="A140" s="34">
        <v>43960.0</v>
      </c>
      <c r="B140" s="35" t="s">
        <v>15</v>
      </c>
      <c r="C140" s="35">
        <v>359214.0</v>
      </c>
      <c r="D140" s="35">
        <v>3.8693427E7</v>
      </c>
      <c r="E140" s="35">
        <v>2.7863789055E7</v>
      </c>
      <c r="F140" s="36">
        <v>582268.7261538461</v>
      </c>
      <c r="G140" s="33">
        <f>VLOOKUP(J140,'Лист2'!$C$1:$F$505,2,FALSE)</f>
        <v>125</v>
      </c>
      <c r="H140" s="33">
        <f>VLOOKUP(J140,'Лист2'!$C$1:$F$505,3,FALSE)</f>
        <v>20132</v>
      </c>
      <c r="I140" s="33">
        <f>VLOOKUP(J140,'Лист2'!$C$1:$F$505,4,FALSE)</f>
        <v>18617</v>
      </c>
      <c r="J140" s="33" t="str">
        <f t="shared" si="1"/>
        <v>43960Санкт-Петербург Север</v>
      </c>
      <c r="K140" s="33">
        <f t="shared" si="2"/>
        <v>19</v>
      </c>
      <c r="L140" s="37">
        <f t="shared" si="3"/>
        <v>0.388663506</v>
      </c>
      <c r="M140" s="37">
        <f t="shared" si="4"/>
        <v>0.3677665374</v>
      </c>
      <c r="N140" s="33"/>
    </row>
    <row r="141" ht="14.25" customHeight="1">
      <c r="A141" s="38">
        <v>43955.0</v>
      </c>
      <c r="B141" s="39" t="s">
        <v>15</v>
      </c>
      <c r="C141" s="39">
        <v>360255.0</v>
      </c>
      <c r="D141" s="39">
        <v>3.8406954E7</v>
      </c>
      <c r="E141" s="39">
        <v>2.7588003988E7</v>
      </c>
      <c r="F141" s="40">
        <v>1078421.345076923</v>
      </c>
      <c r="G141" s="33">
        <f>VLOOKUP(J141,'Лист2'!$C$1:$F$505,2,FALSE)</f>
        <v>125</v>
      </c>
      <c r="H141" s="33">
        <f>VLOOKUP(J141,'Лист2'!$C$1:$F$505,3,FALSE)</f>
        <v>20495</v>
      </c>
      <c r="I141" s="33">
        <f>VLOOKUP(J141,'Лист2'!$C$1:$F$505,4,FALSE)</f>
        <v>18964</v>
      </c>
      <c r="J141" s="33" t="str">
        <f t="shared" si="1"/>
        <v>43955Санкт-Петербург Север</v>
      </c>
      <c r="K141" s="33">
        <f t="shared" si="2"/>
        <v>19</v>
      </c>
      <c r="L141" s="37">
        <f t="shared" si="3"/>
        <v>0.3921613908</v>
      </c>
      <c r="M141" s="37">
        <f t="shared" si="4"/>
        <v>0.3530711635</v>
      </c>
      <c r="N141" s="33"/>
    </row>
    <row r="142" ht="14.25" customHeight="1">
      <c r="A142" s="34">
        <v>43950.0</v>
      </c>
      <c r="B142" s="35" t="s">
        <v>15</v>
      </c>
      <c r="C142" s="35">
        <v>387220.5</v>
      </c>
      <c r="D142" s="35">
        <v>4.1559384E7</v>
      </c>
      <c r="E142" s="35">
        <v>3.0476170214999996E7</v>
      </c>
      <c r="F142" s="36">
        <v>642893.5665692308</v>
      </c>
      <c r="G142" s="33">
        <f>VLOOKUP(J142,'Лист2'!$C$1:$F$505,2,FALSE)</f>
        <v>125</v>
      </c>
      <c r="H142" s="33">
        <f>VLOOKUP(J142,'Лист2'!$C$1:$F$505,3,FALSE)</f>
        <v>21863</v>
      </c>
      <c r="I142" s="33">
        <f>VLOOKUP(J142,'Лист2'!$C$1:$F$505,4,FALSE)</f>
        <v>20160</v>
      </c>
      <c r="J142" s="33" t="str">
        <f t="shared" si="1"/>
        <v>43950Санкт-Петербург Север</v>
      </c>
      <c r="K142" s="33">
        <f t="shared" si="2"/>
        <v>18</v>
      </c>
      <c r="L142" s="37">
        <f t="shared" si="3"/>
        <v>0.3636681941</v>
      </c>
      <c r="M142" s="37">
        <f t="shared" si="4"/>
        <v>0.3425732349</v>
      </c>
      <c r="N142" s="33"/>
    </row>
    <row r="143" ht="14.25" customHeight="1">
      <c r="A143" s="38">
        <v>43953.0</v>
      </c>
      <c r="B143" s="39" t="s">
        <v>15</v>
      </c>
      <c r="C143" s="39">
        <v>296580.0</v>
      </c>
      <c r="D143" s="39">
        <v>3.1843737E7</v>
      </c>
      <c r="E143" s="39">
        <v>2.311977798E7</v>
      </c>
      <c r="F143" s="40">
        <v>657754.3188</v>
      </c>
      <c r="G143" s="33">
        <f>VLOOKUP(J143,'Лист2'!$C$1:$F$505,2,FALSE)</f>
        <v>125</v>
      </c>
      <c r="H143" s="33">
        <f>VLOOKUP(J143,'Лист2'!$C$1:$F$505,3,FALSE)</f>
        <v>16932</v>
      </c>
      <c r="I143" s="33">
        <f>VLOOKUP(J143,'Лист2'!$C$1:$F$505,4,FALSE)</f>
        <v>15601</v>
      </c>
      <c r="J143" s="33" t="str">
        <f t="shared" si="1"/>
        <v>43953Санкт-Петербург Север</v>
      </c>
      <c r="K143" s="33">
        <f t="shared" si="2"/>
        <v>18</v>
      </c>
      <c r="L143" s="37">
        <f t="shared" si="3"/>
        <v>0.3773374912</v>
      </c>
      <c r="M143" s="37">
        <f t="shared" si="4"/>
        <v>0.3488876367</v>
      </c>
      <c r="N143" s="33"/>
    </row>
    <row r="144" ht="14.25" customHeight="1">
      <c r="A144" s="34">
        <v>43977.0</v>
      </c>
      <c r="B144" s="35" t="s">
        <v>15</v>
      </c>
      <c r="C144" s="35">
        <v>369861.0</v>
      </c>
      <c r="D144" s="35">
        <v>3.83659605E7</v>
      </c>
      <c r="E144" s="35">
        <v>2.7592063503E7</v>
      </c>
      <c r="F144" s="36">
        <v>589339.0338461538</v>
      </c>
      <c r="G144" s="33">
        <f>VLOOKUP(J144,'Лист2'!$C$1:$F$505,2,FALSE)</f>
        <v>124</v>
      </c>
      <c r="H144" s="33">
        <f>VLOOKUP(J144,'Лист2'!$C$1:$F$505,3,FALSE)</f>
        <v>21153</v>
      </c>
      <c r="I144" s="33">
        <f>VLOOKUP(J144,'Лист2'!$C$1:$F$505,4,FALSE)</f>
        <v>19673</v>
      </c>
      <c r="J144" s="33" t="str">
        <f t="shared" si="1"/>
        <v>43977Санкт-Петербург Север</v>
      </c>
      <c r="K144" s="33">
        <f t="shared" si="2"/>
        <v>22</v>
      </c>
      <c r="L144" s="37">
        <f t="shared" si="3"/>
        <v>0.3904708684</v>
      </c>
      <c r="M144" s="37">
        <f t="shared" si="4"/>
        <v>0.369111863</v>
      </c>
      <c r="N144" s="33"/>
    </row>
    <row r="145" ht="14.25" customHeight="1">
      <c r="A145" s="38">
        <v>43952.0</v>
      </c>
      <c r="B145" s="39" t="s">
        <v>15</v>
      </c>
      <c r="C145" s="39">
        <v>372504.0</v>
      </c>
      <c r="D145" s="39">
        <v>4.00771935E7</v>
      </c>
      <c r="E145" s="39">
        <v>2.9141359438E7</v>
      </c>
      <c r="F145" s="40">
        <v>848425.4184384615</v>
      </c>
      <c r="G145" s="33">
        <f>VLOOKUP(J145,'Лист2'!$C$1:$F$505,2,FALSE)</f>
        <v>125</v>
      </c>
      <c r="H145" s="33">
        <f>VLOOKUP(J145,'Лист2'!$C$1:$F$505,3,FALSE)</f>
        <v>20602</v>
      </c>
      <c r="I145" s="33">
        <f>VLOOKUP(J145,'Лист2'!$C$1:$F$505,4,FALSE)</f>
        <v>18845</v>
      </c>
      <c r="J145" s="33" t="str">
        <f t="shared" si="1"/>
        <v>43952Санкт-Петербург Север</v>
      </c>
      <c r="K145" s="33">
        <f t="shared" si="2"/>
        <v>18</v>
      </c>
      <c r="L145" s="37">
        <f t="shared" si="3"/>
        <v>0.3752684937</v>
      </c>
      <c r="M145" s="37">
        <f t="shared" si="4"/>
        <v>0.3461543606</v>
      </c>
      <c r="N145" s="33"/>
    </row>
    <row r="146" ht="14.25" customHeight="1">
      <c r="A146" s="34">
        <v>43963.0</v>
      </c>
      <c r="B146" s="35" t="s">
        <v>15</v>
      </c>
      <c r="C146" s="35">
        <v>373392.0</v>
      </c>
      <c r="D146" s="35">
        <v>3.9578577E7</v>
      </c>
      <c r="E146" s="35">
        <v>2.8453665595E7</v>
      </c>
      <c r="F146" s="36">
        <v>535419.8979692308</v>
      </c>
      <c r="G146" s="33">
        <f>VLOOKUP(J146,'Лист2'!$C$1:$F$505,2,FALSE)</f>
        <v>125</v>
      </c>
      <c r="H146" s="33">
        <f>VLOOKUP(J146,'Лист2'!$C$1:$F$505,3,FALSE)</f>
        <v>21106</v>
      </c>
      <c r="I146" s="33">
        <f>VLOOKUP(J146,'Лист2'!$C$1:$F$505,4,FALSE)</f>
        <v>19651</v>
      </c>
      <c r="J146" s="33" t="str">
        <f t="shared" si="1"/>
        <v>43963Санкт-Петербург Север</v>
      </c>
      <c r="K146" s="33">
        <f t="shared" si="2"/>
        <v>20</v>
      </c>
      <c r="L146" s="37">
        <f t="shared" si="3"/>
        <v>0.3909834172</v>
      </c>
      <c r="M146" s="37">
        <f t="shared" si="4"/>
        <v>0.3721661616</v>
      </c>
      <c r="N146" s="33"/>
    </row>
    <row r="147" ht="14.25" customHeight="1">
      <c r="A147" s="38">
        <v>43972.0</v>
      </c>
      <c r="B147" s="39" t="s">
        <v>15</v>
      </c>
      <c r="C147" s="39">
        <v>378043.5</v>
      </c>
      <c r="D147" s="39">
        <v>3.790215657E7</v>
      </c>
      <c r="E147" s="39">
        <v>2.8083686689999998E7</v>
      </c>
      <c r="F147" s="40">
        <v>713697.6076923077</v>
      </c>
      <c r="G147" s="33">
        <f>VLOOKUP(J147,'Лист2'!$C$1:$F$505,2,FALSE)</f>
        <v>125</v>
      </c>
      <c r="H147" s="33">
        <f>VLOOKUP(J147,'Лист2'!$C$1:$F$505,3,FALSE)</f>
        <v>20911</v>
      </c>
      <c r="I147" s="33">
        <f>VLOOKUP(J147,'Лист2'!$C$1:$F$505,4,FALSE)</f>
        <v>19358</v>
      </c>
      <c r="J147" s="33" t="str">
        <f t="shared" si="1"/>
        <v>43972Санкт-Петербург Север</v>
      </c>
      <c r="K147" s="33">
        <f t="shared" si="2"/>
        <v>21</v>
      </c>
      <c r="L147" s="37">
        <f t="shared" si="3"/>
        <v>0.3496147065</v>
      </c>
      <c r="M147" s="37">
        <f t="shared" si="4"/>
        <v>0.3242014616</v>
      </c>
      <c r="N147" s="33"/>
    </row>
    <row r="148" ht="14.25" customHeight="1">
      <c r="A148" s="34">
        <v>43971.0</v>
      </c>
      <c r="B148" s="35" t="s">
        <v>15</v>
      </c>
      <c r="C148" s="35">
        <v>388668.0</v>
      </c>
      <c r="D148" s="35">
        <v>3.9639309E7</v>
      </c>
      <c r="E148" s="35">
        <v>2.8736966634E7</v>
      </c>
      <c r="F148" s="36">
        <v>997757.7538461538</v>
      </c>
      <c r="G148" s="33">
        <f>VLOOKUP(J148,'Лист2'!$C$1:$F$505,2,FALSE)</f>
        <v>125</v>
      </c>
      <c r="H148" s="33">
        <f>VLOOKUP(J148,'Лист2'!$C$1:$F$505,3,FALSE)</f>
        <v>21674</v>
      </c>
      <c r="I148" s="33">
        <f>VLOOKUP(J148,'Лист2'!$C$1:$F$505,4,FALSE)</f>
        <v>20155</v>
      </c>
      <c r="J148" s="33" t="str">
        <f t="shared" si="1"/>
        <v>43971Санкт-Петербург Север</v>
      </c>
      <c r="K148" s="33">
        <f t="shared" si="2"/>
        <v>21</v>
      </c>
      <c r="L148" s="37">
        <f t="shared" si="3"/>
        <v>0.3793838962</v>
      </c>
      <c r="M148" s="37">
        <f t="shared" si="4"/>
        <v>0.3446635387</v>
      </c>
      <c r="N148" s="33"/>
    </row>
    <row r="149" ht="14.25" customHeight="1">
      <c r="A149" s="38">
        <v>43956.0</v>
      </c>
      <c r="B149" s="39" t="s">
        <v>15</v>
      </c>
      <c r="C149" s="39">
        <v>333792.0</v>
      </c>
      <c r="D149" s="39">
        <v>3.5671734E7</v>
      </c>
      <c r="E149" s="39">
        <v>2.5644478342E7</v>
      </c>
      <c r="F149" s="40">
        <v>919576.9605538462</v>
      </c>
      <c r="G149" s="33">
        <f>VLOOKUP(J149,'Лист2'!$C$1:$F$505,2,FALSE)</f>
        <v>125</v>
      </c>
      <c r="H149" s="33">
        <f>VLOOKUP(J149,'Лист2'!$C$1:$F$505,3,FALSE)</f>
        <v>18944</v>
      </c>
      <c r="I149" s="33">
        <f>VLOOKUP(J149,'Лист2'!$C$1:$F$505,4,FALSE)</f>
        <v>17541</v>
      </c>
      <c r="J149" s="33" t="str">
        <f t="shared" si="1"/>
        <v>43956Санкт-Петербург Север</v>
      </c>
      <c r="K149" s="33">
        <f t="shared" si="2"/>
        <v>19</v>
      </c>
      <c r="L149" s="37">
        <f t="shared" si="3"/>
        <v>0.391010319</v>
      </c>
      <c r="M149" s="37">
        <f t="shared" si="4"/>
        <v>0.3551516461</v>
      </c>
      <c r="N149" s="33"/>
    </row>
    <row r="150" ht="14.25" customHeight="1">
      <c r="A150" s="34">
        <v>43949.0</v>
      </c>
      <c r="B150" s="35" t="s">
        <v>15</v>
      </c>
      <c r="C150" s="35">
        <v>376060.5</v>
      </c>
      <c r="D150" s="35">
        <v>3.99180285E7</v>
      </c>
      <c r="E150" s="35">
        <v>2.9154014884E7</v>
      </c>
      <c r="F150" s="36">
        <v>611904.2335230769</v>
      </c>
      <c r="G150" s="33">
        <f>VLOOKUP(J150,'Лист2'!$C$1:$F$505,2,FALSE)</f>
        <v>125</v>
      </c>
      <c r="H150" s="33">
        <f>VLOOKUP(J150,'Лист2'!$C$1:$F$505,3,FALSE)</f>
        <v>20914</v>
      </c>
      <c r="I150" s="33">
        <f>VLOOKUP(J150,'Лист2'!$C$1:$F$505,4,FALSE)</f>
        <v>19479</v>
      </c>
      <c r="J150" s="33" t="str">
        <f t="shared" si="1"/>
        <v>43949Санкт-Петербург Север</v>
      </c>
      <c r="K150" s="33">
        <f t="shared" si="2"/>
        <v>18</v>
      </c>
      <c r="L150" s="37">
        <f t="shared" si="3"/>
        <v>0.3692120505</v>
      </c>
      <c r="M150" s="37">
        <f t="shared" si="4"/>
        <v>0.3482233724</v>
      </c>
      <c r="N150" s="33"/>
    </row>
    <row r="151" ht="14.25" customHeight="1">
      <c r="A151" s="38">
        <v>43964.0</v>
      </c>
      <c r="B151" s="39" t="s">
        <v>15</v>
      </c>
      <c r="C151" s="39">
        <v>350068.5</v>
      </c>
      <c r="D151" s="39">
        <v>3.71971155E7</v>
      </c>
      <c r="E151" s="39">
        <v>2.6793668158999998E7</v>
      </c>
      <c r="F151" s="40">
        <v>582815.3615384615</v>
      </c>
      <c r="G151" s="33">
        <f>VLOOKUP(J151,'Лист2'!$C$1:$F$505,2,FALSE)</f>
        <v>125</v>
      </c>
      <c r="H151" s="33">
        <f>VLOOKUP(J151,'Лист2'!$C$1:$F$505,3,FALSE)</f>
        <v>19965</v>
      </c>
      <c r="I151" s="33">
        <f>VLOOKUP(J151,'Лист2'!$C$1:$F$505,4,FALSE)</f>
        <v>18573</v>
      </c>
      <c r="J151" s="33" t="str">
        <f t="shared" si="1"/>
        <v>43964Санкт-Петербург Север</v>
      </c>
      <c r="K151" s="33">
        <f t="shared" si="2"/>
        <v>20</v>
      </c>
      <c r="L151" s="37">
        <f t="shared" si="3"/>
        <v>0.3882800697</v>
      </c>
      <c r="M151" s="37">
        <f t="shared" si="4"/>
        <v>0.3665280887</v>
      </c>
      <c r="N151" s="33"/>
    </row>
    <row r="152" ht="14.25" customHeight="1">
      <c r="A152" s="34">
        <v>43982.0</v>
      </c>
      <c r="B152" s="35" t="s">
        <v>14</v>
      </c>
      <c r="C152" s="35">
        <v>294337.5</v>
      </c>
      <c r="D152" s="35">
        <v>2.9327766E7</v>
      </c>
      <c r="E152" s="35">
        <v>2.2491044692999996E7</v>
      </c>
      <c r="F152" s="36">
        <v>283716.73846153845</v>
      </c>
      <c r="G152" s="33">
        <f>VLOOKUP(J152,'Лист2'!$C$1:$F$505,2,FALSE)</f>
        <v>129</v>
      </c>
      <c r="H152" s="33">
        <f>VLOOKUP(J152,'Лист2'!$C$1:$F$505,3,FALSE)</f>
        <v>17235</v>
      </c>
      <c r="I152" s="33">
        <f>VLOOKUP(J152,'Лист2'!$C$1:$F$505,4,FALSE)</f>
        <v>16052</v>
      </c>
      <c r="J152" s="33" t="str">
        <f t="shared" si="1"/>
        <v>43982Санкт-Петербург Юг</v>
      </c>
      <c r="K152" s="33">
        <f t="shared" si="2"/>
        <v>22</v>
      </c>
      <c r="L152" s="37">
        <f t="shared" si="3"/>
        <v>0.3039752666</v>
      </c>
      <c r="M152" s="37">
        <f t="shared" si="4"/>
        <v>0.291360613</v>
      </c>
      <c r="N152" s="33"/>
    </row>
    <row r="153" ht="14.25" customHeight="1">
      <c r="A153" s="38">
        <v>43954.0</v>
      </c>
      <c r="B153" s="39" t="s">
        <v>15</v>
      </c>
      <c r="C153" s="39">
        <v>342666.0</v>
      </c>
      <c r="D153" s="39">
        <v>3.66319995E7</v>
      </c>
      <c r="E153" s="39">
        <v>2.6408496047999997E7</v>
      </c>
      <c r="F153" s="40">
        <v>820373.5681538461</v>
      </c>
      <c r="G153" s="33">
        <f>VLOOKUP(J153,'Лист2'!$C$1:$F$505,2,FALSE)</f>
        <v>125</v>
      </c>
      <c r="H153" s="33">
        <f>VLOOKUP(J153,'Лист2'!$C$1:$F$505,3,FALSE)</f>
        <v>18861</v>
      </c>
      <c r="I153" s="33">
        <f>VLOOKUP(J153,'Лист2'!$C$1:$F$505,4,FALSE)</f>
        <v>17420</v>
      </c>
      <c r="J153" s="33" t="str">
        <f t="shared" si="1"/>
        <v>43954Санкт-Петербург Север</v>
      </c>
      <c r="K153" s="33">
        <f t="shared" si="2"/>
        <v>18</v>
      </c>
      <c r="L153" s="37">
        <f t="shared" si="3"/>
        <v>0.3871293327</v>
      </c>
      <c r="M153" s="37">
        <f t="shared" si="4"/>
        <v>0.3560645736</v>
      </c>
      <c r="N153" s="33"/>
    </row>
    <row r="154" ht="14.25" customHeight="1">
      <c r="A154" s="34">
        <v>43981.0</v>
      </c>
      <c r="B154" s="35" t="s">
        <v>14</v>
      </c>
      <c r="C154" s="35">
        <v>364882.5</v>
      </c>
      <c r="D154" s="35">
        <v>3.57244935E7</v>
      </c>
      <c r="E154" s="35">
        <v>2.7535617434E7</v>
      </c>
      <c r="F154" s="36">
        <v>541116.6988461538</v>
      </c>
      <c r="G154" s="33">
        <f>VLOOKUP(J154,'Лист2'!$C$1:$F$505,2,FALSE)</f>
        <v>129</v>
      </c>
      <c r="H154" s="33">
        <f>VLOOKUP(J154,'Лист2'!$C$1:$F$505,3,FALSE)</f>
        <v>20243</v>
      </c>
      <c r="I154" s="33">
        <f>VLOOKUP(J154,'Лист2'!$C$1:$F$505,4,FALSE)</f>
        <v>18711</v>
      </c>
      <c r="J154" s="33" t="str">
        <f t="shared" si="1"/>
        <v>43981Санкт-Петербург Юг</v>
      </c>
      <c r="K154" s="33">
        <f t="shared" si="2"/>
        <v>22</v>
      </c>
      <c r="L154" s="37">
        <f t="shared" si="3"/>
        <v>0.2973921353</v>
      </c>
      <c r="M154" s="37">
        <f t="shared" si="4"/>
        <v>0.2777406167</v>
      </c>
      <c r="N154" s="33"/>
    </row>
    <row r="155" ht="14.25" customHeight="1">
      <c r="A155" s="38">
        <v>43957.0</v>
      </c>
      <c r="B155" s="39" t="s">
        <v>15</v>
      </c>
      <c r="C155" s="39">
        <v>355278.0</v>
      </c>
      <c r="D155" s="39">
        <v>3.8092344E7</v>
      </c>
      <c r="E155" s="39">
        <v>2.7467616702999998E7</v>
      </c>
      <c r="F155" s="40">
        <v>942702.9</v>
      </c>
      <c r="G155" s="33">
        <f>VLOOKUP(J155,'Лист2'!$C$1:$F$505,2,FALSE)</f>
        <v>125</v>
      </c>
      <c r="H155" s="33">
        <f>VLOOKUP(J155,'Лист2'!$C$1:$F$505,3,FALSE)</f>
        <v>20218</v>
      </c>
      <c r="I155" s="33">
        <f>VLOOKUP(J155,'Лист2'!$C$1:$F$505,4,FALSE)</f>
        <v>18647</v>
      </c>
      <c r="J155" s="33" t="str">
        <f t="shared" si="1"/>
        <v>43957Санкт-Петербург Север</v>
      </c>
      <c r="K155" s="33">
        <f t="shared" si="2"/>
        <v>19</v>
      </c>
      <c r="L155" s="37">
        <f t="shared" si="3"/>
        <v>0.3868092165</v>
      </c>
      <c r="M155" s="37">
        <f t="shared" si="4"/>
        <v>0.3524886961</v>
      </c>
      <c r="N155" s="33"/>
    </row>
    <row r="156" ht="14.25" customHeight="1">
      <c r="A156" s="34">
        <v>43974.0</v>
      </c>
      <c r="B156" s="35" t="s">
        <v>15</v>
      </c>
      <c r="C156" s="35">
        <v>456885.0</v>
      </c>
      <c r="D156" s="35">
        <v>4.640808E7</v>
      </c>
      <c r="E156" s="35">
        <v>3.4793888933E7</v>
      </c>
      <c r="F156" s="36">
        <v>595793.090653846</v>
      </c>
      <c r="G156" s="33">
        <f>VLOOKUP(J156,'Лист2'!$C$1:$F$505,2,FALSE)</f>
        <v>125</v>
      </c>
      <c r="H156" s="33">
        <f>VLOOKUP(J156,'Лист2'!$C$1:$F$505,3,FALSE)</f>
        <v>24574</v>
      </c>
      <c r="I156" s="33">
        <f>VLOOKUP(J156,'Лист2'!$C$1:$F$505,4,FALSE)</f>
        <v>22609</v>
      </c>
      <c r="J156" s="33" t="str">
        <f t="shared" si="1"/>
        <v>43974Санкт-Петербург Север</v>
      </c>
      <c r="K156" s="33">
        <f t="shared" si="2"/>
        <v>21</v>
      </c>
      <c r="L156" s="37">
        <f t="shared" si="3"/>
        <v>0.3337997396</v>
      </c>
      <c r="M156" s="37">
        <f t="shared" si="4"/>
        <v>0.3166762416</v>
      </c>
      <c r="N156" s="33"/>
    </row>
    <row r="157" ht="14.25" customHeight="1">
      <c r="A157" s="38">
        <v>43979.0</v>
      </c>
      <c r="B157" s="39" t="s">
        <v>14</v>
      </c>
      <c r="C157" s="39">
        <v>278491.5</v>
      </c>
      <c r="D157" s="39">
        <v>2.815100475E7</v>
      </c>
      <c r="E157" s="39">
        <v>2.0806418796E7</v>
      </c>
      <c r="F157" s="40">
        <v>591565.3538461538</v>
      </c>
      <c r="G157" s="33">
        <f>VLOOKUP(J157,'Лист2'!$C$1:$F$505,2,FALSE)</f>
        <v>129</v>
      </c>
      <c r="H157" s="33">
        <f>VLOOKUP(J157,'Лист2'!$C$1:$F$505,3,FALSE)</f>
        <v>16453</v>
      </c>
      <c r="I157" s="33">
        <f>VLOOKUP(J157,'Лист2'!$C$1:$F$505,4,FALSE)</f>
        <v>15289</v>
      </c>
      <c r="J157" s="33" t="str">
        <f t="shared" si="1"/>
        <v>43979Санкт-Петербург Юг</v>
      </c>
      <c r="K157" s="33">
        <f t="shared" si="2"/>
        <v>22</v>
      </c>
      <c r="L157" s="37">
        <f t="shared" si="3"/>
        <v>0.3529961608</v>
      </c>
      <c r="M157" s="37">
        <f t="shared" si="4"/>
        <v>0.3245642927</v>
      </c>
      <c r="N157" s="33"/>
    </row>
    <row r="158" ht="14.25" customHeight="1">
      <c r="A158" s="34">
        <v>43976.0</v>
      </c>
      <c r="B158" s="35" t="s">
        <v>15</v>
      </c>
      <c r="C158" s="35">
        <v>349734.0</v>
      </c>
      <c r="D158" s="35">
        <v>3.6883428E7</v>
      </c>
      <c r="E158" s="35">
        <v>2.6438356803E7</v>
      </c>
      <c r="F158" s="36">
        <v>742420.2692307691</v>
      </c>
      <c r="G158" s="33">
        <f>VLOOKUP(J158,'Лист2'!$C$1:$F$505,2,FALSE)</f>
        <v>124</v>
      </c>
      <c r="H158" s="33">
        <f>VLOOKUP(J158,'Лист2'!$C$1:$F$505,3,FALSE)</f>
        <v>20358</v>
      </c>
      <c r="I158" s="33">
        <f>VLOOKUP(J158,'Лист2'!$C$1:$F$505,4,FALSE)</f>
        <v>18890</v>
      </c>
      <c r="J158" s="33" t="str">
        <f t="shared" si="1"/>
        <v>43976Санкт-Петербург Север</v>
      </c>
      <c r="K158" s="33">
        <f t="shared" si="2"/>
        <v>22</v>
      </c>
      <c r="L158" s="37">
        <f t="shared" si="3"/>
        <v>0.3950726316</v>
      </c>
      <c r="M158" s="37">
        <f t="shared" si="4"/>
        <v>0.3669914511</v>
      </c>
      <c r="N158" s="33"/>
    </row>
    <row r="159" ht="14.25" customHeight="1">
      <c r="A159" s="38">
        <v>43951.0</v>
      </c>
      <c r="B159" s="39" t="s">
        <v>15</v>
      </c>
      <c r="C159" s="39">
        <v>401580.0</v>
      </c>
      <c r="D159" s="39">
        <v>4.30287345E7</v>
      </c>
      <c r="E159" s="39">
        <v>3.1156525939999998E7</v>
      </c>
      <c r="F159" s="40">
        <v>343786.0846153846</v>
      </c>
      <c r="G159" s="33">
        <f>VLOOKUP(J159,'Лист2'!$C$1:$F$505,2,FALSE)</f>
        <v>125</v>
      </c>
      <c r="H159" s="33">
        <f>VLOOKUP(J159,'Лист2'!$C$1:$F$505,3,FALSE)</f>
        <v>22368</v>
      </c>
      <c r="I159" s="33">
        <f>VLOOKUP(J159,'Лист2'!$C$1:$F$505,4,FALSE)</f>
        <v>20625</v>
      </c>
      <c r="J159" s="33" t="str">
        <f t="shared" si="1"/>
        <v>43951Санкт-Петербург Север</v>
      </c>
      <c r="K159" s="33">
        <f t="shared" si="2"/>
        <v>18</v>
      </c>
      <c r="L159" s="37">
        <f t="shared" si="3"/>
        <v>0.3810504606</v>
      </c>
      <c r="M159" s="37">
        <f t="shared" si="4"/>
        <v>0.3700163008</v>
      </c>
      <c r="N159" s="33"/>
    </row>
    <row r="160" ht="14.25" customHeight="1">
      <c r="A160" s="34">
        <v>43961.0</v>
      </c>
      <c r="B160" s="35" t="s">
        <v>15</v>
      </c>
      <c r="C160" s="35">
        <v>368649.0</v>
      </c>
      <c r="D160" s="35">
        <v>3.9010875E7</v>
      </c>
      <c r="E160" s="35">
        <v>2.8090230959E7</v>
      </c>
      <c r="F160" s="36">
        <v>532663.1615384615</v>
      </c>
      <c r="G160" s="33">
        <f>VLOOKUP(J160,'Лист2'!$C$1:$F$505,2,FALSE)</f>
        <v>125</v>
      </c>
      <c r="H160" s="33">
        <f>VLOOKUP(J160,'Лист2'!$C$1:$F$505,3,FALSE)</f>
        <v>20368</v>
      </c>
      <c r="I160" s="33">
        <f>VLOOKUP(J160,'Лист2'!$C$1:$F$505,4,FALSE)</f>
        <v>18884</v>
      </c>
      <c r="J160" s="33" t="str">
        <f t="shared" si="1"/>
        <v>43961Санкт-Петербург Север</v>
      </c>
      <c r="K160" s="33">
        <f t="shared" si="2"/>
        <v>19</v>
      </c>
      <c r="L160" s="37">
        <f t="shared" si="3"/>
        <v>0.3887701763</v>
      </c>
      <c r="M160" s="37">
        <f t="shared" si="4"/>
        <v>0.3698075995</v>
      </c>
      <c r="N160" s="33"/>
    </row>
    <row r="161" ht="14.25" customHeight="1">
      <c r="A161" s="38">
        <v>43959.0</v>
      </c>
      <c r="B161" s="39" t="s">
        <v>15</v>
      </c>
      <c r="C161" s="39">
        <v>463530.0</v>
      </c>
      <c r="D161" s="39">
        <v>4.91231805E7</v>
      </c>
      <c r="E161" s="39">
        <v>3.6012087989E7</v>
      </c>
      <c r="F161" s="40">
        <v>700442.1153769231</v>
      </c>
      <c r="G161" s="33">
        <f>VLOOKUP(J161,'Лист2'!$C$1:$F$505,2,FALSE)</f>
        <v>125</v>
      </c>
      <c r="H161" s="33">
        <f>VLOOKUP(J161,'Лист2'!$C$1:$F$505,3,FALSE)</f>
        <v>24620</v>
      </c>
      <c r="I161" s="33">
        <f>VLOOKUP(J161,'Лист2'!$C$1:$F$505,4,FALSE)</f>
        <v>22641</v>
      </c>
      <c r="J161" s="33" t="str">
        <f t="shared" si="1"/>
        <v>43959Санкт-Петербург Север</v>
      </c>
      <c r="K161" s="33">
        <f t="shared" si="2"/>
        <v>19</v>
      </c>
      <c r="L161" s="37">
        <f t="shared" si="3"/>
        <v>0.3640747661</v>
      </c>
      <c r="M161" s="37">
        <f t="shared" si="4"/>
        <v>0.3446245716</v>
      </c>
      <c r="N161" s="33"/>
    </row>
    <row r="162" ht="14.25" customHeight="1">
      <c r="A162" s="34">
        <v>43958.0</v>
      </c>
      <c r="B162" s="35" t="s">
        <v>15</v>
      </c>
      <c r="C162" s="35">
        <v>319110.0</v>
      </c>
      <c r="D162" s="35">
        <v>3.3763989E7</v>
      </c>
      <c r="E162" s="35">
        <v>2.4610757489E7</v>
      </c>
      <c r="F162" s="36">
        <v>1101833.447230769</v>
      </c>
      <c r="G162" s="33">
        <f>VLOOKUP(J162,'Лист2'!$C$1:$F$505,2,FALSE)</f>
        <v>125</v>
      </c>
      <c r="H162" s="33">
        <f>VLOOKUP(J162,'Лист2'!$C$1:$F$505,3,FALSE)</f>
        <v>18014</v>
      </c>
      <c r="I162" s="33">
        <f>VLOOKUP(J162,'Лист2'!$C$1:$F$505,4,FALSE)</f>
        <v>16675</v>
      </c>
      <c r="J162" s="33" t="str">
        <f t="shared" si="1"/>
        <v>43958Санкт-Петербург Север</v>
      </c>
      <c r="K162" s="33">
        <f t="shared" si="2"/>
        <v>19</v>
      </c>
      <c r="L162" s="37">
        <f t="shared" si="3"/>
        <v>0.3719199425</v>
      </c>
      <c r="M162" s="37">
        <f t="shared" si="4"/>
        <v>0.3271495429</v>
      </c>
      <c r="N162" s="33"/>
    </row>
    <row r="163" ht="14.25" customHeight="1">
      <c r="A163" s="38">
        <v>43975.0</v>
      </c>
      <c r="B163" s="39" t="s">
        <v>15</v>
      </c>
      <c r="C163" s="39">
        <v>375744.0</v>
      </c>
      <c r="D163" s="39">
        <v>3.81913815E7</v>
      </c>
      <c r="E163" s="39">
        <v>2.8822960470999997E7</v>
      </c>
      <c r="F163" s="40">
        <v>574198.1153846154</v>
      </c>
      <c r="G163" s="33">
        <f>VLOOKUP(J163,'Лист2'!$C$1:$F$505,2,FALSE)</f>
        <v>125</v>
      </c>
      <c r="H163" s="33">
        <f>VLOOKUP(J163,'Лист2'!$C$1:$F$505,3,FALSE)</f>
        <v>21004</v>
      </c>
      <c r="I163" s="33">
        <f>VLOOKUP(J163,'Лист2'!$C$1:$F$505,4,FALSE)</f>
        <v>19556</v>
      </c>
      <c r="J163" s="33" t="str">
        <f t="shared" si="1"/>
        <v>43975Санкт-Петербург Север</v>
      </c>
      <c r="K163" s="33">
        <f t="shared" si="2"/>
        <v>21</v>
      </c>
      <c r="L163" s="37">
        <f t="shared" si="3"/>
        <v>0.3250332678</v>
      </c>
      <c r="M163" s="37">
        <f t="shared" si="4"/>
        <v>0.3051117154</v>
      </c>
      <c r="N163" s="33"/>
    </row>
    <row r="164" ht="14.25" customHeight="1">
      <c r="A164" s="34">
        <v>43967.0</v>
      </c>
      <c r="B164" s="35" t="s">
        <v>16</v>
      </c>
      <c r="C164" s="35">
        <v>81331.5</v>
      </c>
      <c r="D164" s="35">
        <v>6652179.0</v>
      </c>
      <c r="E164" s="35">
        <v>5305378.904</v>
      </c>
      <c r="F164" s="36">
        <v>156413.8362153846</v>
      </c>
      <c r="G164" s="33">
        <f>VLOOKUP(J164,'Лист2'!$C$1:$F$505,2,FALSE)</f>
        <v>36</v>
      </c>
      <c r="H164" s="33">
        <f>VLOOKUP(J164,'Лист2'!$C$1:$F$505,3,FALSE)</f>
        <v>5286</v>
      </c>
      <c r="I164" s="33">
        <f>VLOOKUP(J164,'Лист2'!$C$1:$F$505,4,FALSE)</f>
        <v>4867</v>
      </c>
      <c r="J164" s="33" t="str">
        <f t="shared" si="1"/>
        <v>43967Волгоград</v>
      </c>
      <c r="K164" s="33">
        <f t="shared" si="2"/>
        <v>20</v>
      </c>
      <c r="L164" s="37">
        <f t="shared" si="3"/>
        <v>0.2538555908</v>
      </c>
      <c r="M164" s="37">
        <f t="shared" si="4"/>
        <v>0.2243734673</v>
      </c>
      <c r="N164" s="33"/>
    </row>
    <row r="165" ht="14.25" customHeight="1">
      <c r="A165" s="38">
        <v>43970.0</v>
      </c>
      <c r="B165" s="39" t="s">
        <v>16</v>
      </c>
      <c r="C165" s="39">
        <v>75796.5</v>
      </c>
      <c r="D165" s="39">
        <v>6173463.0</v>
      </c>
      <c r="E165" s="39">
        <v>4915101.795</v>
      </c>
      <c r="F165" s="40">
        <v>253686.7171923077</v>
      </c>
      <c r="G165" s="33">
        <f>VLOOKUP(J165,'Лист2'!$C$1:$F$505,2,FALSE)</f>
        <v>36</v>
      </c>
      <c r="H165" s="33">
        <f>VLOOKUP(J165,'Лист2'!$C$1:$F$505,3,FALSE)</f>
        <v>5094</v>
      </c>
      <c r="I165" s="33">
        <f>VLOOKUP(J165,'Лист2'!$C$1:$F$505,4,FALSE)</f>
        <v>4716</v>
      </c>
      <c r="J165" s="33" t="str">
        <f t="shared" si="1"/>
        <v>43970Волгоград</v>
      </c>
      <c r="K165" s="33">
        <f t="shared" si="2"/>
        <v>21</v>
      </c>
      <c r="L165" s="37">
        <f t="shared" si="3"/>
        <v>0.2560193578</v>
      </c>
      <c r="M165" s="37">
        <f t="shared" si="4"/>
        <v>0.2044056318</v>
      </c>
      <c r="N165" s="33"/>
    </row>
    <row r="166" ht="14.25" customHeight="1">
      <c r="A166" s="34">
        <v>43968.0</v>
      </c>
      <c r="B166" s="35" t="s">
        <v>16</v>
      </c>
      <c r="C166" s="35">
        <v>72861.0</v>
      </c>
      <c r="D166" s="35">
        <v>5952802.5</v>
      </c>
      <c r="E166" s="35">
        <v>4711294.200999999</v>
      </c>
      <c r="F166" s="36">
        <v>125880.90000000001</v>
      </c>
      <c r="G166" s="33">
        <f>VLOOKUP(J166,'Лист2'!$C$1:$F$505,2,FALSE)</f>
        <v>36</v>
      </c>
      <c r="H166" s="33">
        <f>VLOOKUP(J166,'Лист2'!$C$1:$F$505,3,FALSE)</f>
        <v>4918</v>
      </c>
      <c r="I166" s="33">
        <f>VLOOKUP(J166,'Лист2'!$C$1:$F$505,4,FALSE)</f>
        <v>4554</v>
      </c>
      <c r="J166" s="33" t="str">
        <f t="shared" si="1"/>
        <v>43968Волгоград</v>
      </c>
      <c r="K166" s="33">
        <f t="shared" si="2"/>
        <v>20</v>
      </c>
      <c r="L166" s="37">
        <f t="shared" si="3"/>
        <v>0.2635174638</v>
      </c>
      <c r="M166" s="37">
        <f t="shared" si="4"/>
        <v>0.2367984998</v>
      </c>
      <c r="N166" s="33"/>
    </row>
    <row r="167" ht="14.25" customHeight="1">
      <c r="A167" s="38">
        <v>43960.0</v>
      </c>
      <c r="B167" s="39" t="s">
        <v>16</v>
      </c>
      <c r="C167" s="39">
        <v>83373.0</v>
      </c>
      <c r="D167" s="39">
        <v>7253427.0</v>
      </c>
      <c r="E167" s="39">
        <v>5531366.381</v>
      </c>
      <c r="F167" s="40">
        <v>221053.87967692307</v>
      </c>
      <c r="G167" s="33">
        <f>VLOOKUP(J167,'Лист2'!$C$1:$F$505,2,FALSE)</f>
        <v>36</v>
      </c>
      <c r="H167" s="33">
        <f>VLOOKUP(J167,'Лист2'!$C$1:$F$505,3,FALSE)</f>
        <v>5413</v>
      </c>
      <c r="I167" s="33">
        <f>VLOOKUP(J167,'Лист2'!$C$1:$F$505,4,FALSE)</f>
        <v>4959</v>
      </c>
      <c r="J167" s="33" t="str">
        <f t="shared" si="1"/>
        <v>43960Волгоград</v>
      </c>
      <c r="K167" s="33">
        <f t="shared" si="2"/>
        <v>19</v>
      </c>
      <c r="L167" s="37">
        <f t="shared" si="3"/>
        <v>0.3113264428</v>
      </c>
      <c r="M167" s="37">
        <f t="shared" si="4"/>
        <v>0.2713627404</v>
      </c>
      <c r="N167" s="33"/>
    </row>
    <row r="168" ht="14.25" customHeight="1">
      <c r="A168" s="34">
        <v>43955.0</v>
      </c>
      <c r="B168" s="35" t="s">
        <v>16</v>
      </c>
      <c r="C168" s="35">
        <v>64108.5</v>
      </c>
      <c r="D168" s="35">
        <v>5561452.5</v>
      </c>
      <c r="E168" s="35">
        <v>4257859.372</v>
      </c>
      <c r="F168" s="36">
        <v>337872.83273076924</v>
      </c>
      <c r="G168" s="33">
        <f>VLOOKUP(J168,'Лист2'!$C$1:$F$505,2,FALSE)</f>
        <v>36</v>
      </c>
      <c r="H168" s="33">
        <f>VLOOKUP(J168,'Лист2'!$C$1:$F$505,3,FALSE)</f>
        <v>4508</v>
      </c>
      <c r="I168" s="33">
        <f>VLOOKUP(J168,'Лист2'!$C$1:$F$505,4,FALSE)</f>
        <v>4149</v>
      </c>
      <c r="J168" s="33" t="str">
        <f t="shared" si="1"/>
        <v>43955Волгоград</v>
      </c>
      <c r="K168" s="33">
        <f t="shared" si="2"/>
        <v>19</v>
      </c>
      <c r="L168" s="37">
        <f t="shared" si="3"/>
        <v>0.3061616212</v>
      </c>
      <c r="M168" s="37">
        <f t="shared" si="4"/>
        <v>0.2268088753</v>
      </c>
      <c r="N168" s="33"/>
    </row>
    <row r="169" ht="14.25" customHeight="1">
      <c r="A169" s="38">
        <v>43950.0</v>
      </c>
      <c r="B169" s="39" t="s">
        <v>16</v>
      </c>
      <c r="C169" s="39">
        <v>74707.5</v>
      </c>
      <c r="D169" s="39">
        <v>6454458.0</v>
      </c>
      <c r="E169" s="39">
        <v>4968152.947</v>
      </c>
      <c r="F169" s="40">
        <v>118941.29398461539</v>
      </c>
      <c r="G169" s="33">
        <f>VLOOKUP(J169,'Лист2'!$C$1:$F$505,2,FALSE)</f>
        <v>36</v>
      </c>
      <c r="H169" s="33">
        <f>VLOOKUP(J169,'Лист2'!$C$1:$F$505,3,FALSE)</f>
        <v>4937</v>
      </c>
      <c r="I169" s="33">
        <f>VLOOKUP(J169,'Лист2'!$C$1:$F$505,4,FALSE)</f>
        <v>4561</v>
      </c>
      <c r="J169" s="33" t="str">
        <f t="shared" si="1"/>
        <v>43950Волгоград</v>
      </c>
      <c r="K169" s="33">
        <f t="shared" si="2"/>
        <v>18</v>
      </c>
      <c r="L169" s="37">
        <f t="shared" si="3"/>
        <v>0.299166525</v>
      </c>
      <c r="M169" s="37">
        <f t="shared" si="4"/>
        <v>0.2752257778</v>
      </c>
      <c r="N169" s="33"/>
    </row>
    <row r="170" ht="14.25" customHeight="1">
      <c r="A170" s="34">
        <v>43953.0</v>
      </c>
      <c r="B170" s="35" t="s">
        <v>16</v>
      </c>
      <c r="C170" s="35">
        <v>46216.5</v>
      </c>
      <c r="D170" s="35">
        <v>4118251.5</v>
      </c>
      <c r="E170" s="35">
        <v>3133704.928</v>
      </c>
      <c r="F170" s="36">
        <v>179531.89196153847</v>
      </c>
      <c r="G170" s="33">
        <f>VLOOKUP(J170,'Лист2'!$C$1:$F$505,2,FALSE)</f>
        <v>36</v>
      </c>
      <c r="H170" s="33">
        <f>VLOOKUP(J170,'Лист2'!$C$1:$F$505,3,FALSE)</f>
        <v>3442</v>
      </c>
      <c r="I170" s="33">
        <f>VLOOKUP(J170,'Лист2'!$C$1:$F$505,4,FALSE)</f>
        <v>3147</v>
      </c>
      <c r="J170" s="33" t="str">
        <f t="shared" si="1"/>
        <v>43953Волгоград</v>
      </c>
      <c r="K170" s="33">
        <f t="shared" si="2"/>
        <v>18</v>
      </c>
      <c r="L170" s="37">
        <f t="shared" si="3"/>
        <v>0.3141797312</v>
      </c>
      <c r="M170" s="37">
        <f t="shared" si="4"/>
        <v>0.2568891132</v>
      </c>
      <c r="N170" s="33"/>
    </row>
    <row r="171" ht="14.25" customHeight="1">
      <c r="A171" s="38">
        <v>43977.0</v>
      </c>
      <c r="B171" s="39" t="s">
        <v>16</v>
      </c>
      <c r="C171" s="39">
        <v>67726.5</v>
      </c>
      <c r="D171" s="39">
        <v>5864989.5</v>
      </c>
      <c r="E171" s="39">
        <v>4506085.484</v>
      </c>
      <c r="F171" s="40">
        <v>167003.69436153845</v>
      </c>
      <c r="G171" s="33">
        <f>VLOOKUP(J171,'Лист2'!$C$1:$F$505,2,FALSE)</f>
        <v>36</v>
      </c>
      <c r="H171" s="33">
        <f>VLOOKUP(J171,'Лист2'!$C$1:$F$505,3,FALSE)</f>
        <v>4770</v>
      </c>
      <c r="I171" s="33">
        <f>VLOOKUP(J171,'Лист2'!$C$1:$F$505,4,FALSE)</f>
        <v>4424</v>
      </c>
      <c r="J171" s="33" t="str">
        <f t="shared" si="1"/>
        <v>43977Волгоград</v>
      </c>
      <c r="K171" s="33">
        <f t="shared" si="2"/>
        <v>22</v>
      </c>
      <c r="L171" s="37">
        <f t="shared" si="3"/>
        <v>0.301570847</v>
      </c>
      <c r="M171" s="37">
        <f t="shared" si="4"/>
        <v>0.2645090347</v>
      </c>
      <c r="N171" s="33"/>
    </row>
    <row r="172" ht="14.25" customHeight="1">
      <c r="A172" s="34">
        <v>43952.0</v>
      </c>
      <c r="B172" s="35" t="s">
        <v>16</v>
      </c>
      <c r="C172" s="35">
        <v>82228.5</v>
      </c>
      <c r="D172" s="35">
        <v>7032225.0</v>
      </c>
      <c r="E172" s="35">
        <v>5546127.192</v>
      </c>
      <c r="F172" s="36">
        <v>196859.98644615384</v>
      </c>
      <c r="G172" s="33">
        <f>VLOOKUP(J172,'Лист2'!$C$1:$F$505,2,FALSE)</f>
        <v>36</v>
      </c>
      <c r="H172" s="33">
        <f>VLOOKUP(J172,'Лист2'!$C$1:$F$505,3,FALSE)</f>
        <v>5457</v>
      </c>
      <c r="I172" s="33">
        <f>VLOOKUP(J172,'Лист2'!$C$1:$F$505,4,FALSE)</f>
        <v>4916</v>
      </c>
      <c r="J172" s="33" t="str">
        <f t="shared" si="1"/>
        <v>43952Волгоград</v>
      </c>
      <c r="K172" s="33">
        <f t="shared" si="2"/>
        <v>18</v>
      </c>
      <c r="L172" s="37">
        <f t="shared" si="3"/>
        <v>0.2679523488</v>
      </c>
      <c r="M172" s="37">
        <f t="shared" si="4"/>
        <v>0.2324573124</v>
      </c>
      <c r="N172" s="33"/>
    </row>
    <row r="173" ht="14.25" customHeight="1">
      <c r="A173" s="38">
        <v>43963.0</v>
      </c>
      <c r="B173" s="39" t="s">
        <v>16</v>
      </c>
      <c r="C173" s="39">
        <v>64390.5</v>
      </c>
      <c r="D173" s="39">
        <v>5523145.5</v>
      </c>
      <c r="E173" s="39">
        <v>4230689.2069999995</v>
      </c>
      <c r="F173" s="40">
        <v>183154.05167692306</v>
      </c>
      <c r="G173" s="33">
        <f>VLOOKUP(J173,'Лист2'!$C$1:$F$505,2,FALSE)</f>
        <v>36</v>
      </c>
      <c r="H173" s="33">
        <f>VLOOKUP(J173,'Лист2'!$C$1:$F$505,3,FALSE)</f>
        <v>4418</v>
      </c>
      <c r="I173" s="33">
        <f>VLOOKUP(J173,'Лист2'!$C$1:$F$505,4,FALSE)</f>
        <v>4088</v>
      </c>
      <c r="J173" s="33" t="str">
        <f t="shared" si="1"/>
        <v>43963Волгоград</v>
      </c>
      <c r="K173" s="33">
        <f t="shared" si="2"/>
        <v>20</v>
      </c>
      <c r="L173" s="37">
        <f t="shared" si="3"/>
        <v>0.3054954476</v>
      </c>
      <c r="M173" s="37">
        <f t="shared" si="4"/>
        <v>0.2622036711</v>
      </c>
      <c r="N173" s="33"/>
    </row>
    <row r="174" ht="14.25" customHeight="1">
      <c r="A174" s="34">
        <v>43972.0</v>
      </c>
      <c r="B174" s="35" t="s">
        <v>16</v>
      </c>
      <c r="C174" s="35">
        <v>73126.5</v>
      </c>
      <c r="D174" s="35">
        <v>5864085.0</v>
      </c>
      <c r="E174" s="35">
        <v>4847142.986</v>
      </c>
      <c r="F174" s="36">
        <v>142998.2095</v>
      </c>
      <c r="G174" s="33">
        <f>VLOOKUP(J174,'Лист2'!$C$1:$F$505,2,FALSE)</f>
        <v>36</v>
      </c>
      <c r="H174" s="33">
        <f>VLOOKUP(J174,'Лист2'!$C$1:$F$505,3,FALSE)</f>
        <v>4816</v>
      </c>
      <c r="I174" s="33">
        <f>VLOOKUP(J174,'Лист2'!$C$1:$F$505,4,FALSE)</f>
        <v>4452</v>
      </c>
      <c r="J174" s="33" t="str">
        <f t="shared" si="1"/>
        <v>43972Волгоград</v>
      </c>
      <c r="K174" s="33">
        <f t="shared" si="2"/>
        <v>21</v>
      </c>
      <c r="L174" s="37">
        <f t="shared" si="3"/>
        <v>0.2098023551</v>
      </c>
      <c r="M174" s="37">
        <f t="shared" si="4"/>
        <v>0.1803008096</v>
      </c>
      <c r="N174" s="33"/>
    </row>
    <row r="175" ht="14.25" customHeight="1">
      <c r="A175" s="38">
        <v>43971.0</v>
      </c>
      <c r="B175" s="39" t="s">
        <v>16</v>
      </c>
      <c r="C175" s="39">
        <v>99631.5</v>
      </c>
      <c r="D175" s="39">
        <v>7121946.0</v>
      </c>
      <c r="E175" s="39">
        <v>6279205.85</v>
      </c>
      <c r="F175" s="40">
        <v>279127.2760230769</v>
      </c>
      <c r="G175" s="33">
        <f>VLOOKUP(J175,'Лист2'!$C$1:$F$505,2,FALSE)</f>
        <v>36</v>
      </c>
      <c r="H175" s="33">
        <f>VLOOKUP(J175,'Лист2'!$C$1:$F$505,3,FALSE)</f>
        <v>5914</v>
      </c>
      <c r="I175" s="33">
        <f>VLOOKUP(J175,'Лист2'!$C$1:$F$505,4,FALSE)</f>
        <v>5384</v>
      </c>
      <c r="J175" s="33" t="str">
        <f t="shared" si="1"/>
        <v>43971Волгоград</v>
      </c>
      <c r="K175" s="33">
        <f t="shared" si="2"/>
        <v>21</v>
      </c>
      <c r="L175" s="37">
        <f t="shared" si="3"/>
        <v>0.1342112634</v>
      </c>
      <c r="M175" s="37">
        <f t="shared" si="4"/>
        <v>0.08975862353</v>
      </c>
      <c r="N175" s="33"/>
    </row>
    <row r="176" ht="14.25" customHeight="1">
      <c r="A176" s="34">
        <v>43956.0</v>
      </c>
      <c r="B176" s="35" t="s">
        <v>16</v>
      </c>
      <c r="C176" s="35">
        <v>66396.0</v>
      </c>
      <c r="D176" s="35">
        <v>5770539.0</v>
      </c>
      <c r="E176" s="35">
        <v>4433831.250999999</v>
      </c>
      <c r="F176" s="36">
        <v>232587.42287692308</v>
      </c>
      <c r="G176" s="33">
        <f>VLOOKUP(J176,'Лист2'!$C$1:$F$505,2,FALSE)</f>
        <v>36</v>
      </c>
      <c r="H176" s="33">
        <f>VLOOKUP(J176,'Лист2'!$C$1:$F$505,3,FALSE)</f>
        <v>4575</v>
      </c>
      <c r="I176" s="33">
        <f>VLOOKUP(J176,'Лист2'!$C$1:$F$505,4,FALSE)</f>
        <v>4206</v>
      </c>
      <c r="J176" s="33" t="str">
        <f t="shared" si="1"/>
        <v>43956Волгоград</v>
      </c>
      <c r="K176" s="33">
        <f t="shared" si="2"/>
        <v>19</v>
      </c>
      <c r="L176" s="37">
        <f t="shared" si="3"/>
        <v>0.3014791663</v>
      </c>
      <c r="M176" s="37">
        <f t="shared" si="4"/>
        <v>0.2490217294</v>
      </c>
      <c r="N176" s="33"/>
    </row>
    <row r="177" ht="14.25" customHeight="1">
      <c r="A177" s="38">
        <v>43949.0</v>
      </c>
      <c r="B177" s="39" t="s">
        <v>16</v>
      </c>
      <c r="C177" s="39">
        <v>73147.5</v>
      </c>
      <c r="D177" s="39">
        <v>6288246.0</v>
      </c>
      <c r="E177" s="39">
        <v>4798265.113</v>
      </c>
      <c r="F177" s="40">
        <v>123081.63515384615</v>
      </c>
      <c r="G177" s="33">
        <f>VLOOKUP(J177,'Лист2'!$C$1:$F$505,2,FALSE)</f>
        <v>36</v>
      </c>
      <c r="H177" s="33">
        <f>VLOOKUP(J177,'Лист2'!$C$1:$F$505,3,FALSE)</f>
        <v>4923</v>
      </c>
      <c r="I177" s="33">
        <f>VLOOKUP(J177,'Лист2'!$C$1:$F$505,4,FALSE)</f>
        <v>4560</v>
      </c>
      <c r="J177" s="33" t="str">
        <f t="shared" si="1"/>
        <v>43949Волгоград</v>
      </c>
      <c r="K177" s="33">
        <f t="shared" si="2"/>
        <v>18</v>
      </c>
      <c r="L177" s="37">
        <f t="shared" si="3"/>
        <v>0.3105249193</v>
      </c>
      <c r="M177" s="37">
        <f t="shared" si="4"/>
        <v>0.2848736407</v>
      </c>
      <c r="N177" s="33"/>
    </row>
    <row r="178" ht="14.25" customHeight="1">
      <c r="A178" s="34">
        <v>43964.0</v>
      </c>
      <c r="B178" s="35" t="s">
        <v>16</v>
      </c>
      <c r="C178" s="35">
        <v>73062.0</v>
      </c>
      <c r="D178" s="35">
        <v>6333828.0</v>
      </c>
      <c r="E178" s="35">
        <v>4890619.262</v>
      </c>
      <c r="F178" s="36">
        <v>181964.6876923077</v>
      </c>
      <c r="G178" s="33">
        <f>VLOOKUP(J178,'Лист2'!$C$1:$F$505,2,FALSE)</f>
        <v>36</v>
      </c>
      <c r="H178" s="33">
        <f>VLOOKUP(J178,'Лист2'!$C$1:$F$505,3,FALSE)</f>
        <v>4967</v>
      </c>
      <c r="I178" s="33">
        <f>VLOOKUP(J178,'Лист2'!$C$1:$F$505,4,FALSE)</f>
        <v>4583</v>
      </c>
      <c r="J178" s="33" t="str">
        <f t="shared" si="1"/>
        <v>43964Волгоград</v>
      </c>
      <c r="K178" s="33">
        <f t="shared" si="2"/>
        <v>20</v>
      </c>
      <c r="L178" s="37">
        <f t="shared" si="3"/>
        <v>0.2950973406</v>
      </c>
      <c r="M178" s="37">
        <f t="shared" si="4"/>
        <v>0.2578904598</v>
      </c>
      <c r="N178" s="33"/>
    </row>
    <row r="179" ht="14.25" customHeight="1">
      <c r="A179" s="38">
        <v>43982.0</v>
      </c>
      <c r="B179" s="39" t="s">
        <v>15</v>
      </c>
      <c r="C179" s="39">
        <v>379663.5</v>
      </c>
      <c r="D179" s="39">
        <v>3.9380178E7</v>
      </c>
      <c r="E179" s="39">
        <v>2.9726473223999996E7</v>
      </c>
      <c r="F179" s="40">
        <v>305744.9884307692</v>
      </c>
      <c r="G179" s="33">
        <f>VLOOKUP(J179,'Лист2'!$C$1:$F$505,2,FALSE)</f>
        <v>124</v>
      </c>
      <c r="H179" s="33">
        <f>VLOOKUP(J179,'Лист2'!$C$1:$F$505,3,FALSE)</f>
        <v>21392</v>
      </c>
      <c r="I179" s="33">
        <f>VLOOKUP(J179,'Лист2'!$C$1:$F$505,4,FALSE)</f>
        <v>19869</v>
      </c>
      <c r="J179" s="33" t="str">
        <f t="shared" si="1"/>
        <v>43982Санкт-Петербург Север</v>
      </c>
      <c r="K179" s="33">
        <f t="shared" si="2"/>
        <v>22</v>
      </c>
      <c r="L179" s="37">
        <f t="shared" si="3"/>
        <v>0.3247510965</v>
      </c>
      <c r="M179" s="37">
        <f t="shared" si="4"/>
        <v>0.3144658203</v>
      </c>
      <c r="N179" s="33"/>
    </row>
    <row r="180" ht="14.25" customHeight="1">
      <c r="A180" s="34">
        <v>43954.0</v>
      </c>
      <c r="B180" s="35" t="s">
        <v>16</v>
      </c>
      <c r="C180" s="35">
        <v>70581.0</v>
      </c>
      <c r="D180" s="35">
        <v>6221320.5</v>
      </c>
      <c r="E180" s="35">
        <v>4762185.061</v>
      </c>
      <c r="F180" s="36">
        <v>172821.83076923076</v>
      </c>
      <c r="G180" s="33">
        <f>VLOOKUP(J180,'Лист2'!$C$1:$F$505,2,FALSE)</f>
        <v>36</v>
      </c>
      <c r="H180" s="33">
        <f>VLOOKUP(J180,'Лист2'!$C$1:$F$505,3,FALSE)</f>
        <v>4751</v>
      </c>
      <c r="I180" s="33">
        <f>VLOOKUP(J180,'Лист2'!$C$1:$F$505,4,FALSE)</f>
        <v>4370</v>
      </c>
      <c r="J180" s="33" t="str">
        <f t="shared" si="1"/>
        <v>43954Волгоград</v>
      </c>
      <c r="K180" s="33">
        <f t="shared" si="2"/>
        <v>18</v>
      </c>
      <c r="L180" s="37">
        <f t="shared" si="3"/>
        <v>0.3064004066</v>
      </c>
      <c r="M180" s="37">
        <f t="shared" si="4"/>
        <v>0.2701099583</v>
      </c>
      <c r="N180" s="33"/>
    </row>
    <row r="181" ht="14.25" customHeight="1">
      <c r="A181" s="38">
        <v>43981.0</v>
      </c>
      <c r="B181" s="39" t="s">
        <v>15</v>
      </c>
      <c r="C181" s="39">
        <v>453123.0</v>
      </c>
      <c r="D181" s="39">
        <v>4.6370904E7</v>
      </c>
      <c r="E181" s="39">
        <v>3.5190775285000004E7</v>
      </c>
      <c r="F181" s="40">
        <v>552625.8</v>
      </c>
      <c r="G181" s="33">
        <f>VLOOKUP(J181,'Лист2'!$C$1:$F$505,2,FALSE)</f>
        <v>124</v>
      </c>
      <c r="H181" s="33">
        <f>VLOOKUP(J181,'Лист2'!$C$1:$F$505,3,FALSE)</f>
        <v>24325</v>
      </c>
      <c r="I181" s="33">
        <f>VLOOKUP(J181,'Лист2'!$C$1:$F$505,4,FALSE)</f>
        <v>22469</v>
      </c>
      <c r="J181" s="33" t="str">
        <f t="shared" si="1"/>
        <v>43981Санкт-Петербург Север</v>
      </c>
      <c r="K181" s="33">
        <f t="shared" si="2"/>
        <v>22</v>
      </c>
      <c r="L181" s="37">
        <f t="shared" si="3"/>
        <v>0.3177005515</v>
      </c>
      <c r="M181" s="37">
        <f t="shared" si="4"/>
        <v>0.3019968395</v>
      </c>
      <c r="N181" s="33"/>
    </row>
    <row r="182" ht="14.25" customHeight="1">
      <c r="A182" s="34">
        <v>43957.0</v>
      </c>
      <c r="B182" s="35" t="s">
        <v>16</v>
      </c>
      <c r="C182" s="35">
        <v>63012.0</v>
      </c>
      <c r="D182" s="35">
        <v>5454121.5</v>
      </c>
      <c r="E182" s="35">
        <v>4155234.554</v>
      </c>
      <c r="F182" s="36">
        <v>234787.5564923077</v>
      </c>
      <c r="G182" s="33">
        <f>VLOOKUP(J182,'Лист2'!$C$1:$F$505,2,FALSE)</f>
        <v>36</v>
      </c>
      <c r="H182" s="33">
        <f>VLOOKUP(J182,'Лист2'!$C$1:$F$505,3,FALSE)</f>
        <v>4384</v>
      </c>
      <c r="I182" s="33">
        <f>VLOOKUP(J182,'Лист2'!$C$1:$F$505,4,FALSE)</f>
        <v>4025</v>
      </c>
      <c r="J182" s="33" t="str">
        <f t="shared" si="1"/>
        <v>43957Волгоград</v>
      </c>
      <c r="K182" s="33">
        <f t="shared" si="2"/>
        <v>19</v>
      </c>
      <c r="L182" s="37">
        <f t="shared" si="3"/>
        <v>0.3125905239</v>
      </c>
      <c r="M182" s="37">
        <f t="shared" si="4"/>
        <v>0.2560864798</v>
      </c>
      <c r="N182" s="33"/>
    </row>
    <row r="183" ht="14.25" customHeight="1">
      <c r="A183" s="38">
        <v>43974.0</v>
      </c>
      <c r="B183" s="39" t="s">
        <v>16</v>
      </c>
      <c r="C183" s="39">
        <v>89556.0</v>
      </c>
      <c r="D183" s="39">
        <v>7173117.0</v>
      </c>
      <c r="E183" s="39">
        <v>6068194.523</v>
      </c>
      <c r="F183" s="40">
        <v>139983.69019999998</v>
      </c>
      <c r="G183" s="33">
        <f>VLOOKUP(J183,'Лист2'!$C$1:$F$505,2,FALSE)</f>
        <v>36</v>
      </c>
      <c r="H183" s="33">
        <f>VLOOKUP(J183,'Лист2'!$C$1:$F$505,3,FALSE)</f>
        <v>5651</v>
      </c>
      <c r="I183" s="33">
        <f>VLOOKUP(J183,'Лист2'!$C$1:$F$505,4,FALSE)</f>
        <v>5212</v>
      </c>
      <c r="J183" s="33" t="str">
        <f t="shared" si="1"/>
        <v>43974Волгоград</v>
      </c>
      <c r="K183" s="33">
        <f t="shared" si="2"/>
        <v>21</v>
      </c>
      <c r="L183" s="37">
        <f t="shared" si="3"/>
        <v>0.1820842217</v>
      </c>
      <c r="M183" s="37">
        <f t="shared" si="4"/>
        <v>0.1590157967</v>
      </c>
      <c r="N183" s="33"/>
    </row>
    <row r="184" ht="14.25" customHeight="1">
      <c r="A184" s="34">
        <v>43979.0</v>
      </c>
      <c r="B184" s="35" t="s">
        <v>15</v>
      </c>
      <c r="C184" s="35">
        <v>364638.0</v>
      </c>
      <c r="D184" s="35">
        <v>3.79476885E7</v>
      </c>
      <c r="E184" s="35">
        <v>2.7829971363E7</v>
      </c>
      <c r="F184" s="36">
        <v>628647.3307692307</v>
      </c>
      <c r="G184" s="33">
        <f>VLOOKUP(J184,'Лист2'!$C$1:$F$505,2,FALSE)</f>
        <v>124</v>
      </c>
      <c r="H184" s="33">
        <f>VLOOKUP(J184,'Лист2'!$C$1:$F$505,3,FALSE)</f>
        <v>20868</v>
      </c>
      <c r="I184" s="33">
        <f>VLOOKUP(J184,'Лист2'!$C$1:$F$505,4,FALSE)</f>
        <v>19342</v>
      </c>
      <c r="J184" s="33" t="str">
        <f t="shared" si="1"/>
        <v>43979Санкт-Петербург Север</v>
      </c>
      <c r="K184" s="33">
        <f t="shared" si="2"/>
        <v>22</v>
      </c>
      <c r="L184" s="37">
        <f t="shared" si="3"/>
        <v>0.3635547089</v>
      </c>
      <c r="M184" s="37">
        <f t="shared" si="4"/>
        <v>0.3409658487</v>
      </c>
      <c r="N184" s="33"/>
    </row>
    <row r="185" ht="14.25" customHeight="1">
      <c r="A185" s="38">
        <v>43976.0</v>
      </c>
      <c r="B185" s="39" t="s">
        <v>16</v>
      </c>
      <c r="C185" s="39">
        <v>66316.5</v>
      </c>
      <c r="D185" s="39">
        <v>5704650.0</v>
      </c>
      <c r="E185" s="39">
        <v>4375924.236</v>
      </c>
      <c r="F185" s="40">
        <v>135246.95929230767</v>
      </c>
      <c r="G185" s="33">
        <f>VLOOKUP(J185,'Лист2'!$C$1:$F$505,2,FALSE)</f>
        <v>36</v>
      </c>
      <c r="H185" s="33">
        <f>VLOOKUP(J185,'Лист2'!$C$1:$F$505,3,FALSE)</f>
        <v>4641</v>
      </c>
      <c r="I185" s="33">
        <f>VLOOKUP(J185,'Лист2'!$C$1:$F$505,4,FALSE)</f>
        <v>4274</v>
      </c>
      <c r="J185" s="33" t="str">
        <f t="shared" si="1"/>
        <v>43976Волгоград</v>
      </c>
      <c r="K185" s="33">
        <f t="shared" si="2"/>
        <v>22</v>
      </c>
      <c r="L185" s="37">
        <f t="shared" si="3"/>
        <v>0.3036445999</v>
      </c>
      <c r="M185" s="37">
        <f t="shared" si="4"/>
        <v>0.2727375385</v>
      </c>
      <c r="N185" s="33"/>
    </row>
    <row r="186" ht="14.25" customHeight="1">
      <c r="A186" s="34">
        <v>43951.0</v>
      </c>
      <c r="B186" s="35" t="s">
        <v>16</v>
      </c>
      <c r="C186" s="35">
        <v>78235.5</v>
      </c>
      <c r="D186" s="35">
        <v>6819594.0</v>
      </c>
      <c r="E186" s="35">
        <v>5260171.534999999</v>
      </c>
      <c r="F186" s="36">
        <v>70931.81667692307</v>
      </c>
      <c r="G186" s="33">
        <f>VLOOKUP(J186,'Лист2'!$C$1:$F$505,2,FALSE)</f>
        <v>36</v>
      </c>
      <c r="H186" s="33">
        <f>VLOOKUP(J186,'Лист2'!$C$1:$F$505,3,FALSE)</f>
        <v>5143</v>
      </c>
      <c r="I186" s="33">
        <f>VLOOKUP(J186,'Лист2'!$C$1:$F$505,4,FALSE)</f>
        <v>4715</v>
      </c>
      <c r="J186" s="33" t="str">
        <f t="shared" si="1"/>
        <v>43951Волгоград</v>
      </c>
      <c r="K186" s="33">
        <f t="shared" si="2"/>
        <v>18</v>
      </c>
      <c r="L186" s="37">
        <f t="shared" si="3"/>
        <v>0.2964584814</v>
      </c>
      <c r="M186" s="37">
        <f t="shared" si="4"/>
        <v>0.2829737849</v>
      </c>
      <c r="N186" s="33"/>
    </row>
    <row r="187" ht="14.25" customHeight="1">
      <c r="A187" s="38">
        <v>43961.0</v>
      </c>
      <c r="B187" s="39" t="s">
        <v>16</v>
      </c>
      <c r="C187" s="39">
        <v>88311.0</v>
      </c>
      <c r="D187" s="39">
        <v>7726069.5</v>
      </c>
      <c r="E187" s="39">
        <v>5922893.721</v>
      </c>
      <c r="F187" s="40">
        <v>161614.12454615385</v>
      </c>
      <c r="G187" s="33">
        <f>VLOOKUP(J187,'Лист2'!$C$1:$F$505,2,FALSE)</f>
        <v>36</v>
      </c>
      <c r="H187" s="33">
        <f>VLOOKUP(J187,'Лист2'!$C$1:$F$505,3,FALSE)</f>
        <v>5746</v>
      </c>
      <c r="I187" s="33">
        <f>VLOOKUP(J187,'Лист2'!$C$1:$F$505,4,FALSE)</f>
        <v>5277</v>
      </c>
      <c r="J187" s="33" t="str">
        <f t="shared" si="1"/>
        <v>43961Волгоград</v>
      </c>
      <c r="K187" s="33">
        <f t="shared" si="2"/>
        <v>19</v>
      </c>
      <c r="L187" s="37">
        <f t="shared" si="3"/>
        <v>0.3044416908</v>
      </c>
      <c r="M187" s="37">
        <f t="shared" si="4"/>
        <v>0.2771553453</v>
      </c>
      <c r="N187" s="33"/>
    </row>
    <row r="188" ht="14.25" customHeight="1">
      <c r="A188" s="34">
        <v>43959.0</v>
      </c>
      <c r="B188" s="35" t="s">
        <v>16</v>
      </c>
      <c r="C188" s="35">
        <v>61804.5</v>
      </c>
      <c r="D188" s="35">
        <v>5365708.5</v>
      </c>
      <c r="E188" s="35">
        <v>4091691.3249999997</v>
      </c>
      <c r="F188" s="36">
        <v>232169.67161538458</v>
      </c>
      <c r="G188" s="33">
        <f>VLOOKUP(J188,'Лист2'!$C$1:$F$505,2,FALSE)</f>
        <v>36</v>
      </c>
      <c r="H188" s="33">
        <f>VLOOKUP(J188,'Лист2'!$C$1:$F$505,3,FALSE)</f>
        <v>4199</v>
      </c>
      <c r="I188" s="33">
        <f>VLOOKUP(J188,'Лист2'!$C$1:$F$505,4,FALSE)</f>
        <v>3867</v>
      </c>
      <c r="J188" s="33" t="str">
        <f t="shared" si="1"/>
        <v>43959Волгоград</v>
      </c>
      <c r="K188" s="33">
        <f t="shared" si="2"/>
        <v>19</v>
      </c>
      <c r="L188" s="37">
        <f t="shared" si="3"/>
        <v>0.3113668832</v>
      </c>
      <c r="M188" s="37">
        <f t="shared" si="4"/>
        <v>0.2546251466</v>
      </c>
      <c r="N188" s="33"/>
    </row>
    <row r="189" ht="14.25" customHeight="1">
      <c r="A189" s="38">
        <v>43958.0</v>
      </c>
      <c r="B189" s="39" t="s">
        <v>16</v>
      </c>
      <c r="C189" s="39">
        <v>71067.0</v>
      </c>
      <c r="D189" s="39">
        <v>6175837.5</v>
      </c>
      <c r="E189" s="39">
        <v>4747959.614</v>
      </c>
      <c r="F189" s="40">
        <v>157793.27424615383</v>
      </c>
      <c r="G189" s="33">
        <f>VLOOKUP(J189,'Лист2'!$C$1:$F$505,2,FALSE)</f>
        <v>36</v>
      </c>
      <c r="H189" s="33">
        <f>VLOOKUP(J189,'Лист2'!$C$1:$F$505,3,FALSE)</f>
        <v>4826</v>
      </c>
      <c r="I189" s="33">
        <f>VLOOKUP(J189,'Лист2'!$C$1:$F$505,4,FALSE)</f>
        <v>4426</v>
      </c>
      <c r="J189" s="33" t="str">
        <f t="shared" si="1"/>
        <v>43958Волгоград</v>
      </c>
      <c r="K189" s="33">
        <f t="shared" si="2"/>
        <v>19</v>
      </c>
      <c r="L189" s="37">
        <f t="shared" si="3"/>
        <v>0.300735053</v>
      </c>
      <c r="M189" s="37">
        <f t="shared" si="4"/>
        <v>0.2675011405</v>
      </c>
      <c r="N189" s="33"/>
    </row>
    <row r="190" ht="14.25" customHeight="1">
      <c r="A190" s="34">
        <v>43975.0</v>
      </c>
      <c r="B190" s="35" t="s">
        <v>16</v>
      </c>
      <c r="C190" s="35">
        <v>74649.0</v>
      </c>
      <c r="D190" s="35">
        <v>6098236.5</v>
      </c>
      <c r="E190" s="35">
        <v>5042435.841</v>
      </c>
      <c r="F190" s="36">
        <v>156805.8346153846</v>
      </c>
      <c r="G190" s="33">
        <f>VLOOKUP(J190,'Лист2'!$C$1:$F$505,2,FALSE)</f>
        <v>36</v>
      </c>
      <c r="H190" s="33">
        <f>VLOOKUP(J190,'Лист2'!$C$1:$F$505,3,FALSE)</f>
        <v>4915</v>
      </c>
      <c r="I190" s="33">
        <f>VLOOKUP(J190,'Лист2'!$C$1:$F$505,4,FALSE)</f>
        <v>4562</v>
      </c>
      <c r="J190" s="33" t="str">
        <f t="shared" si="1"/>
        <v>43975Волгоград</v>
      </c>
      <c r="K190" s="33">
        <f t="shared" si="2"/>
        <v>21</v>
      </c>
      <c r="L190" s="37">
        <f t="shared" si="3"/>
        <v>0.2093830625</v>
      </c>
      <c r="M190" s="37">
        <f t="shared" si="4"/>
        <v>0.1782858231</v>
      </c>
      <c r="N190" s="33"/>
    </row>
    <row r="191" ht="14.25" customHeight="1">
      <c r="A191" s="38">
        <v>43967.0</v>
      </c>
      <c r="B191" s="39" t="s">
        <v>17</v>
      </c>
      <c r="C191" s="39">
        <v>44560.5</v>
      </c>
      <c r="D191" s="39">
        <v>4025148.0</v>
      </c>
      <c r="E191" s="39">
        <v>3259483.304</v>
      </c>
      <c r="F191" s="40">
        <v>145385.33866923075</v>
      </c>
      <c r="G191" s="33">
        <f>VLOOKUP(J191,'Лист2'!$C$1:$F$505,2,FALSE)</f>
        <v>21</v>
      </c>
      <c r="H191" s="33">
        <f>VLOOKUP(J191,'Лист2'!$C$1:$F$505,3,FALSE)</f>
        <v>2427</v>
      </c>
      <c r="I191" s="33">
        <f>VLOOKUP(J191,'Лист2'!$C$1:$F$505,4,FALSE)</f>
        <v>2213</v>
      </c>
      <c r="J191" s="33" t="str">
        <f t="shared" si="1"/>
        <v>43967Казань</v>
      </c>
      <c r="K191" s="33">
        <f t="shared" si="2"/>
        <v>20</v>
      </c>
      <c r="L191" s="37">
        <f t="shared" si="3"/>
        <v>0.2349037024</v>
      </c>
      <c r="M191" s="37">
        <f t="shared" si="4"/>
        <v>0.1902999032</v>
      </c>
      <c r="N191" s="33"/>
    </row>
    <row r="192" ht="14.25" customHeight="1">
      <c r="A192" s="34">
        <v>43970.0</v>
      </c>
      <c r="B192" s="35" t="s">
        <v>17</v>
      </c>
      <c r="C192" s="35">
        <v>38250.0</v>
      </c>
      <c r="D192" s="35">
        <v>3552937.5</v>
      </c>
      <c r="E192" s="35">
        <v>2795344.17</v>
      </c>
      <c r="F192" s="36">
        <v>245048.2600769231</v>
      </c>
      <c r="G192" s="33">
        <f>VLOOKUP(J192,'Лист2'!$C$1:$F$505,2,FALSE)</f>
        <v>21</v>
      </c>
      <c r="H192" s="33">
        <f>VLOOKUP(J192,'Лист2'!$C$1:$F$505,3,FALSE)</f>
        <v>2245</v>
      </c>
      <c r="I192" s="33">
        <f>VLOOKUP(J192,'Лист2'!$C$1:$F$505,4,FALSE)</f>
        <v>2053</v>
      </c>
      <c r="J192" s="33" t="str">
        <f t="shared" si="1"/>
        <v>43970Казань</v>
      </c>
      <c r="K192" s="33">
        <f t="shared" si="2"/>
        <v>21</v>
      </c>
      <c r="L192" s="37">
        <f t="shared" si="3"/>
        <v>0.271019697</v>
      </c>
      <c r="M192" s="37">
        <f t="shared" si="4"/>
        <v>0.1833566955</v>
      </c>
      <c r="N192" s="33"/>
    </row>
    <row r="193" ht="14.25" customHeight="1">
      <c r="A193" s="38">
        <v>43968.0</v>
      </c>
      <c r="B193" s="39" t="s">
        <v>17</v>
      </c>
      <c r="C193" s="39">
        <v>34830.0</v>
      </c>
      <c r="D193" s="39">
        <v>3191155.5</v>
      </c>
      <c r="E193" s="39">
        <v>2528990.584</v>
      </c>
      <c r="F193" s="40">
        <v>292821.2230769231</v>
      </c>
      <c r="G193" s="33">
        <f>VLOOKUP(J193,'Лист2'!$C$1:$F$505,2,FALSE)</f>
        <v>21</v>
      </c>
      <c r="H193" s="33">
        <f>VLOOKUP(J193,'Лист2'!$C$1:$F$505,3,FALSE)</f>
        <v>2054</v>
      </c>
      <c r="I193" s="33">
        <f>VLOOKUP(J193,'Лист2'!$C$1:$F$505,4,FALSE)</f>
        <v>1883</v>
      </c>
      <c r="J193" s="33" t="str">
        <f t="shared" si="1"/>
        <v>43968Казань</v>
      </c>
      <c r="K193" s="33">
        <f t="shared" si="2"/>
        <v>20</v>
      </c>
      <c r="L193" s="37">
        <f t="shared" si="3"/>
        <v>0.2618297277</v>
      </c>
      <c r="M193" s="37">
        <f t="shared" si="4"/>
        <v>0.1460439178</v>
      </c>
      <c r="N193" s="33"/>
    </row>
    <row r="194" ht="14.25" customHeight="1">
      <c r="A194" s="34">
        <v>43960.0</v>
      </c>
      <c r="B194" s="35" t="s">
        <v>17</v>
      </c>
      <c r="C194" s="35">
        <v>32239.5</v>
      </c>
      <c r="D194" s="35">
        <v>3084892.5</v>
      </c>
      <c r="E194" s="35">
        <v>2384575.363</v>
      </c>
      <c r="F194" s="36">
        <v>184346.05176923078</v>
      </c>
      <c r="G194" s="33">
        <f>VLOOKUP(J194,'Лист2'!$C$1:$F$505,2,FALSE)</f>
        <v>21</v>
      </c>
      <c r="H194" s="33">
        <f>VLOOKUP(J194,'Лист2'!$C$1:$F$505,3,FALSE)</f>
        <v>1891</v>
      </c>
      <c r="I194" s="33">
        <f>VLOOKUP(J194,'Лист2'!$C$1:$F$505,4,FALSE)</f>
        <v>1709</v>
      </c>
      <c r="J194" s="33" t="str">
        <f t="shared" si="1"/>
        <v>43960Казань</v>
      </c>
      <c r="K194" s="33">
        <f t="shared" si="2"/>
        <v>19</v>
      </c>
      <c r="L194" s="37">
        <f t="shared" si="3"/>
        <v>0.293686309</v>
      </c>
      <c r="M194" s="37">
        <f t="shared" si="4"/>
        <v>0.2163786028</v>
      </c>
      <c r="N194" s="33"/>
    </row>
    <row r="195" ht="14.25" customHeight="1">
      <c r="A195" s="38">
        <v>43955.0</v>
      </c>
      <c r="B195" s="39" t="s">
        <v>17</v>
      </c>
      <c r="C195" s="39">
        <v>30780.0</v>
      </c>
      <c r="D195" s="39">
        <v>2817853.5</v>
      </c>
      <c r="E195" s="39">
        <v>2169377.225</v>
      </c>
      <c r="F195" s="40">
        <v>215836.18461538458</v>
      </c>
      <c r="G195" s="33">
        <f>VLOOKUP(J195,'Лист2'!$C$1:$F$505,2,FALSE)</f>
        <v>20</v>
      </c>
      <c r="H195" s="33">
        <f>VLOOKUP(J195,'Лист2'!$C$1:$F$505,3,FALSE)</f>
        <v>1804</v>
      </c>
      <c r="I195" s="33">
        <f>VLOOKUP(J195,'Лист2'!$C$1:$F$505,4,FALSE)</f>
        <v>1638</v>
      </c>
      <c r="J195" s="33" t="str">
        <f t="shared" si="1"/>
        <v>43955Казань</v>
      </c>
      <c r="K195" s="33">
        <f t="shared" si="2"/>
        <v>19</v>
      </c>
      <c r="L195" s="37">
        <f t="shared" si="3"/>
        <v>0.2989227819</v>
      </c>
      <c r="M195" s="37">
        <f t="shared" si="4"/>
        <v>0.1994305487</v>
      </c>
      <c r="N195" s="33"/>
    </row>
    <row r="196" ht="14.25" customHeight="1">
      <c r="A196" s="34">
        <v>43950.0</v>
      </c>
      <c r="B196" s="35" t="s">
        <v>17</v>
      </c>
      <c r="C196" s="35">
        <v>29142.0</v>
      </c>
      <c r="D196" s="35">
        <v>2627595.0</v>
      </c>
      <c r="E196" s="35">
        <v>2033299.2799999998</v>
      </c>
      <c r="F196" s="36">
        <v>202681.39594615382</v>
      </c>
      <c r="G196" s="33">
        <f>VLOOKUP(J196,'Лист2'!$C$1:$F$505,2,FALSE)</f>
        <v>19</v>
      </c>
      <c r="H196" s="33">
        <f>VLOOKUP(J196,'Лист2'!$C$1:$F$505,3,FALSE)</f>
        <v>1676</v>
      </c>
      <c r="I196" s="33">
        <f>VLOOKUP(J196,'Лист2'!$C$1:$F$505,4,FALSE)</f>
        <v>1516</v>
      </c>
      <c r="J196" s="33" t="str">
        <f t="shared" si="1"/>
        <v>43950Казань</v>
      </c>
      <c r="K196" s="33">
        <f t="shared" si="2"/>
        <v>18</v>
      </c>
      <c r="L196" s="37">
        <f t="shared" si="3"/>
        <v>0.2922814786</v>
      </c>
      <c r="M196" s="37">
        <f t="shared" si="4"/>
        <v>0.1926004341</v>
      </c>
      <c r="N196" s="33"/>
    </row>
    <row r="197" ht="14.25" customHeight="1">
      <c r="A197" s="38">
        <v>43953.0</v>
      </c>
      <c r="B197" s="39" t="s">
        <v>17</v>
      </c>
      <c r="C197" s="39">
        <v>26428.5</v>
      </c>
      <c r="D197" s="39">
        <v>2470465.5</v>
      </c>
      <c r="E197" s="39">
        <v>1911613.144</v>
      </c>
      <c r="F197" s="40">
        <v>187667.93086153845</v>
      </c>
      <c r="G197" s="33">
        <f>VLOOKUP(J197,'Лист2'!$C$1:$F$505,2,FALSE)</f>
        <v>20</v>
      </c>
      <c r="H197" s="33">
        <f>VLOOKUP(J197,'Лист2'!$C$1:$F$505,3,FALSE)</f>
        <v>1613</v>
      </c>
      <c r="I197" s="33">
        <f>VLOOKUP(J197,'Лист2'!$C$1:$F$505,4,FALSE)</f>
        <v>1457</v>
      </c>
      <c r="J197" s="33" t="str">
        <f t="shared" si="1"/>
        <v>43953Казань</v>
      </c>
      <c r="K197" s="33">
        <f t="shared" si="2"/>
        <v>18</v>
      </c>
      <c r="L197" s="37">
        <f t="shared" si="3"/>
        <v>0.2923459476</v>
      </c>
      <c r="M197" s="37">
        <f t="shared" si="4"/>
        <v>0.1941734008</v>
      </c>
      <c r="N197" s="33"/>
    </row>
    <row r="198" ht="14.25" customHeight="1">
      <c r="A198" s="34">
        <v>43977.0</v>
      </c>
      <c r="B198" s="35" t="s">
        <v>17</v>
      </c>
      <c r="C198" s="35">
        <v>40744.5</v>
      </c>
      <c r="D198" s="35">
        <v>3700311.0</v>
      </c>
      <c r="E198" s="35">
        <v>2861069.8419999997</v>
      </c>
      <c r="F198" s="36">
        <v>170303.62015384613</v>
      </c>
      <c r="G198" s="33">
        <f>VLOOKUP(J198,'Лист2'!$C$1:$F$505,2,FALSE)</f>
        <v>21</v>
      </c>
      <c r="H198" s="33">
        <f>VLOOKUP(J198,'Лист2'!$C$1:$F$505,3,FALSE)</f>
        <v>2418</v>
      </c>
      <c r="I198" s="33">
        <f>VLOOKUP(J198,'Лист2'!$C$1:$F$505,4,FALSE)</f>
        <v>2215</v>
      </c>
      <c r="J198" s="33" t="str">
        <f t="shared" si="1"/>
        <v>43977Казань</v>
      </c>
      <c r="K198" s="33">
        <f t="shared" si="2"/>
        <v>22</v>
      </c>
      <c r="L198" s="37">
        <f t="shared" si="3"/>
        <v>0.2933312377</v>
      </c>
      <c r="M198" s="37">
        <f t="shared" si="4"/>
        <v>0.2338067838</v>
      </c>
      <c r="N198" s="33"/>
    </row>
    <row r="199" ht="14.25" customHeight="1">
      <c r="A199" s="38">
        <v>43952.0</v>
      </c>
      <c r="B199" s="39" t="s">
        <v>17</v>
      </c>
      <c r="C199" s="39">
        <v>46620.0</v>
      </c>
      <c r="D199" s="39">
        <v>4293241.5</v>
      </c>
      <c r="E199" s="39">
        <v>3389723.959</v>
      </c>
      <c r="F199" s="40">
        <v>329717.03827692306</v>
      </c>
      <c r="G199" s="33">
        <f>VLOOKUP(J199,'Лист2'!$C$1:$F$505,2,FALSE)</f>
        <v>20</v>
      </c>
      <c r="H199" s="33">
        <f>VLOOKUP(J199,'Лист2'!$C$1:$F$505,3,FALSE)</f>
        <v>2468</v>
      </c>
      <c r="I199" s="33">
        <f>VLOOKUP(J199,'Лист2'!$C$1:$F$505,4,FALSE)</f>
        <v>2221</v>
      </c>
      <c r="J199" s="33" t="str">
        <f t="shared" si="1"/>
        <v>43952Казань</v>
      </c>
      <c r="K199" s="33">
        <f t="shared" si="2"/>
        <v>18</v>
      </c>
      <c r="L199" s="37">
        <f t="shared" si="3"/>
        <v>0.2665460527</v>
      </c>
      <c r="M199" s="37">
        <f t="shared" si="4"/>
        <v>0.169276469</v>
      </c>
      <c r="N199" s="33"/>
    </row>
    <row r="200" ht="14.25" customHeight="1">
      <c r="A200" s="34">
        <v>43963.0</v>
      </c>
      <c r="B200" s="35" t="s">
        <v>17</v>
      </c>
      <c r="C200" s="35">
        <v>32419.5</v>
      </c>
      <c r="D200" s="35">
        <v>3080614.5</v>
      </c>
      <c r="E200" s="35">
        <v>2363955.7909999997</v>
      </c>
      <c r="F200" s="36">
        <v>200042.36143846155</v>
      </c>
      <c r="G200" s="33">
        <f>VLOOKUP(J200,'Лист2'!$C$1:$F$505,2,FALSE)</f>
        <v>21</v>
      </c>
      <c r="H200" s="33">
        <f>VLOOKUP(J200,'Лист2'!$C$1:$F$505,3,FALSE)</f>
        <v>1926</v>
      </c>
      <c r="I200" s="33">
        <f>VLOOKUP(J200,'Лист2'!$C$1:$F$505,4,FALSE)</f>
        <v>1745</v>
      </c>
      <c r="J200" s="33" t="str">
        <f t="shared" si="1"/>
        <v>43963Казань</v>
      </c>
      <c r="K200" s="33">
        <f t="shared" si="2"/>
        <v>20</v>
      </c>
      <c r="L200" s="37">
        <f t="shared" si="3"/>
        <v>0.3031607916</v>
      </c>
      <c r="M200" s="37">
        <f t="shared" si="4"/>
        <v>0.2185389209</v>
      </c>
      <c r="N200" s="33"/>
    </row>
    <row r="201" ht="14.25" customHeight="1">
      <c r="A201" s="38">
        <v>43972.0</v>
      </c>
      <c r="B201" s="39" t="s">
        <v>17</v>
      </c>
      <c r="C201" s="39">
        <v>40819.5</v>
      </c>
      <c r="D201" s="39">
        <v>3810394.5</v>
      </c>
      <c r="E201" s="39">
        <v>3046897.794</v>
      </c>
      <c r="F201" s="40">
        <v>144594.4076923077</v>
      </c>
      <c r="G201" s="33">
        <f>VLOOKUP(J201,'Лист2'!$C$1:$F$505,2,FALSE)</f>
        <v>21</v>
      </c>
      <c r="H201" s="33">
        <f>VLOOKUP(J201,'Лист2'!$C$1:$F$505,3,FALSE)</f>
        <v>2335</v>
      </c>
      <c r="I201" s="33">
        <f>VLOOKUP(J201,'Лист2'!$C$1:$F$505,4,FALSE)</f>
        <v>2126</v>
      </c>
      <c r="J201" s="33" t="str">
        <f t="shared" si="1"/>
        <v>43972Казань</v>
      </c>
      <c r="K201" s="33">
        <f t="shared" si="2"/>
        <v>21</v>
      </c>
      <c r="L201" s="37">
        <f t="shared" si="3"/>
        <v>0.2505816596</v>
      </c>
      <c r="M201" s="37">
        <f t="shared" si="4"/>
        <v>0.2031253886</v>
      </c>
      <c r="N201" s="33"/>
    </row>
    <row r="202" ht="14.25" customHeight="1">
      <c r="A202" s="34">
        <v>43971.0</v>
      </c>
      <c r="B202" s="35" t="s">
        <v>17</v>
      </c>
      <c r="C202" s="35">
        <v>41391.0</v>
      </c>
      <c r="D202" s="35">
        <v>3918987.0</v>
      </c>
      <c r="E202" s="35">
        <v>3141103.957</v>
      </c>
      <c r="F202" s="36">
        <v>205451.17950769232</v>
      </c>
      <c r="G202" s="33">
        <f>VLOOKUP(J202,'Лист2'!$C$1:$F$505,2,FALSE)</f>
        <v>21</v>
      </c>
      <c r="H202" s="33">
        <f>VLOOKUP(J202,'Лист2'!$C$1:$F$505,3,FALSE)</f>
        <v>2410</v>
      </c>
      <c r="I202" s="33">
        <f>VLOOKUP(J202,'Лист2'!$C$1:$F$505,4,FALSE)</f>
        <v>2202</v>
      </c>
      <c r="J202" s="33" t="str">
        <f t="shared" si="1"/>
        <v>43971Казань</v>
      </c>
      <c r="K202" s="33">
        <f t="shared" si="2"/>
        <v>21</v>
      </c>
      <c r="L202" s="37">
        <f t="shared" si="3"/>
        <v>0.247646386</v>
      </c>
      <c r="M202" s="37">
        <f t="shared" si="4"/>
        <v>0.1822390699</v>
      </c>
      <c r="N202" s="33"/>
    </row>
    <row r="203" ht="14.25" customHeight="1">
      <c r="A203" s="38">
        <v>43956.0</v>
      </c>
      <c r="B203" s="39" t="s">
        <v>17</v>
      </c>
      <c r="C203" s="39">
        <v>29482.5</v>
      </c>
      <c r="D203" s="39">
        <v>2648688.0</v>
      </c>
      <c r="E203" s="39">
        <v>2021918.12</v>
      </c>
      <c r="F203" s="40">
        <v>219587.1531846154</v>
      </c>
      <c r="G203" s="33">
        <f>VLOOKUP(J203,'Лист2'!$C$1:$F$505,2,FALSE)</f>
        <v>20</v>
      </c>
      <c r="H203" s="33">
        <f>VLOOKUP(J203,'Лист2'!$C$1:$F$505,3,FALSE)</f>
        <v>1757</v>
      </c>
      <c r="I203" s="33">
        <f>VLOOKUP(J203,'Лист2'!$C$1:$F$505,4,FALSE)</f>
        <v>1596</v>
      </c>
      <c r="J203" s="33" t="str">
        <f t="shared" si="1"/>
        <v>43956Казань</v>
      </c>
      <c r="K203" s="33">
        <f t="shared" si="2"/>
        <v>19</v>
      </c>
      <c r="L203" s="37">
        <f t="shared" si="3"/>
        <v>0.3099877655</v>
      </c>
      <c r="M203" s="37">
        <f t="shared" si="4"/>
        <v>0.2013843799</v>
      </c>
      <c r="N203" s="33"/>
    </row>
    <row r="204" ht="14.25" customHeight="1">
      <c r="A204" s="34">
        <v>43949.0</v>
      </c>
      <c r="B204" s="35" t="s">
        <v>17</v>
      </c>
      <c r="C204" s="35">
        <v>32181.0</v>
      </c>
      <c r="D204" s="35">
        <v>2863600.5</v>
      </c>
      <c r="E204" s="35">
        <v>2246478.617</v>
      </c>
      <c r="F204" s="36">
        <v>140503.93076923076</v>
      </c>
      <c r="G204" s="33">
        <f>VLOOKUP(J204,'Лист2'!$C$1:$F$505,2,FALSE)</f>
        <v>19</v>
      </c>
      <c r="H204" s="33">
        <f>VLOOKUP(J204,'Лист2'!$C$1:$F$505,3,FALSE)</f>
        <v>1846</v>
      </c>
      <c r="I204" s="33">
        <f>VLOOKUP(J204,'Лист2'!$C$1:$F$505,4,FALSE)</f>
        <v>1681</v>
      </c>
      <c r="J204" s="33" t="str">
        <f t="shared" si="1"/>
        <v>43949Казань</v>
      </c>
      <c r="K204" s="33">
        <f t="shared" si="2"/>
        <v>18</v>
      </c>
      <c r="L204" s="37">
        <f t="shared" si="3"/>
        <v>0.2747063241</v>
      </c>
      <c r="M204" s="37">
        <f t="shared" si="4"/>
        <v>0.2121622474</v>
      </c>
      <c r="N204" s="33"/>
    </row>
    <row r="205" ht="14.25" customHeight="1">
      <c r="A205" s="38">
        <v>43964.0</v>
      </c>
      <c r="B205" s="39" t="s">
        <v>17</v>
      </c>
      <c r="C205" s="39">
        <v>35535.0</v>
      </c>
      <c r="D205" s="39">
        <v>3288069.0</v>
      </c>
      <c r="E205" s="39">
        <v>2580984.03</v>
      </c>
      <c r="F205" s="40">
        <v>208081.82515384615</v>
      </c>
      <c r="G205" s="33">
        <f>VLOOKUP(J205,'Лист2'!$C$1:$F$505,2,FALSE)</f>
        <v>21</v>
      </c>
      <c r="H205" s="33">
        <f>VLOOKUP(J205,'Лист2'!$C$1:$F$505,3,FALSE)</f>
        <v>2061</v>
      </c>
      <c r="I205" s="33">
        <f>VLOOKUP(J205,'Лист2'!$C$1:$F$505,4,FALSE)</f>
        <v>1876</v>
      </c>
      <c r="J205" s="33" t="str">
        <f t="shared" si="1"/>
        <v>43964Казань</v>
      </c>
      <c r="K205" s="33">
        <f t="shared" si="2"/>
        <v>20</v>
      </c>
      <c r="L205" s="37">
        <f t="shared" si="3"/>
        <v>0.2739594518</v>
      </c>
      <c r="M205" s="37">
        <f t="shared" si="4"/>
        <v>0.1933383311</v>
      </c>
      <c r="N205" s="33"/>
    </row>
    <row r="206" ht="14.25" customHeight="1">
      <c r="A206" s="34">
        <v>43982.0</v>
      </c>
      <c r="B206" s="35" t="s">
        <v>16</v>
      </c>
      <c r="C206" s="35">
        <v>76234.5</v>
      </c>
      <c r="D206" s="35">
        <v>6500848.5</v>
      </c>
      <c r="E206" s="35">
        <v>5172874.443999999</v>
      </c>
      <c r="F206" s="36">
        <v>60556.25153846153</v>
      </c>
      <c r="G206" s="33">
        <f>VLOOKUP(J206,'Лист2'!$C$1:$F$505,2,FALSE)</f>
        <v>37</v>
      </c>
      <c r="H206" s="33">
        <f>VLOOKUP(J206,'Лист2'!$C$1:$F$505,3,FALSE)</f>
        <v>5215</v>
      </c>
      <c r="I206" s="33">
        <f>VLOOKUP(J206,'Лист2'!$C$1:$F$505,4,FALSE)</f>
        <v>4848</v>
      </c>
      <c r="J206" s="33" t="str">
        <f t="shared" si="1"/>
        <v>43982Волгоград</v>
      </c>
      <c r="K206" s="33">
        <f t="shared" si="2"/>
        <v>22</v>
      </c>
      <c r="L206" s="37">
        <f t="shared" si="3"/>
        <v>0.2567187877</v>
      </c>
      <c r="M206" s="37">
        <f t="shared" si="4"/>
        <v>0.2450122883</v>
      </c>
      <c r="N206" s="33"/>
    </row>
    <row r="207" ht="14.25" customHeight="1">
      <c r="A207" s="38">
        <v>43954.0</v>
      </c>
      <c r="B207" s="39" t="s">
        <v>17</v>
      </c>
      <c r="C207" s="39">
        <v>29935.5</v>
      </c>
      <c r="D207" s="39">
        <v>2720002.5</v>
      </c>
      <c r="E207" s="39">
        <v>2102974.001</v>
      </c>
      <c r="F207" s="40">
        <v>175338.6411076923</v>
      </c>
      <c r="G207" s="33">
        <f>VLOOKUP(J207,'Лист2'!$C$1:$F$505,2,FALSE)</f>
        <v>20</v>
      </c>
      <c r="H207" s="33">
        <f>VLOOKUP(J207,'Лист2'!$C$1:$F$505,3,FALSE)</f>
        <v>1716</v>
      </c>
      <c r="I207" s="33">
        <f>VLOOKUP(J207,'Лист2'!$C$1:$F$505,4,FALSE)</f>
        <v>1561</v>
      </c>
      <c r="J207" s="33" t="str">
        <f t="shared" si="1"/>
        <v>43954Казань</v>
      </c>
      <c r="K207" s="33">
        <f t="shared" si="2"/>
        <v>18</v>
      </c>
      <c r="L207" s="37">
        <f t="shared" si="3"/>
        <v>0.2934075736</v>
      </c>
      <c r="M207" s="37">
        <f t="shared" si="4"/>
        <v>0.2100310597</v>
      </c>
      <c r="N207" s="33"/>
    </row>
    <row r="208" ht="14.25" customHeight="1">
      <c r="A208" s="34">
        <v>43981.0</v>
      </c>
      <c r="B208" s="35" t="s">
        <v>16</v>
      </c>
      <c r="C208" s="35">
        <v>106926.0</v>
      </c>
      <c r="D208" s="35">
        <v>9098386.5</v>
      </c>
      <c r="E208" s="35">
        <v>7354572.011</v>
      </c>
      <c r="F208" s="36">
        <v>193869.5929230769</v>
      </c>
      <c r="G208" s="33">
        <f>VLOOKUP(J208,'Лист2'!$C$1:$F$505,2,FALSE)</f>
        <v>37</v>
      </c>
      <c r="H208" s="33">
        <f>VLOOKUP(J208,'Лист2'!$C$1:$F$505,3,FALSE)</f>
        <v>6645</v>
      </c>
      <c r="I208" s="33">
        <f>VLOOKUP(J208,'Лист2'!$C$1:$F$505,4,FALSE)</f>
        <v>6122</v>
      </c>
      <c r="J208" s="33" t="str">
        <f t="shared" si="1"/>
        <v>43981Волгоград</v>
      </c>
      <c r="K208" s="33">
        <f t="shared" si="2"/>
        <v>22</v>
      </c>
      <c r="L208" s="37">
        <f t="shared" si="3"/>
        <v>0.2371061819</v>
      </c>
      <c r="M208" s="37">
        <f t="shared" si="4"/>
        <v>0.2107457638</v>
      </c>
      <c r="N208" s="33"/>
    </row>
    <row r="209" ht="14.25" customHeight="1">
      <c r="A209" s="38">
        <v>43957.0</v>
      </c>
      <c r="B209" s="39" t="s">
        <v>17</v>
      </c>
      <c r="C209" s="39">
        <v>30342.0</v>
      </c>
      <c r="D209" s="39">
        <v>2738127.0</v>
      </c>
      <c r="E209" s="39">
        <v>2094375.01</v>
      </c>
      <c r="F209" s="40">
        <v>174068.47879999998</v>
      </c>
      <c r="G209" s="33">
        <f>VLOOKUP(J209,'Лист2'!$C$1:$F$505,2,FALSE)</f>
        <v>20</v>
      </c>
      <c r="H209" s="33">
        <f>VLOOKUP(J209,'Лист2'!$C$1:$F$505,3,FALSE)</f>
        <v>1747</v>
      </c>
      <c r="I209" s="33">
        <f>VLOOKUP(J209,'Лист2'!$C$1:$F$505,4,FALSE)</f>
        <v>1570</v>
      </c>
      <c r="J209" s="33" t="str">
        <f t="shared" si="1"/>
        <v>43957Казань</v>
      </c>
      <c r="K209" s="33">
        <f t="shared" si="2"/>
        <v>19</v>
      </c>
      <c r="L209" s="37">
        <f t="shared" si="3"/>
        <v>0.3073718827</v>
      </c>
      <c r="M209" s="37">
        <f t="shared" si="4"/>
        <v>0.2242595089</v>
      </c>
      <c r="N209" s="33"/>
    </row>
    <row r="210" ht="14.25" customHeight="1">
      <c r="A210" s="34">
        <v>43974.0</v>
      </c>
      <c r="B210" s="35" t="s">
        <v>17</v>
      </c>
      <c r="C210" s="35">
        <v>42999.0</v>
      </c>
      <c r="D210" s="35">
        <v>3883215.0</v>
      </c>
      <c r="E210" s="35">
        <v>3151914.3419999997</v>
      </c>
      <c r="F210" s="36">
        <v>162279.9956153846</v>
      </c>
      <c r="G210" s="33">
        <f>VLOOKUP(J210,'Лист2'!$C$1:$F$505,2,FALSE)</f>
        <v>21</v>
      </c>
      <c r="H210" s="33">
        <f>VLOOKUP(J210,'Лист2'!$C$1:$F$505,3,FALSE)</f>
        <v>2460</v>
      </c>
      <c r="I210" s="33">
        <f>VLOOKUP(J210,'Лист2'!$C$1:$F$505,4,FALSE)</f>
        <v>2226</v>
      </c>
      <c r="J210" s="33" t="str">
        <f t="shared" si="1"/>
        <v>43974Казань</v>
      </c>
      <c r="K210" s="33">
        <f t="shared" si="2"/>
        <v>21</v>
      </c>
      <c r="L210" s="37">
        <f t="shared" si="3"/>
        <v>0.2320179353</v>
      </c>
      <c r="M210" s="37">
        <f t="shared" si="4"/>
        <v>0.180531766</v>
      </c>
      <c r="N210" s="33"/>
    </row>
    <row r="211" ht="14.25" customHeight="1">
      <c r="A211" s="38">
        <v>43979.0</v>
      </c>
      <c r="B211" s="39" t="s">
        <v>16</v>
      </c>
      <c r="C211" s="39">
        <v>69945.0</v>
      </c>
      <c r="D211" s="39">
        <v>6101931.0</v>
      </c>
      <c r="E211" s="39">
        <v>4743581.977999999</v>
      </c>
      <c r="F211" s="40">
        <v>226018.5524384615</v>
      </c>
      <c r="G211" s="33">
        <f>VLOOKUP(J211,'Лист2'!$C$1:$F$505,2,FALSE)</f>
        <v>37</v>
      </c>
      <c r="H211" s="33">
        <f>VLOOKUP(J211,'Лист2'!$C$1:$F$505,3,FALSE)</f>
        <v>4840</v>
      </c>
      <c r="I211" s="33">
        <f>VLOOKUP(J211,'Лист2'!$C$1:$F$505,4,FALSE)</f>
        <v>4475</v>
      </c>
      <c r="J211" s="33" t="str">
        <f t="shared" si="1"/>
        <v>43979Волгоград</v>
      </c>
      <c r="K211" s="33">
        <f t="shared" si="2"/>
        <v>22</v>
      </c>
      <c r="L211" s="37">
        <f t="shared" si="3"/>
        <v>0.2863551275</v>
      </c>
      <c r="M211" s="37">
        <f t="shared" si="4"/>
        <v>0.2387078952</v>
      </c>
      <c r="N211" s="33"/>
    </row>
    <row r="212" ht="14.25" customHeight="1">
      <c r="A212" s="34">
        <v>43976.0</v>
      </c>
      <c r="B212" s="35" t="s">
        <v>17</v>
      </c>
      <c r="C212" s="35">
        <v>38740.5</v>
      </c>
      <c r="D212" s="35">
        <v>3561655.5</v>
      </c>
      <c r="E212" s="35">
        <v>2769041.2770000002</v>
      </c>
      <c r="F212" s="36">
        <v>180495.52483076922</v>
      </c>
      <c r="G212" s="33">
        <f>VLOOKUP(J212,'Лист2'!$C$1:$F$505,2,FALSE)</f>
        <v>21</v>
      </c>
      <c r="H212" s="33">
        <f>VLOOKUP(J212,'Лист2'!$C$1:$F$505,3,FALSE)</f>
        <v>2330</v>
      </c>
      <c r="I212" s="33">
        <f>VLOOKUP(J212,'Лист2'!$C$1:$F$505,4,FALSE)</f>
        <v>2142</v>
      </c>
      <c r="J212" s="33" t="str">
        <f t="shared" si="1"/>
        <v>43976Казань</v>
      </c>
      <c r="K212" s="33">
        <f t="shared" si="2"/>
        <v>22</v>
      </c>
      <c r="L212" s="37">
        <f t="shared" si="3"/>
        <v>0.2862413896</v>
      </c>
      <c r="M212" s="37">
        <f t="shared" si="4"/>
        <v>0.2210579897</v>
      </c>
      <c r="N212" s="33"/>
    </row>
    <row r="213" ht="14.25" customHeight="1">
      <c r="A213" s="38">
        <v>43951.0</v>
      </c>
      <c r="B213" s="39" t="s">
        <v>17</v>
      </c>
      <c r="C213" s="39">
        <v>31231.5</v>
      </c>
      <c r="D213" s="39">
        <v>2853310.5</v>
      </c>
      <c r="E213" s="39">
        <v>2211817.6569999997</v>
      </c>
      <c r="F213" s="40">
        <v>63441.68461538461</v>
      </c>
      <c r="G213" s="33">
        <f>VLOOKUP(J213,'Лист2'!$C$1:$F$505,2,FALSE)</f>
        <v>20</v>
      </c>
      <c r="H213" s="33">
        <f>VLOOKUP(J213,'Лист2'!$C$1:$F$505,3,FALSE)</f>
        <v>1756</v>
      </c>
      <c r="I213" s="33">
        <f>VLOOKUP(J213,'Лист2'!$C$1:$F$505,4,FALSE)</f>
        <v>1586</v>
      </c>
      <c r="J213" s="33" t="str">
        <f t="shared" si="1"/>
        <v>43951Казань</v>
      </c>
      <c r="K213" s="33">
        <f t="shared" si="2"/>
        <v>18</v>
      </c>
      <c r="L213" s="37">
        <f t="shared" si="3"/>
        <v>0.2900297142</v>
      </c>
      <c r="M213" s="37">
        <f t="shared" si="4"/>
        <v>0.2613466605</v>
      </c>
      <c r="N213" s="33"/>
    </row>
    <row r="214" ht="14.25" customHeight="1">
      <c r="A214" s="34">
        <v>43961.0</v>
      </c>
      <c r="B214" s="35" t="s">
        <v>17</v>
      </c>
      <c r="C214" s="35">
        <v>37489.5</v>
      </c>
      <c r="D214" s="35">
        <v>3549097.5</v>
      </c>
      <c r="E214" s="35">
        <v>2745646.948</v>
      </c>
      <c r="F214" s="36">
        <v>258287.05384615384</v>
      </c>
      <c r="G214" s="33">
        <f>VLOOKUP(J214,'Лист2'!$C$1:$F$505,2,FALSE)</f>
        <v>21</v>
      </c>
      <c r="H214" s="33">
        <f>VLOOKUP(J214,'Лист2'!$C$1:$F$505,3,FALSE)</f>
        <v>2120</v>
      </c>
      <c r="I214" s="33">
        <f>VLOOKUP(J214,'Лист2'!$C$1:$F$505,4,FALSE)</f>
        <v>1921</v>
      </c>
      <c r="J214" s="33" t="str">
        <f t="shared" si="1"/>
        <v>43961Казань</v>
      </c>
      <c r="K214" s="33">
        <f t="shared" si="2"/>
        <v>19</v>
      </c>
      <c r="L214" s="37">
        <f t="shared" si="3"/>
        <v>0.2926270446</v>
      </c>
      <c r="M214" s="37">
        <f t="shared" si="4"/>
        <v>0.1985555712</v>
      </c>
      <c r="N214" s="33"/>
    </row>
    <row r="215" ht="14.25" customHeight="1">
      <c r="A215" s="38">
        <v>43959.0</v>
      </c>
      <c r="B215" s="39" t="s">
        <v>17</v>
      </c>
      <c r="C215" s="39">
        <v>34399.5</v>
      </c>
      <c r="D215" s="39">
        <v>3201358.5</v>
      </c>
      <c r="E215" s="39">
        <v>2481896.334</v>
      </c>
      <c r="F215" s="40">
        <v>156377.12456923077</v>
      </c>
      <c r="G215" s="33">
        <f>VLOOKUP(J215,'Лист2'!$C$1:$F$505,2,FALSE)</f>
        <v>21</v>
      </c>
      <c r="H215" s="33">
        <f>VLOOKUP(J215,'Лист2'!$C$1:$F$505,3,FALSE)</f>
        <v>1957</v>
      </c>
      <c r="I215" s="33">
        <f>VLOOKUP(J215,'Лист2'!$C$1:$F$505,4,FALSE)</f>
        <v>1755</v>
      </c>
      <c r="J215" s="33" t="str">
        <f t="shared" si="1"/>
        <v>43959Казань</v>
      </c>
      <c r="K215" s="33">
        <f t="shared" si="2"/>
        <v>19</v>
      </c>
      <c r="L215" s="37">
        <f t="shared" si="3"/>
        <v>0.289884052</v>
      </c>
      <c r="M215" s="37">
        <f t="shared" si="4"/>
        <v>0.2268769383</v>
      </c>
      <c r="N215" s="33"/>
    </row>
    <row r="216" ht="14.25" customHeight="1">
      <c r="A216" s="34">
        <v>43958.0</v>
      </c>
      <c r="B216" s="35" t="s">
        <v>17</v>
      </c>
      <c r="C216" s="35">
        <v>32851.5</v>
      </c>
      <c r="D216" s="35">
        <v>2934504.0</v>
      </c>
      <c r="E216" s="35">
        <v>2253872.138</v>
      </c>
      <c r="F216" s="36">
        <v>160756.50769230767</v>
      </c>
      <c r="G216" s="33">
        <f>VLOOKUP(J216,'Лист2'!$C$1:$F$505,2,FALSE)</f>
        <v>21</v>
      </c>
      <c r="H216" s="33">
        <f>VLOOKUP(J216,'Лист2'!$C$1:$F$505,3,FALSE)</f>
        <v>1879</v>
      </c>
      <c r="I216" s="33">
        <f>VLOOKUP(J216,'Лист2'!$C$1:$F$505,4,FALSE)</f>
        <v>1695</v>
      </c>
      <c r="J216" s="33" t="str">
        <f t="shared" si="1"/>
        <v>43958Казань</v>
      </c>
      <c r="K216" s="33">
        <f t="shared" si="2"/>
        <v>19</v>
      </c>
      <c r="L216" s="37">
        <f t="shared" si="3"/>
        <v>0.3019833515</v>
      </c>
      <c r="M216" s="37">
        <f t="shared" si="4"/>
        <v>0.2306587608</v>
      </c>
      <c r="N216" s="33"/>
    </row>
    <row r="217" ht="14.25" customHeight="1">
      <c r="A217" s="38">
        <v>43975.0</v>
      </c>
      <c r="B217" s="39" t="s">
        <v>17</v>
      </c>
      <c r="C217" s="39">
        <v>38194.5</v>
      </c>
      <c r="D217" s="39">
        <v>3449302.5</v>
      </c>
      <c r="E217" s="39">
        <v>2798056.2479999997</v>
      </c>
      <c r="F217" s="40">
        <v>174707.83838461537</v>
      </c>
      <c r="G217" s="33">
        <f>VLOOKUP(J217,'Лист2'!$C$1:$F$505,2,FALSE)</f>
        <v>21</v>
      </c>
      <c r="H217" s="33">
        <f>VLOOKUP(J217,'Лист2'!$C$1:$F$505,3,FALSE)</f>
        <v>2254</v>
      </c>
      <c r="I217" s="33">
        <f>VLOOKUP(J217,'Лист2'!$C$1:$F$505,4,FALSE)</f>
        <v>2061</v>
      </c>
      <c r="J217" s="33" t="str">
        <f t="shared" si="1"/>
        <v>43975Казань</v>
      </c>
      <c r="K217" s="33">
        <f t="shared" si="2"/>
        <v>21</v>
      </c>
      <c r="L217" s="37">
        <f t="shared" si="3"/>
        <v>0.2327495212</v>
      </c>
      <c r="M217" s="37">
        <f t="shared" si="4"/>
        <v>0.1703105197</v>
      </c>
      <c r="N217" s="33"/>
    </row>
    <row r="218" ht="14.25" customHeight="1">
      <c r="A218" s="34">
        <v>43982.0</v>
      </c>
      <c r="B218" s="35" t="s">
        <v>17</v>
      </c>
      <c r="C218" s="35">
        <v>42423.0</v>
      </c>
      <c r="D218" s="35">
        <v>3994153.5</v>
      </c>
      <c r="E218" s="35">
        <v>3105853.9129999997</v>
      </c>
      <c r="F218" s="36">
        <v>53605.71215384615</v>
      </c>
      <c r="G218" s="33">
        <f>VLOOKUP(J218,'Лист2'!$C$1:$F$505,2,FALSE)</f>
        <v>23</v>
      </c>
      <c r="H218" s="33">
        <f>VLOOKUP(J218,'Лист2'!$C$1:$F$505,3,FALSE)</f>
        <v>2522</v>
      </c>
      <c r="I218" s="33">
        <f>VLOOKUP(J218,'Лист2'!$C$1:$F$505,4,FALSE)</f>
        <v>2295</v>
      </c>
      <c r="J218" s="33" t="str">
        <f t="shared" si="1"/>
        <v>43982Казань</v>
      </c>
      <c r="K218" s="33">
        <f t="shared" si="2"/>
        <v>22</v>
      </c>
      <c r="L218" s="37">
        <f t="shared" si="3"/>
        <v>0.2860081678</v>
      </c>
      <c r="M218" s="37">
        <f t="shared" si="4"/>
        <v>0.2687485948</v>
      </c>
      <c r="N218" s="33"/>
    </row>
    <row r="219" ht="14.25" customHeight="1">
      <c r="A219" s="38">
        <v>43981.0</v>
      </c>
      <c r="B219" s="39" t="s">
        <v>17</v>
      </c>
      <c r="C219" s="39">
        <v>48286.5</v>
      </c>
      <c r="D219" s="39">
        <v>4456441.5</v>
      </c>
      <c r="E219" s="39">
        <v>3473157.545</v>
      </c>
      <c r="F219" s="40">
        <v>205639.55141538463</v>
      </c>
      <c r="G219" s="33">
        <f>VLOOKUP(J219,'Лист2'!$C$1:$F$505,2,FALSE)</f>
        <v>22</v>
      </c>
      <c r="H219" s="33">
        <f>VLOOKUP(J219,'Лист2'!$C$1:$F$505,3,FALSE)</f>
        <v>2793</v>
      </c>
      <c r="I219" s="33">
        <f>VLOOKUP(J219,'Лист2'!$C$1:$F$505,4,FALSE)</f>
        <v>2539</v>
      </c>
      <c r="J219" s="33" t="str">
        <f t="shared" si="1"/>
        <v>43981Казань</v>
      </c>
      <c r="K219" s="33">
        <f t="shared" si="2"/>
        <v>22</v>
      </c>
      <c r="L219" s="37">
        <f t="shared" si="3"/>
        <v>0.283109517</v>
      </c>
      <c r="M219" s="37">
        <f t="shared" si="4"/>
        <v>0.2239012753</v>
      </c>
      <c r="N219" s="33"/>
    </row>
    <row r="220" ht="14.25" customHeight="1">
      <c r="A220" s="34">
        <v>43979.0</v>
      </c>
      <c r="B220" s="35" t="s">
        <v>17</v>
      </c>
      <c r="C220" s="35">
        <v>41442.0</v>
      </c>
      <c r="D220" s="35">
        <v>3893680.5</v>
      </c>
      <c r="E220" s="35">
        <v>3004872.349</v>
      </c>
      <c r="F220" s="36">
        <v>190911.88401538462</v>
      </c>
      <c r="G220" s="33">
        <f>VLOOKUP(J220,'Лист2'!$C$1:$F$505,2,FALSE)</f>
        <v>22</v>
      </c>
      <c r="H220" s="33">
        <f>VLOOKUP(J220,'Лист2'!$C$1:$F$505,3,FALSE)</f>
        <v>2454</v>
      </c>
      <c r="I220" s="33">
        <f>VLOOKUP(J220,'Лист2'!$C$1:$F$505,4,FALSE)</f>
        <v>2239</v>
      </c>
      <c r="J220" s="33" t="str">
        <f t="shared" si="1"/>
        <v>43979Казань</v>
      </c>
      <c r="K220" s="33">
        <f t="shared" si="2"/>
        <v>22</v>
      </c>
      <c r="L220" s="37">
        <f t="shared" si="3"/>
        <v>0.2957889879</v>
      </c>
      <c r="M220" s="37">
        <f t="shared" si="4"/>
        <v>0.2322548801</v>
      </c>
      <c r="N220" s="33"/>
    </row>
    <row r="221" ht="14.25" customHeight="1">
      <c r="A221" s="38">
        <v>43967.0</v>
      </c>
      <c r="B221" s="39" t="s">
        <v>18</v>
      </c>
      <c r="C221" s="39">
        <v>18600.0</v>
      </c>
      <c r="D221" s="39">
        <v>1601425.5</v>
      </c>
      <c r="E221" s="39">
        <v>1268422.666</v>
      </c>
      <c r="F221" s="40">
        <v>189642.93076923076</v>
      </c>
      <c r="G221" s="33">
        <f>VLOOKUP(J221,'Лист2'!$C$1:$F$505,2,FALSE)</f>
        <v>15</v>
      </c>
      <c r="H221" s="33">
        <f>VLOOKUP(J221,'Лист2'!$C$1:$F$505,3,FALSE)</f>
        <v>1111</v>
      </c>
      <c r="I221" s="33">
        <f>VLOOKUP(J221,'Лист2'!$C$1:$F$505,4,FALSE)</f>
        <v>992</v>
      </c>
      <c r="J221" s="33" t="str">
        <f t="shared" si="1"/>
        <v>43967Пермь</v>
      </c>
      <c r="K221" s="33">
        <f t="shared" si="2"/>
        <v>20</v>
      </c>
      <c r="L221" s="37">
        <f t="shared" si="3"/>
        <v>0.2625330207</v>
      </c>
      <c r="M221" s="37">
        <f t="shared" si="4"/>
        <v>0.1130221866</v>
      </c>
      <c r="N221" s="33"/>
    </row>
    <row r="222" ht="14.25" customHeight="1">
      <c r="A222" s="34">
        <v>43970.0</v>
      </c>
      <c r="B222" s="35" t="s">
        <v>18</v>
      </c>
      <c r="C222" s="35">
        <v>16638.0</v>
      </c>
      <c r="D222" s="35">
        <v>1364847.0</v>
      </c>
      <c r="E222" s="35">
        <v>1137103.412</v>
      </c>
      <c r="F222" s="36">
        <v>258642.5153846154</v>
      </c>
      <c r="G222" s="33">
        <f>VLOOKUP(J222,'Лист2'!$C$1:$F$505,2,FALSE)</f>
        <v>16</v>
      </c>
      <c r="H222" s="33">
        <f>VLOOKUP(J222,'Лист2'!$C$1:$F$505,3,FALSE)</f>
        <v>1012</v>
      </c>
      <c r="I222" s="33">
        <f>VLOOKUP(J222,'Лист2'!$C$1:$F$505,4,FALSE)</f>
        <v>900</v>
      </c>
      <c r="J222" s="33" t="str">
        <f t="shared" si="1"/>
        <v>43970Пермь</v>
      </c>
      <c r="K222" s="33">
        <f t="shared" si="2"/>
        <v>21</v>
      </c>
      <c r="L222" s="37">
        <f t="shared" si="3"/>
        <v>0.2002839721</v>
      </c>
      <c r="M222" s="37">
        <f t="shared" si="4"/>
        <v>-0.02717336617</v>
      </c>
      <c r="N222" s="33"/>
    </row>
    <row r="223" ht="14.25" customHeight="1">
      <c r="A223" s="38">
        <v>43968.0</v>
      </c>
      <c r="B223" s="39" t="s">
        <v>18</v>
      </c>
      <c r="C223" s="39">
        <v>15609.0</v>
      </c>
      <c r="D223" s="39">
        <v>1377577.5</v>
      </c>
      <c r="E223" s="39">
        <v>1086345.0159999998</v>
      </c>
      <c r="F223" s="40">
        <v>224718.4076923077</v>
      </c>
      <c r="G223" s="33">
        <f>VLOOKUP(J223,'Лист2'!$C$1:$F$505,2,FALSE)</f>
        <v>15</v>
      </c>
      <c r="H223" s="33">
        <f>VLOOKUP(J223,'Лист2'!$C$1:$F$505,3,FALSE)</f>
        <v>971</v>
      </c>
      <c r="I223" s="33">
        <f>VLOOKUP(J223,'Лист2'!$C$1:$F$505,4,FALSE)</f>
        <v>856</v>
      </c>
      <c r="J223" s="33" t="str">
        <f t="shared" si="1"/>
        <v>43968Пермь</v>
      </c>
      <c r="K223" s="33">
        <f t="shared" si="2"/>
        <v>20</v>
      </c>
      <c r="L223" s="37">
        <f t="shared" si="3"/>
        <v>0.2680847058</v>
      </c>
      <c r="M223" s="37">
        <f t="shared" si="4"/>
        <v>0.06122739583</v>
      </c>
      <c r="N223" s="33"/>
    </row>
    <row r="224" ht="14.25" customHeight="1">
      <c r="A224" s="34">
        <v>43960.0</v>
      </c>
      <c r="B224" s="35" t="s">
        <v>18</v>
      </c>
      <c r="C224" s="35">
        <v>13948.5</v>
      </c>
      <c r="D224" s="35">
        <v>1222932.0</v>
      </c>
      <c r="E224" s="35">
        <v>974409.1449999999</v>
      </c>
      <c r="F224" s="36">
        <v>299208.26923076925</v>
      </c>
      <c r="G224" s="33">
        <f>VLOOKUP(J224,'Лист2'!$C$1:$F$505,2,FALSE)</f>
        <v>15</v>
      </c>
      <c r="H224" s="33">
        <f>VLOOKUP(J224,'Лист2'!$C$1:$F$505,3,FALSE)</f>
        <v>849</v>
      </c>
      <c r="I224" s="33">
        <f>VLOOKUP(J224,'Лист2'!$C$1:$F$505,4,FALSE)</f>
        <v>740</v>
      </c>
      <c r="J224" s="33" t="str">
        <f t="shared" si="1"/>
        <v>43960Пермь</v>
      </c>
      <c r="K224" s="33">
        <f t="shared" si="2"/>
        <v>19</v>
      </c>
      <c r="L224" s="37">
        <f t="shared" si="3"/>
        <v>0.2550497974</v>
      </c>
      <c r="M224" s="37">
        <f t="shared" si="4"/>
        <v>-0.05201656254</v>
      </c>
      <c r="N224" s="33"/>
    </row>
    <row r="225" ht="14.25" customHeight="1">
      <c r="A225" s="38">
        <v>43955.0</v>
      </c>
      <c r="B225" s="39" t="s">
        <v>18</v>
      </c>
      <c r="C225" s="39">
        <v>12301.5</v>
      </c>
      <c r="D225" s="39">
        <v>1085211.0</v>
      </c>
      <c r="E225" s="39">
        <v>874153.345</v>
      </c>
      <c r="F225" s="40">
        <v>243709.4826923077</v>
      </c>
      <c r="G225" s="33">
        <f>VLOOKUP(J225,'Лист2'!$C$1:$F$505,2,FALSE)</f>
        <v>15</v>
      </c>
      <c r="H225" s="33">
        <f>VLOOKUP(J225,'Лист2'!$C$1:$F$505,3,FALSE)</f>
        <v>750</v>
      </c>
      <c r="I225" s="33">
        <f>VLOOKUP(J225,'Лист2'!$C$1:$F$505,4,FALSE)</f>
        <v>647</v>
      </c>
      <c r="J225" s="33" t="str">
        <f t="shared" si="1"/>
        <v>43955Пермь</v>
      </c>
      <c r="K225" s="33">
        <f t="shared" si="2"/>
        <v>19</v>
      </c>
      <c r="L225" s="37">
        <f t="shared" si="3"/>
        <v>0.2414423696</v>
      </c>
      <c r="M225" s="37">
        <f t="shared" si="4"/>
        <v>-0.03735251701</v>
      </c>
      <c r="N225" s="33"/>
    </row>
    <row r="226" ht="14.25" customHeight="1">
      <c r="A226" s="34">
        <v>43950.0</v>
      </c>
      <c r="B226" s="35" t="s">
        <v>18</v>
      </c>
      <c r="C226" s="35">
        <v>13014.0</v>
      </c>
      <c r="D226" s="35">
        <v>1115992.5</v>
      </c>
      <c r="E226" s="35">
        <v>928035.2359999999</v>
      </c>
      <c r="F226" s="36">
        <v>185811.06153846154</v>
      </c>
      <c r="G226" s="33">
        <f>VLOOKUP(J226,'Лист2'!$C$1:$F$505,2,FALSE)</f>
        <v>15</v>
      </c>
      <c r="H226" s="33">
        <f>VLOOKUP(J226,'Лист2'!$C$1:$F$505,3,FALSE)</f>
        <v>786</v>
      </c>
      <c r="I226" s="33">
        <f>VLOOKUP(J226,'Лист2'!$C$1:$F$505,4,FALSE)</f>
        <v>695</v>
      </c>
      <c r="J226" s="33" t="str">
        <f t="shared" si="1"/>
        <v>43950Пермь</v>
      </c>
      <c r="K226" s="33">
        <f t="shared" si="2"/>
        <v>18</v>
      </c>
      <c r="L226" s="37">
        <f t="shared" si="3"/>
        <v>0.202532465</v>
      </c>
      <c r="M226" s="37">
        <f t="shared" si="4"/>
        <v>0.00231263036</v>
      </c>
      <c r="N226" s="33"/>
    </row>
    <row r="227" ht="14.25" customHeight="1">
      <c r="A227" s="38">
        <v>43953.0</v>
      </c>
      <c r="B227" s="39" t="s">
        <v>18</v>
      </c>
      <c r="C227" s="39">
        <v>12313.5</v>
      </c>
      <c r="D227" s="39">
        <v>1053220.5</v>
      </c>
      <c r="E227" s="39">
        <v>843395.109</v>
      </c>
      <c r="F227" s="40">
        <v>137019.6769230769</v>
      </c>
      <c r="G227" s="33">
        <f>VLOOKUP(J227,'Лист2'!$C$1:$F$505,2,FALSE)</f>
        <v>15</v>
      </c>
      <c r="H227" s="33">
        <f>VLOOKUP(J227,'Лист2'!$C$1:$F$505,3,FALSE)</f>
        <v>751</v>
      </c>
      <c r="I227" s="33">
        <f>VLOOKUP(J227,'Лист2'!$C$1:$F$505,4,FALSE)</f>
        <v>651</v>
      </c>
      <c r="J227" s="33" t="str">
        <f t="shared" si="1"/>
        <v>43953Пермь</v>
      </c>
      <c r="K227" s="33">
        <f t="shared" si="2"/>
        <v>18</v>
      </c>
      <c r="L227" s="37">
        <f t="shared" si="3"/>
        <v>0.2487865874</v>
      </c>
      <c r="M227" s="37">
        <f t="shared" si="4"/>
        <v>0.08632456283</v>
      </c>
      <c r="N227" s="33"/>
    </row>
    <row r="228" ht="14.25" customHeight="1">
      <c r="A228" s="34">
        <v>43977.0</v>
      </c>
      <c r="B228" s="35" t="s">
        <v>18</v>
      </c>
      <c r="C228" s="35">
        <v>17391.0</v>
      </c>
      <c r="D228" s="35">
        <v>1489132.5</v>
      </c>
      <c r="E228" s="35">
        <v>1209901.0159999998</v>
      </c>
      <c r="F228" s="36">
        <v>272121.8153846154</v>
      </c>
      <c r="G228" s="33">
        <f>VLOOKUP(J228,'Лист2'!$C$1:$F$505,2,FALSE)</f>
        <v>17</v>
      </c>
      <c r="H228" s="33">
        <f>VLOOKUP(J228,'Лист2'!$C$1:$F$505,3,FALSE)</f>
        <v>1140</v>
      </c>
      <c r="I228" s="33">
        <f>VLOOKUP(J228,'Лист2'!$C$1:$F$505,4,FALSE)</f>
        <v>1016</v>
      </c>
      <c r="J228" s="33" t="str">
        <f t="shared" si="1"/>
        <v>43977Пермь</v>
      </c>
      <c r="K228" s="33">
        <f t="shared" si="2"/>
        <v>22</v>
      </c>
      <c r="L228" s="37">
        <f t="shared" si="3"/>
        <v>0.2307887011</v>
      </c>
      <c r="M228" s="37">
        <f t="shared" si="4"/>
        <v>0.005876239892</v>
      </c>
      <c r="N228" s="33"/>
    </row>
    <row r="229" ht="14.25" customHeight="1">
      <c r="A229" s="38">
        <v>43952.0</v>
      </c>
      <c r="B229" s="39" t="s">
        <v>18</v>
      </c>
      <c r="C229" s="39">
        <v>17113.5</v>
      </c>
      <c r="D229" s="39">
        <v>1465842.0</v>
      </c>
      <c r="E229" s="39">
        <v>1193019.642</v>
      </c>
      <c r="F229" s="40">
        <v>272484.6307692308</v>
      </c>
      <c r="G229" s="33">
        <f>VLOOKUP(J229,'Лист2'!$C$1:$F$505,2,FALSE)</f>
        <v>15</v>
      </c>
      <c r="H229" s="33">
        <f>VLOOKUP(J229,'Лист2'!$C$1:$F$505,3,FALSE)</f>
        <v>996</v>
      </c>
      <c r="I229" s="33">
        <f>VLOOKUP(J229,'Лист2'!$C$1:$F$505,4,FALSE)</f>
        <v>888</v>
      </c>
      <c r="J229" s="33" t="str">
        <f t="shared" si="1"/>
        <v>43952Пермь</v>
      </c>
      <c r="K229" s="33">
        <f t="shared" si="2"/>
        <v>18</v>
      </c>
      <c r="L229" s="37">
        <f t="shared" si="3"/>
        <v>0.2286822014</v>
      </c>
      <c r="M229" s="37">
        <f t="shared" si="4"/>
        <v>0.0002830860607</v>
      </c>
      <c r="N229" s="33"/>
    </row>
    <row r="230" ht="14.25" customHeight="1">
      <c r="A230" s="34">
        <v>43963.0</v>
      </c>
      <c r="B230" s="35" t="s">
        <v>18</v>
      </c>
      <c r="C230" s="35">
        <v>12802.5</v>
      </c>
      <c r="D230" s="35">
        <v>1123830.0</v>
      </c>
      <c r="E230" s="35">
        <v>914932.571</v>
      </c>
      <c r="F230" s="36">
        <v>284287.79007692303</v>
      </c>
      <c r="G230" s="33">
        <f>VLOOKUP(J230,'Лист2'!$C$1:$F$505,2,FALSE)</f>
        <v>15</v>
      </c>
      <c r="H230" s="33">
        <f>VLOOKUP(J230,'Лист2'!$C$1:$F$505,3,FALSE)</f>
        <v>845</v>
      </c>
      <c r="I230" s="33">
        <f>VLOOKUP(J230,'Лист2'!$C$1:$F$505,4,FALSE)</f>
        <v>743</v>
      </c>
      <c r="J230" s="33" t="str">
        <f t="shared" si="1"/>
        <v>43963Пермь</v>
      </c>
      <c r="K230" s="33">
        <f t="shared" si="2"/>
        <v>20</v>
      </c>
      <c r="L230" s="37">
        <f t="shared" si="3"/>
        <v>0.2283200267</v>
      </c>
      <c r="M230" s="37">
        <f t="shared" si="4"/>
        <v>-0.08239990953</v>
      </c>
      <c r="N230" s="33"/>
    </row>
    <row r="231" ht="14.25" customHeight="1">
      <c r="A231" s="38">
        <v>43972.0</v>
      </c>
      <c r="B231" s="39" t="s">
        <v>18</v>
      </c>
      <c r="C231" s="39">
        <v>16554.0</v>
      </c>
      <c r="D231" s="39">
        <v>1380751.5</v>
      </c>
      <c r="E231" s="39">
        <v>1137748.7319999998</v>
      </c>
      <c r="F231" s="40">
        <v>227139.51416923077</v>
      </c>
      <c r="G231" s="33">
        <f>VLOOKUP(J231,'Лист2'!$C$1:$F$505,2,FALSE)</f>
        <v>17</v>
      </c>
      <c r="H231" s="33">
        <f>VLOOKUP(J231,'Лист2'!$C$1:$F$505,3,FALSE)</f>
        <v>1045</v>
      </c>
      <c r="I231" s="33">
        <f>VLOOKUP(J231,'Лист2'!$C$1:$F$505,4,FALSE)</f>
        <v>930</v>
      </c>
      <c r="J231" s="33" t="str">
        <f t="shared" si="1"/>
        <v>43972Пермь</v>
      </c>
      <c r="K231" s="33">
        <f t="shared" si="2"/>
        <v>21</v>
      </c>
      <c r="L231" s="37">
        <f t="shared" si="3"/>
        <v>0.213582104</v>
      </c>
      <c r="M231" s="37">
        <f t="shared" si="4"/>
        <v>0.01394266887</v>
      </c>
      <c r="N231" s="33"/>
    </row>
    <row r="232" ht="14.25" customHeight="1">
      <c r="A232" s="34">
        <v>43971.0</v>
      </c>
      <c r="B232" s="35" t="s">
        <v>18</v>
      </c>
      <c r="C232" s="35">
        <v>17329.5</v>
      </c>
      <c r="D232" s="35">
        <v>1430254.5</v>
      </c>
      <c r="E232" s="35">
        <v>1175778.837</v>
      </c>
      <c r="F232" s="36">
        <v>286968.8769230769</v>
      </c>
      <c r="G232" s="33">
        <f>VLOOKUP(J232,'Лист2'!$C$1:$F$505,2,FALSE)</f>
        <v>16</v>
      </c>
      <c r="H232" s="33">
        <f>VLOOKUP(J232,'Лист2'!$C$1:$F$505,3,FALSE)</f>
        <v>1050</v>
      </c>
      <c r="I232" s="33">
        <f>VLOOKUP(J232,'Лист2'!$C$1:$F$505,4,FALSE)</f>
        <v>938</v>
      </c>
      <c r="J232" s="33" t="str">
        <f t="shared" si="1"/>
        <v>43971Пермь</v>
      </c>
      <c r="K232" s="33">
        <f t="shared" si="2"/>
        <v>21</v>
      </c>
      <c r="L232" s="37">
        <f t="shared" si="3"/>
        <v>0.2164315728</v>
      </c>
      <c r="M232" s="37">
        <f t="shared" si="4"/>
        <v>-0.02763548118</v>
      </c>
      <c r="N232" s="33"/>
    </row>
    <row r="233" ht="14.25" customHeight="1">
      <c r="A233" s="38">
        <v>43956.0</v>
      </c>
      <c r="B233" s="39" t="s">
        <v>18</v>
      </c>
      <c r="C233" s="39">
        <v>15987.0</v>
      </c>
      <c r="D233" s="39">
        <v>1384179.0</v>
      </c>
      <c r="E233" s="39">
        <v>1116620.792</v>
      </c>
      <c r="F233" s="40">
        <v>220298.15353846154</v>
      </c>
      <c r="G233" s="33">
        <f>VLOOKUP(J233,'Лист2'!$C$1:$F$505,2,FALSE)</f>
        <v>15</v>
      </c>
      <c r="H233" s="33">
        <f>VLOOKUP(J233,'Лист2'!$C$1:$F$505,3,FALSE)</f>
        <v>922</v>
      </c>
      <c r="I233" s="33">
        <f>VLOOKUP(J233,'Лист2'!$C$1:$F$505,4,FALSE)</f>
        <v>823</v>
      </c>
      <c r="J233" s="33" t="str">
        <f t="shared" si="1"/>
        <v>43956Пермь</v>
      </c>
      <c r="K233" s="33">
        <f t="shared" si="2"/>
        <v>19</v>
      </c>
      <c r="L233" s="37">
        <f t="shared" si="3"/>
        <v>0.2396142092</v>
      </c>
      <c r="M233" s="37">
        <f t="shared" si="4"/>
        <v>0.04232417558</v>
      </c>
      <c r="N233" s="33"/>
    </row>
    <row r="234" ht="14.25" customHeight="1">
      <c r="A234" s="34">
        <v>43949.0</v>
      </c>
      <c r="B234" s="35" t="s">
        <v>18</v>
      </c>
      <c r="C234" s="35">
        <v>13303.5</v>
      </c>
      <c r="D234" s="35">
        <v>1102887.0</v>
      </c>
      <c r="E234" s="35">
        <v>914116.792</v>
      </c>
      <c r="F234" s="36">
        <v>173095.92049999998</v>
      </c>
      <c r="G234" s="33">
        <f>VLOOKUP(J234,'Лист2'!$C$1:$F$505,2,FALSE)</f>
        <v>15</v>
      </c>
      <c r="H234" s="33">
        <f>VLOOKUP(J234,'Лист2'!$C$1:$F$505,3,FALSE)</f>
        <v>780</v>
      </c>
      <c r="I234" s="33">
        <f>VLOOKUP(J234,'Лист2'!$C$1:$F$505,4,FALSE)</f>
        <v>690</v>
      </c>
      <c r="J234" s="33" t="str">
        <f t="shared" si="1"/>
        <v>43949Пермь</v>
      </c>
      <c r="K234" s="33">
        <f t="shared" si="2"/>
        <v>18</v>
      </c>
      <c r="L234" s="37">
        <f t="shared" si="3"/>
        <v>0.2065055687</v>
      </c>
      <c r="M234" s="37">
        <f t="shared" si="4"/>
        <v>0.01714692</v>
      </c>
      <c r="N234" s="33"/>
    </row>
    <row r="235" ht="14.25" customHeight="1">
      <c r="A235" s="38">
        <v>43964.0</v>
      </c>
      <c r="B235" s="39" t="s">
        <v>18</v>
      </c>
      <c r="C235" s="39">
        <v>14305.5</v>
      </c>
      <c r="D235" s="39">
        <v>1243507.5</v>
      </c>
      <c r="E235" s="39">
        <v>987216.7409999999</v>
      </c>
      <c r="F235" s="40">
        <v>233030.6</v>
      </c>
      <c r="G235" s="33">
        <f>VLOOKUP(J235,'Лист2'!$C$1:$F$505,2,FALSE)</f>
        <v>15</v>
      </c>
      <c r="H235" s="33">
        <f>VLOOKUP(J235,'Лист2'!$C$1:$F$505,3,FALSE)</f>
        <v>898</v>
      </c>
      <c r="I235" s="33">
        <f>VLOOKUP(J235,'Лист2'!$C$1:$F$505,4,FALSE)</f>
        <v>795</v>
      </c>
      <c r="J235" s="33" t="str">
        <f t="shared" si="1"/>
        <v>43964Пермь</v>
      </c>
      <c r="K235" s="33">
        <f t="shared" si="2"/>
        <v>20</v>
      </c>
      <c r="L235" s="37">
        <f t="shared" si="3"/>
        <v>0.2596094134</v>
      </c>
      <c r="M235" s="37">
        <f t="shared" si="4"/>
        <v>0.02356134984</v>
      </c>
      <c r="N235" s="33"/>
    </row>
    <row r="236" ht="14.25" customHeight="1">
      <c r="A236" s="34">
        <v>43954.0</v>
      </c>
      <c r="B236" s="35" t="s">
        <v>18</v>
      </c>
      <c r="C236" s="35">
        <v>12924.0</v>
      </c>
      <c r="D236" s="35">
        <v>1120009.5</v>
      </c>
      <c r="E236" s="35">
        <v>902752.717</v>
      </c>
      <c r="F236" s="36">
        <v>193184.6</v>
      </c>
      <c r="G236" s="33">
        <f>VLOOKUP(J236,'Лист2'!$C$1:$F$505,2,FALSE)</f>
        <v>15</v>
      </c>
      <c r="H236" s="33">
        <f>VLOOKUP(J236,'Лист2'!$C$1:$F$505,3,FALSE)</f>
        <v>784</v>
      </c>
      <c r="I236" s="33">
        <f>VLOOKUP(J236,'Лист2'!$C$1:$F$505,4,FALSE)</f>
        <v>696</v>
      </c>
      <c r="J236" s="33" t="str">
        <f t="shared" si="1"/>
        <v>43954Пермь</v>
      </c>
      <c r="K236" s="33">
        <f t="shared" si="2"/>
        <v>18</v>
      </c>
      <c r="L236" s="37">
        <f t="shared" si="3"/>
        <v>0.240660348</v>
      </c>
      <c r="M236" s="37">
        <f t="shared" si="4"/>
        <v>0.02666531216</v>
      </c>
      <c r="N236" s="33"/>
    </row>
    <row r="237" ht="14.25" customHeight="1">
      <c r="A237" s="38">
        <v>43957.0</v>
      </c>
      <c r="B237" s="39" t="s">
        <v>18</v>
      </c>
      <c r="C237" s="39">
        <v>14061.0</v>
      </c>
      <c r="D237" s="39">
        <v>1221057.0</v>
      </c>
      <c r="E237" s="39">
        <v>983096.417</v>
      </c>
      <c r="F237" s="40">
        <v>373408.8334307692</v>
      </c>
      <c r="G237" s="33">
        <f>VLOOKUP(J237,'Лист2'!$C$1:$F$505,2,FALSE)</f>
        <v>15</v>
      </c>
      <c r="H237" s="33">
        <f>VLOOKUP(J237,'Лист2'!$C$1:$F$505,3,FALSE)</f>
        <v>839</v>
      </c>
      <c r="I237" s="33">
        <f>VLOOKUP(J237,'Лист2'!$C$1:$F$505,4,FALSE)</f>
        <v>733</v>
      </c>
      <c r="J237" s="33" t="str">
        <f t="shared" si="1"/>
        <v>43957Пермь</v>
      </c>
      <c r="K237" s="33">
        <f t="shared" si="2"/>
        <v>19</v>
      </c>
      <c r="L237" s="37">
        <f t="shared" si="3"/>
        <v>0.2420521313</v>
      </c>
      <c r="M237" s="37">
        <f t="shared" si="4"/>
        <v>-0.1377771784</v>
      </c>
      <c r="N237" s="33"/>
    </row>
    <row r="238" ht="14.25" customHeight="1">
      <c r="A238" s="34">
        <v>43974.0</v>
      </c>
      <c r="B238" s="35" t="s">
        <v>18</v>
      </c>
      <c r="C238" s="35">
        <v>21958.5</v>
      </c>
      <c r="D238" s="35">
        <v>1854001.5</v>
      </c>
      <c r="E238" s="35">
        <v>1515956.368</v>
      </c>
      <c r="F238" s="36">
        <v>206787.93638461537</v>
      </c>
      <c r="G238" s="33">
        <f>VLOOKUP(J238,'Лист2'!$C$1:$F$505,2,FALSE)</f>
        <v>17</v>
      </c>
      <c r="H238" s="33">
        <f>VLOOKUP(J238,'Лист2'!$C$1:$F$505,3,FALSE)</f>
        <v>1294</v>
      </c>
      <c r="I238" s="33">
        <f>VLOOKUP(J238,'Лист2'!$C$1:$F$505,4,FALSE)</f>
        <v>1155</v>
      </c>
      <c r="J238" s="33" t="str">
        <f t="shared" si="1"/>
        <v>43974Пермь</v>
      </c>
      <c r="K238" s="33">
        <f t="shared" si="2"/>
        <v>21</v>
      </c>
      <c r="L238" s="37">
        <f t="shared" si="3"/>
        <v>0.2229913335</v>
      </c>
      <c r="M238" s="37">
        <f t="shared" si="4"/>
        <v>0.08658375557</v>
      </c>
      <c r="N238" s="33"/>
    </row>
    <row r="239" ht="14.25" customHeight="1">
      <c r="A239" s="38">
        <v>43976.0</v>
      </c>
      <c r="B239" s="39" t="s">
        <v>18</v>
      </c>
      <c r="C239" s="39">
        <v>17211.0</v>
      </c>
      <c r="D239" s="39">
        <v>1507867.5</v>
      </c>
      <c r="E239" s="39">
        <v>1217527.6069999998</v>
      </c>
      <c r="F239" s="40">
        <v>246242.8615384615</v>
      </c>
      <c r="G239" s="33">
        <f>VLOOKUP(J239,'Лист2'!$C$1:$F$505,2,FALSE)</f>
        <v>17</v>
      </c>
      <c r="H239" s="33">
        <f>VLOOKUP(J239,'Лист2'!$C$1:$F$505,3,FALSE)</f>
        <v>1142</v>
      </c>
      <c r="I239" s="33">
        <f>VLOOKUP(J239,'Лист2'!$C$1:$F$505,4,FALSE)</f>
        <v>1020</v>
      </c>
      <c r="J239" s="33" t="str">
        <f t="shared" si="1"/>
        <v>43976Пермь</v>
      </c>
      <c r="K239" s="33">
        <f t="shared" si="2"/>
        <v>22</v>
      </c>
      <c r="L239" s="37">
        <f t="shared" si="3"/>
        <v>0.2384667841</v>
      </c>
      <c r="M239" s="37">
        <f t="shared" si="4"/>
        <v>0.03621850643</v>
      </c>
      <c r="N239" s="33"/>
    </row>
    <row r="240" ht="14.25" customHeight="1">
      <c r="A240" s="34">
        <v>43951.0</v>
      </c>
      <c r="B240" s="35" t="s">
        <v>18</v>
      </c>
      <c r="C240" s="35">
        <v>12753.0</v>
      </c>
      <c r="D240" s="35">
        <v>1103068.5</v>
      </c>
      <c r="E240" s="35">
        <v>904501.456</v>
      </c>
      <c r="F240" s="36">
        <v>58978.55866923076</v>
      </c>
      <c r="G240" s="33">
        <f>VLOOKUP(J240,'Лист2'!$C$1:$F$505,2,FALSE)</f>
        <v>15</v>
      </c>
      <c r="H240" s="33">
        <f>VLOOKUP(J240,'Лист2'!$C$1:$F$505,3,FALSE)</f>
        <v>791</v>
      </c>
      <c r="I240" s="33">
        <f>VLOOKUP(J240,'Лист2'!$C$1:$F$505,4,FALSE)</f>
        <v>691</v>
      </c>
      <c r="J240" s="33" t="str">
        <f t="shared" si="1"/>
        <v>43951Пермь</v>
      </c>
      <c r="K240" s="33">
        <f t="shared" si="2"/>
        <v>18</v>
      </c>
      <c r="L240" s="37">
        <f t="shared" si="3"/>
        <v>0.2195320336</v>
      </c>
      <c r="M240" s="37">
        <f t="shared" si="4"/>
        <v>0.1543264352</v>
      </c>
      <c r="N240" s="33"/>
    </row>
    <row r="241" ht="14.25" customHeight="1">
      <c r="A241" s="38">
        <v>43961.0</v>
      </c>
      <c r="B241" s="39" t="s">
        <v>18</v>
      </c>
      <c r="C241" s="39">
        <v>16435.5</v>
      </c>
      <c r="D241" s="39">
        <v>1471537.5</v>
      </c>
      <c r="E241" s="39">
        <v>1176721.164</v>
      </c>
      <c r="F241" s="40">
        <v>252262.82307692306</v>
      </c>
      <c r="G241" s="33">
        <f>VLOOKUP(J241,'Лист2'!$C$1:$F$505,2,FALSE)</f>
        <v>15</v>
      </c>
      <c r="H241" s="33">
        <f>VLOOKUP(J241,'Лист2'!$C$1:$F$505,3,FALSE)</f>
        <v>950</v>
      </c>
      <c r="I241" s="33">
        <f>VLOOKUP(J241,'Лист2'!$C$1:$F$505,4,FALSE)</f>
        <v>848</v>
      </c>
      <c r="J241" s="33" t="str">
        <f t="shared" si="1"/>
        <v>43961Пермь</v>
      </c>
      <c r="K241" s="33">
        <f t="shared" si="2"/>
        <v>19</v>
      </c>
      <c r="L241" s="37">
        <f t="shared" si="3"/>
        <v>0.2505405231</v>
      </c>
      <c r="M241" s="37">
        <f t="shared" si="4"/>
        <v>0.0361627837</v>
      </c>
      <c r="N241" s="33"/>
    </row>
    <row r="242" ht="14.25" customHeight="1">
      <c r="A242" s="34">
        <v>43959.0</v>
      </c>
      <c r="B242" s="35" t="s">
        <v>18</v>
      </c>
      <c r="C242" s="35">
        <v>14494.5</v>
      </c>
      <c r="D242" s="35">
        <v>1269786.0</v>
      </c>
      <c r="E242" s="35">
        <v>1018857.6680000001</v>
      </c>
      <c r="F242" s="36">
        <v>197493.53076923077</v>
      </c>
      <c r="G242" s="33">
        <f>VLOOKUP(J242,'Лист2'!$C$1:$F$505,2,FALSE)</f>
        <v>15</v>
      </c>
      <c r="H242" s="33">
        <f>VLOOKUP(J242,'Лист2'!$C$1:$F$505,3,FALSE)</f>
        <v>879</v>
      </c>
      <c r="I242" s="33">
        <f>VLOOKUP(J242,'Лист2'!$C$1:$F$505,4,FALSE)</f>
        <v>768</v>
      </c>
      <c r="J242" s="33" t="str">
        <f t="shared" si="1"/>
        <v>43959Пермь</v>
      </c>
      <c r="K242" s="33">
        <f t="shared" si="2"/>
        <v>19</v>
      </c>
      <c r="L242" s="37">
        <f t="shared" si="3"/>
        <v>0.2462839903</v>
      </c>
      <c r="M242" s="37">
        <f t="shared" si="4"/>
        <v>0.05244579583</v>
      </c>
      <c r="N242" s="33"/>
    </row>
    <row r="243" ht="14.25" customHeight="1">
      <c r="A243" s="38">
        <v>43958.0</v>
      </c>
      <c r="B243" s="39" t="s">
        <v>18</v>
      </c>
      <c r="C243" s="39">
        <v>12705.0</v>
      </c>
      <c r="D243" s="39">
        <v>1123894.5</v>
      </c>
      <c r="E243" s="39">
        <v>898508.497</v>
      </c>
      <c r="F243" s="40">
        <v>273904.8153076923</v>
      </c>
      <c r="G243" s="33">
        <f>VLOOKUP(J243,'Лист2'!$C$1:$F$505,2,FALSE)</f>
        <v>15</v>
      </c>
      <c r="H243" s="33">
        <f>VLOOKUP(J243,'Лист2'!$C$1:$F$505,3,FALSE)</f>
        <v>805</v>
      </c>
      <c r="I243" s="33">
        <f>VLOOKUP(J243,'Лист2'!$C$1:$F$505,4,FALSE)</f>
        <v>703</v>
      </c>
      <c r="J243" s="33" t="str">
        <f t="shared" si="1"/>
        <v>43958Пермь</v>
      </c>
      <c r="K243" s="33">
        <f t="shared" si="2"/>
        <v>19</v>
      </c>
      <c r="L243" s="37">
        <f t="shared" si="3"/>
        <v>0.2508445983</v>
      </c>
      <c r="M243" s="37">
        <f t="shared" si="4"/>
        <v>-0.05399928044</v>
      </c>
      <c r="N243" s="33"/>
    </row>
    <row r="244" ht="14.25" customHeight="1">
      <c r="A244" s="34">
        <v>43975.0</v>
      </c>
      <c r="B244" s="35" t="s">
        <v>18</v>
      </c>
      <c r="C244" s="35">
        <v>18075.0</v>
      </c>
      <c r="D244" s="35">
        <v>1548099.0</v>
      </c>
      <c r="E244" s="35">
        <v>1256993.4810000001</v>
      </c>
      <c r="F244" s="36">
        <v>213288.93846153846</v>
      </c>
      <c r="G244" s="33">
        <f>VLOOKUP(J244,'Лист2'!$C$1:$F$505,2,FALSE)</f>
        <v>17</v>
      </c>
      <c r="H244" s="33">
        <f>VLOOKUP(J244,'Лист2'!$C$1:$F$505,3,FALSE)</f>
        <v>1128</v>
      </c>
      <c r="I244" s="33">
        <f>VLOOKUP(J244,'Лист2'!$C$1:$F$505,4,FALSE)</f>
        <v>1001</v>
      </c>
      <c r="J244" s="33" t="str">
        <f t="shared" si="1"/>
        <v>43975Пермь</v>
      </c>
      <c r="K244" s="33">
        <f t="shared" si="2"/>
        <v>21</v>
      </c>
      <c r="L244" s="37">
        <f t="shared" si="3"/>
        <v>0.2315887261</v>
      </c>
      <c r="M244" s="37">
        <f t="shared" si="4"/>
        <v>0.0619069086</v>
      </c>
      <c r="N244" s="33"/>
    </row>
    <row r="245" ht="14.25" customHeight="1">
      <c r="A245" s="38">
        <v>43967.0</v>
      </c>
      <c r="B245" s="39" t="s">
        <v>19</v>
      </c>
      <c r="C245" s="39">
        <v>13120.5</v>
      </c>
      <c r="D245" s="39">
        <v>1215033.0</v>
      </c>
      <c r="E245" s="39">
        <v>985281.0359999998</v>
      </c>
      <c r="F245" s="40">
        <v>143418.86295384614</v>
      </c>
      <c r="G245" s="33">
        <f>VLOOKUP(J245,'Лист2'!$C$1:$F$505,2,FALSE)</f>
        <v>15</v>
      </c>
      <c r="H245" s="33">
        <f>VLOOKUP(J245,'Лист2'!$C$1:$F$505,3,FALSE)</f>
        <v>747</v>
      </c>
      <c r="I245" s="33">
        <f>VLOOKUP(J245,'Лист2'!$C$1:$F$505,4,FALSE)</f>
        <v>647</v>
      </c>
      <c r="J245" s="33" t="str">
        <f t="shared" si="1"/>
        <v>43967Ростов-на-Дону</v>
      </c>
      <c r="K245" s="33">
        <f t="shared" si="2"/>
        <v>20</v>
      </c>
      <c r="L245" s="37">
        <f t="shared" si="3"/>
        <v>0.2331841938</v>
      </c>
      <c r="M245" s="37">
        <f t="shared" si="4"/>
        <v>0.08762281815</v>
      </c>
      <c r="N245" s="33"/>
    </row>
    <row r="246" ht="14.25" customHeight="1">
      <c r="A246" s="34">
        <v>43970.0</v>
      </c>
      <c r="B246" s="35" t="s">
        <v>19</v>
      </c>
      <c r="C246" s="35">
        <v>16237.5</v>
      </c>
      <c r="D246" s="35">
        <v>1403047.5</v>
      </c>
      <c r="E246" s="35">
        <v>1195875.8800000001</v>
      </c>
      <c r="F246" s="36">
        <v>173178.52204615384</v>
      </c>
      <c r="G246" s="33">
        <f>VLOOKUP(J246,'Лист2'!$C$1:$F$505,2,FALSE)</f>
        <v>15</v>
      </c>
      <c r="H246" s="33">
        <f>VLOOKUP(J246,'Лист2'!$C$1:$F$505,3,FALSE)</f>
        <v>930</v>
      </c>
      <c r="I246" s="33">
        <f>VLOOKUP(J246,'Лист2'!$C$1:$F$505,4,FALSE)</f>
        <v>827</v>
      </c>
      <c r="J246" s="33" t="str">
        <f t="shared" si="1"/>
        <v>43970Ростов-на-Дону</v>
      </c>
      <c r="K246" s="33">
        <f t="shared" si="2"/>
        <v>21</v>
      </c>
      <c r="L246" s="37">
        <f t="shared" si="3"/>
        <v>0.1732383966</v>
      </c>
      <c r="M246" s="37">
        <f t="shared" si="4"/>
        <v>0.02842527266</v>
      </c>
      <c r="N246" s="33"/>
    </row>
    <row r="247" ht="14.25" customHeight="1">
      <c r="A247" s="38">
        <v>43968.0</v>
      </c>
      <c r="B247" s="39" t="s">
        <v>19</v>
      </c>
      <c r="C247" s="39">
        <v>11967.0</v>
      </c>
      <c r="D247" s="39">
        <v>1060489.5</v>
      </c>
      <c r="E247" s="39">
        <v>851805.179</v>
      </c>
      <c r="F247" s="40">
        <v>171981.49101538458</v>
      </c>
      <c r="G247" s="33">
        <f>VLOOKUP(J247,'Лист2'!$C$1:$F$505,2,FALSE)</f>
        <v>15</v>
      </c>
      <c r="H247" s="33">
        <f>VLOOKUP(J247,'Лист2'!$C$1:$F$505,3,FALSE)</f>
        <v>692</v>
      </c>
      <c r="I247" s="33">
        <f>VLOOKUP(J247,'Лист2'!$C$1:$F$505,4,FALSE)</f>
        <v>591</v>
      </c>
      <c r="J247" s="33" t="str">
        <f t="shared" si="1"/>
        <v>43968Ростов-на-Дону</v>
      </c>
      <c r="K247" s="33">
        <f t="shared" si="2"/>
        <v>20</v>
      </c>
      <c r="L247" s="37">
        <f t="shared" si="3"/>
        <v>0.2449906694</v>
      </c>
      <c r="M247" s="37">
        <f t="shared" si="4"/>
        <v>0.04308829165</v>
      </c>
      <c r="N247" s="33"/>
    </row>
    <row r="248" ht="14.25" customHeight="1">
      <c r="A248" s="34">
        <v>43960.0</v>
      </c>
      <c r="B248" s="35" t="s">
        <v>19</v>
      </c>
      <c r="C248" s="35">
        <v>12037.5</v>
      </c>
      <c r="D248" s="35">
        <v>1081216.5</v>
      </c>
      <c r="E248" s="35">
        <v>910141.155</v>
      </c>
      <c r="F248" s="36">
        <v>143296.04318461538</v>
      </c>
      <c r="G248" s="33">
        <f>VLOOKUP(J248,'Лист2'!$C$1:$F$505,2,FALSE)</f>
        <v>15</v>
      </c>
      <c r="H248" s="33">
        <f>VLOOKUP(J248,'Лист2'!$C$1:$F$505,3,FALSE)</f>
        <v>623</v>
      </c>
      <c r="I248" s="33">
        <f>VLOOKUP(J248,'Лист2'!$C$1:$F$505,4,FALSE)</f>
        <v>535</v>
      </c>
      <c r="J248" s="33" t="str">
        <f t="shared" si="1"/>
        <v>43960Ростов-на-Дону</v>
      </c>
      <c r="K248" s="33">
        <f t="shared" si="2"/>
        <v>19</v>
      </c>
      <c r="L248" s="37">
        <f t="shared" si="3"/>
        <v>0.1879657282</v>
      </c>
      <c r="M248" s="37">
        <f t="shared" si="4"/>
        <v>0.03052197086</v>
      </c>
      <c r="N248" s="33"/>
    </row>
    <row r="249" ht="14.25" customHeight="1">
      <c r="A249" s="38">
        <v>43955.0</v>
      </c>
      <c r="B249" s="39" t="s">
        <v>19</v>
      </c>
      <c r="C249" s="39">
        <v>7087.5</v>
      </c>
      <c r="D249" s="39">
        <v>610855.5</v>
      </c>
      <c r="E249" s="39">
        <v>541946.128</v>
      </c>
      <c r="F249" s="40">
        <v>150795.5846153846</v>
      </c>
      <c r="G249" s="33">
        <f>VLOOKUP(J249,'Лист2'!$C$1:$F$505,2,FALSE)</f>
        <v>15</v>
      </c>
      <c r="H249" s="33">
        <f>VLOOKUP(J249,'Лист2'!$C$1:$F$505,3,FALSE)</f>
        <v>390</v>
      </c>
      <c r="I249" s="33">
        <f>VLOOKUP(J249,'Лист2'!$C$1:$F$505,4,FALSE)</f>
        <v>315</v>
      </c>
      <c r="J249" s="33" t="str">
        <f t="shared" si="1"/>
        <v>43955Ростов-на-Дону</v>
      </c>
      <c r="K249" s="33">
        <f t="shared" si="2"/>
        <v>19</v>
      </c>
      <c r="L249" s="37">
        <f t="shared" si="3"/>
        <v>0.127151701</v>
      </c>
      <c r="M249" s="37">
        <f t="shared" si="4"/>
        <v>-0.1510965913</v>
      </c>
      <c r="N249" s="33"/>
    </row>
    <row r="250" ht="14.25" customHeight="1">
      <c r="A250" s="34">
        <v>43950.0</v>
      </c>
      <c r="B250" s="35" t="s">
        <v>20</v>
      </c>
      <c r="C250" s="35">
        <v>25816.5</v>
      </c>
      <c r="D250" s="35">
        <v>2360914.5</v>
      </c>
      <c r="E250" s="35">
        <v>1868643.6719999998</v>
      </c>
      <c r="F250" s="36">
        <v>137636.84266153845</v>
      </c>
      <c r="G250" s="33">
        <f>VLOOKUP(J250,'Лист2'!$C$1:$F$505,2,FALSE)</f>
        <v>18</v>
      </c>
      <c r="H250" s="33">
        <f>VLOOKUP(J250,'Лист2'!$C$1:$F$505,3,FALSE)</f>
        <v>1599</v>
      </c>
      <c r="I250" s="33">
        <f>VLOOKUP(J250,'Лист2'!$C$1:$F$505,4,FALSE)</f>
        <v>1450</v>
      </c>
      <c r="J250" s="33" t="str">
        <f t="shared" si="1"/>
        <v>43950Краснодар</v>
      </c>
      <c r="K250" s="33">
        <f t="shared" si="2"/>
        <v>18</v>
      </c>
      <c r="L250" s="37">
        <f t="shared" si="3"/>
        <v>0.2634375057</v>
      </c>
      <c r="M250" s="37">
        <f t="shared" si="4"/>
        <v>0.1897814927</v>
      </c>
      <c r="N250" s="33"/>
    </row>
    <row r="251" ht="14.25" customHeight="1">
      <c r="A251" s="38">
        <v>43953.0</v>
      </c>
      <c r="B251" s="39" t="s">
        <v>19</v>
      </c>
      <c r="C251" s="39">
        <v>4624.5</v>
      </c>
      <c r="D251" s="39">
        <v>433243.5</v>
      </c>
      <c r="E251" s="39">
        <v>377401.46199999994</v>
      </c>
      <c r="F251" s="40">
        <v>65936.34336923076</v>
      </c>
      <c r="G251" s="33">
        <f>VLOOKUP(J251,'Лист2'!$C$1:$F$505,2,FALSE)</f>
        <v>15</v>
      </c>
      <c r="H251" s="33">
        <f>VLOOKUP(J251,'Лист2'!$C$1:$F$505,3,FALSE)</f>
        <v>274</v>
      </c>
      <c r="I251" s="33">
        <f>VLOOKUP(J251,'Лист2'!$C$1:$F$505,4,FALSE)</f>
        <v>203</v>
      </c>
      <c r="J251" s="33" t="str">
        <f t="shared" si="1"/>
        <v>43953Ростов-на-Дону</v>
      </c>
      <c r="K251" s="33">
        <f t="shared" si="2"/>
        <v>18</v>
      </c>
      <c r="L251" s="37">
        <f t="shared" si="3"/>
        <v>0.1479645513</v>
      </c>
      <c r="M251" s="37">
        <f t="shared" si="4"/>
        <v>-0.02674686345</v>
      </c>
      <c r="N251" s="33"/>
    </row>
    <row r="252" ht="14.25" customHeight="1">
      <c r="A252" s="34">
        <v>43977.0</v>
      </c>
      <c r="B252" s="35" t="s">
        <v>19</v>
      </c>
      <c r="C252" s="35">
        <v>12259.5</v>
      </c>
      <c r="D252" s="35">
        <v>1152054.0</v>
      </c>
      <c r="E252" s="35">
        <v>906579.6209999999</v>
      </c>
      <c r="F252" s="36">
        <v>217611.18753846153</v>
      </c>
      <c r="G252" s="33">
        <f>VLOOKUP(J252,'Лист2'!$C$1:$F$505,2,FALSE)</f>
        <v>15</v>
      </c>
      <c r="H252" s="33">
        <f>VLOOKUP(J252,'Лист2'!$C$1:$F$505,3,FALSE)</f>
        <v>812</v>
      </c>
      <c r="I252" s="33">
        <f>VLOOKUP(J252,'Лист2'!$C$1:$F$505,4,FALSE)</f>
        <v>711</v>
      </c>
      <c r="J252" s="33" t="str">
        <f t="shared" si="1"/>
        <v>43977Ростов-на-Дону</v>
      </c>
      <c r="K252" s="33">
        <f t="shared" si="2"/>
        <v>22</v>
      </c>
      <c r="L252" s="37">
        <f t="shared" si="3"/>
        <v>0.270769796</v>
      </c>
      <c r="M252" s="37">
        <f t="shared" si="4"/>
        <v>0.03073441187</v>
      </c>
      <c r="N252" s="33"/>
    </row>
    <row r="253" ht="14.25" customHeight="1">
      <c r="A253" s="38">
        <v>43952.0</v>
      </c>
      <c r="B253" s="39" t="s">
        <v>19</v>
      </c>
      <c r="C253" s="39">
        <v>5446.5</v>
      </c>
      <c r="D253" s="39">
        <v>505572.0</v>
      </c>
      <c r="E253" s="39">
        <v>422390.908</v>
      </c>
      <c r="F253" s="40">
        <v>42729.218369230766</v>
      </c>
      <c r="G253" s="33">
        <f>VLOOKUP(J253,'Лист2'!$C$1:$F$505,2,FALSE)</f>
        <v>15</v>
      </c>
      <c r="H253" s="33">
        <f>VLOOKUP(J253,'Лист2'!$C$1:$F$505,3,FALSE)</f>
        <v>294</v>
      </c>
      <c r="I253" s="33">
        <f>VLOOKUP(J253,'Лист2'!$C$1:$F$505,4,FALSE)</f>
        <v>225</v>
      </c>
      <c r="J253" s="33" t="str">
        <f t="shared" si="1"/>
        <v>43952Ростов-на-Дону</v>
      </c>
      <c r="K253" s="33">
        <f t="shared" si="2"/>
        <v>18</v>
      </c>
      <c r="L253" s="37">
        <f t="shared" si="3"/>
        <v>0.1969291725</v>
      </c>
      <c r="M253" s="37">
        <f t="shared" si="4"/>
        <v>0.09576880767</v>
      </c>
      <c r="N253" s="33"/>
    </row>
    <row r="254" ht="14.25" customHeight="1">
      <c r="A254" s="34">
        <v>43963.0</v>
      </c>
      <c r="B254" s="35" t="s">
        <v>19</v>
      </c>
      <c r="C254" s="35">
        <v>11296.5</v>
      </c>
      <c r="D254" s="35">
        <v>989632.5</v>
      </c>
      <c r="E254" s="35">
        <v>829947.412</v>
      </c>
      <c r="F254" s="36">
        <v>196319.5046923077</v>
      </c>
      <c r="G254" s="33">
        <f>VLOOKUP(J254,'Лист2'!$C$1:$F$505,2,FALSE)</f>
        <v>15</v>
      </c>
      <c r="H254" s="33">
        <f>VLOOKUP(J254,'Лист2'!$C$1:$F$505,3,FALSE)</f>
        <v>624</v>
      </c>
      <c r="I254" s="33">
        <f>VLOOKUP(J254,'Лист2'!$C$1:$F$505,4,FALSE)</f>
        <v>538</v>
      </c>
      <c r="J254" s="33" t="str">
        <f t="shared" si="1"/>
        <v>43963Ростов-на-Дону</v>
      </c>
      <c r="K254" s="33">
        <f t="shared" si="2"/>
        <v>20</v>
      </c>
      <c r="L254" s="37">
        <f t="shared" si="3"/>
        <v>0.1924038628</v>
      </c>
      <c r="M254" s="37">
        <f t="shared" si="4"/>
        <v>-0.04414064815</v>
      </c>
      <c r="N254" s="33"/>
    </row>
    <row r="255" ht="14.25" customHeight="1">
      <c r="A255" s="38">
        <v>43972.0</v>
      </c>
      <c r="B255" s="39" t="s">
        <v>19</v>
      </c>
      <c r="C255" s="39">
        <v>12135.0</v>
      </c>
      <c r="D255" s="39">
        <v>1103623.5</v>
      </c>
      <c r="E255" s="39">
        <v>899589.3060000001</v>
      </c>
      <c r="F255" s="40">
        <v>184440.53076923077</v>
      </c>
      <c r="G255" s="33">
        <f>VLOOKUP(J255,'Лист2'!$C$1:$F$505,2,FALSE)</f>
        <v>15</v>
      </c>
      <c r="H255" s="33">
        <f>VLOOKUP(J255,'Лист2'!$C$1:$F$505,3,FALSE)</f>
        <v>749</v>
      </c>
      <c r="I255" s="33">
        <f>VLOOKUP(J255,'Лист2'!$C$1:$F$505,4,FALSE)</f>
        <v>652</v>
      </c>
      <c r="J255" s="33" t="str">
        <f t="shared" si="1"/>
        <v>43972Ростов-на-Дону</v>
      </c>
      <c r="K255" s="33">
        <f t="shared" si="2"/>
        <v>21</v>
      </c>
      <c r="L255" s="37">
        <f t="shared" si="3"/>
        <v>0.2268081586</v>
      </c>
      <c r="M255" s="37">
        <f t="shared" si="4"/>
        <v>0.02178067603</v>
      </c>
      <c r="N255" s="33"/>
    </row>
    <row r="256" ht="14.25" customHeight="1">
      <c r="A256" s="34">
        <v>43971.0</v>
      </c>
      <c r="B256" s="35" t="s">
        <v>19</v>
      </c>
      <c r="C256" s="35">
        <v>12630.0</v>
      </c>
      <c r="D256" s="35">
        <v>1104858.0</v>
      </c>
      <c r="E256" s="35">
        <v>915994.1189999998</v>
      </c>
      <c r="F256" s="36">
        <v>161654.46923076923</v>
      </c>
      <c r="G256" s="33">
        <f>VLOOKUP(J256,'Лист2'!$C$1:$F$505,2,FALSE)</f>
        <v>15</v>
      </c>
      <c r="H256" s="33">
        <f>VLOOKUP(J256,'Лист2'!$C$1:$F$505,3,FALSE)</f>
        <v>760</v>
      </c>
      <c r="I256" s="33">
        <f>VLOOKUP(J256,'Лист2'!$C$1:$F$505,4,FALSE)</f>
        <v>664</v>
      </c>
      <c r="J256" s="33" t="str">
        <f t="shared" si="1"/>
        <v>43971Ростов-на-Дону</v>
      </c>
      <c r="K256" s="33">
        <f t="shared" si="2"/>
        <v>21</v>
      </c>
      <c r="L256" s="37">
        <f t="shared" si="3"/>
        <v>0.2061846</v>
      </c>
      <c r="M256" s="37">
        <f t="shared" si="4"/>
        <v>0.02970478872</v>
      </c>
      <c r="N256" s="33"/>
    </row>
    <row r="257" ht="14.25" customHeight="1">
      <c r="A257" s="38">
        <v>43956.0</v>
      </c>
      <c r="B257" s="39" t="s">
        <v>19</v>
      </c>
      <c r="C257" s="39">
        <v>8223.0</v>
      </c>
      <c r="D257" s="39">
        <v>694593.0</v>
      </c>
      <c r="E257" s="39">
        <v>622755.0499999999</v>
      </c>
      <c r="F257" s="40">
        <v>172368.62218461538</v>
      </c>
      <c r="G257" s="33">
        <f>VLOOKUP(J257,'Лист2'!$C$1:$F$505,2,FALSE)</f>
        <v>15</v>
      </c>
      <c r="H257" s="33">
        <f>VLOOKUP(J257,'Лист2'!$C$1:$F$505,3,FALSE)</f>
        <v>455</v>
      </c>
      <c r="I257" s="33">
        <f>VLOOKUP(J257,'Лист2'!$C$1:$F$505,4,FALSE)</f>
        <v>381</v>
      </c>
      <c r="J257" s="33" t="str">
        <f t="shared" si="1"/>
        <v>43956Ростов-на-Дону</v>
      </c>
      <c r="K257" s="33">
        <f t="shared" si="2"/>
        <v>19</v>
      </c>
      <c r="L257" s="37">
        <f t="shared" si="3"/>
        <v>0.1153550662</v>
      </c>
      <c r="M257" s="37">
        <f t="shared" si="4"/>
        <v>-0.1614289152</v>
      </c>
      <c r="N257" s="33"/>
    </row>
    <row r="258" ht="14.25" customHeight="1">
      <c r="A258" s="34">
        <v>43949.0</v>
      </c>
      <c r="B258" s="35" t="s">
        <v>20</v>
      </c>
      <c r="C258" s="35">
        <v>25149.0</v>
      </c>
      <c r="D258" s="35">
        <v>2277072.0</v>
      </c>
      <c r="E258" s="35">
        <v>1804070.1239999998</v>
      </c>
      <c r="F258" s="36">
        <v>125553.02143076922</v>
      </c>
      <c r="G258" s="33">
        <f>VLOOKUP(J258,'Лист2'!$C$1:$F$505,2,FALSE)</f>
        <v>18</v>
      </c>
      <c r="H258" s="33">
        <f>VLOOKUP(J258,'Лист2'!$C$1:$F$505,3,FALSE)</f>
        <v>1505</v>
      </c>
      <c r="I258" s="33">
        <f>VLOOKUP(J258,'Лист2'!$C$1:$F$505,4,FALSE)</f>
        <v>1368</v>
      </c>
      <c r="J258" s="33" t="str">
        <f t="shared" si="1"/>
        <v>43949Краснодар</v>
      </c>
      <c r="K258" s="33">
        <f t="shared" si="2"/>
        <v>18</v>
      </c>
      <c r="L258" s="37">
        <f t="shared" si="3"/>
        <v>0.2621859703</v>
      </c>
      <c r="M258" s="37">
        <f t="shared" si="4"/>
        <v>0.192591657</v>
      </c>
      <c r="N258" s="33"/>
    </row>
    <row r="259" ht="14.25" customHeight="1">
      <c r="A259" s="38">
        <v>43964.0</v>
      </c>
      <c r="B259" s="39" t="s">
        <v>19</v>
      </c>
      <c r="C259" s="39">
        <v>10401.0</v>
      </c>
      <c r="D259" s="39">
        <v>949912.5</v>
      </c>
      <c r="E259" s="39">
        <v>785961.289</v>
      </c>
      <c r="F259" s="40">
        <v>253438.94004615385</v>
      </c>
      <c r="G259" s="33">
        <f>VLOOKUP(J259,'Лист2'!$C$1:$F$505,2,FALSE)</f>
        <v>15</v>
      </c>
      <c r="H259" s="33">
        <f>VLOOKUP(J259,'Лист2'!$C$1:$F$505,3,FALSE)</f>
        <v>599</v>
      </c>
      <c r="I259" s="33">
        <f>VLOOKUP(J259,'Лист2'!$C$1:$F$505,4,FALSE)</f>
        <v>515</v>
      </c>
      <c r="J259" s="33" t="str">
        <f t="shared" si="1"/>
        <v>43964Ростов-на-Дону</v>
      </c>
      <c r="K259" s="33">
        <f t="shared" si="2"/>
        <v>20</v>
      </c>
      <c r="L259" s="37">
        <f t="shared" si="3"/>
        <v>0.2085996006</v>
      </c>
      <c r="M259" s="37">
        <f t="shared" si="4"/>
        <v>-0.1138576801</v>
      </c>
      <c r="N259" s="33"/>
    </row>
    <row r="260" ht="14.25" customHeight="1">
      <c r="A260" s="34">
        <v>43982.0</v>
      </c>
      <c r="B260" s="35" t="s">
        <v>18</v>
      </c>
      <c r="C260" s="35">
        <v>17689.5</v>
      </c>
      <c r="D260" s="35">
        <v>1592119.5</v>
      </c>
      <c r="E260" s="35">
        <v>1279369.153</v>
      </c>
      <c r="F260" s="36">
        <v>119890.85384615383</v>
      </c>
      <c r="G260" s="33">
        <f>VLOOKUP(J260,'Лист2'!$C$1:$F$505,2,FALSE)</f>
        <v>17</v>
      </c>
      <c r="H260" s="33">
        <f>VLOOKUP(J260,'Лист2'!$C$1:$F$505,3,FALSE)</f>
        <v>1186</v>
      </c>
      <c r="I260" s="33">
        <f>VLOOKUP(J260,'Лист2'!$C$1:$F$505,4,FALSE)</f>
        <v>1054</v>
      </c>
      <c r="J260" s="33" t="str">
        <f t="shared" si="1"/>
        <v>43982Пермь</v>
      </c>
      <c r="K260" s="33">
        <f t="shared" si="2"/>
        <v>22</v>
      </c>
      <c r="L260" s="37">
        <f t="shared" si="3"/>
        <v>0.2444566889</v>
      </c>
      <c r="M260" s="37">
        <f t="shared" si="4"/>
        <v>0.150745774</v>
      </c>
      <c r="N260" s="33"/>
    </row>
    <row r="261" ht="14.25" customHeight="1">
      <c r="A261" s="38">
        <v>43954.0</v>
      </c>
      <c r="B261" s="39" t="s">
        <v>19</v>
      </c>
      <c r="C261" s="39">
        <v>8127.0</v>
      </c>
      <c r="D261" s="39">
        <v>665302.5</v>
      </c>
      <c r="E261" s="39">
        <v>644221.494</v>
      </c>
      <c r="F261" s="40">
        <v>95245.72713846153</v>
      </c>
      <c r="G261" s="33">
        <f>VLOOKUP(J261,'Лист2'!$C$1:$F$505,2,FALSE)</f>
        <v>15</v>
      </c>
      <c r="H261" s="33">
        <f>VLOOKUP(J261,'Лист2'!$C$1:$F$505,3,FALSE)</f>
        <v>455</v>
      </c>
      <c r="I261" s="33">
        <f>VLOOKUP(J261,'Лист2'!$C$1:$F$505,4,FALSE)</f>
        <v>384</v>
      </c>
      <c r="J261" s="33" t="str">
        <f t="shared" si="1"/>
        <v>43954Ростов-на-Дону</v>
      </c>
      <c r="K261" s="33">
        <f t="shared" si="2"/>
        <v>18</v>
      </c>
      <c r="L261" s="37">
        <f t="shared" si="3"/>
        <v>0.03272322671</v>
      </c>
      <c r="M261" s="37">
        <f t="shared" si="4"/>
        <v>-0.1151230157</v>
      </c>
      <c r="N261" s="33"/>
    </row>
    <row r="262" ht="14.25" customHeight="1">
      <c r="A262" s="34">
        <v>43981.0</v>
      </c>
      <c r="B262" s="35" t="s">
        <v>18</v>
      </c>
      <c r="C262" s="35">
        <v>27250.5</v>
      </c>
      <c r="D262" s="35">
        <v>2457252.0</v>
      </c>
      <c r="E262" s="35">
        <v>1983435.05</v>
      </c>
      <c r="F262" s="36">
        <v>175066.50692307693</v>
      </c>
      <c r="G262" s="33">
        <f>VLOOKUP(J262,'Лист2'!$C$1:$F$505,2,FALSE)</f>
        <v>17</v>
      </c>
      <c r="H262" s="33">
        <f>VLOOKUP(J262,'Лист2'!$C$1:$F$505,3,FALSE)</f>
        <v>1697</v>
      </c>
      <c r="I262" s="33">
        <f>VLOOKUP(J262,'Лист2'!$C$1:$F$505,4,FALSE)</f>
        <v>1499</v>
      </c>
      <c r="J262" s="33" t="str">
        <f t="shared" si="1"/>
        <v>43981Пермь</v>
      </c>
      <c r="K262" s="33">
        <f t="shared" si="2"/>
        <v>22</v>
      </c>
      <c r="L262" s="37">
        <f t="shared" si="3"/>
        <v>0.238887051</v>
      </c>
      <c r="M262" s="37">
        <f t="shared" si="4"/>
        <v>0.1506227507</v>
      </c>
      <c r="N262" s="33"/>
    </row>
    <row r="263" ht="14.25" customHeight="1">
      <c r="A263" s="38">
        <v>43957.0</v>
      </c>
      <c r="B263" s="39" t="s">
        <v>19</v>
      </c>
      <c r="C263" s="39">
        <v>8464.5</v>
      </c>
      <c r="D263" s="39">
        <v>739291.5</v>
      </c>
      <c r="E263" s="39">
        <v>651727.3679999999</v>
      </c>
      <c r="F263" s="40">
        <v>154318.62433846152</v>
      </c>
      <c r="G263" s="33">
        <f>VLOOKUP(J263,'Лист2'!$C$1:$F$505,2,FALSE)</f>
        <v>15</v>
      </c>
      <c r="H263" s="33">
        <f>VLOOKUP(J263,'Лист2'!$C$1:$F$505,3,FALSE)</f>
        <v>467</v>
      </c>
      <c r="I263" s="33">
        <f>VLOOKUP(J263,'Лист2'!$C$1:$F$505,4,FALSE)</f>
        <v>389</v>
      </c>
      <c r="J263" s="33" t="str">
        <f t="shared" si="1"/>
        <v>43957Ростов-на-Дону</v>
      </c>
      <c r="K263" s="33">
        <f t="shared" si="2"/>
        <v>19</v>
      </c>
      <c r="L263" s="37">
        <f t="shared" si="3"/>
        <v>0.134356997</v>
      </c>
      <c r="M263" s="37">
        <f t="shared" si="4"/>
        <v>-0.1024270203</v>
      </c>
      <c r="N263" s="33"/>
    </row>
    <row r="264" ht="14.25" customHeight="1">
      <c r="A264" s="34">
        <v>43974.0</v>
      </c>
      <c r="B264" s="35" t="s">
        <v>19</v>
      </c>
      <c r="C264" s="35">
        <v>14167.5</v>
      </c>
      <c r="D264" s="35">
        <v>1315075.5</v>
      </c>
      <c r="E264" s="35">
        <v>1074904.135</v>
      </c>
      <c r="F264" s="36">
        <v>269233.3443692308</v>
      </c>
      <c r="G264" s="33">
        <f>VLOOKUP(J264,'Лист2'!$C$1:$F$505,2,FALSE)</f>
        <v>15</v>
      </c>
      <c r="H264" s="33">
        <f>VLOOKUP(J264,'Лист2'!$C$1:$F$505,3,FALSE)</f>
        <v>840</v>
      </c>
      <c r="I264" s="33">
        <f>VLOOKUP(J264,'Лист2'!$C$1:$F$505,4,FALSE)</f>
        <v>725</v>
      </c>
      <c r="J264" s="33" t="str">
        <f t="shared" si="1"/>
        <v>43974Ростов-на-Дону</v>
      </c>
      <c r="K264" s="33">
        <f t="shared" si="2"/>
        <v>21</v>
      </c>
      <c r="L264" s="37">
        <f t="shared" si="3"/>
        <v>0.2234351485</v>
      </c>
      <c r="M264" s="37">
        <f t="shared" si="4"/>
        <v>-0.02703681047</v>
      </c>
      <c r="N264" s="33"/>
    </row>
    <row r="265" ht="14.25" customHeight="1">
      <c r="A265" s="38">
        <v>43979.0</v>
      </c>
      <c r="B265" s="39" t="s">
        <v>18</v>
      </c>
      <c r="C265" s="39">
        <v>16500.0</v>
      </c>
      <c r="D265" s="39">
        <v>1487928.0</v>
      </c>
      <c r="E265" s="39">
        <v>1187884.8939999999</v>
      </c>
      <c r="F265" s="40">
        <v>279400.0153846154</v>
      </c>
      <c r="G265" s="33">
        <f>VLOOKUP(J265,'Лист2'!$C$1:$F$505,2,FALSE)</f>
        <v>17</v>
      </c>
      <c r="H265" s="33">
        <f>VLOOKUP(J265,'Лист2'!$C$1:$F$505,3,FALSE)</f>
        <v>1097</v>
      </c>
      <c r="I265" s="33">
        <f>VLOOKUP(J265,'Лист2'!$C$1:$F$505,4,FALSE)</f>
        <v>968</v>
      </c>
      <c r="J265" s="33" t="str">
        <f t="shared" si="1"/>
        <v>43979Пермь</v>
      </c>
      <c r="K265" s="33">
        <f t="shared" si="2"/>
        <v>22</v>
      </c>
      <c r="L265" s="37">
        <f t="shared" si="3"/>
        <v>0.2525860102</v>
      </c>
      <c r="M265" s="37">
        <f t="shared" si="4"/>
        <v>0.01737802267</v>
      </c>
      <c r="N265" s="33"/>
    </row>
    <row r="266" ht="14.25" customHeight="1">
      <c r="A266" s="34">
        <v>43976.0</v>
      </c>
      <c r="B266" s="35" t="s">
        <v>19</v>
      </c>
      <c r="C266" s="35">
        <v>13260.0</v>
      </c>
      <c r="D266" s="35">
        <v>1230687.0</v>
      </c>
      <c r="E266" s="35">
        <v>985675.487</v>
      </c>
      <c r="F266" s="36">
        <v>224353.45695384615</v>
      </c>
      <c r="G266" s="33">
        <f>VLOOKUP(J266,'Лист2'!$C$1:$F$505,2,FALSE)</f>
        <v>15</v>
      </c>
      <c r="H266" s="33">
        <f>VLOOKUP(J266,'Лист2'!$C$1:$F$505,3,FALSE)</f>
        <v>835</v>
      </c>
      <c r="I266" s="33">
        <f>VLOOKUP(J266,'Лист2'!$C$1:$F$505,4,FALSE)</f>
        <v>736</v>
      </c>
      <c r="J266" s="33" t="str">
        <f t="shared" si="1"/>
        <v>43976Ростов-на-Дону</v>
      </c>
      <c r="K266" s="33">
        <f t="shared" si="2"/>
        <v>22</v>
      </c>
      <c r="L266" s="37">
        <f t="shared" si="3"/>
        <v>0.2485721885</v>
      </c>
      <c r="M266" s="37">
        <f t="shared" si="4"/>
        <v>0.0209582731</v>
      </c>
      <c r="N266" s="33"/>
    </row>
    <row r="267" ht="14.25" customHeight="1">
      <c r="A267" s="38">
        <v>43951.0</v>
      </c>
      <c r="B267" s="39" t="s">
        <v>19</v>
      </c>
      <c r="C267" s="39">
        <v>4285.5</v>
      </c>
      <c r="D267" s="39">
        <v>404691.0</v>
      </c>
      <c r="E267" s="39">
        <v>333054.548</v>
      </c>
      <c r="F267" s="40">
        <v>11494.63076923077</v>
      </c>
      <c r="G267" s="33">
        <f>VLOOKUP(J267,'Лист2'!$C$1:$F$505,2,FALSE)</f>
        <v>15</v>
      </c>
      <c r="H267" s="33">
        <f>VLOOKUP(J267,'Лист2'!$C$1:$F$505,3,FALSE)</f>
        <v>262</v>
      </c>
      <c r="I267" s="33">
        <f>VLOOKUP(J267,'Лист2'!$C$1:$F$505,4,FALSE)</f>
        <v>195</v>
      </c>
      <c r="J267" s="33" t="str">
        <f t="shared" si="1"/>
        <v>43951Ростов-на-Дону</v>
      </c>
      <c r="K267" s="33">
        <f t="shared" si="2"/>
        <v>18</v>
      </c>
      <c r="L267" s="37">
        <f t="shared" si="3"/>
        <v>0.2150892472</v>
      </c>
      <c r="M267" s="37">
        <f t="shared" si="4"/>
        <v>0.1805764899</v>
      </c>
      <c r="N267" s="33"/>
    </row>
    <row r="268" ht="14.25" customHeight="1">
      <c r="A268" s="34">
        <v>43961.0</v>
      </c>
      <c r="B268" s="35" t="s">
        <v>19</v>
      </c>
      <c r="C268" s="35">
        <v>13440.0</v>
      </c>
      <c r="D268" s="35">
        <v>1198285.5</v>
      </c>
      <c r="E268" s="35">
        <v>1018063.802</v>
      </c>
      <c r="F268" s="36">
        <v>178012.59307692308</v>
      </c>
      <c r="G268" s="33">
        <f>VLOOKUP(J268,'Лист2'!$C$1:$F$505,2,FALSE)</f>
        <v>15</v>
      </c>
      <c r="H268" s="33">
        <f>VLOOKUP(J268,'Лист2'!$C$1:$F$505,3,FALSE)</f>
        <v>706</v>
      </c>
      <c r="I268" s="33">
        <f>VLOOKUP(J268,'Лист2'!$C$1:$F$505,4,FALSE)</f>
        <v>608</v>
      </c>
      <c r="J268" s="33" t="str">
        <f t="shared" si="1"/>
        <v>43961Ростов-на-Дону</v>
      </c>
      <c r="K268" s="33">
        <f t="shared" si="2"/>
        <v>19</v>
      </c>
      <c r="L268" s="37">
        <f t="shared" si="3"/>
        <v>0.177023972</v>
      </c>
      <c r="M268" s="37">
        <f t="shared" si="4"/>
        <v>0.002169908132</v>
      </c>
      <c r="N268" s="33"/>
    </row>
    <row r="269" ht="14.25" customHeight="1">
      <c r="A269" s="38">
        <v>43959.0</v>
      </c>
      <c r="B269" s="39" t="s">
        <v>19</v>
      </c>
      <c r="C269" s="39">
        <v>9058.5</v>
      </c>
      <c r="D269" s="39">
        <v>798759.0</v>
      </c>
      <c r="E269" s="39">
        <v>669115.9369999999</v>
      </c>
      <c r="F269" s="40">
        <v>171987.47030000002</v>
      </c>
      <c r="G269" s="33">
        <f>VLOOKUP(J269,'Лист2'!$C$1:$F$505,2,FALSE)</f>
        <v>15</v>
      </c>
      <c r="H269" s="33">
        <f>VLOOKUP(J269,'Лист2'!$C$1:$F$505,3,FALSE)</f>
        <v>492</v>
      </c>
      <c r="I269" s="33">
        <f>VLOOKUP(J269,'Лист2'!$C$1:$F$505,4,FALSE)</f>
        <v>412</v>
      </c>
      <c r="J269" s="33" t="str">
        <f t="shared" si="1"/>
        <v>43959Ростов-на-Дону</v>
      </c>
      <c r="K269" s="33">
        <f t="shared" si="2"/>
        <v>19</v>
      </c>
      <c r="L269" s="37">
        <f t="shared" si="3"/>
        <v>0.1937527652</v>
      </c>
      <c r="M269" s="37">
        <f t="shared" si="4"/>
        <v>-0.06328411111</v>
      </c>
      <c r="N269" s="33"/>
    </row>
    <row r="270" ht="14.25" customHeight="1">
      <c r="A270" s="34">
        <v>43958.0</v>
      </c>
      <c r="B270" s="35" t="s">
        <v>19</v>
      </c>
      <c r="C270" s="35">
        <v>8719.5</v>
      </c>
      <c r="D270" s="35">
        <v>769276.5</v>
      </c>
      <c r="E270" s="35">
        <v>654599.977</v>
      </c>
      <c r="F270" s="36">
        <v>184385.1884923077</v>
      </c>
      <c r="G270" s="33">
        <f>VLOOKUP(J270,'Лист2'!$C$1:$F$505,2,FALSE)</f>
        <v>15</v>
      </c>
      <c r="H270" s="33">
        <f>VLOOKUP(J270,'Лист2'!$C$1:$F$505,3,FALSE)</f>
        <v>480</v>
      </c>
      <c r="I270" s="33">
        <f>VLOOKUP(J270,'Лист2'!$C$1:$F$505,4,FALSE)</f>
        <v>398</v>
      </c>
      <c r="J270" s="33" t="str">
        <f t="shared" si="1"/>
        <v>43958Ростов-на-Дону</v>
      </c>
      <c r="K270" s="33">
        <f t="shared" si="2"/>
        <v>19</v>
      </c>
      <c r="L270" s="37">
        <f t="shared" si="3"/>
        <v>0.1751856508</v>
      </c>
      <c r="M270" s="37">
        <f t="shared" si="4"/>
        <v>-0.1064904796</v>
      </c>
      <c r="N270" s="33"/>
    </row>
    <row r="271" ht="14.25" customHeight="1">
      <c r="A271" s="38">
        <v>43975.0</v>
      </c>
      <c r="B271" s="39" t="s">
        <v>19</v>
      </c>
      <c r="C271" s="39">
        <v>12666.0</v>
      </c>
      <c r="D271" s="39">
        <v>1184865.0</v>
      </c>
      <c r="E271" s="39">
        <v>953822.6209999999</v>
      </c>
      <c r="F271" s="40">
        <v>340158.78723076923</v>
      </c>
      <c r="G271" s="33">
        <f>VLOOKUP(J271,'Лист2'!$C$1:$F$505,2,FALSE)</f>
        <v>15</v>
      </c>
      <c r="H271" s="33">
        <f>VLOOKUP(J271,'Лист2'!$C$1:$F$505,3,FALSE)</f>
        <v>779</v>
      </c>
      <c r="I271" s="33">
        <f>VLOOKUP(J271,'Лист2'!$C$1:$F$505,4,FALSE)</f>
        <v>673</v>
      </c>
      <c r="J271" s="33" t="str">
        <f t="shared" si="1"/>
        <v>43975Ростов-на-Дону</v>
      </c>
      <c r="K271" s="33">
        <f t="shared" si="2"/>
        <v>21</v>
      </c>
      <c r="L271" s="37">
        <f t="shared" si="3"/>
        <v>0.2422278251</v>
      </c>
      <c r="M271" s="37">
        <f t="shared" si="4"/>
        <v>-0.1143990568</v>
      </c>
      <c r="N271" s="33"/>
    </row>
    <row r="272" ht="14.25" customHeight="1">
      <c r="A272" s="34">
        <v>43967.0</v>
      </c>
      <c r="B272" s="35" t="s">
        <v>20</v>
      </c>
      <c r="C272" s="35">
        <v>34563.0</v>
      </c>
      <c r="D272" s="35">
        <v>2922883.5</v>
      </c>
      <c r="E272" s="35">
        <v>2340316.3049999997</v>
      </c>
      <c r="F272" s="36">
        <v>109812.45384615385</v>
      </c>
      <c r="G272" s="33">
        <f>VLOOKUP(J272,'Лист2'!$C$1:$F$505,2,FALSE)</f>
        <v>19</v>
      </c>
      <c r="H272" s="33">
        <f>VLOOKUP(J272,'Лист2'!$C$1:$F$505,3,FALSE)</f>
        <v>2039</v>
      </c>
      <c r="I272" s="33">
        <f>VLOOKUP(J272,'Лист2'!$C$1:$F$505,4,FALSE)</f>
        <v>1868</v>
      </c>
      <c r="J272" s="33" t="str">
        <f t="shared" si="1"/>
        <v>43967Краснодар</v>
      </c>
      <c r="K272" s="33">
        <f t="shared" si="2"/>
        <v>20</v>
      </c>
      <c r="L272" s="37">
        <f t="shared" si="3"/>
        <v>0.2489266916</v>
      </c>
      <c r="M272" s="37">
        <f t="shared" si="4"/>
        <v>0.2020046351</v>
      </c>
      <c r="N272" s="33"/>
    </row>
    <row r="273" ht="14.25" customHeight="1">
      <c r="A273" s="38">
        <v>43970.0</v>
      </c>
      <c r="B273" s="39" t="s">
        <v>20</v>
      </c>
      <c r="C273" s="39">
        <v>28882.5</v>
      </c>
      <c r="D273" s="39">
        <v>2446530.0</v>
      </c>
      <c r="E273" s="39">
        <v>1956748.2629999998</v>
      </c>
      <c r="F273" s="40">
        <v>108543.03143076923</v>
      </c>
      <c r="G273" s="33">
        <f>VLOOKUP(J273,'Лист2'!$C$1:$F$505,2,FALSE)</f>
        <v>19</v>
      </c>
      <c r="H273" s="33">
        <f>VLOOKUP(J273,'Лист2'!$C$1:$F$505,3,FALSE)</f>
        <v>1831</v>
      </c>
      <c r="I273" s="33">
        <f>VLOOKUP(J273,'Лист2'!$C$1:$F$505,4,FALSE)</f>
        <v>1667</v>
      </c>
      <c r="J273" s="33" t="str">
        <f t="shared" si="1"/>
        <v>43970Краснодар</v>
      </c>
      <c r="K273" s="33">
        <f t="shared" si="2"/>
        <v>21</v>
      </c>
      <c r="L273" s="37">
        <f t="shared" si="3"/>
        <v>0.2503039079</v>
      </c>
      <c r="M273" s="37">
        <f t="shared" si="4"/>
        <v>0.1948327809</v>
      </c>
      <c r="N273" s="33"/>
    </row>
    <row r="274" ht="14.25" customHeight="1">
      <c r="A274" s="34">
        <v>43968.0</v>
      </c>
      <c r="B274" s="35" t="s">
        <v>20</v>
      </c>
      <c r="C274" s="35">
        <v>28275.0</v>
      </c>
      <c r="D274" s="35">
        <v>2435632.5</v>
      </c>
      <c r="E274" s="35">
        <v>1954139.7149999999</v>
      </c>
      <c r="F274" s="36">
        <v>79541.98461538462</v>
      </c>
      <c r="G274" s="33">
        <f>VLOOKUP(J274,'Лист2'!$C$1:$F$505,2,FALSE)</f>
        <v>19</v>
      </c>
      <c r="H274" s="33">
        <f>VLOOKUP(J274,'Лист2'!$C$1:$F$505,3,FALSE)</f>
        <v>1790</v>
      </c>
      <c r="I274" s="33">
        <f>VLOOKUP(J274,'Лист2'!$C$1:$F$505,4,FALSE)</f>
        <v>1633</v>
      </c>
      <c r="J274" s="33" t="str">
        <f t="shared" si="1"/>
        <v>43968Краснодар</v>
      </c>
      <c r="K274" s="33">
        <f t="shared" si="2"/>
        <v>20</v>
      </c>
      <c r="L274" s="37">
        <f t="shared" si="3"/>
        <v>0.2463962946</v>
      </c>
      <c r="M274" s="37">
        <f t="shared" si="4"/>
        <v>0.2056919458</v>
      </c>
      <c r="N274" s="33"/>
    </row>
    <row r="275" ht="14.25" customHeight="1">
      <c r="A275" s="38">
        <v>43960.0</v>
      </c>
      <c r="B275" s="39" t="s">
        <v>20</v>
      </c>
      <c r="C275" s="39">
        <v>26271.0</v>
      </c>
      <c r="D275" s="39">
        <v>2384937.0</v>
      </c>
      <c r="E275" s="39">
        <v>1880070.5110000002</v>
      </c>
      <c r="F275" s="40">
        <v>141472.14615384614</v>
      </c>
      <c r="G275" s="33">
        <f>VLOOKUP(J275,'Лист2'!$C$1:$F$505,2,FALSE)</f>
        <v>19</v>
      </c>
      <c r="H275" s="33">
        <f>VLOOKUP(J275,'Лист2'!$C$1:$F$505,3,FALSE)</f>
        <v>1542</v>
      </c>
      <c r="I275" s="33">
        <f>VLOOKUP(J275,'Лист2'!$C$1:$F$505,4,FALSE)</f>
        <v>1412</v>
      </c>
      <c r="J275" s="33" t="str">
        <f t="shared" si="1"/>
        <v>43960Краснодар</v>
      </c>
      <c r="K275" s="33">
        <f t="shared" si="2"/>
        <v>19</v>
      </c>
      <c r="L275" s="37">
        <f t="shared" si="3"/>
        <v>0.2685359331</v>
      </c>
      <c r="M275" s="37">
        <f t="shared" si="4"/>
        <v>0.1932876138</v>
      </c>
      <c r="N275" s="33"/>
    </row>
    <row r="276" ht="14.25" customHeight="1">
      <c r="A276" s="34">
        <v>43955.0</v>
      </c>
      <c r="B276" s="35" t="s">
        <v>20</v>
      </c>
      <c r="C276" s="35">
        <v>23587.5</v>
      </c>
      <c r="D276" s="35">
        <v>2155668.0</v>
      </c>
      <c r="E276" s="35">
        <v>1685753.184</v>
      </c>
      <c r="F276" s="36">
        <v>135489.1581153846</v>
      </c>
      <c r="G276" s="33">
        <f>VLOOKUP(J276,'Лист2'!$C$1:$F$505,2,FALSE)</f>
        <v>19</v>
      </c>
      <c r="H276" s="33">
        <f>VLOOKUP(J276,'Лист2'!$C$1:$F$505,3,FALSE)</f>
        <v>1479</v>
      </c>
      <c r="I276" s="33">
        <f>VLOOKUP(J276,'Лист2'!$C$1:$F$505,4,FALSE)</f>
        <v>1346</v>
      </c>
      <c r="J276" s="33" t="str">
        <f t="shared" si="1"/>
        <v>43955Краснодар</v>
      </c>
      <c r="K276" s="33">
        <f t="shared" si="2"/>
        <v>19</v>
      </c>
      <c r="L276" s="37">
        <f t="shared" si="3"/>
        <v>0.2787565941</v>
      </c>
      <c r="M276" s="37">
        <f t="shared" si="4"/>
        <v>0.1983835244</v>
      </c>
      <c r="N276" s="33"/>
    </row>
    <row r="277" ht="14.25" customHeight="1">
      <c r="A277" s="38">
        <v>43953.0</v>
      </c>
      <c r="B277" s="39" t="s">
        <v>20</v>
      </c>
      <c r="C277" s="39">
        <v>18427.5</v>
      </c>
      <c r="D277" s="39">
        <v>1682851.5</v>
      </c>
      <c r="E277" s="39">
        <v>1337535.2989999999</v>
      </c>
      <c r="F277" s="40">
        <v>121636.08074615385</v>
      </c>
      <c r="G277" s="33">
        <f>VLOOKUP(J277,'Лист2'!$C$1:$F$505,2,FALSE)</f>
        <v>19</v>
      </c>
      <c r="H277" s="33">
        <f>VLOOKUP(J277,'Лист2'!$C$1:$F$505,3,FALSE)</f>
        <v>1206</v>
      </c>
      <c r="I277" s="33">
        <f>VLOOKUP(J277,'Лист2'!$C$1:$F$505,4,FALSE)</f>
        <v>1080</v>
      </c>
      <c r="J277" s="33" t="str">
        <f t="shared" si="1"/>
        <v>43953Краснодар</v>
      </c>
      <c r="K277" s="33">
        <f t="shared" si="2"/>
        <v>18</v>
      </c>
      <c r="L277" s="37">
        <f t="shared" si="3"/>
        <v>0.2581735235</v>
      </c>
      <c r="M277" s="37">
        <f t="shared" si="4"/>
        <v>0.1672330595</v>
      </c>
      <c r="N277" s="33"/>
    </row>
    <row r="278" ht="14.25" customHeight="1">
      <c r="A278" s="34">
        <v>43977.0</v>
      </c>
      <c r="B278" s="35" t="s">
        <v>20</v>
      </c>
      <c r="C278" s="35">
        <v>27156.0</v>
      </c>
      <c r="D278" s="35">
        <v>2410803.0</v>
      </c>
      <c r="E278" s="35">
        <v>1897998.252</v>
      </c>
      <c r="F278" s="36">
        <v>96303.4</v>
      </c>
      <c r="G278" s="33">
        <f>VLOOKUP(J278,'Лист2'!$C$1:$F$505,2,FALSE)</f>
        <v>20</v>
      </c>
      <c r="H278" s="33">
        <f>VLOOKUP(J278,'Лист2'!$C$1:$F$505,3,FALSE)</f>
        <v>1814</v>
      </c>
      <c r="I278" s="33">
        <f>VLOOKUP(J278,'Лист2'!$C$1:$F$505,4,FALSE)</f>
        <v>1655</v>
      </c>
      <c r="J278" s="33" t="str">
        <f t="shared" si="1"/>
        <v>43977Краснодар</v>
      </c>
      <c r="K278" s="33">
        <f t="shared" si="2"/>
        <v>22</v>
      </c>
      <c r="L278" s="37">
        <f t="shared" si="3"/>
        <v>0.2701818863</v>
      </c>
      <c r="M278" s="37">
        <f t="shared" si="4"/>
        <v>0.2194424297</v>
      </c>
      <c r="N278" s="33"/>
    </row>
    <row r="279" ht="14.25" customHeight="1">
      <c r="A279" s="38">
        <v>43952.0</v>
      </c>
      <c r="B279" s="39" t="s">
        <v>20</v>
      </c>
      <c r="C279" s="39">
        <v>35190.0</v>
      </c>
      <c r="D279" s="39">
        <v>3168510.0</v>
      </c>
      <c r="E279" s="39">
        <v>2533138.72</v>
      </c>
      <c r="F279" s="40">
        <v>102615.49999999999</v>
      </c>
      <c r="G279" s="33">
        <f>VLOOKUP(J279,'Лист2'!$C$1:$F$505,2,FALSE)</f>
        <v>19</v>
      </c>
      <c r="H279" s="33">
        <f>VLOOKUP(J279,'Лист2'!$C$1:$F$505,3,FALSE)</f>
        <v>1987</v>
      </c>
      <c r="I279" s="33">
        <f>VLOOKUP(J279,'Лист2'!$C$1:$F$505,4,FALSE)</f>
        <v>1791</v>
      </c>
      <c r="J279" s="33" t="str">
        <f t="shared" si="1"/>
        <v>43952Краснодар</v>
      </c>
      <c r="K279" s="33">
        <f t="shared" si="2"/>
        <v>18</v>
      </c>
      <c r="L279" s="37">
        <f t="shared" si="3"/>
        <v>0.2508237212</v>
      </c>
      <c r="M279" s="37">
        <f t="shared" si="4"/>
        <v>0.2103144908</v>
      </c>
      <c r="N279" s="33"/>
    </row>
    <row r="280" ht="14.25" customHeight="1">
      <c r="A280" s="34">
        <v>43963.0</v>
      </c>
      <c r="B280" s="35" t="s">
        <v>20</v>
      </c>
      <c r="C280" s="35">
        <v>25483.5</v>
      </c>
      <c r="D280" s="35">
        <v>2243160.0</v>
      </c>
      <c r="E280" s="35">
        <v>1757185.7729999998</v>
      </c>
      <c r="F280" s="36">
        <v>114933.5923076923</v>
      </c>
      <c r="G280" s="33">
        <f>VLOOKUP(J280,'Лист2'!$C$1:$F$505,2,FALSE)</f>
        <v>19</v>
      </c>
      <c r="H280" s="33">
        <f>VLOOKUP(J280,'Лист2'!$C$1:$F$505,3,FALSE)</f>
        <v>1598</v>
      </c>
      <c r="I280" s="33">
        <f>VLOOKUP(J280,'Лист2'!$C$1:$F$505,4,FALSE)</f>
        <v>1454</v>
      </c>
      <c r="J280" s="33" t="str">
        <f t="shared" si="1"/>
        <v>43963Краснодар</v>
      </c>
      <c r="K280" s="33">
        <f t="shared" si="2"/>
        <v>20</v>
      </c>
      <c r="L280" s="37">
        <f t="shared" si="3"/>
        <v>0.2765639436</v>
      </c>
      <c r="M280" s="37">
        <f t="shared" si="4"/>
        <v>0.2111561796</v>
      </c>
      <c r="N280" s="33"/>
    </row>
    <row r="281" ht="14.25" customHeight="1">
      <c r="A281" s="38">
        <v>43972.0</v>
      </c>
      <c r="B281" s="39" t="s">
        <v>20</v>
      </c>
      <c r="C281" s="39">
        <v>25362.0</v>
      </c>
      <c r="D281" s="39">
        <v>2198935.5</v>
      </c>
      <c r="E281" s="39">
        <v>1755958.305</v>
      </c>
      <c r="F281" s="40">
        <v>102833.37792307691</v>
      </c>
      <c r="G281" s="33">
        <f>VLOOKUP(J281,'Лист2'!$C$1:$F$505,2,FALSE)</f>
        <v>19</v>
      </c>
      <c r="H281" s="33">
        <f>VLOOKUP(J281,'Лист2'!$C$1:$F$505,3,FALSE)</f>
        <v>1650</v>
      </c>
      <c r="I281" s="33">
        <f>VLOOKUP(J281,'Лист2'!$C$1:$F$505,4,FALSE)</f>
        <v>1505</v>
      </c>
      <c r="J281" s="33" t="str">
        <f t="shared" si="1"/>
        <v>43972Краснодар</v>
      </c>
      <c r="K281" s="33">
        <f t="shared" si="2"/>
        <v>21</v>
      </c>
      <c r="L281" s="37">
        <f t="shared" si="3"/>
        <v>0.2522709074</v>
      </c>
      <c r="M281" s="37">
        <f t="shared" si="4"/>
        <v>0.1937083677</v>
      </c>
      <c r="N281" s="33"/>
    </row>
    <row r="282" ht="14.25" customHeight="1">
      <c r="A282" s="34">
        <v>43971.0</v>
      </c>
      <c r="B282" s="35" t="s">
        <v>20</v>
      </c>
      <c r="C282" s="35">
        <v>28849.5</v>
      </c>
      <c r="D282" s="35">
        <v>2520759.0</v>
      </c>
      <c r="E282" s="35">
        <v>2010739.0729999999</v>
      </c>
      <c r="F282" s="36">
        <v>106300.0107076923</v>
      </c>
      <c r="G282" s="33">
        <f>VLOOKUP(J282,'Лист2'!$C$1:$F$505,2,FALSE)</f>
        <v>19</v>
      </c>
      <c r="H282" s="33">
        <f>VLOOKUP(J282,'Лист2'!$C$1:$F$505,3,FALSE)</f>
        <v>1823</v>
      </c>
      <c r="I282" s="33">
        <f>VLOOKUP(J282,'Лист2'!$C$1:$F$505,4,FALSE)</f>
        <v>1678</v>
      </c>
      <c r="J282" s="33" t="str">
        <f t="shared" si="1"/>
        <v>43971Краснодар</v>
      </c>
      <c r="K282" s="33">
        <f t="shared" si="2"/>
        <v>21</v>
      </c>
      <c r="L282" s="37">
        <f t="shared" si="3"/>
        <v>0.2536479914</v>
      </c>
      <c r="M282" s="37">
        <f t="shared" si="4"/>
        <v>0.2007818527</v>
      </c>
      <c r="N282" s="33"/>
    </row>
    <row r="283" ht="14.25" customHeight="1">
      <c r="A283" s="38">
        <v>43956.0</v>
      </c>
      <c r="B283" s="39" t="s">
        <v>20</v>
      </c>
      <c r="C283" s="39">
        <v>26367.0</v>
      </c>
      <c r="D283" s="39">
        <v>2380333.5</v>
      </c>
      <c r="E283" s="39">
        <v>1873451.2719999999</v>
      </c>
      <c r="F283" s="40">
        <v>149632.4937</v>
      </c>
      <c r="G283" s="33">
        <f>VLOOKUP(J283,'Лист2'!$C$1:$F$505,2,FALSE)</f>
        <v>19</v>
      </c>
      <c r="H283" s="33">
        <f>VLOOKUP(J283,'Лист2'!$C$1:$F$505,3,FALSE)</f>
        <v>1622</v>
      </c>
      <c r="I283" s="33">
        <f>VLOOKUP(J283,'Лист2'!$C$1:$F$505,4,FALSE)</f>
        <v>1482</v>
      </c>
      <c r="J283" s="33" t="str">
        <f t="shared" si="1"/>
        <v>43956Краснодар</v>
      </c>
      <c r="K283" s="33">
        <f t="shared" si="2"/>
        <v>19</v>
      </c>
      <c r="L283" s="37">
        <f t="shared" si="3"/>
        <v>0.2705606682</v>
      </c>
      <c r="M283" s="37">
        <f t="shared" si="4"/>
        <v>0.1906906999</v>
      </c>
      <c r="N283" s="33"/>
    </row>
    <row r="284" ht="14.25" customHeight="1">
      <c r="A284" s="34">
        <v>43964.0</v>
      </c>
      <c r="B284" s="35" t="s">
        <v>20</v>
      </c>
      <c r="C284" s="35">
        <v>25539.0</v>
      </c>
      <c r="D284" s="35">
        <v>2263651.5</v>
      </c>
      <c r="E284" s="35">
        <v>1783039.3049999997</v>
      </c>
      <c r="F284" s="36">
        <v>139331.3192923077</v>
      </c>
      <c r="G284" s="33">
        <f>VLOOKUP(J284,'Лист2'!$C$1:$F$505,2,FALSE)</f>
        <v>19</v>
      </c>
      <c r="H284" s="33">
        <f>VLOOKUP(J284,'Лист2'!$C$1:$F$505,3,FALSE)</f>
        <v>1605</v>
      </c>
      <c r="I284" s="33">
        <f>VLOOKUP(J284,'Лист2'!$C$1:$F$505,4,FALSE)</f>
        <v>1447</v>
      </c>
      <c r="J284" s="33" t="str">
        <f t="shared" si="1"/>
        <v>43964Краснодар</v>
      </c>
      <c r="K284" s="33">
        <f t="shared" si="2"/>
        <v>20</v>
      </c>
      <c r="L284" s="37">
        <f t="shared" si="3"/>
        <v>0.2695466071</v>
      </c>
      <c r="M284" s="37">
        <f t="shared" si="4"/>
        <v>0.1914040115</v>
      </c>
      <c r="N284" s="33"/>
    </row>
    <row r="285" ht="14.25" customHeight="1">
      <c r="A285" s="38">
        <v>43982.0</v>
      </c>
      <c r="B285" s="39" t="s">
        <v>19</v>
      </c>
      <c r="C285" s="39">
        <v>14808.0</v>
      </c>
      <c r="D285" s="39">
        <v>1336789.5</v>
      </c>
      <c r="E285" s="39">
        <v>1084824.9949999999</v>
      </c>
      <c r="F285" s="40">
        <v>167974.06755384614</v>
      </c>
      <c r="G285" s="33">
        <f>VLOOKUP(J285,'Лист2'!$C$1:$F$505,2,FALSE)</f>
        <v>16</v>
      </c>
      <c r="H285" s="33">
        <f>VLOOKUP(J285,'Лист2'!$C$1:$F$505,3,FALSE)</f>
        <v>917</v>
      </c>
      <c r="I285" s="33">
        <f>VLOOKUP(J285,'Лист2'!$C$1:$F$505,4,FALSE)</f>
        <v>802</v>
      </c>
      <c r="J285" s="33" t="str">
        <f t="shared" si="1"/>
        <v>43982Ростов-на-Дону</v>
      </c>
      <c r="K285" s="33">
        <f t="shared" si="2"/>
        <v>22</v>
      </c>
      <c r="L285" s="37">
        <f t="shared" si="3"/>
        <v>0.232262813</v>
      </c>
      <c r="M285" s="37">
        <f t="shared" si="4"/>
        <v>0.07742302937</v>
      </c>
      <c r="N285" s="33"/>
    </row>
    <row r="286" ht="14.25" customHeight="1">
      <c r="A286" s="34">
        <v>43954.0</v>
      </c>
      <c r="B286" s="35" t="s">
        <v>20</v>
      </c>
      <c r="C286" s="35">
        <v>21343.5</v>
      </c>
      <c r="D286" s="35">
        <v>1906557.0</v>
      </c>
      <c r="E286" s="35">
        <v>1485927.8739999998</v>
      </c>
      <c r="F286" s="36">
        <v>100092.68052307691</v>
      </c>
      <c r="G286" s="33">
        <f>VLOOKUP(J286,'Лист2'!$C$1:$F$505,2,FALSE)</f>
        <v>19</v>
      </c>
      <c r="H286" s="33">
        <f>VLOOKUP(J286,'Лист2'!$C$1:$F$505,3,FALSE)</f>
        <v>1314</v>
      </c>
      <c r="I286" s="33">
        <f>VLOOKUP(J286,'Лист2'!$C$1:$F$505,4,FALSE)</f>
        <v>1192</v>
      </c>
      <c r="J286" s="33" t="str">
        <f t="shared" si="1"/>
        <v>43954Краснодар</v>
      </c>
      <c r="K286" s="33">
        <f t="shared" si="2"/>
        <v>18</v>
      </c>
      <c r="L286" s="37">
        <f t="shared" si="3"/>
        <v>0.2830750626</v>
      </c>
      <c r="M286" s="37">
        <f t="shared" si="4"/>
        <v>0.215714673</v>
      </c>
      <c r="N286" s="33"/>
    </row>
    <row r="287" ht="14.25" customHeight="1">
      <c r="A287" s="38">
        <v>43981.0</v>
      </c>
      <c r="B287" s="39" t="s">
        <v>19</v>
      </c>
      <c r="C287" s="39">
        <v>17946.0</v>
      </c>
      <c r="D287" s="39">
        <v>1609090.5</v>
      </c>
      <c r="E287" s="39">
        <v>1298844.2</v>
      </c>
      <c r="F287" s="40">
        <v>137945.5276</v>
      </c>
      <c r="G287" s="33">
        <f>VLOOKUP(J287,'Лист2'!$C$1:$F$505,2,FALSE)</f>
        <v>16</v>
      </c>
      <c r="H287" s="33">
        <f>VLOOKUP(J287,'Лист2'!$C$1:$F$505,3,FALSE)</f>
        <v>1048</v>
      </c>
      <c r="I287" s="33">
        <f>VLOOKUP(J287,'Лист2'!$C$1:$F$505,4,FALSE)</f>
        <v>918</v>
      </c>
      <c r="J287" s="33" t="str">
        <f t="shared" si="1"/>
        <v>43981Ростов-на-Дону</v>
      </c>
      <c r="K287" s="33">
        <f t="shared" si="2"/>
        <v>22</v>
      </c>
      <c r="L287" s="37">
        <f t="shared" si="3"/>
        <v>0.2388633679</v>
      </c>
      <c r="M287" s="37">
        <f t="shared" si="4"/>
        <v>0.132656998</v>
      </c>
      <c r="N287" s="33"/>
    </row>
    <row r="288" ht="14.25" customHeight="1">
      <c r="A288" s="34">
        <v>43957.0</v>
      </c>
      <c r="B288" s="35" t="s">
        <v>20</v>
      </c>
      <c r="C288" s="35">
        <v>24337.5</v>
      </c>
      <c r="D288" s="35">
        <v>2159350.5</v>
      </c>
      <c r="E288" s="35">
        <v>1715939.5399999998</v>
      </c>
      <c r="F288" s="36">
        <v>115138.50836153845</v>
      </c>
      <c r="G288" s="33">
        <f>VLOOKUP(J288,'Лист2'!$C$1:$F$505,2,FALSE)</f>
        <v>19</v>
      </c>
      <c r="H288" s="33">
        <f>VLOOKUP(J288,'Лист2'!$C$1:$F$505,3,FALSE)</f>
        <v>1509</v>
      </c>
      <c r="I288" s="33">
        <f>VLOOKUP(J288,'Лист2'!$C$1:$F$505,4,FALSE)</f>
        <v>1374</v>
      </c>
      <c r="J288" s="33" t="str">
        <f t="shared" si="1"/>
        <v>43957Краснодар</v>
      </c>
      <c r="K288" s="33">
        <f t="shared" si="2"/>
        <v>19</v>
      </c>
      <c r="L288" s="37">
        <f t="shared" si="3"/>
        <v>0.2584070998</v>
      </c>
      <c r="M288" s="37">
        <f t="shared" si="4"/>
        <v>0.1913077029</v>
      </c>
      <c r="N288" s="33"/>
    </row>
    <row r="289" ht="14.25" customHeight="1">
      <c r="A289" s="38">
        <v>43974.0</v>
      </c>
      <c r="B289" s="39" t="s">
        <v>20</v>
      </c>
      <c r="C289" s="39">
        <v>36997.5</v>
      </c>
      <c r="D289" s="39">
        <v>3089140.5</v>
      </c>
      <c r="E289" s="39">
        <v>2533823.174</v>
      </c>
      <c r="F289" s="40">
        <v>109891.53846153845</v>
      </c>
      <c r="G289" s="33">
        <f>VLOOKUP(J289,'Лист2'!$C$1:$F$505,2,FALSE)</f>
        <v>19</v>
      </c>
      <c r="H289" s="33">
        <f>VLOOKUP(J289,'Лист2'!$C$1:$F$505,3,FALSE)</f>
        <v>2195</v>
      </c>
      <c r="I289" s="33">
        <f>VLOOKUP(J289,'Лист2'!$C$1:$F$505,4,FALSE)</f>
        <v>1999</v>
      </c>
      <c r="J289" s="33" t="str">
        <f t="shared" si="1"/>
        <v>43974Краснодар</v>
      </c>
      <c r="K289" s="33">
        <f t="shared" si="2"/>
        <v>21</v>
      </c>
      <c r="L289" s="37">
        <f t="shared" si="3"/>
        <v>0.2191618309</v>
      </c>
      <c r="M289" s="37">
        <f t="shared" si="4"/>
        <v>0.175791978</v>
      </c>
      <c r="N289" s="33"/>
    </row>
    <row r="290" ht="14.25" customHeight="1">
      <c r="A290" s="34">
        <v>43979.0</v>
      </c>
      <c r="B290" s="35" t="s">
        <v>19</v>
      </c>
      <c r="C290" s="35">
        <v>13864.5</v>
      </c>
      <c r="D290" s="35">
        <v>1239747.0</v>
      </c>
      <c r="E290" s="35">
        <v>995597.5199999999</v>
      </c>
      <c r="F290" s="36">
        <v>216733.44615384613</v>
      </c>
      <c r="G290" s="33">
        <f>VLOOKUP(J290,'Лист2'!$C$1:$F$505,2,FALSE)</f>
        <v>16</v>
      </c>
      <c r="H290" s="33">
        <f>VLOOKUP(J290,'Лист2'!$C$1:$F$505,3,FALSE)</f>
        <v>876</v>
      </c>
      <c r="I290" s="33">
        <f>VLOOKUP(J290,'Лист2'!$C$1:$F$505,4,FALSE)</f>
        <v>762</v>
      </c>
      <c r="J290" s="33" t="str">
        <f t="shared" si="1"/>
        <v>43979Ростов-на-Дону</v>
      </c>
      <c r="K290" s="33">
        <f t="shared" si="2"/>
        <v>22</v>
      </c>
      <c r="L290" s="37">
        <f t="shared" si="3"/>
        <v>0.2452290962</v>
      </c>
      <c r="M290" s="37">
        <f t="shared" si="4"/>
        <v>0.02753726611</v>
      </c>
      <c r="N290" s="33"/>
    </row>
    <row r="291" ht="14.25" customHeight="1">
      <c r="A291" s="38">
        <v>43976.0</v>
      </c>
      <c r="B291" s="39" t="s">
        <v>20</v>
      </c>
      <c r="C291" s="39">
        <v>28494.0</v>
      </c>
      <c r="D291" s="39">
        <v>2512803.0</v>
      </c>
      <c r="E291" s="39">
        <v>1972327.267</v>
      </c>
      <c r="F291" s="40">
        <v>174025.3846153846</v>
      </c>
      <c r="G291" s="33">
        <f>VLOOKUP(J291,'Лист2'!$C$1:$F$505,2,FALSE)</f>
        <v>20</v>
      </c>
      <c r="H291" s="33">
        <f>VLOOKUP(J291,'Лист2'!$C$1:$F$505,3,FALSE)</f>
        <v>1899</v>
      </c>
      <c r="I291" s="33">
        <f>VLOOKUP(J291,'Лист2'!$C$1:$F$505,4,FALSE)</f>
        <v>1738</v>
      </c>
      <c r="J291" s="33" t="str">
        <f t="shared" si="1"/>
        <v>43976Краснодар</v>
      </c>
      <c r="K291" s="33">
        <f t="shared" si="2"/>
        <v>22</v>
      </c>
      <c r="L291" s="37">
        <f t="shared" si="3"/>
        <v>0.2740294382</v>
      </c>
      <c r="M291" s="37">
        <f t="shared" si="4"/>
        <v>0.1857959146</v>
      </c>
      <c r="N291" s="33"/>
    </row>
    <row r="292" ht="14.25" customHeight="1">
      <c r="A292" s="34">
        <v>43951.0</v>
      </c>
      <c r="B292" s="35" t="s">
        <v>20</v>
      </c>
      <c r="C292" s="35">
        <v>27883.5</v>
      </c>
      <c r="D292" s="35">
        <v>2560080.0</v>
      </c>
      <c r="E292" s="35">
        <v>2016381.645</v>
      </c>
      <c r="F292" s="36">
        <v>41912.70769230769</v>
      </c>
      <c r="G292" s="33">
        <f>VLOOKUP(J292,'Лист2'!$C$1:$F$505,2,FALSE)</f>
        <v>19</v>
      </c>
      <c r="H292" s="33">
        <f>VLOOKUP(J292,'Лист2'!$C$1:$F$505,3,FALSE)</f>
        <v>1662</v>
      </c>
      <c r="I292" s="33">
        <f>VLOOKUP(J292,'Лист2'!$C$1:$F$505,4,FALSE)</f>
        <v>1506</v>
      </c>
      <c r="J292" s="33" t="str">
        <f t="shared" si="1"/>
        <v>43951Краснодар</v>
      </c>
      <c r="K292" s="33">
        <f t="shared" si="2"/>
        <v>18</v>
      </c>
      <c r="L292" s="37">
        <f t="shared" si="3"/>
        <v>0.2696405992</v>
      </c>
      <c r="M292" s="37">
        <f t="shared" si="4"/>
        <v>0.2488545006</v>
      </c>
      <c r="N292" s="33"/>
    </row>
    <row r="293" ht="14.25" customHeight="1">
      <c r="A293" s="38">
        <v>43961.0</v>
      </c>
      <c r="B293" s="39" t="s">
        <v>20</v>
      </c>
      <c r="C293" s="39">
        <v>31224.0</v>
      </c>
      <c r="D293" s="39">
        <v>2767270.5</v>
      </c>
      <c r="E293" s="39">
        <v>2174380.5969999996</v>
      </c>
      <c r="F293" s="40">
        <v>80170.9809076923</v>
      </c>
      <c r="G293" s="33">
        <f>VLOOKUP(J293,'Лист2'!$C$1:$F$505,2,FALSE)</f>
        <v>19</v>
      </c>
      <c r="H293" s="33">
        <f>VLOOKUP(J293,'Лист2'!$C$1:$F$505,3,FALSE)</f>
        <v>1836</v>
      </c>
      <c r="I293" s="33">
        <f>VLOOKUP(J293,'Лист2'!$C$1:$F$505,4,FALSE)</f>
        <v>1680</v>
      </c>
      <c r="J293" s="33" t="str">
        <f t="shared" si="1"/>
        <v>43961Краснодар</v>
      </c>
      <c r="K293" s="33">
        <f t="shared" si="2"/>
        <v>19</v>
      </c>
      <c r="L293" s="37">
        <f t="shared" si="3"/>
        <v>0.2726707108</v>
      </c>
      <c r="M293" s="37">
        <f t="shared" si="4"/>
        <v>0.2357999896</v>
      </c>
      <c r="N293" s="33"/>
    </row>
    <row r="294" ht="14.25" customHeight="1">
      <c r="A294" s="34">
        <v>43959.0</v>
      </c>
      <c r="B294" s="35" t="s">
        <v>20</v>
      </c>
      <c r="C294" s="35">
        <v>25020.0</v>
      </c>
      <c r="D294" s="35">
        <v>2235960.0</v>
      </c>
      <c r="E294" s="35">
        <v>1780335.608</v>
      </c>
      <c r="F294" s="36">
        <v>140320.89928461539</v>
      </c>
      <c r="G294" s="33">
        <f>VLOOKUP(J294,'Лист2'!$C$1:$F$505,2,FALSE)</f>
        <v>19</v>
      </c>
      <c r="H294" s="33">
        <f>VLOOKUP(J294,'Лист2'!$C$1:$F$505,3,FALSE)</f>
        <v>1520</v>
      </c>
      <c r="I294" s="33">
        <f>VLOOKUP(J294,'Лист2'!$C$1:$F$505,4,FALSE)</f>
        <v>1380</v>
      </c>
      <c r="J294" s="33" t="str">
        <f t="shared" si="1"/>
        <v>43959Краснодар</v>
      </c>
      <c r="K294" s="33">
        <f t="shared" si="2"/>
        <v>19</v>
      </c>
      <c r="L294" s="37">
        <f t="shared" si="3"/>
        <v>0.2559205073</v>
      </c>
      <c r="M294" s="37">
        <f t="shared" si="4"/>
        <v>0.1771034019</v>
      </c>
      <c r="N294" s="33"/>
    </row>
    <row r="295" ht="14.25" customHeight="1">
      <c r="A295" s="38">
        <v>43958.0</v>
      </c>
      <c r="B295" s="39" t="s">
        <v>20</v>
      </c>
      <c r="C295" s="39">
        <v>26184.0</v>
      </c>
      <c r="D295" s="39">
        <v>2308336.5</v>
      </c>
      <c r="E295" s="39">
        <v>1837113.1940000001</v>
      </c>
      <c r="F295" s="40">
        <v>115064.43612307693</v>
      </c>
      <c r="G295" s="33">
        <f>VLOOKUP(J295,'Лист2'!$C$1:$F$505,2,FALSE)</f>
        <v>19</v>
      </c>
      <c r="H295" s="33">
        <f>VLOOKUP(J295,'Лист2'!$C$1:$F$505,3,FALSE)</f>
        <v>1580</v>
      </c>
      <c r="I295" s="33">
        <f>VLOOKUP(J295,'Лист2'!$C$1:$F$505,4,FALSE)</f>
        <v>1435</v>
      </c>
      <c r="J295" s="33" t="str">
        <f t="shared" si="1"/>
        <v>43958Краснодар</v>
      </c>
      <c r="K295" s="33">
        <f t="shared" si="2"/>
        <v>19</v>
      </c>
      <c r="L295" s="37">
        <f t="shared" si="3"/>
        <v>0.2565020531</v>
      </c>
      <c r="M295" s="37">
        <f t="shared" si="4"/>
        <v>0.1938687671</v>
      </c>
      <c r="N295" s="33"/>
    </row>
    <row r="296" ht="14.25" customHeight="1">
      <c r="A296" s="34">
        <v>43975.0</v>
      </c>
      <c r="B296" s="35" t="s">
        <v>20</v>
      </c>
      <c r="C296" s="35">
        <v>29824.5</v>
      </c>
      <c r="D296" s="35">
        <v>2526909.0</v>
      </c>
      <c r="E296" s="35">
        <v>2092407.26</v>
      </c>
      <c r="F296" s="36">
        <v>62346.41538461538</v>
      </c>
      <c r="G296" s="33">
        <f>VLOOKUP(J296,'Лист2'!$C$1:$F$505,2,FALSE)</f>
        <v>19</v>
      </c>
      <c r="H296" s="33">
        <f>VLOOKUP(J296,'Лист2'!$C$1:$F$505,3,FALSE)</f>
        <v>1868</v>
      </c>
      <c r="I296" s="33">
        <f>VLOOKUP(J296,'Лист2'!$C$1:$F$505,4,FALSE)</f>
        <v>1706</v>
      </c>
      <c r="J296" s="33" t="str">
        <f t="shared" si="1"/>
        <v>43975Краснодар</v>
      </c>
      <c r="K296" s="33">
        <f t="shared" si="2"/>
        <v>21</v>
      </c>
      <c r="L296" s="37">
        <f t="shared" si="3"/>
        <v>0.2076563909</v>
      </c>
      <c r="M296" s="37">
        <f t="shared" si="4"/>
        <v>0.1778598898</v>
      </c>
      <c r="N296" s="33"/>
    </row>
    <row r="297" ht="14.25" customHeight="1">
      <c r="A297" s="38">
        <v>43950.0</v>
      </c>
      <c r="B297" s="39" t="s">
        <v>21</v>
      </c>
      <c r="C297" s="39">
        <v>208351.5</v>
      </c>
      <c r="D297" s="39">
        <v>2.1615333E7</v>
      </c>
      <c r="E297" s="39">
        <v>1.5729720814999998E7</v>
      </c>
      <c r="F297" s="40">
        <v>273156.72</v>
      </c>
      <c r="G297" s="33">
        <f>VLOOKUP(J297,'Лист2'!$C$1:$F$505,2,FALSE)</f>
        <v>59</v>
      </c>
      <c r="H297" s="33">
        <f>VLOOKUP(J297,'Лист2'!$C$1:$F$505,3,FALSE)</f>
        <v>13186</v>
      </c>
      <c r="I297" s="33">
        <f>VLOOKUP(J297,'Лист2'!$C$1:$F$505,4,FALSE)</f>
        <v>12251</v>
      </c>
      <c r="J297" s="33" t="str">
        <f t="shared" si="1"/>
        <v>43950Москва Запад</v>
      </c>
      <c r="K297" s="33">
        <f t="shared" si="2"/>
        <v>18</v>
      </c>
      <c r="L297" s="37">
        <f t="shared" si="3"/>
        <v>0.3741714334</v>
      </c>
      <c r="M297" s="37">
        <f t="shared" si="4"/>
        <v>0.3568057902</v>
      </c>
      <c r="N297" s="33"/>
    </row>
    <row r="298" ht="14.25" customHeight="1">
      <c r="A298" s="34">
        <v>43949.0</v>
      </c>
      <c r="B298" s="35" t="s">
        <v>21</v>
      </c>
      <c r="C298" s="35">
        <v>204637.5</v>
      </c>
      <c r="D298" s="35">
        <v>2.11148985E7</v>
      </c>
      <c r="E298" s="35">
        <v>1.5426373359E7</v>
      </c>
      <c r="F298" s="36">
        <v>255889.23846153845</v>
      </c>
      <c r="G298" s="33">
        <f>VLOOKUP(J298,'Лист2'!$C$1:$F$505,2,FALSE)</f>
        <v>59</v>
      </c>
      <c r="H298" s="33">
        <f>VLOOKUP(J298,'Лист2'!$C$1:$F$505,3,FALSE)</f>
        <v>12943</v>
      </c>
      <c r="I298" s="33">
        <f>VLOOKUP(J298,'Лист2'!$C$1:$F$505,4,FALSE)</f>
        <v>12072</v>
      </c>
      <c r="J298" s="33" t="str">
        <f t="shared" si="1"/>
        <v>43949Москва Запад</v>
      </c>
      <c r="K298" s="33">
        <f t="shared" si="2"/>
        <v>18</v>
      </c>
      <c r="L298" s="37">
        <f t="shared" si="3"/>
        <v>0.3687532389</v>
      </c>
      <c r="M298" s="37">
        <f t="shared" si="4"/>
        <v>0.3521654621</v>
      </c>
      <c r="N298" s="33"/>
    </row>
    <row r="299" ht="14.25" customHeight="1">
      <c r="A299" s="38">
        <v>43982.0</v>
      </c>
      <c r="B299" s="39" t="s">
        <v>20</v>
      </c>
      <c r="C299" s="39">
        <v>31372.5</v>
      </c>
      <c r="D299" s="39">
        <v>2794324.5</v>
      </c>
      <c r="E299" s="39">
        <v>2251714.549</v>
      </c>
      <c r="F299" s="40">
        <v>37852.04366923077</v>
      </c>
      <c r="G299" s="33">
        <f>VLOOKUP(J299,'Лист2'!$C$1:$F$505,2,FALSE)</f>
        <v>21</v>
      </c>
      <c r="H299" s="33">
        <f>VLOOKUP(J299,'Лист2'!$C$1:$F$505,3,FALSE)</f>
        <v>2056</v>
      </c>
      <c r="I299" s="33">
        <f>VLOOKUP(J299,'Лист2'!$C$1:$F$505,4,FALSE)</f>
        <v>1879</v>
      </c>
      <c r="J299" s="33" t="str">
        <f t="shared" si="1"/>
        <v>43982Краснодар</v>
      </c>
      <c r="K299" s="33">
        <f t="shared" si="2"/>
        <v>22</v>
      </c>
      <c r="L299" s="37">
        <f t="shared" si="3"/>
        <v>0.240976349</v>
      </c>
      <c r="M299" s="37">
        <f t="shared" si="4"/>
        <v>0.2241660283</v>
      </c>
      <c r="N299" s="33"/>
    </row>
    <row r="300" ht="14.25" customHeight="1">
      <c r="A300" s="34">
        <v>43981.0</v>
      </c>
      <c r="B300" s="35" t="s">
        <v>20</v>
      </c>
      <c r="C300" s="35">
        <v>34681.5</v>
      </c>
      <c r="D300" s="35">
        <v>3005334.0</v>
      </c>
      <c r="E300" s="35">
        <v>2408136.819</v>
      </c>
      <c r="F300" s="36">
        <v>113231.09230769232</v>
      </c>
      <c r="G300" s="33">
        <f>VLOOKUP(J300,'Лист2'!$C$1:$F$505,2,FALSE)</f>
        <v>20</v>
      </c>
      <c r="H300" s="33">
        <f>VLOOKUP(J300,'Лист2'!$C$1:$F$505,3,FALSE)</f>
        <v>2174</v>
      </c>
      <c r="I300" s="33">
        <f>VLOOKUP(J300,'Лист2'!$C$1:$F$505,4,FALSE)</f>
        <v>1957</v>
      </c>
      <c r="J300" s="33" t="str">
        <f t="shared" si="1"/>
        <v>43981Краснодар</v>
      </c>
      <c r="K300" s="33">
        <f t="shared" si="2"/>
        <v>22</v>
      </c>
      <c r="L300" s="37">
        <f t="shared" si="3"/>
        <v>0.2479913833</v>
      </c>
      <c r="M300" s="37">
        <f t="shared" si="4"/>
        <v>0.2009711761</v>
      </c>
      <c r="N300" s="33"/>
    </row>
    <row r="301" ht="14.25" customHeight="1">
      <c r="A301" s="38">
        <v>43979.0</v>
      </c>
      <c r="B301" s="39" t="s">
        <v>20</v>
      </c>
      <c r="C301" s="39">
        <v>28197.0</v>
      </c>
      <c r="D301" s="39">
        <v>2559211.5</v>
      </c>
      <c r="E301" s="39">
        <v>2038847.009</v>
      </c>
      <c r="F301" s="40">
        <v>74270.53076923077</v>
      </c>
      <c r="G301" s="33">
        <f>VLOOKUP(J301,'Лист2'!$C$1:$F$505,2,FALSE)</f>
        <v>20</v>
      </c>
      <c r="H301" s="33">
        <f>VLOOKUP(J301,'Лист2'!$C$1:$F$505,3,FALSE)</f>
        <v>1875</v>
      </c>
      <c r="I301" s="33">
        <f>VLOOKUP(J301,'Лист2'!$C$1:$F$505,4,FALSE)</f>
        <v>1701</v>
      </c>
      <c r="J301" s="33" t="str">
        <f t="shared" si="1"/>
        <v>43979Краснодар</v>
      </c>
      <c r="K301" s="33">
        <f t="shared" si="2"/>
        <v>22</v>
      </c>
      <c r="L301" s="37">
        <f t="shared" si="3"/>
        <v>0.2552248838</v>
      </c>
      <c r="M301" s="37">
        <f t="shared" si="4"/>
        <v>0.2187971723</v>
      </c>
      <c r="N301" s="33"/>
    </row>
    <row r="302" ht="14.25" customHeight="1">
      <c r="A302" s="34">
        <v>43967.0</v>
      </c>
      <c r="B302" s="35" t="s">
        <v>21</v>
      </c>
      <c r="C302" s="35">
        <v>236551.5</v>
      </c>
      <c r="D302" s="35">
        <v>2.3689383E7</v>
      </c>
      <c r="E302" s="35">
        <v>1.7329462176E7</v>
      </c>
      <c r="F302" s="36">
        <v>258177.63846153844</v>
      </c>
      <c r="G302" s="33">
        <f>VLOOKUP(J302,'Лист2'!$C$1:$F$505,2,FALSE)</f>
        <v>60</v>
      </c>
      <c r="H302" s="33">
        <f>VLOOKUP(J302,'Лист2'!$C$1:$F$505,3,FALSE)</f>
        <v>14049</v>
      </c>
      <c r="I302" s="33">
        <f>VLOOKUP(J302,'Лист2'!$C$1:$F$505,4,FALSE)</f>
        <v>13118</v>
      </c>
      <c r="J302" s="33" t="str">
        <f t="shared" si="1"/>
        <v>43967Москва Запад</v>
      </c>
      <c r="K302" s="33">
        <f t="shared" si="2"/>
        <v>20</v>
      </c>
      <c r="L302" s="37">
        <f t="shared" si="3"/>
        <v>0.3670004735</v>
      </c>
      <c r="M302" s="37">
        <f t="shared" si="4"/>
        <v>0.3521022824</v>
      </c>
      <c r="N302" s="33"/>
    </row>
    <row r="303" ht="14.25" customHeight="1">
      <c r="A303" s="38">
        <v>43970.0</v>
      </c>
      <c r="B303" s="39" t="s">
        <v>21</v>
      </c>
      <c r="C303" s="39">
        <v>223597.5</v>
      </c>
      <c r="D303" s="39">
        <v>2.1945858E7</v>
      </c>
      <c r="E303" s="39">
        <v>1.5975681728E7</v>
      </c>
      <c r="F303" s="40">
        <v>296759.42307692306</v>
      </c>
      <c r="G303" s="33">
        <f>VLOOKUP(J303,'Лист2'!$C$1:$F$505,2,FALSE)</f>
        <v>60</v>
      </c>
      <c r="H303" s="33">
        <f>VLOOKUP(J303,'Лист2'!$C$1:$F$505,3,FALSE)</f>
        <v>13867</v>
      </c>
      <c r="I303" s="33">
        <f>VLOOKUP(J303,'Лист2'!$C$1:$F$505,4,FALSE)</f>
        <v>12987</v>
      </c>
      <c r="J303" s="33" t="str">
        <f t="shared" si="1"/>
        <v>43970Москва Запад</v>
      </c>
      <c r="K303" s="33">
        <f t="shared" si="2"/>
        <v>21</v>
      </c>
      <c r="L303" s="37">
        <f t="shared" si="3"/>
        <v>0.3737040067</v>
      </c>
      <c r="M303" s="37">
        <f t="shared" si="4"/>
        <v>0.3551283097</v>
      </c>
      <c r="N303" s="33"/>
    </row>
    <row r="304" ht="14.25" customHeight="1">
      <c r="A304" s="34">
        <v>43968.0</v>
      </c>
      <c r="B304" s="35" t="s">
        <v>21</v>
      </c>
      <c r="C304" s="35">
        <v>193363.5</v>
      </c>
      <c r="D304" s="35">
        <v>1.9546386E7</v>
      </c>
      <c r="E304" s="35">
        <v>1.4278298844E7</v>
      </c>
      <c r="F304" s="36">
        <v>264289.06153846154</v>
      </c>
      <c r="G304" s="33">
        <f>VLOOKUP(J304,'Лист2'!$C$1:$F$505,2,FALSE)</f>
        <v>60</v>
      </c>
      <c r="H304" s="33">
        <f>VLOOKUP(J304,'Лист2'!$C$1:$F$505,3,FALSE)</f>
        <v>11698</v>
      </c>
      <c r="I304" s="33">
        <f>VLOOKUP(J304,'Лист2'!$C$1:$F$505,4,FALSE)</f>
        <v>10989</v>
      </c>
      <c r="J304" s="33" t="str">
        <f t="shared" si="1"/>
        <v>43968Москва Запад</v>
      </c>
      <c r="K304" s="33">
        <f t="shared" si="2"/>
        <v>20</v>
      </c>
      <c r="L304" s="37">
        <f t="shared" si="3"/>
        <v>0.3689576198</v>
      </c>
      <c r="M304" s="37">
        <f t="shared" si="4"/>
        <v>0.3504477774</v>
      </c>
      <c r="N304" s="33"/>
    </row>
    <row r="305" ht="14.25" customHeight="1">
      <c r="A305" s="38">
        <v>43960.0</v>
      </c>
      <c r="B305" s="39" t="s">
        <v>21</v>
      </c>
      <c r="C305" s="39">
        <v>188319.0</v>
      </c>
      <c r="D305" s="39">
        <v>1.92186315E7</v>
      </c>
      <c r="E305" s="39">
        <v>1.3973128512E7</v>
      </c>
      <c r="F305" s="40">
        <v>403874.8839461538</v>
      </c>
      <c r="G305" s="33">
        <f>VLOOKUP(J305,'Лист2'!$C$1:$F$505,2,FALSE)</f>
        <v>59</v>
      </c>
      <c r="H305" s="33">
        <f>VLOOKUP(J305,'Лист2'!$C$1:$F$505,3,FALSE)</f>
        <v>12016</v>
      </c>
      <c r="I305" s="33">
        <f>VLOOKUP(J305,'Лист2'!$C$1:$F$505,4,FALSE)</f>
        <v>11137</v>
      </c>
      <c r="J305" s="33" t="str">
        <f t="shared" si="1"/>
        <v>43960Москва Запад</v>
      </c>
      <c r="K305" s="33">
        <f t="shared" si="2"/>
        <v>19</v>
      </c>
      <c r="L305" s="37">
        <f t="shared" si="3"/>
        <v>0.3753993233</v>
      </c>
      <c r="M305" s="37">
        <f t="shared" si="4"/>
        <v>0.3464956398</v>
      </c>
      <c r="N305" s="33"/>
    </row>
    <row r="306" ht="14.25" customHeight="1">
      <c r="A306" s="34">
        <v>43955.0</v>
      </c>
      <c r="B306" s="35" t="s">
        <v>21</v>
      </c>
      <c r="C306" s="35">
        <v>237544.5</v>
      </c>
      <c r="D306" s="35">
        <v>2.4292218E7</v>
      </c>
      <c r="E306" s="35">
        <v>1.7650186029E7</v>
      </c>
      <c r="F306" s="36">
        <v>347608.6384615384</v>
      </c>
      <c r="G306" s="33">
        <f>VLOOKUP(J306,'Лист2'!$C$1:$F$505,2,FALSE)</f>
        <v>59</v>
      </c>
      <c r="H306" s="33">
        <f>VLOOKUP(J306,'Лист2'!$C$1:$F$505,3,FALSE)</f>
        <v>14423</v>
      </c>
      <c r="I306" s="33">
        <f>VLOOKUP(J306,'Лист2'!$C$1:$F$505,4,FALSE)</f>
        <v>13432</v>
      </c>
      <c r="J306" s="33" t="str">
        <f t="shared" si="1"/>
        <v>43955Москва Запад</v>
      </c>
      <c r="K306" s="33">
        <f t="shared" si="2"/>
        <v>19</v>
      </c>
      <c r="L306" s="37">
        <f t="shared" si="3"/>
        <v>0.3763151255</v>
      </c>
      <c r="M306" s="37">
        <f t="shared" si="4"/>
        <v>0.3566207927</v>
      </c>
      <c r="N306" s="33"/>
    </row>
    <row r="307" ht="14.25" customHeight="1">
      <c r="A307" s="38">
        <v>43950.0</v>
      </c>
      <c r="B307" s="39" t="s">
        <v>22</v>
      </c>
      <c r="C307" s="39">
        <v>203209.5</v>
      </c>
      <c r="D307" s="39">
        <v>2.08713915E7</v>
      </c>
      <c r="E307" s="39">
        <v>1.5206983089E7</v>
      </c>
      <c r="F307" s="40">
        <v>284467.6615384616</v>
      </c>
      <c r="G307" s="33">
        <f>VLOOKUP(J307,'Лист2'!$C$1:$F$505,2,FALSE)</f>
        <v>54</v>
      </c>
      <c r="H307" s="33">
        <f>VLOOKUP(J307,'Лист2'!$C$1:$F$505,3,FALSE)</f>
        <v>12747</v>
      </c>
      <c r="I307" s="33">
        <f>VLOOKUP(J307,'Лист2'!$C$1:$F$505,4,FALSE)</f>
        <v>11884</v>
      </c>
      <c r="J307" s="33" t="str">
        <f t="shared" si="1"/>
        <v>43950Москва Восток</v>
      </c>
      <c r="K307" s="33">
        <f t="shared" si="2"/>
        <v>18</v>
      </c>
      <c r="L307" s="37">
        <f t="shared" si="3"/>
        <v>0.3724873223</v>
      </c>
      <c r="M307" s="37">
        <f t="shared" si="4"/>
        <v>0.3537809385</v>
      </c>
      <c r="N307" s="33"/>
    </row>
    <row r="308" ht="14.25" customHeight="1">
      <c r="A308" s="34">
        <v>43953.0</v>
      </c>
      <c r="B308" s="35" t="s">
        <v>21</v>
      </c>
      <c r="C308" s="35">
        <v>185979.0</v>
      </c>
      <c r="D308" s="35">
        <v>1.9625364E7</v>
      </c>
      <c r="E308" s="35">
        <v>1.4386025838000001E7</v>
      </c>
      <c r="F308" s="36">
        <v>361439.69230769225</v>
      </c>
      <c r="G308" s="33">
        <f>VLOOKUP(J308,'Лист2'!$C$1:$F$505,2,FALSE)</f>
        <v>59</v>
      </c>
      <c r="H308" s="33">
        <f>VLOOKUP(J308,'Лист2'!$C$1:$F$505,3,FALSE)</f>
        <v>12429</v>
      </c>
      <c r="I308" s="33">
        <f>VLOOKUP(J308,'Лист2'!$C$1:$F$505,4,FALSE)</f>
        <v>11477</v>
      </c>
      <c r="J308" s="33" t="str">
        <f t="shared" si="1"/>
        <v>43953Москва Запад</v>
      </c>
      <c r="K308" s="33">
        <f t="shared" si="2"/>
        <v>18</v>
      </c>
      <c r="L308" s="37">
        <f t="shared" si="3"/>
        <v>0.3641963542</v>
      </c>
      <c r="M308" s="37">
        <f t="shared" si="4"/>
        <v>0.3390719942</v>
      </c>
      <c r="N308" s="33"/>
    </row>
    <row r="309" ht="14.25" customHeight="1">
      <c r="A309" s="38">
        <v>43977.0</v>
      </c>
      <c r="B309" s="39" t="s">
        <v>21</v>
      </c>
      <c r="C309" s="39">
        <v>244905.0</v>
      </c>
      <c r="D309" s="39">
        <v>2.51634315E7</v>
      </c>
      <c r="E309" s="39">
        <v>1.8210825697E7</v>
      </c>
      <c r="F309" s="40">
        <v>272401.2</v>
      </c>
      <c r="G309" s="33">
        <f>VLOOKUP(J309,'Лист2'!$C$1:$F$505,2,FALSE)</f>
        <v>59</v>
      </c>
      <c r="H309" s="33">
        <f>VLOOKUP(J309,'Лист2'!$C$1:$F$505,3,FALSE)</f>
        <v>15369</v>
      </c>
      <c r="I309" s="33">
        <f>VLOOKUP(J309,'Лист2'!$C$1:$F$505,4,FALSE)</f>
        <v>14299</v>
      </c>
      <c r="J309" s="33" t="str">
        <f t="shared" si="1"/>
        <v>43977Москва Запад</v>
      </c>
      <c r="K309" s="33">
        <f t="shared" si="2"/>
        <v>22</v>
      </c>
      <c r="L309" s="37">
        <f t="shared" si="3"/>
        <v>0.3817842155</v>
      </c>
      <c r="M309" s="37">
        <f t="shared" si="4"/>
        <v>0.3668260141</v>
      </c>
      <c r="N309" s="33"/>
    </row>
    <row r="310" ht="14.25" customHeight="1">
      <c r="A310" s="34">
        <v>43952.0</v>
      </c>
      <c r="B310" s="35" t="s">
        <v>21</v>
      </c>
      <c r="C310" s="35">
        <v>239409.0</v>
      </c>
      <c r="D310" s="35">
        <v>2.5413351E7</v>
      </c>
      <c r="E310" s="35">
        <v>1.8463277771E7</v>
      </c>
      <c r="F310" s="36">
        <v>369443.39999999997</v>
      </c>
      <c r="G310" s="33">
        <f>VLOOKUP(J310,'Лист2'!$C$1:$F$505,2,FALSE)</f>
        <v>59</v>
      </c>
      <c r="H310" s="33">
        <f>VLOOKUP(J310,'Лист2'!$C$1:$F$505,3,FALSE)</f>
        <v>15222</v>
      </c>
      <c r="I310" s="33">
        <f>VLOOKUP(J310,'Лист2'!$C$1:$F$505,4,FALSE)</f>
        <v>13873</v>
      </c>
      <c r="J310" s="33" t="str">
        <f t="shared" si="1"/>
        <v>43952Москва Запад</v>
      </c>
      <c r="K310" s="33">
        <f t="shared" si="2"/>
        <v>18</v>
      </c>
      <c r="L310" s="37">
        <f t="shared" si="3"/>
        <v>0.3764268358</v>
      </c>
      <c r="M310" s="37">
        <f t="shared" si="4"/>
        <v>0.3564172034</v>
      </c>
      <c r="N310" s="33"/>
    </row>
    <row r="311" ht="14.25" customHeight="1">
      <c r="A311" s="38">
        <v>43963.0</v>
      </c>
      <c r="B311" s="39" t="s">
        <v>21</v>
      </c>
      <c r="C311" s="39">
        <v>192886.5</v>
      </c>
      <c r="D311" s="39">
        <v>1.92051795E7</v>
      </c>
      <c r="E311" s="39">
        <v>1.3834210462E7</v>
      </c>
      <c r="F311" s="40">
        <v>383344.65076923074</v>
      </c>
      <c r="G311" s="33">
        <f>VLOOKUP(J311,'Лист2'!$C$1:$F$505,2,FALSE)</f>
        <v>60</v>
      </c>
      <c r="H311" s="33">
        <f>VLOOKUP(J311,'Лист2'!$C$1:$F$505,3,FALSE)</f>
        <v>12000</v>
      </c>
      <c r="I311" s="33">
        <f>VLOOKUP(J311,'Лист2'!$C$1:$F$505,4,FALSE)</f>
        <v>11194</v>
      </c>
      <c r="J311" s="33" t="str">
        <f t="shared" si="1"/>
        <v>43963Москва Запад</v>
      </c>
      <c r="K311" s="33">
        <f t="shared" si="2"/>
        <v>20</v>
      </c>
      <c r="L311" s="37">
        <f t="shared" si="3"/>
        <v>0.388238205</v>
      </c>
      <c r="M311" s="37">
        <f t="shared" si="4"/>
        <v>0.3605283005</v>
      </c>
      <c r="N311" s="33"/>
    </row>
    <row r="312" ht="14.25" customHeight="1">
      <c r="A312" s="34">
        <v>43972.0</v>
      </c>
      <c r="B312" s="35" t="s">
        <v>21</v>
      </c>
      <c r="C312" s="35">
        <v>224233.5</v>
      </c>
      <c r="D312" s="35">
        <v>2.2253295E7</v>
      </c>
      <c r="E312" s="35">
        <v>1.6496134314E7</v>
      </c>
      <c r="F312" s="36">
        <v>334550.50769230764</v>
      </c>
      <c r="G312" s="33">
        <f>VLOOKUP(J312,'Лист2'!$C$1:$F$505,2,FALSE)</f>
        <v>60</v>
      </c>
      <c r="H312" s="33">
        <f>VLOOKUP(J312,'Лист2'!$C$1:$F$505,3,FALSE)</f>
        <v>14005</v>
      </c>
      <c r="I312" s="33">
        <f>VLOOKUP(J312,'Лист2'!$C$1:$F$505,4,FALSE)</f>
        <v>13002</v>
      </c>
      <c r="J312" s="33" t="str">
        <f t="shared" si="1"/>
        <v>43972Москва Запад</v>
      </c>
      <c r="K312" s="33">
        <f t="shared" si="2"/>
        <v>21</v>
      </c>
      <c r="L312" s="37">
        <f t="shared" si="3"/>
        <v>0.3490005947</v>
      </c>
      <c r="M312" s="37">
        <f t="shared" si="4"/>
        <v>0.328720055</v>
      </c>
      <c r="N312" s="33"/>
    </row>
    <row r="313" ht="14.25" customHeight="1">
      <c r="A313" s="38">
        <v>43971.0</v>
      </c>
      <c r="B313" s="39" t="s">
        <v>21</v>
      </c>
      <c r="C313" s="39">
        <v>219622.5</v>
      </c>
      <c r="D313" s="39">
        <v>2.1959286E7</v>
      </c>
      <c r="E313" s="39">
        <v>1.5958453928E7</v>
      </c>
      <c r="F313" s="40">
        <v>417117.17692307686</v>
      </c>
      <c r="G313" s="33">
        <f>VLOOKUP(J313,'Лист2'!$C$1:$F$505,2,FALSE)</f>
        <v>60</v>
      </c>
      <c r="H313" s="33">
        <f>VLOOKUP(J313,'Лист2'!$C$1:$F$505,3,FALSE)</f>
        <v>13792</v>
      </c>
      <c r="I313" s="33">
        <f>VLOOKUP(J313,'Лист2'!$C$1:$F$505,4,FALSE)</f>
        <v>12834</v>
      </c>
      <c r="J313" s="33" t="str">
        <f t="shared" si="1"/>
        <v>43971Москва Запад</v>
      </c>
      <c r="K313" s="33">
        <f t="shared" si="2"/>
        <v>21</v>
      </c>
      <c r="L313" s="37">
        <f t="shared" si="3"/>
        <v>0.376028411</v>
      </c>
      <c r="M313" s="37">
        <f t="shared" si="4"/>
        <v>0.3498907175</v>
      </c>
      <c r="N313" s="33"/>
    </row>
    <row r="314" ht="14.25" customHeight="1">
      <c r="A314" s="34">
        <v>43956.0</v>
      </c>
      <c r="B314" s="35" t="s">
        <v>21</v>
      </c>
      <c r="C314" s="35">
        <v>213582.0</v>
      </c>
      <c r="D314" s="35">
        <v>2.19194355E7</v>
      </c>
      <c r="E314" s="35">
        <v>1.5790923194999998E7</v>
      </c>
      <c r="F314" s="36">
        <v>365011.0806153846</v>
      </c>
      <c r="G314" s="33">
        <f>VLOOKUP(J314,'Лист2'!$C$1:$F$505,2,FALSE)</f>
        <v>59</v>
      </c>
      <c r="H314" s="33">
        <f>VLOOKUP(J314,'Лист2'!$C$1:$F$505,3,FALSE)</f>
        <v>13469</v>
      </c>
      <c r="I314" s="33">
        <f>VLOOKUP(J314,'Лист2'!$C$1:$F$505,4,FALSE)</f>
        <v>12486</v>
      </c>
      <c r="J314" s="33" t="str">
        <f t="shared" si="1"/>
        <v>43956Москва Запад</v>
      </c>
      <c r="K314" s="33">
        <f t="shared" si="2"/>
        <v>19</v>
      </c>
      <c r="L314" s="37">
        <f t="shared" si="3"/>
        <v>0.3881034838</v>
      </c>
      <c r="M314" s="37">
        <f t="shared" si="4"/>
        <v>0.3649882374</v>
      </c>
      <c r="N314" s="33"/>
    </row>
    <row r="315" ht="14.25" customHeight="1">
      <c r="A315" s="38">
        <v>43949.0</v>
      </c>
      <c r="B315" s="39" t="s">
        <v>22</v>
      </c>
      <c r="C315" s="39">
        <v>195705.0</v>
      </c>
      <c r="D315" s="39">
        <v>2.00032635E7</v>
      </c>
      <c r="E315" s="39">
        <v>1.4633542982E7</v>
      </c>
      <c r="F315" s="40">
        <v>268185.43076923076</v>
      </c>
      <c r="G315" s="33">
        <f>VLOOKUP(J315,'Лист2'!$C$1:$F$505,2,FALSE)</f>
        <v>54</v>
      </c>
      <c r="H315" s="33">
        <f>VLOOKUP(J315,'Лист2'!$C$1:$F$505,3,FALSE)</f>
        <v>12306</v>
      </c>
      <c r="I315" s="33">
        <f>VLOOKUP(J315,'Лист2'!$C$1:$F$505,4,FALSE)</f>
        <v>11532</v>
      </c>
      <c r="J315" s="33" t="str">
        <f t="shared" si="1"/>
        <v>43949Москва Восток</v>
      </c>
      <c r="K315" s="33">
        <f t="shared" si="2"/>
        <v>18</v>
      </c>
      <c r="L315" s="37">
        <f t="shared" si="3"/>
        <v>0.3669460311</v>
      </c>
      <c r="M315" s="37">
        <f t="shared" si="4"/>
        <v>0.348619271</v>
      </c>
      <c r="N315" s="33"/>
    </row>
    <row r="316" ht="14.25" customHeight="1">
      <c r="A316" s="34">
        <v>43964.0</v>
      </c>
      <c r="B316" s="35" t="s">
        <v>21</v>
      </c>
      <c r="C316" s="35">
        <v>193722.0</v>
      </c>
      <c r="D316" s="35">
        <v>1.9437273E7</v>
      </c>
      <c r="E316" s="35">
        <v>1.3979092230999999E7</v>
      </c>
      <c r="F316" s="36">
        <v>418713.96153846156</v>
      </c>
      <c r="G316" s="33">
        <f>VLOOKUP(J316,'Лист2'!$C$1:$F$505,2,FALSE)</f>
        <v>60</v>
      </c>
      <c r="H316" s="33">
        <f>VLOOKUP(J316,'Лист2'!$C$1:$F$505,3,FALSE)</f>
        <v>12007</v>
      </c>
      <c r="I316" s="33">
        <f>VLOOKUP(J316,'Лист2'!$C$1:$F$505,4,FALSE)</f>
        <v>11245</v>
      </c>
      <c r="J316" s="33" t="str">
        <f t="shared" si="1"/>
        <v>43964Москва Запад</v>
      </c>
      <c r="K316" s="33">
        <f t="shared" si="2"/>
        <v>20</v>
      </c>
      <c r="L316" s="37">
        <f t="shared" si="3"/>
        <v>0.3904531624</v>
      </c>
      <c r="M316" s="37">
        <f t="shared" si="4"/>
        <v>0.3605002903</v>
      </c>
      <c r="N316" s="33"/>
    </row>
    <row r="317" ht="14.25" customHeight="1">
      <c r="A317" s="38">
        <v>43954.0</v>
      </c>
      <c r="B317" s="39" t="s">
        <v>21</v>
      </c>
      <c r="C317" s="39">
        <v>257215.5</v>
      </c>
      <c r="D317" s="39">
        <v>2.64922785E7</v>
      </c>
      <c r="E317" s="39">
        <v>1.9179229932E7</v>
      </c>
      <c r="F317" s="40">
        <v>254778.07384615383</v>
      </c>
      <c r="G317" s="33">
        <f>VLOOKUP(J317,'Лист2'!$C$1:$F$505,2,FALSE)</f>
        <v>59</v>
      </c>
      <c r="H317" s="33">
        <f>VLOOKUP(J317,'Лист2'!$C$1:$F$505,3,FALSE)</f>
        <v>15277</v>
      </c>
      <c r="I317" s="33">
        <f>VLOOKUP(J317,'Лист2'!$C$1:$F$505,4,FALSE)</f>
        <v>14163</v>
      </c>
      <c r="J317" s="33" t="str">
        <f t="shared" si="1"/>
        <v>43954Москва Запад</v>
      </c>
      <c r="K317" s="33">
        <f t="shared" si="2"/>
        <v>18</v>
      </c>
      <c r="L317" s="37">
        <f t="shared" si="3"/>
        <v>0.3813004273</v>
      </c>
      <c r="M317" s="37">
        <f t="shared" si="4"/>
        <v>0.3680163656</v>
      </c>
      <c r="N317" s="33"/>
    </row>
    <row r="318" ht="14.25" customHeight="1">
      <c r="A318" s="34">
        <v>43957.0</v>
      </c>
      <c r="B318" s="35" t="s">
        <v>21</v>
      </c>
      <c r="C318" s="35">
        <v>224779.5</v>
      </c>
      <c r="D318" s="35">
        <v>2.3032992E7</v>
      </c>
      <c r="E318" s="35">
        <v>1.6792969817999996E7</v>
      </c>
      <c r="F318" s="36">
        <v>443086.2530307692</v>
      </c>
      <c r="G318" s="33">
        <f>VLOOKUP(J318,'Лист2'!$C$1:$F$505,2,FALSE)</f>
        <v>59</v>
      </c>
      <c r="H318" s="33">
        <f>VLOOKUP(J318,'Лист2'!$C$1:$F$505,3,FALSE)</f>
        <v>14103</v>
      </c>
      <c r="I318" s="33">
        <f>VLOOKUP(J318,'Лист2'!$C$1:$F$505,4,FALSE)</f>
        <v>13118</v>
      </c>
      <c r="J318" s="33" t="str">
        <f t="shared" si="1"/>
        <v>43957Москва Запад</v>
      </c>
      <c r="K318" s="33">
        <f t="shared" si="2"/>
        <v>19</v>
      </c>
      <c r="L318" s="37">
        <f t="shared" si="3"/>
        <v>0.3715853866</v>
      </c>
      <c r="M318" s="37">
        <f t="shared" si="4"/>
        <v>0.3452001636</v>
      </c>
      <c r="N318" s="33"/>
    </row>
    <row r="319" ht="14.25" customHeight="1">
      <c r="A319" s="38">
        <v>43974.0</v>
      </c>
      <c r="B319" s="39" t="s">
        <v>21</v>
      </c>
      <c r="C319" s="39">
        <v>292018.5</v>
      </c>
      <c r="D319" s="39">
        <v>2.85909105E7</v>
      </c>
      <c r="E319" s="39">
        <v>2.1740920338999998E7</v>
      </c>
      <c r="F319" s="40">
        <v>206427.73076923075</v>
      </c>
      <c r="G319" s="33">
        <f>VLOOKUP(J319,'Лист2'!$C$1:$F$505,2,FALSE)</f>
        <v>60</v>
      </c>
      <c r="H319" s="33">
        <f>VLOOKUP(J319,'Лист2'!$C$1:$F$505,3,FALSE)</f>
        <v>17295</v>
      </c>
      <c r="I319" s="33">
        <f>VLOOKUP(J319,'Лист2'!$C$1:$F$505,4,FALSE)</f>
        <v>16010</v>
      </c>
      <c r="J319" s="33" t="str">
        <f t="shared" si="1"/>
        <v>43974Москва Запад</v>
      </c>
      <c r="K319" s="33">
        <f t="shared" si="2"/>
        <v>21</v>
      </c>
      <c r="L319" s="37">
        <f t="shared" si="3"/>
        <v>0.3150736056</v>
      </c>
      <c r="M319" s="37">
        <f t="shared" si="4"/>
        <v>0.3055787118</v>
      </c>
      <c r="N319" s="33"/>
    </row>
    <row r="320" ht="14.25" customHeight="1">
      <c r="A320" s="34">
        <v>43976.0</v>
      </c>
      <c r="B320" s="35" t="s">
        <v>21</v>
      </c>
      <c r="C320" s="35">
        <v>198751.5</v>
      </c>
      <c r="D320" s="35">
        <v>2.05827435E7</v>
      </c>
      <c r="E320" s="35">
        <v>1.4894008652E7</v>
      </c>
      <c r="F320" s="36">
        <v>316452.6615384616</v>
      </c>
      <c r="G320" s="33">
        <f>VLOOKUP(J320,'Лист2'!$C$1:$F$505,2,FALSE)</f>
        <v>59</v>
      </c>
      <c r="H320" s="33">
        <f>VLOOKUP(J320,'Лист2'!$C$1:$F$505,3,FALSE)</f>
        <v>12983</v>
      </c>
      <c r="I320" s="33">
        <f>VLOOKUP(J320,'Лист2'!$C$1:$F$505,4,FALSE)</f>
        <v>12056</v>
      </c>
      <c r="J320" s="33" t="str">
        <f t="shared" si="1"/>
        <v>43976Москва Запад</v>
      </c>
      <c r="K320" s="33">
        <f t="shared" si="2"/>
        <v>22</v>
      </c>
      <c r="L320" s="37">
        <f t="shared" si="3"/>
        <v>0.3819478678</v>
      </c>
      <c r="M320" s="37">
        <f t="shared" si="4"/>
        <v>0.3607008907</v>
      </c>
      <c r="N320" s="33"/>
    </row>
    <row r="321" ht="14.25" customHeight="1">
      <c r="A321" s="38">
        <v>43951.0</v>
      </c>
      <c r="B321" s="39" t="s">
        <v>21</v>
      </c>
      <c r="C321" s="39">
        <v>214386.0</v>
      </c>
      <c r="D321" s="39">
        <v>2.253E7</v>
      </c>
      <c r="E321" s="39">
        <v>1.6370527077E7</v>
      </c>
      <c r="F321" s="40">
        <v>115618.05384615384</v>
      </c>
      <c r="G321" s="33">
        <f>VLOOKUP(J321,'Лист2'!$C$1:$F$505,2,FALSE)</f>
        <v>59</v>
      </c>
      <c r="H321" s="33">
        <f>VLOOKUP(J321,'Лист2'!$C$1:$F$505,3,FALSE)</f>
        <v>13251</v>
      </c>
      <c r="I321" s="33">
        <f>VLOOKUP(J321,'Лист2'!$C$1:$F$505,4,FALSE)</f>
        <v>12255</v>
      </c>
      <c r="J321" s="33" t="str">
        <f t="shared" si="1"/>
        <v>43951Москва Запад</v>
      </c>
      <c r="K321" s="33">
        <f t="shared" si="2"/>
        <v>18</v>
      </c>
      <c r="L321" s="37">
        <f t="shared" si="3"/>
        <v>0.376253794</v>
      </c>
      <c r="M321" s="37">
        <f t="shared" si="4"/>
        <v>0.3691912203</v>
      </c>
      <c r="N321" s="33"/>
    </row>
    <row r="322" ht="14.25" customHeight="1">
      <c r="A322" s="34">
        <v>43961.0</v>
      </c>
      <c r="B322" s="35" t="s">
        <v>21</v>
      </c>
      <c r="C322" s="35">
        <v>243825.0</v>
      </c>
      <c r="D322" s="35">
        <v>2.48904045E7</v>
      </c>
      <c r="E322" s="35">
        <v>1.8159589108E7</v>
      </c>
      <c r="F322" s="36">
        <v>258558.49999999997</v>
      </c>
      <c r="G322" s="33">
        <f>VLOOKUP(J322,'Лист2'!$C$1:$F$505,2,FALSE)</f>
        <v>59</v>
      </c>
      <c r="H322" s="33">
        <f>VLOOKUP(J322,'Лист2'!$C$1:$F$505,3,FALSE)</f>
        <v>14569</v>
      </c>
      <c r="I322" s="33">
        <f>VLOOKUP(J322,'Лист2'!$C$1:$F$505,4,FALSE)</f>
        <v>13566</v>
      </c>
      <c r="J322" s="33" t="str">
        <f t="shared" si="1"/>
        <v>43961Москва Запад</v>
      </c>
      <c r="K322" s="33">
        <f t="shared" si="2"/>
        <v>19</v>
      </c>
      <c r="L322" s="37">
        <f t="shared" si="3"/>
        <v>0.3706480005</v>
      </c>
      <c r="M322" s="37">
        <f t="shared" si="4"/>
        <v>0.3564098754</v>
      </c>
      <c r="N322" s="33"/>
    </row>
    <row r="323" ht="14.25" customHeight="1">
      <c r="A323" s="38">
        <v>43959.0</v>
      </c>
      <c r="B323" s="39" t="s">
        <v>21</v>
      </c>
      <c r="C323" s="39">
        <v>232701.0</v>
      </c>
      <c r="D323" s="39">
        <v>2.38819485E7</v>
      </c>
      <c r="E323" s="39">
        <v>1.7462223404E7</v>
      </c>
      <c r="F323" s="40">
        <v>512464.9846153846</v>
      </c>
      <c r="G323" s="33">
        <f>VLOOKUP(J323,'Лист2'!$C$1:$F$505,2,FALSE)</f>
        <v>59</v>
      </c>
      <c r="H323" s="33">
        <f>VLOOKUP(J323,'Лист2'!$C$1:$F$505,3,FALSE)</f>
        <v>14098</v>
      </c>
      <c r="I323" s="33">
        <f>VLOOKUP(J323,'Лист2'!$C$1:$F$505,4,FALSE)</f>
        <v>13106</v>
      </c>
      <c r="J323" s="33" t="str">
        <f t="shared" si="1"/>
        <v>43959Москва Запад</v>
      </c>
      <c r="K323" s="33">
        <f t="shared" si="2"/>
        <v>19</v>
      </c>
      <c r="L323" s="37">
        <f t="shared" si="3"/>
        <v>0.3676350341</v>
      </c>
      <c r="M323" s="37">
        <f t="shared" si="4"/>
        <v>0.3382879702</v>
      </c>
      <c r="N323" s="33"/>
    </row>
    <row r="324" ht="14.25" customHeight="1">
      <c r="A324" s="34">
        <v>43958.0</v>
      </c>
      <c r="B324" s="35" t="s">
        <v>21</v>
      </c>
      <c r="C324" s="35">
        <v>219411.0</v>
      </c>
      <c r="D324" s="35">
        <v>2.246013E7</v>
      </c>
      <c r="E324" s="35">
        <v>1.6627687641E7</v>
      </c>
      <c r="F324" s="36">
        <v>518998.75384615385</v>
      </c>
      <c r="G324" s="33">
        <f>VLOOKUP(J324,'Лист2'!$C$1:$F$505,2,FALSE)</f>
        <v>59</v>
      </c>
      <c r="H324" s="33">
        <f>VLOOKUP(J324,'Лист2'!$C$1:$F$505,3,FALSE)</f>
        <v>13495</v>
      </c>
      <c r="I324" s="33">
        <f>VLOOKUP(J324,'Лист2'!$C$1:$F$505,4,FALSE)</f>
        <v>12517</v>
      </c>
      <c r="J324" s="33" t="str">
        <f t="shared" si="1"/>
        <v>43958Москва Запад</v>
      </c>
      <c r="K324" s="33">
        <f t="shared" si="2"/>
        <v>19</v>
      </c>
      <c r="L324" s="37">
        <f t="shared" si="3"/>
        <v>0.3507668946</v>
      </c>
      <c r="M324" s="37">
        <f t="shared" si="4"/>
        <v>0.3195539705</v>
      </c>
      <c r="N324" s="33"/>
    </row>
    <row r="325" ht="14.25" customHeight="1">
      <c r="A325" s="38">
        <v>43975.0</v>
      </c>
      <c r="B325" s="39" t="s">
        <v>21</v>
      </c>
      <c r="C325" s="39">
        <v>200029.5</v>
      </c>
      <c r="D325" s="39">
        <v>1.9959801E7</v>
      </c>
      <c r="E325" s="39">
        <v>1.5125624641999999E7</v>
      </c>
      <c r="F325" s="40">
        <v>318671.8546538461</v>
      </c>
      <c r="G325" s="33">
        <f>VLOOKUP(J325,'Лист2'!$C$1:$F$505,2,FALSE)</f>
        <v>60</v>
      </c>
      <c r="H325" s="33">
        <f>VLOOKUP(J325,'Лист2'!$C$1:$F$505,3,FALSE)</f>
        <v>12822</v>
      </c>
      <c r="I325" s="33">
        <f>VLOOKUP(J325,'Лист2'!$C$1:$F$505,4,FALSE)</f>
        <v>11916</v>
      </c>
      <c r="J325" s="33" t="str">
        <f t="shared" si="1"/>
        <v>43975Москва Запад</v>
      </c>
      <c r="K325" s="33">
        <f t="shared" si="2"/>
        <v>21</v>
      </c>
      <c r="L325" s="37">
        <f t="shared" si="3"/>
        <v>0.3196017667</v>
      </c>
      <c r="M325" s="37">
        <f t="shared" si="4"/>
        <v>0.2985334233</v>
      </c>
      <c r="N325" s="33"/>
    </row>
    <row r="326" ht="14.25" customHeight="1">
      <c r="A326" s="34">
        <v>43967.0</v>
      </c>
      <c r="B326" s="35" t="s">
        <v>22</v>
      </c>
      <c r="C326" s="35">
        <v>225480.0</v>
      </c>
      <c r="D326" s="35">
        <v>2.23553385E7</v>
      </c>
      <c r="E326" s="35">
        <v>1.6443448491999999E7</v>
      </c>
      <c r="F326" s="36">
        <v>291468.6</v>
      </c>
      <c r="G326" s="33">
        <f>VLOOKUP(J326,'Лист2'!$C$1:$F$505,2,FALSE)</f>
        <v>54</v>
      </c>
      <c r="H326" s="33">
        <f>VLOOKUP(J326,'Лист2'!$C$1:$F$505,3,FALSE)</f>
        <v>13170</v>
      </c>
      <c r="I326" s="33">
        <f>VLOOKUP(J326,'Лист2'!$C$1:$F$505,4,FALSE)</f>
        <v>12299</v>
      </c>
      <c r="J326" s="33" t="str">
        <f t="shared" si="1"/>
        <v>43967Москва Восток</v>
      </c>
      <c r="K326" s="33">
        <f t="shared" si="2"/>
        <v>20</v>
      </c>
      <c r="L326" s="37">
        <f t="shared" si="3"/>
        <v>0.3595285995</v>
      </c>
      <c r="M326" s="37">
        <f t="shared" si="4"/>
        <v>0.3418030841</v>
      </c>
      <c r="N326" s="33"/>
    </row>
    <row r="327" ht="14.25" customHeight="1">
      <c r="A327" s="38">
        <v>43970.0</v>
      </c>
      <c r="B327" s="39" t="s">
        <v>22</v>
      </c>
      <c r="C327" s="39">
        <v>211453.5</v>
      </c>
      <c r="D327" s="39">
        <v>2.05900725E7</v>
      </c>
      <c r="E327" s="39">
        <v>1.5078027685E7</v>
      </c>
      <c r="F327" s="40">
        <v>293452.2923769231</v>
      </c>
      <c r="G327" s="33">
        <f>VLOOKUP(J327,'Лист2'!$C$1:$F$505,2,FALSE)</f>
        <v>54</v>
      </c>
      <c r="H327" s="33">
        <f>VLOOKUP(J327,'Лист2'!$C$1:$F$505,3,FALSE)</f>
        <v>13070</v>
      </c>
      <c r="I327" s="33">
        <f>VLOOKUP(J327,'Лист2'!$C$1:$F$505,4,FALSE)</f>
        <v>12244</v>
      </c>
      <c r="J327" s="33" t="str">
        <f t="shared" si="1"/>
        <v>43970Москва Восток</v>
      </c>
      <c r="K327" s="33">
        <f t="shared" si="2"/>
        <v>21</v>
      </c>
      <c r="L327" s="37">
        <f t="shared" si="3"/>
        <v>0.3655680259</v>
      </c>
      <c r="M327" s="37">
        <f t="shared" si="4"/>
        <v>0.3461057793</v>
      </c>
      <c r="N327" s="33"/>
    </row>
    <row r="328" ht="14.25" customHeight="1">
      <c r="A328" s="34">
        <v>43968.0</v>
      </c>
      <c r="B328" s="35" t="s">
        <v>22</v>
      </c>
      <c r="C328" s="35">
        <v>184801.5</v>
      </c>
      <c r="D328" s="35">
        <v>1.8449091E7</v>
      </c>
      <c r="E328" s="35">
        <v>1.3533023127999999E7</v>
      </c>
      <c r="F328" s="36">
        <v>246229.69714615386</v>
      </c>
      <c r="G328" s="33">
        <f>VLOOKUP(J328,'Лист2'!$C$1:$F$505,2,FALSE)</f>
        <v>54</v>
      </c>
      <c r="H328" s="33">
        <f>VLOOKUP(J328,'Лист2'!$C$1:$F$505,3,FALSE)</f>
        <v>11128</v>
      </c>
      <c r="I328" s="33">
        <f>VLOOKUP(J328,'Лист2'!$C$1:$F$505,4,FALSE)</f>
        <v>10467</v>
      </c>
      <c r="J328" s="33" t="str">
        <f t="shared" si="1"/>
        <v>43968Москва Восток</v>
      </c>
      <c r="K328" s="33">
        <f t="shared" si="2"/>
        <v>20</v>
      </c>
      <c r="L328" s="37">
        <f t="shared" si="3"/>
        <v>0.3632645733</v>
      </c>
      <c r="M328" s="37">
        <f t="shared" si="4"/>
        <v>0.3450698436</v>
      </c>
      <c r="N328" s="33"/>
    </row>
    <row r="329" ht="14.25" customHeight="1">
      <c r="A329" s="38">
        <v>43960.0</v>
      </c>
      <c r="B329" s="39" t="s">
        <v>22</v>
      </c>
      <c r="C329" s="39">
        <v>177976.5</v>
      </c>
      <c r="D329" s="39">
        <v>1.80857985E7</v>
      </c>
      <c r="E329" s="39">
        <v>1.3150397668E7</v>
      </c>
      <c r="F329" s="40">
        <v>444057.733476923</v>
      </c>
      <c r="G329" s="33">
        <f>VLOOKUP(J329,'Лист2'!$C$1:$F$505,2,FALSE)</f>
        <v>54</v>
      </c>
      <c r="H329" s="33">
        <f>VLOOKUP(J329,'Лист2'!$C$1:$F$505,3,FALSE)</f>
        <v>11288</v>
      </c>
      <c r="I329" s="33">
        <f>VLOOKUP(J329,'Лист2'!$C$1:$F$505,4,FALSE)</f>
        <v>10492</v>
      </c>
      <c r="J329" s="33" t="str">
        <f t="shared" si="1"/>
        <v>43960Москва Восток</v>
      </c>
      <c r="K329" s="33">
        <f t="shared" si="2"/>
        <v>19</v>
      </c>
      <c r="L329" s="37">
        <f t="shared" si="3"/>
        <v>0.3753043031</v>
      </c>
      <c r="M329" s="37">
        <f t="shared" si="4"/>
        <v>0.3415366753</v>
      </c>
      <c r="N329" s="33"/>
    </row>
    <row r="330" ht="14.25" customHeight="1">
      <c r="A330" s="34">
        <v>43955.0</v>
      </c>
      <c r="B330" s="35" t="s">
        <v>22</v>
      </c>
      <c r="C330" s="35">
        <v>223617.0</v>
      </c>
      <c r="D330" s="35">
        <v>2.27968275E7</v>
      </c>
      <c r="E330" s="35">
        <v>1.6597666014999999E7</v>
      </c>
      <c r="F330" s="36">
        <v>404297.7461538461</v>
      </c>
      <c r="G330" s="33">
        <f>VLOOKUP(J330,'Лист2'!$C$1:$F$505,2,FALSE)</f>
        <v>54</v>
      </c>
      <c r="H330" s="33">
        <f>VLOOKUP(J330,'Лист2'!$C$1:$F$505,3,FALSE)</f>
        <v>13606</v>
      </c>
      <c r="I330" s="33">
        <f>VLOOKUP(J330,'Лист2'!$C$1:$F$505,4,FALSE)</f>
        <v>12697</v>
      </c>
      <c r="J330" s="33" t="str">
        <f t="shared" si="1"/>
        <v>43955Москва Восток</v>
      </c>
      <c r="K330" s="33">
        <f t="shared" si="2"/>
        <v>19</v>
      </c>
      <c r="L330" s="37">
        <f t="shared" si="3"/>
        <v>0.373495977</v>
      </c>
      <c r="M330" s="37">
        <f t="shared" si="4"/>
        <v>0.3491372663</v>
      </c>
      <c r="N330" s="33"/>
    </row>
    <row r="331" ht="14.25" customHeight="1">
      <c r="A331" s="38">
        <v>43953.0</v>
      </c>
      <c r="B331" s="39" t="s">
        <v>22</v>
      </c>
      <c r="C331" s="39">
        <v>176397.0</v>
      </c>
      <c r="D331" s="39">
        <v>1.86259215E7</v>
      </c>
      <c r="E331" s="39">
        <v>1.3628439163999999E7</v>
      </c>
      <c r="F331" s="40">
        <v>370802.93846153846</v>
      </c>
      <c r="G331" s="33">
        <f>VLOOKUP(J331,'Лист2'!$C$1:$F$505,2,FALSE)</f>
        <v>54</v>
      </c>
      <c r="H331" s="33">
        <f>VLOOKUP(J331,'Лист2'!$C$1:$F$505,3,FALSE)</f>
        <v>11622</v>
      </c>
      <c r="I331" s="33">
        <f>VLOOKUP(J331,'Лист2'!$C$1:$F$505,4,FALSE)</f>
        <v>10754</v>
      </c>
      <c r="J331" s="33" t="str">
        <f t="shared" si="1"/>
        <v>43953Москва Восток</v>
      </c>
      <c r="K331" s="33">
        <f t="shared" si="2"/>
        <v>18</v>
      </c>
      <c r="L331" s="37">
        <f t="shared" si="3"/>
        <v>0.3666951348</v>
      </c>
      <c r="M331" s="37">
        <f t="shared" si="4"/>
        <v>0.3394871079</v>
      </c>
      <c r="N331" s="33"/>
    </row>
    <row r="332" ht="14.25" customHeight="1">
      <c r="A332" s="34">
        <v>43977.0</v>
      </c>
      <c r="B332" s="35" t="s">
        <v>22</v>
      </c>
      <c r="C332" s="35">
        <v>232369.5</v>
      </c>
      <c r="D332" s="35">
        <v>2.3856345E7</v>
      </c>
      <c r="E332" s="35">
        <v>1.7297352185000002E7</v>
      </c>
      <c r="F332" s="36">
        <v>279472.1615384615</v>
      </c>
      <c r="G332" s="33">
        <f>VLOOKUP(J332,'Лист2'!$C$1:$F$505,2,FALSE)</f>
        <v>54</v>
      </c>
      <c r="H332" s="33">
        <f>VLOOKUP(J332,'Лист2'!$C$1:$F$505,3,FALSE)</f>
        <v>14482</v>
      </c>
      <c r="I332" s="33">
        <f>VLOOKUP(J332,'Лист2'!$C$1:$F$505,4,FALSE)</f>
        <v>13510</v>
      </c>
      <c r="J332" s="33" t="str">
        <f t="shared" si="1"/>
        <v>43977Москва Восток</v>
      </c>
      <c r="K332" s="33">
        <f t="shared" si="2"/>
        <v>22</v>
      </c>
      <c r="L332" s="37">
        <f t="shared" si="3"/>
        <v>0.3791905689</v>
      </c>
      <c r="M332" s="37">
        <f t="shared" si="4"/>
        <v>0.3630336358</v>
      </c>
      <c r="N332" s="33"/>
    </row>
    <row r="333" ht="14.25" customHeight="1">
      <c r="A333" s="38">
        <v>43952.0</v>
      </c>
      <c r="B333" s="39" t="s">
        <v>22</v>
      </c>
      <c r="C333" s="39">
        <v>226540.5</v>
      </c>
      <c r="D333" s="39">
        <v>2.3953536E7</v>
      </c>
      <c r="E333" s="39">
        <v>1.7342946797E7</v>
      </c>
      <c r="F333" s="40">
        <v>380499.56092307693</v>
      </c>
      <c r="G333" s="33">
        <f>VLOOKUP(J333,'Лист2'!$C$1:$F$505,2,FALSE)</f>
        <v>54</v>
      </c>
      <c r="H333" s="33">
        <f>VLOOKUP(J333,'Лист2'!$C$1:$F$505,3,FALSE)</f>
        <v>14205</v>
      </c>
      <c r="I333" s="33">
        <f>VLOOKUP(J333,'Лист2'!$C$1:$F$505,4,FALSE)</f>
        <v>13026</v>
      </c>
      <c r="J333" s="33" t="str">
        <f t="shared" si="1"/>
        <v>43952Москва Восток</v>
      </c>
      <c r="K333" s="33">
        <f t="shared" si="2"/>
        <v>18</v>
      </c>
      <c r="L333" s="37">
        <f t="shared" si="3"/>
        <v>0.3811687414</v>
      </c>
      <c r="M333" s="37">
        <f t="shared" si="4"/>
        <v>0.3592290119</v>
      </c>
      <c r="N333" s="33"/>
    </row>
    <row r="334" ht="14.25" customHeight="1">
      <c r="A334" s="34">
        <v>43963.0</v>
      </c>
      <c r="B334" s="35" t="s">
        <v>22</v>
      </c>
      <c r="C334" s="35">
        <v>189679.5</v>
      </c>
      <c r="D334" s="35">
        <v>1.87180365E7</v>
      </c>
      <c r="E334" s="35">
        <v>1.3500671991999999E7</v>
      </c>
      <c r="F334" s="36">
        <v>344959.87384615385</v>
      </c>
      <c r="G334" s="33">
        <f>VLOOKUP(J334,'Лист2'!$C$1:$F$505,2,FALSE)</f>
        <v>54</v>
      </c>
      <c r="H334" s="33">
        <f>VLOOKUP(J334,'Лист2'!$C$1:$F$505,3,FALSE)</f>
        <v>11614</v>
      </c>
      <c r="I334" s="33">
        <f>VLOOKUP(J334,'Лист2'!$C$1:$F$505,4,FALSE)</f>
        <v>10862</v>
      </c>
      <c r="J334" s="33" t="str">
        <f t="shared" si="1"/>
        <v>43963Москва Восток</v>
      </c>
      <c r="K334" s="33">
        <f t="shared" si="2"/>
        <v>20</v>
      </c>
      <c r="L334" s="37">
        <f t="shared" si="3"/>
        <v>0.3864522085</v>
      </c>
      <c r="M334" s="37">
        <f t="shared" si="4"/>
        <v>0.3609008972</v>
      </c>
      <c r="N334" s="33"/>
    </row>
    <row r="335" ht="14.25" customHeight="1">
      <c r="A335" s="38">
        <v>43972.0</v>
      </c>
      <c r="B335" s="39" t="s">
        <v>22</v>
      </c>
      <c r="C335" s="39">
        <v>213640.5</v>
      </c>
      <c r="D335" s="39">
        <v>2.10426735E7</v>
      </c>
      <c r="E335" s="39">
        <v>1.5681371557000002E7</v>
      </c>
      <c r="F335" s="40">
        <v>296732.5961538461</v>
      </c>
      <c r="G335" s="33">
        <f>VLOOKUP(J335,'Лист2'!$C$1:$F$505,2,FALSE)</f>
        <v>54</v>
      </c>
      <c r="H335" s="33">
        <f>VLOOKUP(J335,'Лист2'!$C$1:$F$505,3,FALSE)</f>
        <v>13240</v>
      </c>
      <c r="I335" s="33">
        <f>VLOOKUP(J335,'Лист2'!$C$1:$F$505,4,FALSE)</f>
        <v>12360</v>
      </c>
      <c r="J335" s="33" t="str">
        <f t="shared" si="1"/>
        <v>43972Москва Восток</v>
      </c>
      <c r="K335" s="33">
        <f t="shared" si="2"/>
        <v>21</v>
      </c>
      <c r="L335" s="37">
        <f t="shared" si="3"/>
        <v>0.3418898611</v>
      </c>
      <c r="M335" s="37">
        <f t="shared" si="4"/>
        <v>0.3229672435</v>
      </c>
      <c r="N335" s="33"/>
    </row>
    <row r="336" ht="14.25" customHeight="1">
      <c r="A336" s="34">
        <v>43971.0</v>
      </c>
      <c r="B336" s="35" t="s">
        <v>22</v>
      </c>
      <c r="C336" s="35">
        <v>214885.5</v>
      </c>
      <c r="D336" s="35">
        <v>2.14113495E7</v>
      </c>
      <c r="E336" s="35">
        <v>1.5600701422999999E7</v>
      </c>
      <c r="F336" s="36">
        <v>410370.5153846154</v>
      </c>
      <c r="G336" s="33">
        <f>VLOOKUP(J336,'Лист2'!$C$1:$F$505,2,FALSE)</f>
        <v>54</v>
      </c>
      <c r="H336" s="33">
        <f>VLOOKUP(J336,'Лист2'!$C$1:$F$505,3,FALSE)</f>
        <v>13298</v>
      </c>
      <c r="I336" s="33">
        <f>VLOOKUP(J336,'Лист2'!$C$1:$F$505,4,FALSE)</f>
        <v>12428</v>
      </c>
      <c r="J336" s="33" t="str">
        <f t="shared" si="1"/>
        <v>43971Москва Восток</v>
      </c>
      <c r="K336" s="33">
        <f t="shared" si="2"/>
        <v>21</v>
      </c>
      <c r="L336" s="37">
        <f t="shared" si="3"/>
        <v>0.3724606939</v>
      </c>
      <c r="M336" s="37">
        <f t="shared" si="4"/>
        <v>0.3461560743</v>
      </c>
      <c r="N336" s="33"/>
    </row>
    <row r="337" ht="14.25" customHeight="1">
      <c r="A337" s="38">
        <v>43956.0</v>
      </c>
      <c r="B337" s="39" t="s">
        <v>22</v>
      </c>
      <c r="C337" s="39">
        <v>203832.0</v>
      </c>
      <c r="D337" s="39">
        <v>2.08801425E7</v>
      </c>
      <c r="E337" s="39">
        <v>1.5015521489999998E7</v>
      </c>
      <c r="F337" s="40">
        <v>398269.43076923076</v>
      </c>
      <c r="G337" s="33">
        <f>VLOOKUP(J337,'Лист2'!$C$1:$F$505,2,FALSE)</f>
        <v>54</v>
      </c>
      <c r="H337" s="33">
        <f>VLOOKUP(J337,'Лист2'!$C$1:$F$505,3,FALSE)</f>
        <v>12775</v>
      </c>
      <c r="I337" s="33">
        <f>VLOOKUP(J337,'Лист2'!$C$1:$F$505,4,FALSE)</f>
        <v>11887</v>
      </c>
      <c r="J337" s="33" t="str">
        <f t="shared" si="1"/>
        <v>43956Москва Восток</v>
      </c>
      <c r="K337" s="33">
        <f t="shared" si="2"/>
        <v>19</v>
      </c>
      <c r="L337" s="37">
        <f t="shared" si="3"/>
        <v>0.3905705848</v>
      </c>
      <c r="M337" s="37">
        <f t="shared" si="4"/>
        <v>0.3640467354</v>
      </c>
      <c r="N337" s="33"/>
    </row>
    <row r="338" ht="14.25" customHeight="1">
      <c r="A338" s="34">
        <v>43964.0</v>
      </c>
      <c r="B338" s="35" t="s">
        <v>22</v>
      </c>
      <c r="C338" s="35">
        <v>188662.5</v>
      </c>
      <c r="D338" s="35">
        <v>1.87840005E7</v>
      </c>
      <c r="E338" s="35">
        <v>1.3568684673999999E7</v>
      </c>
      <c r="F338" s="36">
        <v>349844.3615384615</v>
      </c>
      <c r="G338" s="33">
        <f>VLOOKUP(J338,'Лист2'!$C$1:$F$505,2,FALSE)</f>
        <v>54</v>
      </c>
      <c r="H338" s="33">
        <f>VLOOKUP(J338,'Лист2'!$C$1:$F$505,3,FALSE)</f>
        <v>11522</v>
      </c>
      <c r="I338" s="33">
        <f>VLOOKUP(J338,'Лист2'!$C$1:$F$505,4,FALSE)</f>
        <v>10803</v>
      </c>
      <c r="J338" s="33" t="str">
        <f t="shared" si="1"/>
        <v>43964Москва Восток</v>
      </c>
      <c r="K338" s="33">
        <f t="shared" si="2"/>
        <v>20</v>
      </c>
      <c r="L338" s="37">
        <f t="shared" si="3"/>
        <v>0.3843641408</v>
      </c>
      <c r="M338" s="37">
        <f t="shared" si="4"/>
        <v>0.3585809223</v>
      </c>
      <c r="N338" s="33"/>
    </row>
    <row r="339" ht="14.25" customHeight="1">
      <c r="A339" s="38">
        <v>43982.0</v>
      </c>
      <c r="B339" s="39" t="s">
        <v>21</v>
      </c>
      <c r="C339" s="39">
        <v>215277.0</v>
      </c>
      <c r="D339" s="39">
        <v>2.15853165E7</v>
      </c>
      <c r="E339" s="39">
        <v>1.6285354714E7</v>
      </c>
      <c r="F339" s="40">
        <v>183249.26153846155</v>
      </c>
      <c r="G339" s="33">
        <f>VLOOKUP(J339,'Лист2'!$C$1:$F$505,2,FALSE)</f>
        <v>59</v>
      </c>
      <c r="H339" s="33">
        <f>VLOOKUP(J339,'Лист2'!$C$1:$F$505,3,FALSE)</f>
        <v>13684</v>
      </c>
      <c r="I339" s="33">
        <f>VLOOKUP(J339,'Лист2'!$C$1:$F$505,4,FALSE)</f>
        <v>12690</v>
      </c>
      <c r="J339" s="33" t="str">
        <f t="shared" si="1"/>
        <v>43982Москва Запад</v>
      </c>
      <c r="K339" s="33">
        <f t="shared" si="2"/>
        <v>22</v>
      </c>
      <c r="L339" s="37">
        <f t="shared" si="3"/>
        <v>0.3254434355</v>
      </c>
      <c r="M339" s="37">
        <f t="shared" si="4"/>
        <v>0.3141910394</v>
      </c>
      <c r="N339" s="33"/>
    </row>
    <row r="340" ht="14.25" customHeight="1">
      <c r="A340" s="34">
        <v>43954.0</v>
      </c>
      <c r="B340" s="35" t="s">
        <v>22</v>
      </c>
      <c r="C340" s="35">
        <v>248148.0</v>
      </c>
      <c r="D340" s="35">
        <v>2.55190725E7</v>
      </c>
      <c r="E340" s="35">
        <v>1.8491870615E7</v>
      </c>
      <c r="F340" s="36">
        <v>270910.05384615384</v>
      </c>
      <c r="G340" s="33">
        <f>VLOOKUP(J340,'Лист2'!$C$1:$F$505,2,FALSE)</f>
        <v>54</v>
      </c>
      <c r="H340" s="33">
        <f>VLOOKUP(J340,'Лист2'!$C$1:$F$505,3,FALSE)</f>
        <v>14823</v>
      </c>
      <c r="I340" s="33">
        <f>VLOOKUP(J340,'Лист2'!$C$1:$F$505,4,FALSE)</f>
        <v>13751</v>
      </c>
      <c r="J340" s="33" t="str">
        <f t="shared" si="1"/>
        <v>43954Москва Восток</v>
      </c>
      <c r="K340" s="33">
        <f t="shared" si="2"/>
        <v>18</v>
      </c>
      <c r="L340" s="37">
        <f t="shared" si="3"/>
        <v>0.3800157394</v>
      </c>
      <c r="M340" s="37">
        <f t="shared" si="4"/>
        <v>0.365365515</v>
      </c>
      <c r="N340" s="33"/>
    </row>
    <row r="341" ht="14.25" customHeight="1">
      <c r="A341" s="38">
        <v>43981.0</v>
      </c>
      <c r="B341" s="39" t="s">
        <v>21</v>
      </c>
      <c r="C341" s="39">
        <v>246414.0</v>
      </c>
      <c r="D341" s="39">
        <v>2.45272455E7</v>
      </c>
      <c r="E341" s="39">
        <v>1.8595804535E7</v>
      </c>
      <c r="F341" s="40">
        <v>282204.5230769231</v>
      </c>
      <c r="G341" s="33">
        <f>VLOOKUP(J341,'Лист2'!$C$1:$F$505,2,FALSE)</f>
        <v>59</v>
      </c>
      <c r="H341" s="33">
        <f>VLOOKUP(J341,'Лист2'!$C$1:$F$505,3,FALSE)</f>
        <v>15030</v>
      </c>
      <c r="I341" s="33">
        <f>VLOOKUP(J341,'Лист2'!$C$1:$F$505,4,FALSE)</f>
        <v>13956</v>
      </c>
      <c r="J341" s="33" t="str">
        <f t="shared" si="1"/>
        <v>43981Москва Запад</v>
      </c>
      <c r="K341" s="33">
        <f t="shared" si="2"/>
        <v>22</v>
      </c>
      <c r="L341" s="37">
        <f t="shared" si="3"/>
        <v>0.3189666225</v>
      </c>
      <c r="M341" s="37">
        <f t="shared" si="4"/>
        <v>0.3037909132</v>
      </c>
      <c r="N341" s="33"/>
    </row>
    <row r="342" ht="14.25" customHeight="1">
      <c r="A342" s="34">
        <v>43957.0</v>
      </c>
      <c r="B342" s="35" t="s">
        <v>22</v>
      </c>
      <c r="C342" s="35">
        <v>216498.0</v>
      </c>
      <c r="D342" s="35">
        <v>2.21264445E7</v>
      </c>
      <c r="E342" s="35">
        <v>1.6128268832E7</v>
      </c>
      <c r="F342" s="36">
        <v>389877.53846153844</v>
      </c>
      <c r="G342" s="33">
        <f>VLOOKUP(J342,'Лист2'!$C$1:$F$505,2,FALSE)</f>
        <v>54</v>
      </c>
      <c r="H342" s="33">
        <f>VLOOKUP(J342,'Лист2'!$C$1:$F$505,3,FALSE)</f>
        <v>13406</v>
      </c>
      <c r="I342" s="33">
        <f>VLOOKUP(J342,'Лист2'!$C$1:$F$505,4,FALSE)</f>
        <v>12518</v>
      </c>
      <c r="J342" s="33" t="str">
        <f t="shared" si="1"/>
        <v>43957Москва Восток</v>
      </c>
      <c r="K342" s="33">
        <f t="shared" si="2"/>
        <v>19</v>
      </c>
      <c r="L342" s="37">
        <f t="shared" si="3"/>
        <v>0.3719044946</v>
      </c>
      <c r="M342" s="37">
        <f t="shared" si="4"/>
        <v>0.347730943</v>
      </c>
      <c r="N342" s="33"/>
    </row>
    <row r="343" ht="14.25" customHeight="1">
      <c r="A343" s="38">
        <v>43974.0</v>
      </c>
      <c r="B343" s="39" t="s">
        <v>22</v>
      </c>
      <c r="C343" s="39">
        <v>275793.0</v>
      </c>
      <c r="D343" s="39">
        <v>2.6806626E7</v>
      </c>
      <c r="E343" s="39">
        <v>2.0508194544999998E7</v>
      </c>
      <c r="F343" s="40">
        <v>239346.81538461536</v>
      </c>
      <c r="G343" s="33">
        <f>VLOOKUP(J343,'Лист2'!$C$1:$F$505,2,FALSE)</f>
        <v>54</v>
      </c>
      <c r="H343" s="33">
        <f>VLOOKUP(J343,'Лист2'!$C$1:$F$505,3,FALSE)</f>
        <v>16221</v>
      </c>
      <c r="I343" s="33">
        <f>VLOOKUP(J343,'Лист2'!$C$1:$F$505,4,FALSE)</f>
        <v>15065</v>
      </c>
      <c r="J343" s="33" t="str">
        <f t="shared" si="1"/>
        <v>43974Москва Восток</v>
      </c>
      <c r="K343" s="33">
        <f t="shared" si="2"/>
        <v>21</v>
      </c>
      <c r="L343" s="37">
        <f t="shared" si="3"/>
        <v>0.3071177934</v>
      </c>
      <c r="M343" s="37">
        <f t="shared" si="4"/>
        <v>0.2954470042</v>
      </c>
      <c r="N343" s="33"/>
    </row>
    <row r="344" ht="14.25" customHeight="1">
      <c r="A344" s="34">
        <v>43979.0</v>
      </c>
      <c r="B344" s="35" t="s">
        <v>21</v>
      </c>
      <c r="C344" s="35">
        <v>199753.5</v>
      </c>
      <c r="D344" s="35">
        <v>2.05357335E7</v>
      </c>
      <c r="E344" s="35">
        <v>1.5173462744E7</v>
      </c>
      <c r="F344" s="36">
        <v>257491.36923076925</v>
      </c>
      <c r="G344" s="33">
        <f>VLOOKUP(J344,'Лист2'!$C$1:$F$505,2,FALSE)</f>
        <v>60</v>
      </c>
      <c r="H344" s="33">
        <f>VLOOKUP(J344,'Лист2'!$C$1:$F$505,3,FALSE)</f>
        <v>12854</v>
      </c>
      <c r="I344" s="33">
        <f>VLOOKUP(J344,'Лист2'!$C$1:$F$505,4,FALSE)</f>
        <v>11954</v>
      </c>
      <c r="J344" s="33" t="str">
        <f t="shared" si="1"/>
        <v>43979Москва Запад</v>
      </c>
      <c r="K344" s="33">
        <f t="shared" si="2"/>
        <v>22</v>
      </c>
      <c r="L344" s="37">
        <f t="shared" si="3"/>
        <v>0.3533979584</v>
      </c>
      <c r="M344" s="37">
        <f t="shared" si="4"/>
        <v>0.3364281096</v>
      </c>
      <c r="N344" s="33"/>
    </row>
    <row r="345" ht="14.25" customHeight="1">
      <c r="A345" s="38">
        <v>43976.0</v>
      </c>
      <c r="B345" s="39" t="s">
        <v>22</v>
      </c>
      <c r="C345" s="39">
        <v>192948.0</v>
      </c>
      <c r="D345" s="39">
        <v>1.9806927E7</v>
      </c>
      <c r="E345" s="39">
        <v>1.4358653389999999E7</v>
      </c>
      <c r="F345" s="40">
        <v>319377.7946153846</v>
      </c>
      <c r="G345" s="33">
        <f>VLOOKUP(J345,'Лист2'!$C$1:$F$505,2,FALSE)</f>
        <v>54</v>
      </c>
      <c r="H345" s="33">
        <f>VLOOKUP(J345,'Лист2'!$C$1:$F$505,3,FALSE)</f>
        <v>12336</v>
      </c>
      <c r="I345" s="33">
        <f>VLOOKUP(J345,'Лист2'!$C$1:$F$505,4,FALSE)</f>
        <v>11519</v>
      </c>
      <c r="J345" s="33" t="str">
        <f t="shared" si="1"/>
        <v>43976Москва Восток</v>
      </c>
      <c r="K345" s="33">
        <f t="shared" si="2"/>
        <v>22</v>
      </c>
      <c r="L345" s="37">
        <f t="shared" si="3"/>
        <v>0.3794418224</v>
      </c>
      <c r="M345" s="37">
        <f t="shared" si="4"/>
        <v>0.3571989431</v>
      </c>
      <c r="N345" s="33"/>
    </row>
    <row r="346" ht="14.25" customHeight="1">
      <c r="A346" s="34">
        <v>43951.0</v>
      </c>
      <c r="B346" s="35" t="s">
        <v>22</v>
      </c>
      <c r="C346" s="35">
        <v>206038.5</v>
      </c>
      <c r="D346" s="35">
        <v>2.174046E7</v>
      </c>
      <c r="E346" s="35">
        <v>1.5789926042999998E7</v>
      </c>
      <c r="F346" s="36">
        <v>115102.03846153845</v>
      </c>
      <c r="G346" s="33">
        <f>VLOOKUP(J346,'Лист2'!$C$1:$F$505,2,FALSE)</f>
        <v>54</v>
      </c>
      <c r="H346" s="33">
        <f>VLOOKUP(J346,'Лист2'!$C$1:$F$505,3,FALSE)</f>
        <v>12817</v>
      </c>
      <c r="I346" s="33">
        <f>VLOOKUP(J346,'Лист2'!$C$1:$F$505,4,FALSE)</f>
        <v>11865</v>
      </c>
      <c r="J346" s="33" t="str">
        <f t="shared" si="1"/>
        <v>43951Москва Восток</v>
      </c>
      <c r="K346" s="33">
        <f t="shared" si="2"/>
        <v>18</v>
      </c>
      <c r="L346" s="37">
        <f t="shared" si="3"/>
        <v>0.3768563539</v>
      </c>
      <c r="M346" s="37">
        <f t="shared" si="4"/>
        <v>0.369566767</v>
      </c>
      <c r="N346" s="33"/>
    </row>
    <row r="347" ht="14.25" customHeight="1">
      <c r="A347" s="38">
        <v>43961.0</v>
      </c>
      <c r="B347" s="39" t="s">
        <v>22</v>
      </c>
      <c r="C347" s="39">
        <v>231559.5</v>
      </c>
      <c r="D347" s="39">
        <v>2.3443725E7</v>
      </c>
      <c r="E347" s="39">
        <v>1.7121204866E7</v>
      </c>
      <c r="F347" s="40">
        <v>269535.7253846154</v>
      </c>
      <c r="G347" s="33">
        <f>VLOOKUP(J347,'Лист2'!$C$1:$F$505,2,FALSE)</f>
        <v>54</v>
      </c>
      <c r="H347" s="33">
        <f>VLOOKUP(J347,'Лист2'!$C$1:$F$505,3,FALSE)</f>
        <v>13832</v>
      </c>
      <c r="I347" s="33">
        <f>VLOOKUP(J347,'Лист2'!$C$1:$F$505,4,FALSE)</f>
        <v>12864</v>
      </c>
      <c r="J347" s="33" t="str">
        <f t="shared" si="1"/>
        <v>43961Москва Восток</v>
      </c>
      <c r="K347" s="33">
        <f t="shared" si="2"/>
        <v>19</v>
      </c>
      <c r="L347" s="37">
        <f t="shared" si="3"/>
        <v>0.3692800935</v>
      </c>
      <c r="M347" s="37">
        <f t="shared" si="4"/>
        <v>0.3535372923</v>
      </c>
      <c r="N347" s="33"/>
    </row>
    <row r="348" ht="14.25" customHeight="1">
      <c r="A348" s="34">
        <v>43959.0</v>
      </c>
      <c r="B348" s="35" t="s">
        <v>22</v>
      </c>
      <c r="C348" s="35">
        <v>225076.5</v>
      </c>
      <c r="D348" s="35">
        <v>2.28460785E7</v>
      </c>
      <c r="E348" s="35">
        <v>1.6722171227E7</v>
      </c>
      <c r="F348" s="36">
        <v>479024.68461538455</v>
      </c>
      <c r="G348" s="33">
        <f>VLOOKUP(J348,'Лист2'!$C$1:$F$505,2,FALSE)</f>
        <v>54</v>
      </c>
      <c r="H348" s="33">
        <f>VLOOKUP(J348,'Лист2'!$C$1:$F$505,3,FALSE)</f>
        <v>13563</v>
      </c>
      <c r="I348" s="33">
        <f>VLOOKUP(J348,'Лист2'!$C$1:$F$505,4,FALSE)</f>
        <v>12604</v>
      </c>
      <c r="J348" s="33" t="str">
        <f t="shared" si="1"/>
        <v>43959Москва Восток</v>
      </c>
      <c r="K348" s="33">
        <f t="shared" si="2"/>
        <v>19</v>
      </c>
      <c r="L348" s="37">
        <f t="shared" si="3"/>
        <v>0.3662148408</v>
      </c>
      <c r="M348" s="37">
        <f t="shared" si="4"/>
        <v>0.337568759</v>
      </c>
      <c r="N348" s="33"/>
    </row>
    <row r="349" ht="14.25" customHeight="1">
      <c r="A349" s="38">
        <v>43958.0</v>
      </c>
      <c r="B349" s="39" t="s">
        <v>22</v>
      </c>
      <c r="C349" s="39">
        <v>209415.0</v>
      </c>
      <c r="D349" s="39">
        <v>2.1463023E7</v>
      </c>
      <c r="E349" s="39">
        <v>1.5847839739E7</v>
      </c>
      <c r="F349" s="40">
        <v>521163.8769230769</v>
      </c>
      <c r="G349" s="33">
        <f>VLOOKUP(J349,'Лист2'!$C$1:$F$505,2,FALSE)</f>
        <v>54</v>
      </c>
      <c r="H349" s="33">
        <f>VLOOKUP(J349,'Лист2'!$C$1:$F$505,3,FALSE)</f>
        <v>12743</v>
      </c>
      <c r="I349" s="33">
        <f>VLOOKUP(J349,'Лист2'!$C$1:$F$505,4,FALSE)</f>
        <v>11858</v>
      </c>
      <c r="J349" s="33" t="str">
        <f t="shared" si="1"/>
        <v>43958Москва Восток</v>
      </c>
      <c r="K349" s="33">
        <f t="shared" si="2"/>
        <v>19</v>
      </c>
      <c r="L349" s="37">
        <f t="shared" si="3"/>
        <v>0.3543185288</v>
      </c>
      <c r="M349" s="37">
        <f t="shared" si="4"/>
        <v>0.321433045</v>
      </c>
      <c r="N349" s="33"/>
    </row>
    <row r="350" ht="14.25" customHeight="1">
      <c r="A350" s="34">
        <v>43975.0</v>
      </c>
      <c r="B350" s="35" t="s">
        <v>22</v>
      </c>
      <c r="C350" s="35">
        <v>193719.0</v>
      </c>
      <c r="D350" s="35">
        <v>1.9071117E7</v>
      </c>
      <c r="E350" s="35">
        <v>1.4541424877999999E7</v>
      </c>
      <c r="F350" s="36">
        <v>304806.9854230769</v>
      </c>
      <c r="G350" s="33">
        <f>VLOOKUP(J350,'Лист2'!$C$1:$F$505,2,FALSE)</f>
        <v>54</v>
      </c>
      <c r="H350" s="33">
        <f>VLOOKUP(J350,'Лист2'!$C$1:$F$505,3,FALSE)</f>
        <v>12211</v>
      </c>
      <c r="I350" s="33">
        <f>VLOOKUP(J350,'Лист2'!$C$1:$F$505,4,FALSE)</f>
        <v>11427</v>
      </c>
      <c r="J350" s="33" t="str">
        <f t="shared" si="1"/>
        <v>43975Москва Восток</v>
      </c>
      <c r="K350" s="33">
        <f t="shared" si="2"/>
        <v>21</v>
      </c>
      <c r="L350" s="37">
        <f t="shared" si="3"/>
        <v>0.311502632</v>
      </c>
      <c r="M350" s="37">
        <f t="shared" si="4"/>
        <v>0.2905413446</v>
      </c>
      <c r="N350" s="33"/>
    </row>
    <row r="351" ht="14.25" customHeight="1">
      <c r="A351" s="38">
        <v>43950.0</v>
      </c>
      <c r="B351" s="39" t="s">
        <v>23</v>
      </c>
      <c r="C351" s="39">
        <v>12250.5</v>
      </c>
      <c r="D351" s="39">
        <v>981519.0</v>
      </c>
      <c r="E351" s="39">
        <v>867080.682</v>
      </c>
      <c r="F351" s="40">
        <v>102160.21538461538</v>
      </c>
      <c r="G351" s="33">
        <f>VLOOKUP(J351,'Лист2'!$C$1:$F$505,2,FALSE)</f>
        <v>15</v>
      </c>
      <c r="H351" s="33">
        <f>VLOOKUP(J351,'Лист2'!$C$1:$F$505,3,FALSE)</f>
        <v>659</v>
      </c>
      <c r="I351" s="33">
        <f>VLOOKUP(J351,'Лист2'!$C$1:$F$505,4,FALSE)</f>
        <v>575</v>
      </c>
      <c r="J351" s="33" t="str">
        <f t="shared" si="1"/>
        <v>43950Новосибирск</v>
      </c>
      <c r="K351" s="33">
        <f t="shared" si="2"/>
        <v>18</v>
      </c>
      <c r="L351" s="37">
        <f t="shared" si="3"/>
        <v>0.1319811644</v>
      </c>
      <c r="M351" s="37">
        <f t="shared" si="4"/>
        <v>0.01416027697</v>
      </c>
      <c r="N351" s="33"/>
    </row>
    <row r="352" ht="14.25" customHeight="1">
      <c r="A352" s="34">
        <v>43949.0</v>
      </c>
      <c r="B352" s="35" t="s">
        <v>23</v>
      </c>
      <c r="C352" s="35">
        <v>12541.5</v>
      </c>
      <c r="D352" s="35">
        <v>992541.0</v>
      </c>
      <c r="E352" s="35">
        <v>874678.696</v>
      </c>
      <c r="F352" s="36">
        <v>83886.67692307691</v>
      </c>
      <c r="G352" s="33">
        <f>VLOOKUP(J352,'Лист2'!$C$1:$F$505,2,FALSE)</f>
        <v>15</v>
      </c>
      <c r="H352" s="33">
        <f>VLOOKUP(J352,'Лист2'!$C$1:$F$505,3,FALSE)</f>
        <v>636</v>
      </c>
      <c r="I352" s="33">
        <f>VLOOKUP(J352,'Лист2'!$C$1:$F$505,4,FALSE)</f>
        <v>547</v>
      </c>
      <c r="J352" s="33" t="str">
        <f t="shared" si="1"/>
        <v>43949Новосибирск</v>
      </c>
      <c r="K352" s="33">
        <f t="shared" si="2"/>
        <v>18</v>
      </c>
      <c r="L352" s="37">
        <f t="shared" si="3"/>
        <v>0.1347492565</v>
      </c>
      <c r="M352" s="37">
        <f t="shared" si="4"/>
        <v>0.03884355162</v>
      </c>
      <c r="N352" s="33"/>
    </row>
    <row r="353" ht="14.25" customHeight="1">
      <c r="A353" s="38">
        <v>43982.0</v>
      </c>
      <c r="B353" s="39" t="s">
        <v>22</v>
      </c>
      <c r="C353" s="39">
        <v>206758.5</v>
      </c>
      <c r="D353" s="39">
        <v>2.07172485E7</v>
      </c>
      <c r="E353" s="39">
        <v>1.5667372685999999E7</v>
      </c>
      <c r="F353" s="40">
        <v>180007.08753846152</v>
      </c>
      <c r="G353" s="33">
        <f>VLOOKUP(J353,'Лист2'!$C$1:$F$505,2,FALSE)</f>
        <v>54</v>
      </c>
      <c r="H353" s="33">
        <f>VLOOKUP(J353,'Лист2'!$C$1:$F$505,3,FALSE)</f>
        <v>13106</v>
      </c>
      <c r="I353" s="33">
        <f>VLOOKUP(J353,'Лист2'!$C$1:$F$505,4,FALSE)</f>
        <v>12164</v>
      </c>
      <c r="J353" s="33" t="str">
        <f t="shared" si="1"/>
        <v>43982Москва Восток</v>
      </c>
      <c r="K353" s="33">
        <f t="shared" si="2"/>
        <v>22</v>
      </c>
      <c r="L353" s="37">
        <f t="shared" si="3"/>
        <v>0.3223179735</v>
      </c>
      <c r="M353" s="37">
        <f t="shared" si="4"/>
        <v>0.3108286772</v>
      </c>
      <c r="N353" s="33"/>
    </row>
    <row r="354" ht="14.25" customHeight="1">
      <c r="A354" s="34">
        <v>43981.0</v>
      </c>
      <c r="B354" s="35" t="s">
        <v>22</v>
      </c>
      <c r="C354" s="35">
        <v>244734.0</v>
      </c>
      <c r="D354" s="35">
        <v>2.415198E7</v>
      </c>
      <c r="E354" s="35">
        <v>1.8429449488E7</v>
      </c>
      <c r="F354" s="36">
        <v>303444.3653846154</v>
      </c>
      <c r="G354" s="33">
        <f>VLOOKUP(J354,'Лист2'!$C$1:$F$505,2,FALSE)</f>
        <v>54</v>
      </c>
      <c r="H354" s="33">
        <f>VLOOKUP(J354,'Лист2'!$C$1:$F$505,3,FALSE)</f>
        <v>14590</v>
      </c>
      <c r="I354" s="33">
        <f>VLOOKUP(J354,'Лист2'!$C$1:$F$505,4,FALSE)</f>
        <v>13551</v>
      </c>
      <c r="J354" s="33" t="str">
        <f t="shared" si="1"/>
        <v>43981Москва Восток</v>
      </c>
      <c r="K354" s="33">
        <f t="shared" si="2"/>
        <v>22</v>
      </c>
      <c r="L354" s="37">
        <f t="shared" si="3"/>
        <v>0.3105101167</v>
      </c>
      <c r="M354" s="37">
        <f t="shared" si="4"/>
        <v>0.2940449279</v>
      </c>
      <c r="N354" s="33"/>
    </row>
    <row r="355" ht="14.25" customHeight="1">
      <c r="A355" s="38">
        <v>43979.0</v>
      </c>
      <c r="B355" s="39" t="s">
        <v>22</v>
      </c>
      <c r="C355" s="39">
        <v>191641.5</v>
      </c>
      <c r="D355" s="39">
        <v>1.95490365E7</v>
      </c>
      <c r="E355" s="39">
        <v>1.448116423E7</v>
      </c>
      <c r="F355" s="40">
        <v>266079.27846153843</v>
      </c>
      <c r="G355" s="33">
        <f>VLOOKUP(J355,'Лист2'!$C$1:$F$505,2,FALSE)</f>
        <v>54</v>
      </c>
      <c r="H355" s="33">
        <f>VLOOKUP(J355,'Лист2'!$C$1:$F$505,3,FALSE)</f>
        <v>12409</v>
      </c>
      <c r="I355" s="33">
        <f>VLOOKUP(J355,'Лист2'!$C$1:$F$505,4,FALSE)</f>
        <v>11582</v>
      </c>
      <c r="J355" s="33" t="str">
        <f t="shared" si="1"/>
        <v>43979Москва Восток</v>
      </c>
      <c r="K355" s="33">
        <f t="shared" si="2"/>
        <v>22</v>
      </c>
      <c r="L355" s="37">
        <f t="shared" si="3"/>
        <v>0.3499630409</v>
      </c>
      <c r="M355" s="37">
        <f t="shared" si="4"/>
        <v>0.3315888775</v>
      </c>
      <c r="N355" s="33"/>
    </row>
    <row r="356" ht="14.25" customHeight="1">
      <c r="A356" s="34">
        <v>43967.0</v>
      </c>
      <c r="B356" s="35" t="s">
        <v>23</v>
      </c>
      <c r="C356" s="35">
        <v>16368.0</v>
      </c>
      <c r="D356" s="35">
        <v>1316350.5</v>
      </c>
      <c r="E356" s="35">
        <v>1092945.283</v>
      </c>
      <c r="F356" s="36">
        <v>175846.6446153846</v>
      </c>
      <c r="G356" s="33">
        <f>VLOOKUP(J356,'Лист2'!$C$1:$F$505,2,FALSE)</f>
        <v>16</v>
      </c>
      <c r="H356" s="33">
        <f>VLOOKUP(J356,'Лист2'!$C$1:$F$505,3,FALSE)</f>
        <v>920</v>
      </c>
      <c r="I356" s="33">
        <f>VLOOKUP(J356,'Лист2'!$C$1:$F$505,4,FALSE)</f>
        <v>818</v>
      </c>
      <c r="J356" s="33" t="str">
        <f t="shared" si="1"/>
        <v>43967Новосибирск</v>
      </c>
      <c r="K356" s="33">
        <f t="shared" si="2"/>
        <v>20</v>
      </c>
      <c r="L356" s="37">
        <f t="shared" si="3"/>
        <v>0.2044065888</v>
      </c>
      <c r="M356" s="37">
        <f t="shared" si="4"/>
        <v>0.04351413847</v>
      </c>
      <c r="N356" s="33"/>
    </row>
    <row r="357" ht="14.25" customHeight="1">
      <c r="A357" s="38">
        <v>43970.0</v>
      </c>
      <c r="B357" s="39" t="s">
        <v>23</v>
      </c>
      <c r="C357" s="39">
        <v>14427.0</v>
      </c>
      <c r="D357" s="39">
        <v>1126810.5</v>
      </c>
      <c r="E357" s="39">
        <v>963035.414</v>
      </c>
      <c r="F357" s="40">
        <v>202056.3451923077</v>
      </c>
      <c r="G357" s="33">
        <f>VLOOKUP(J357,'Лист2'!$C$1:$F$505,2,FALSE)</f>
        <v>17</v>
      </c>
      <c r="H357" s="33">
        <f>VLOOKUP(J357,'Лист2'!$C$1:$F$505,3,FALSE)</f>
        <v>857</v>
      </c>
      <c r="I357" s="33">
        <f>VLOOKUP(J357,'Лист2'!$C$1:$F$505,4,FALSE)</f>
        <v>757</v>
      </c>
      <c r="J357" s="33" t="str">
        <f t="shared" si="1"/>
        <v>43970Новосибирск</v>
      </c>
      <c r="K357" s="33">
        <f t="shared" si="2"/>
        <v>21</v>
      </c>
      <c r="L357" s="37">
        <f t="shared" si="3"/>
        <v>0.1700613328</v>
      </c>
      <c r="M357" s="37">
        <f t="shared" si="4"/>
        <v>-0.03975062457</v>
      </c>
      <c r="N357" s="33"/>
    </row>
    <row r="358" ht="14.25" customHeight="1">
      <c r="A358" s="34">
        <v>43968.0</v>
      </c>
      <c r="B358" s="35" t="s">
        <v>23</v>
      </c>
      <c r="C358" s="35">
        <v>13440.0</v>
      </c>
      <c r="D358" s="35">
        <v>1157529.0</v>
      </c>
      <c r="E358" s="35">
        <v>935379.4229999998</v>
      </c>
      <c r="F358" s="36">
        <v>111375.6648</v>
      </c>
      <c r="G358" s="33">
        <f>VLOOKUP(J358,'Лист2'!$C$1:$F$505,2,FALSE)</f>
        <v>16</v>
      </c>
      <c r="H358" s="33">
        <f>VLOOKUP(J358,'Лист2'!$C$1:$F$505,3,FALSE)</f>
        <v>859</v>
      </c>
      <c r="I358" s="33">
        <f>VLOOKUP(J358,'Лист2'!$C$1:$F$505,4,FALSE)</f>
        <v>746</v>
      </c>
      <c r="J358" s="33" t="str">
        <f t="shared" si="1"/>
        <v>43968Новосибирск</v>
      </c>
      <c r="K358" s="33">
        <f t="shared" si="2"/>
        <v>20</v>
      </c>
      <c r="L358" s="37">
        <f t="shared" si="3"/>
        <v>0.2374967543</v>
      </c>
      <c r="M358" s="37">
        <f t="shared" si="4"/>
        <v>0.1184267148</v>
      </c>
      <c r="N358" s="33"/>
    </row>
    <row r="359" ht="14.25" customHeight="1">
      <c r="A359" s="38">
        <v>43960.0</v>
      </c>
      <c r="B359" s="39" t="s">
        <v>23</v>
      </c>
      <c r="C359" s="39">
        <v>11745.0</v>
      </c>
      <c r="D359" s="39">
        <v>955801.5</v>
      </c>
      <c r="E359" s="39">
        <v>795942.652</v>
      </c>
      <c r="F359" s="40">
        <v>165952.05877692305</v>
      </c>
      <c r="G359" s="33">
        <f>VLOOKUP(J359,'Лист2'!$C$1:$F$505,2,FALSE)</f>
        <v>15</v>
      </c>
      <c r="H359" s="33">
        <f>VLOOKUP(J359,'Лист2'!$C$1:$F$505,3,FALSE)</f>
        <v>654</v>
      </c>
      <c r="I359" s="33">
        <f>VLOOKUP(J359,'Лист2'!$C$1:$F$505,4,FALSE)</f>
        <v>570</v>
      </c>
      <c r="J359" s="33" t="str">
        <f t="shared" si="1"/>
        <v>43960Новосибирск</v>
      </c>
      <c r="K359" s="33">
        <f t="shared" si="2"/>
        <v>19</v>
      </c>
      <c r="L359" s="37">
        <f t="shared" si="3"/>
        <v>0.2008421682</v>
      </c>
      <c r="M359" s="37">
        <f t="shared" si="4"/>
        <v>-0.007655338939</v>
      </c>
      <c r="N359" s="33"/>
    </row>
    <row r="360" ht="14.25" customHeight="1">
      <c r="A360" s="34">
        <v>43955.0</v>
      </c>
      <c r="B360" s="35" t="s">
        <v>23</v>
      </c>
      <c r="C360" s="35">
        <v>11062.5</v>
      </c>
      <c r="D360" s="35">
        <v>906343.5</v>
      </c>
      <c r="E360" s="35">
        <v>762082.749</v>
      </c>
      <c r="F360" s="36">
        <v>125305.56399230768</v>
      </c>
      <c r="G360" s="33">
        <f>VLOOKUP(J360,'Лист2'!$C$1:$F$505,2,FALSE)</f>
        <v>15</v>
      </c>
      <c r="H360" s="33">
        <f>VLOOKUP(J360,'Лист2'!$C$1:$F$505,3,FALSE)</f>
        <v>622</v>
      </c>
      <c r="I360" s="33">
        <f>VLOOKUP(J360,'Лист2'!$C$1:$F$505,4,FALSE)</f>
        <v>538</v>
      </c>
      <c r="J360" s="33" t="str">
        <f t="shared" si="1"/>
        <v>43955Новосибирск</v>
      </c>
      <c r="K360" s="33">
        <f t="shared" si="2"/>
        <v>19</v>
      </c>
      <c r="L360" s="37">
        <f t="shared" si="3"/>
        <v>0.1892980141</v>
      </c>
      <c r="M360" s="37">
        <f t="shared" si="4"/>
        <v>0.02487287244</v>
      </c>
      <c r="N360" s="33"/>
    </row>
    <row r="361" ht="14.25" customHeight="1">
      <c r="A361" s="38">
        <v>43953.0</v>
      </c>
      <c r="B361" s="39" t="s">
        <v>23</v>
      </c>
      <c r="C361" s="39">
        <v>10018.5</v>
      </c>
      <c r="D361" s="39">
        <v>816859.5</v>
      </c>
      <c r="E361" s="39">
        <v>697541.2969999999</v>
      </c>
      <c r="F361" s="40">
        <v>106508.82307692307</v>
      </c>
      <c r="G361" s="33">
        <f>VLOOKUP(J361,'Лист2'!$C$1:$F$505,2,FALSE)</f>
        <v>15</v>
      </c>
      <c r="H361" s="33">
        <f>VLOOKUP(J361,'Лист2'!$C$1:$F$505,3,FALSE)</f>
        <v>567</v>
      </c>
      <c r="I361" s="33">
        <f>VLOOKUP(J361,'Лист2'!$C$1:$F$505,4,FALSE)</f>
        <v>493</v>
      </c>
      <c r="J361" s="33" t="str">
        <f t="shared" si="1"/>
        <v>43953Новосибирск</v>
      </c>
      <c r="K361" s="33">
        <f t="shared" si="2"/>
        <v>18</v>
      </c>
      <c r="L361" s="37">
        <f t="shared" si="3"/>
        <v>0.1710553963</v>
      </c>
      <c r="M361" s="37">
        <f t="shared" si="4"/>
        <v>0.01836361514</v>
      </c>
      <c r="N361" s="33"/>
    </row>
    <row r="362" ht="14.25" customHeight="1">
      <c r="A362" s="34">
        <v>43977.0</v>
      </c>
      <c r="B362" s="35" t="s">
        <v>24</v>
      </c>
      <c r="C362" s="35">
        <v>10437.0</v>
      </c>
      <c r="D362" s="35">
        <v>833815.5</v>
      </c>
      <c r="E362" s="35">
        <v>737888.3659999999</v>
      </c>
      <c r="F362" s="36">
        <v>39424.85384615384</v>
      </c>
      <c r="G362" s="33">
        <f>VLOOKUP(J362,'Лист2'!$C$1:$F$505,2,FALSE)</f>
        <v>7</v>
      </c>
      <c r="H362" s="33">
        <f>VLOOKUP(J362,'Лист2'!$C$1:$F$505,3,FALSE)</f>
        <v>577</v>
      </c>
      <c r="I362" s="33">
        <f>VLOOKUP(J362,'Лист2'!$C$1:$F$505,4,FALSE)</f>
        <v>389</v>
      </c>
      <c r="J362" s="33" t="str">
        <f t="shared" si="1"/>
        <v>43977Тюмень</v>
      </c>
      <c r="K362" s="33">
        <f t="shared" si="2"/>
        <v>22</v>
      </c>
      <c r="L362" s="37">
        <f t="shared" si="3"/>
        <v>0.1300022313</v>
      </c>
      <c r="M362" s="37">
        <f t="shared" si="4"/>
        <v>0.07657293807</v>
      </c>
      <c r="N362" s="33"/>
    </row>
    <row r="363" ht="14.25" customHeight="1">
      <c r="A363" s="38">
        <v>43952.0</v>
      </c>
      <c r="B363" s="39" t="s">
        <v>23</v>
      </c>
      <c r="C363" s="39">
        <v>13644.0</v>
      </c>
      <c r="D363" s="39">
        <v>1134444.0</v>
      </c>
      <c r="E363" s="39">
        <v>971710.8709999999</v>
      </c>
      <c r="F363" s="40">
        <v>291527.8831384615</v>
      </c>
      <c r="G363" s="33">
        <f>VLOOKUP(J363,'Лист2'!$C$1:$F$505,2,FALSE)</f>
        <v>15</v>
      </c>
      <c r="H363" s="33">
        <f>VLOOKUP(J363,'Лист2'!$C$1:$F$505,3,FALSE)</f>
        <v>721</v>
      </c>
      <c r="I363" s="33">
        <f>VLOOKUP(J363,'Лист2'!$C$1:$F$505,4,FALSE)</f>
        <v>625</v>
      </c>
      <c r="J363" s="33" t="str">
        <f t="shared" si="1"/>
        <v>43952Новосибирск</v>
      </c>
      <c r="K363" s="33">
        <f t="shared" si="2"/>
        <v>18</v>
      </c>
      <c r="L363" s="37">
        <f t="shared" si="3"/>
        <v>0.1674707301</v>
      </c>
      <c r="M363" s="37">
        <f t="shared" si="4"/>
        <v>-0.1325443174</v>
      </c>
      <c r="N363" s="33"/>
    </row>
    <row r="364" ht="14.25" customHeight="1">
      <c r="A364" s="34">
        <v>43963.0</v>
      </c>
      <c r="B364" s="35" t="s">
        <v>23</v>
      </c>
      <c r="C364" s="35">
        <v>13443.0</v>
      </c>
      <c r="D364" s="35">
        <v>1092277.5</v>
      </c>
      <c r="E364" s="35">
        <v>921493.483</v>
      </c>
      <c r="F364" s="36">
        <v>218151.6</v>
      </c>
      <c r="G364" s="33">
        <f>VLOOKUP(J364,'Лист2'!$C$1:$F$505,2,FALSE)</f>
        <v>15</v>
      </c>
      <c r="H364" s="33">
        <f>VLOOKUP(J364,'Лист2'!$C$1:$F$505,3,FALSE)</f>
        <v>750</v>
      </c>
      <c r="I364" s="33">
        <f>VLOOKUP(J364,'Лист2'!$C$1:$F$505,4,FALSE)</f>
        <v>659</v>
      </c>
      <c r="J364" s="33" t="str">
        <f t="shared" si="1"/>
        <v>43963Новосибирск</v>
      </c>
      <c r="K364" s="33">
        <f t="shared" si="2"/>
        <v>20</v>
      </c>
      <c r="L364" s="37">
        <f t="shared" si="3"/>
        <v>0.185333939</v>
      </c>
      <c r="M364" s="37">
        <f t="shared" si="4"/>
        <v>-0.05140305805</v>
      </c>
      <c r="N364" s="33"/>
    </row>
    <row r="365" ht="14.25" customHeight="1">
      <c r="A365" s="38">
        <v>43972.0</v>
      </c>
      <c r="B365" s="39" t="s">
        <v>23</v>
      </c>
      <c r="C365" s="39">
        <v>14182.5</v>
      </c>
      <c r="D365" s="39">
        <v>1172574.0</v>
      </c>
      <c r="E365" s="39">
        <v>968784.8649999999</v>
      </c>
      <c r="F365" s="40">
        <v>94547.0</v>
      </c>
      <c r="G365" s="33">
        <f>VLOOKUP(J365,'Лист2'!$C$1:$F$505,2,FALSE)</f>
        <v>18</v>
      </c>
      <c r="H365" s="33">
        <f>VLOOKUP(J365,'Лист2'!$C$1:$F$505,3,FALSE)</f>
        <v>888</v>
      </c>
      <c r="I365" s="33">
        <f>VLOOKUP(J365,'Лист2'!$C$1:$F$505,4,FALSE)</f>
        <v>786</v>
      </c>
      <c r="J365" s="33" t="str">
        <f t="shared" si="1"/>
        <v>43972Новосибирск</v>
      </c>
      <c r="K365" s="33">
        <f t="shared" si="2"/>
        <v>21</v>
      </c>
      <c r="L365" s="37">
        <f t="shared" si="3"/>
        <v>0.2103554074</v>
      </c>
      <c r="M365" s="37">
        <f t="shared" si="4"/>
        <v>0.1127620166</v>
      </c>
      <c r="N365" s="33"/>
    </row>
    <row r="366" ht="14.25" customHeight="1">
      <c r="A366" s="34">
        <v>43971.0</v>
      </c>
      <c r="B366" s="35" t="s">
        <v>23</v>
      </c>
      <c r="C366" s="35">
        <v>14928.0</v>
      </c>
      <c r="D366" s="35">
        <v>1217749.5</v>
      </c>
      <c r="E366" s="35">
        <v>1025585.5199999999</v>
      </c>
      <c r="F366" s="36">
        <v>84618.75436923077</v>
      </c>
      <c r="G366" s="33">
        <f>VLOOKUP(J366,'Лист2'!$C$1:$F$505,2,FALSE)</f>
        <v>17</v>
      </c>
      <c r="H366" s="33">
        <f>VLOOKUP(J366,'Лист2'!$C$1:$F$505,3,FALSE)</f>
        <v>890</v>
      </c>
      <c r="I366" s="33">
        <f>VLOOKUP(J366,'Лист2'!$C$1:$F$505,4,FALSE)</f>
        <v>794</v>
      </c>
      <c r="J366" s="33" t="str">
        <f t="shared" si="1"/>
        <v>43971Новосибирск</v>
      </c>
      <c r="K366" s="33">
        <f t="shared" si="2"/>
        <v>21</v>
      </c>
      <c r="L366" s="37">
        <f t="shared" si="3"/>
        <v>0.1873700206</v>
      </c>
      <c r="M366" s="37">
        <f t="shared" si="4"/>
        <v>0.1048622699</v>
      </c>
      <c r="N366" s="33"/>
    </row>
    <row r="367" ht="14.25" customHeight="1">
      <c r="A367" s="38">
        <v>43956.0</v>
      </c>
      <c r="B367" s="39" t="s">
        <v>23</v>
      </c>
      <c r="C367" s="39">
        <v>13941.0</v>
      </c>
      <c r="D367" s="39">
        <v>1145575.5</v>
      </c>
      <c r="E367" s="39">
        <v>974448.126</v>
      </c>
      <c r="F367" s="40">
        <v>152152.96544615386</v>
      </c>
      <c r="G367" s="33">
        <f>VLOOKUP(J367,'Лист2'!$C$1:$F$505,2,FALSE)</f>
        <v>15</v>
      </c>
      <c r="H367" s="33">
        <f>VLOOKUP(J367,'Лист2'!$C$1:$F$505,3,FALSE)</f>
        <v>750</v>
      </c>
      <c r="I367" s="33">
        <f>VLOOKUP(J367,'Лист2'!$C$1:$F$505,4,FALSE)</f>
        <v>658</v>
      </c>
      <c r="J367" s="33" t="str">
        <f t="shared" si="1"/>
        <v>43956Новосибирск</v>
      </c>
      <c r="K367" s="33">
        <f t="shared" si="2"/>
        <v>19</v>
      </c>
      <c r="L367" s="37">
        <f t="shared" si="3"/>
        <v>0.1756146576</v>
      </c>
      <c r="M367" s="37">
        <f t="shared" si="4"/>
        <v>0.01947195346</v>
      </c>
      <c r="N367" s="33"/>
    </row>
    <row r="368" ht="14.25" customHeight="1">
      <c r="A368" s="34">
        <v>43964.0</v>
      </c>
      <c r="B368" s="35" t="s">
        <v>23</v>
      </c>
      <c r="C368" s="35">
        <v>14643.0</v>
      </c>
      <c r="D368" s="35">
        <v>1172691.0</v>
      </c>
      <c r="E368" s="35">
        <v>971555.083</v>
      </c>
      <c r="F368" s="36">
        <v>124018.33614615384</v>
      </c>
      <c r="G368" s="33">
        <f>VLOOKUP(J368,'Лист2'!$C$1:$F$505,2,FALSE)</f>
        <v>15</v>
      </c>
      <c r="H368" s="33">
        <f>VLOOKUP(J368,'Лист2'!$C$1:$F$505,3,FALSE)</f>
        <v>854</v>
      </c>
      <c r="I368" s="33">
        <f>VLOOKUP(J368,'Лист2'!$C$1:$F$505,4,FALSE)</f>
        <v>756</v>
      </c>
      <c r="J368" s="33" t="str">
        <f t="shared" si="1"/>
        <v>43964Новосибирск</v>
      </c>
      <c r="K368" s="33">
        <f t="shared" si="2"/>
        <v>20</v>
      </c>
      <c r="L368" s="37">
        <f t="shared" si="3"/>
        <v>0.2070247179</v>
      </c>
      <c r="M368" s="37">
        <f t="shared" si="4"/>
        <v>0.07937540774</v>
      </c>
      <c r="N368" s="33"/>
    </row>
    <row r="369" ht="14.25" customHeight="1">
      <c r="A369" s="38">
        <v>43954.0</v>
      </c>
      <c r="B369" s="39" t="s">
        <v>23</v>
      </c>
      <c r="C369" s="39">
        <v>10032.0</v>
      </c>
      <c r="D369" s="39">
        <v>816150.0</v>
      </c>
      <c r="E369" s="39">
        <v>698626.0329999999</v>
      </c>
      <c r="F369" s="40">
        <v>97812.8923076923</v>
      </c>
      <c r="G369" s="33">
        <f>VLOOKUP(J369,'Лист2'!$C$1:$F$505,2,FALSE)</f>
        <v>15</v>
      </c>
      <c r="H369" s="33">
        <f>VLOOKUP(J369,'Лист2'!$C$1:$F$505,3,FALSE)</f>
        <v>585</v>
      </c>
      <c r="I369" s="33">
        <f>VLOOKUP(J369,'Лист2'!$C$1:$F$505,4,FALSE)</f>
        <v>502</v>
      </c>
      <c r="J369" s="33" t="str">
        <f t="shared" si="1"/>
        <v>43954Новосибирск</v>
      </c>
      <c r="K369" s="33">
        <f t="shared" si="2"/>
        <v>18</v>
      </c>
      <c r="L369" s="37">
        <f t="shared" si="3"/>
        <v>0.1682215684</v>
      </c>
      <c r="M369" s="37">
        <f t="shared" si="4"/>
        <v>0.02821405697</v>
      </c>
      <c r="N369" s="33"/>
    </row>
    <row r="370" ht="14.25" customHeight="1">
      <c r="A370" s="34">
        <v>43957.0</v>
      </c>
      <c r="B370" s="35" t="s">
        <v>23</v>
      </c>
      <c r="C370" s="35">
        <v>12468.0</v>
      </c>
      <c r="D370" s="35">
        <v>1016566.5</v>
      </c>
      <c r="E370" s="35">
        <v>858367.6039999999</v>
      </c>
      <c r="F370" s="36">
        <v>88833.63816923076</v>
      </c>
      <c r="G370" s="33">
        <f>VLOOKUP(J370,'Лист2'!$C$1:$F$505,2,FALSE)</f>
        <v>15</v>
      </c>
      <c r="H370" s="33">
        <f>VLOOKUP(J370,'Лист2'!$C$1:$F$505,3,FALSE)</f>
        <v>701</v>
      </c>
      <c r="I370" s="33">
        <f>VLOOKUP(J370,'Лист2'!$C$1:$F$505,4,FALSE)</f>
        <v>611</v>
      </c>
      <c r="J370" s="33" t="str">
        <f t="shared" si="1"/>
        <v>43957Новосибирск</v>
      </c>
      <c r="K370" s="33">
        <f t="shared" si="2"/>
        <v>19</v>
      </c>
      <c r="L370" s="37">
        <f t="shared" si="3"/>
        <v>0.1843020348</v>
      </c>
      <c r="M370" s="37">
        <f t="shared" si="4"/>
        <v>0.08081066609</v>
      </c>
      <c r="N370" s="33"/>
    </row>
    <row r="371" ht="14.25" customHeight="1">
      <c r="A371" s="38">
        <v>43974.0</v>
      </c>
      <c r="B371" s="39" t="s">
        <v>23</v>
      </c>
      <c r="C371" s="39">
        <v>17943.0</v>
      </c>
      <c r="D371" s="39">
        <v>1457391.0</v>
      </c>
      <c r="E371" s="39">
        <v>1194154.7659999998</v>
      </c>
      <c r="F371" s="40">
        <v>124621.03076923077</v>
      </c>
      <c r="G371" s="33">
        <f>VLOOKUP(J371,'Лист2'!$C$1:$F$505,2,FALSE)</f>
        <v>18</v>
      </c>
      <c r="H371" s="33">
        <f>VLOOKUP(J371,'Лист2'!$C$1:$F$505,3,FALSE)</f>
        <v>1031</v>
      </c>
      <c r="I371" s="33">
        <f>VLOOKUP(J371,'Лист2'!$C$1:$F$505,4,FALSE)</f>
        <v>918</v>
      </c>
      <c r="J371" s="33" t="str">
        <f t="shared" si="1"/>
        <v>43974Новосибирск</v>
      </c>
      <c r="K371" s="33">
        <f t="shared" si="2"/>
        <v>21</v>
      </c>
      <c r="L371" s="37">
        <f t="shared" si="3"/>
        <v>0.2204372846</v>
      </c>
      <c r="M371" s="37">
        <f t="shared" si="4"/>
        <v>0.116078089</v>
      </c>
      <c r="N371" s="33"/>
    </row>
    <row r="372" ht="14.25" customHeight="1">
      <c r="A372" s="34">
        <v>43976.0</v>
      </c>
      <c r="B372" s="35" t="s">
        <v>23</v>
      </c>
      <c r="C372" s="35">
        <v>15807.0</v>
      </c>
      <c r="D372" s="35">
        <v>1326705.0</v>
      </c>
      <c r="E372" s="35">
        <v>1070563.6439999999</v>
      </c>
      <c r="F372" s="36">
        <v>123343.24153846155</v>
      </c>
      <c r="G372" s="33">
        <f>VLOOKUP(J372,'Лист2'!$C$1:$F$505,2,FALSE)</f>
        <v>18</v>
      </c>
      <c r="H372" s="33">
        <f>VLOOKUP(J372,'Лист2'!$C$1:$F$505,3,FALSE)</f>
        <v>989</v>
      </c>
      <c r="I372" s="33">
        <f>VLOOKUP(J372,'Лист2'!$C$1:$F$505,4,FALSE)</f>
        <v>887</v>
      </c>
      <c r="J372" s="33" t="str">
        <f t="shared" si="1"/>
        <v>43976Новосибирск</v>
      </c>
      <c r="K372" s="33">
        <f t="shared" si="2"/>
        <v>22</v>
      </c>
      <c r="L372" s="37">
        <f t="shared" si="3"/>
        <v>0.2392584107</v>
      </c>
      <c r="M372" s="37">
        <f t="shared" si="4"/>
        <v>0.1240450441</v>
      </c>
      <c r="N372" s="33"/>
    </row>
    <row r="373" ht="14.25" customHeight="1">
      <c r="A373" s="38">
        <v>43951.0</v>
      </c>
      <c r="B373" s="39" t="s">
        <v>23</v>
      </c>
      <c r="C373" s="39">
        <v>11976.0</v>
      </c>
      <c r="D373" s="39">
        <v>1004511.0</v>
      </c>
      <c r="E373" s="39">
        <v>861334.614</v>
      </c>
      <c r="F373" s="40">
        <v>20847.353846153845</v>
      </c>
      <c r="G373" s="33">
        <f>VLOOKUP(J373,'Лист2'!$C$1:$F$505,2,FALSE)</f>
        <v>15</v>
      </c>
      <c r="H373" s="33">
        <f>VLOOKUP(J373,'Лист2'!$C$1:$F$505,3,FALSE)</f>
        <v>644</v>
      </c>
      <c r="I373" s="33">
        <f>VLOOKUP(J373,'Лист2'!$C$1:$F$505,4,FALSE)</f>
        <v>550</v>
      </c>
      <c r="J373" s="33" t="str">
        <f t="shared" si="1"/>
        <v>43951Новосибирск</v>
      </c>
      <c r="K373" s="33">
        <f t="shared" si="2"/>
        <v>18</v>
      </c>
      <c r="L373" s="37">
        <f t="shared" si="3"/>
        <v>0.1662262072</v>
      </c>
      <c r="M373" s="37">
        <f t="shared" si="4"/>
        <v>0.142022659</v>
      </c>
      <c r="N373" s="33"/>
    </row>
    <row r="374" ht="14.25" customHeight="1">
      <c r="A374" s="34">
        <v>43961.0</v>
      </c>
      <c r="B374" s="35" t="s">
        <v>23</v>
      </c>
      <c r="C374" s="35">
        <v>14566.5</v>
      </c>
      <c r="D374" s="35">
        <v>1216557.0</v>
      </c>
      <c r="E374" s="35">
        <v>1013050.3829999999</v>
      </c>
      <c r="F374" s="36">
        <v>102510.4018923077</v>
      </c>
      <c r="G374" s="33">
        <f>VLOOKUP(J374,'Лист2'!$C$1:$F$505,2,FALSE)</f>
        <v>15</v>
      </c>
      <c r="H374" s="33">
        <f>VLOOKUP(J374,'Лист2'!$C$1:$F$505,3,FALSE)</f>
        <v>792</v>
      </c>
      <c r="I374" s="33">
        <f>VLOOKUP(J374,'Лист2'!$C$1:$F$505,4,FALSE)</f>
        <v>695</v>
      </c>
      <c r="J374" s="33" t="str">
        <f t="shared" si="1"/>
        <v>43961Новосибирск</v>
      </c>
      <c r="K374" s="33">
        <f t="shared" si="2"/>
        <v>19</v>
      </c>
      <c r="L374" s="37">
        <f t="shared" si="3"/>
        <v>0.2008849909</v>
      </c>
      <c r="M374" s="37">
        <f t="shared" si="4"/>
        <v>0.09969515515</v>
      </c>
      <c r="N374" s="33"/>
    </row>
    <row r="375" ht="14.25" customHeight="1">
      <c r="A375" s="38">
        <v>43959.0</v>
      </c>
      <c r="B375" s="39" t="s">
        <v>23</v>
      </c>
      <c r="C375" s="39">
        <v>12976.5</v>
      </c>
      <c r="D375" s="39">
        <v>1046848.5</v>
      </c>
      <c r="E375" s="39">
        <v>892743.7459999999</v>
      </c>
      <c r="F375" s="40">
        <v>396844.24095384614</v>
      </c>
      <c r="G375" s="33">
        <f>VLOOKUP(J375,'Лист2'!$C$1:$F$505,2,FALSE)</f>
        <v>15</v>
      </c>
      <c r="H375" s="33">
        <f>VLOOKUP(J375,'Лист2'!$C$1:$F$505,3,FALSE)</f>
        <v>703</v>
      </c>
      <c r="I375" s="33">
        <f>VLOOKUP(J375,'Лист2'!$C$1:$F$505,4,FALSE)</f>
        <v>609</v>
      </c>
      <c r="J375" s="33" t="str">
        <f t="shared" si="1"/>
        <v>43959Новосибирск</v>
      </c>
      <c r="K375" s="33">
        <f t="shared" si="2"/>
        <v>19</v>
      </c>
      <c r="L375" s="37">
        <f t="shared" si="3"/>
        <v>0.1726192479</v>
      </c>
      <c r="M375" s="37">
        <f t="shared" si="4"/>
        <v>-0.2719027583</v>
      </c>
      <c r="N375" s="33"/>
    </row>
    <row r="376" ht="14.25" customHeight="1">
      <c r="A376" s="34">
        <v>43958.0</v>
      </c>
      <c r="B376" s="35" t="s">
        <v>23</v>
      </c>
      <c r="C376" s="35">
        <v>11719.5</v>
      </c>
      <c r="D376" s="35">
        <v>965880.0</v>
      </c>
      <c r="E376" s="35">
        <v>809986.386</v>
      </c>
      <c r="F376" s="36">
        <v>106745.03623846154</v>
      </c>
      <c r="G376" s="33">
        <f>VLOOKUP(J376,'Лист2'!$C$1:$F$505,2,FALSE)</f>
        <v>15</v>
      </c>
      <c r="H376" s="33">
        <f>VLOOKUP(J376,'Лист2'!$C$1:$F$505,3,FALSE)</f>
        <v>676</v>
      </c>
      <c r="I376" s="33">
        <f>VLOOKUP(J376,'Лист2'!$C$1:$F$505,4,FALSE)</f>
        <v>591</v>
      </c>
      <c r="J376" s="33" t="str">
        <f t="shared" si="1"/>
        <v>43958Новосибирск</v>
      </c>
      <c r="K376" s="33">
        <f t="shared" si="2"/>
        <v>19</v>
      </c>
      <c r="L376" s="37">
        <f t="shared" si="3"/>
        <v>0.1924644867</v>
      </c>
      <c r="M376" s="37">
        <f t="shared" si="4"/>
        <v>0.06067827634</v>
      </c>
      <c r="N376" s="33"/>
    </row>
    <row r="377" ht="14.25" customHeight="1">
      <c r="A377" s="38">
        <v>43975.0</v>
      </c>
      <c r="B377" s="39" t="s">
        <v>23</v>
      </c>
      <c r="C377" s="39">
        <v>17197.5</v>
      </c>
      <c r="D377" s="39">
        <v>1386262.5</v>
      </c>
      <c r="E377" s="39">
        <v>1130117.381</v>
      </c>
      <c r="F377" s="40">
        <v>121581.84923076924</v>
      </c>
      <c r="G377" s="33">
        <f>VLOOKUP(J377,'Лист2'!$C$1:$F$505,2,FALSE)</f>
        <v>18</v>
      </c>
      <c r="H377" s="33">
        <f>VLOOKUP(J377,'Лист2'!$C$1:$F$505,3,FALSE)</f>
        <v>1006</v>
      </c>
      <c r="I377" s="33">
        <f>VLOOKUP(J377,'Лист2'!$C$1:$F$505,4,FALSE)</f>
        <v>904</v>
      </c>
      <c r="J377" s="33" t="str">
        <f t="shared" si="1"/>
        <v>43975Новосибирск</v>
      </c>
      <c r="K377" s="33">
        <f t="shared" si="2"/>
        <v>21</v>
      </c>
      <c r="L377" s="37">
        <f t="shared" si="3"/>
        <v>0.2266535524</v>
      </c>
      <c r="M377" s="37">
        <f t="shared" si="4"/>
        <v>0.119070171</v>
      </c>
      <c r="N377" s="33"/>
    </row>
    <row r="378" ht="14.25" customHeight="1">
      <c r="A378" s="34">
        <v>43977.0</v>
      </c>
      <c r="B378" s="35" t="s">
        <v>23</v>
      </c>
      <c r="C378" s="35">
        <v>14419.5</v>
      </c>
      <c r="D378" s="35">
        <v>1210456.5</v>
      </c>
      <c r="E378" s="35">
        <v>970917.124</v>
      </c>
      <c r="F378" s="36">
        <v>88147.13846153846</v>
      </c>
      <c r="G378" s="33">
        <f>VLOOKUP(J378,'Лист2'!$C$1:$F$505,2,FALSE)</f>
        <v>18</v>
      </c>
      <c r="H378" s="33">
        <f>VLOOKUP(J378,'Лист2'!$C$1:$F$505,3,FALSE)</f>
        <v>914</v>
      </c>
      <c r="I378" s="33">
        <f>VLOOKUP(J378,'Лист2'!$C$1:$F$505,4,FALSE)</f>
        <v>804</v>
      </c>
      <c r="J378" s="33" t="str">
        <f t="shared" si="1"/>
        <v>43977Новосибирск</v>
      </c>
      <c r="K378" s="33">
        <f t="shared" si="2"/>
        <v>22</v>
      </c>
      <c r="L378" s="37">
        <f t="shared" si="3"/>
        <v>0.2467145445</v>
      </c>
      <c r="M378" s="37">
        <f t="shared" si="4"/>
        <v>0.1559270444</v>
      </c>
      <c r="N378" s="33"/>
    </row>
    <row r="379" ht="14.25" customHeight="1">
      <c r="A379" s="38">
        <v>43983.0</v>
      </c>
      <c r="B379" s="39" t="s">
        <v>9</v>
      </c>
      <c r="C379" s="39">
        <v>7816.5</v>
      </c>
      <c r="D379" s="39">
        <v>636345.0</v>
      </c>
      <c r="E379" s="39">
        <v>550528.6630000001</v>
      </c>
      <c r="F379" s="40">
        <v>190344.3008</v>
      </c>
      <c r="G379" s="33">
        <f>VLOOKUP(J379,'Лист2'!$C$1:$F$505,2,FALSE)</f>
        <v>15</v>
      </c>
      <c r="H379" s="33">
        <f>VLOOKUP(J379,'Лист2'!$C$1:$F$505,3,FALSE)</f>
        <v>453</v>
      </c>
      <c r="I379" s="33">
        <f>VLOOKUP(J379,'Лист2'!$C$1:$F$505,4,FALSE)</f>
        <v>370</v>
      </c>
      <c r="J379" s="33" t="str">
        <f t="shared" si="1"/>
        <v>43983Самара</v>
      </c>
      <c r="K379" s="33">
        <f t="shared" si="2"/>
        <v>23</v>
      </c>
      <c r="L379" s="37">
        <f t="shared" si="3"/>
        <v>0.1558798711</v>
      </c>
      <c r="M379" s="37">
        <f t="shared" si="4"/>
        <v>-0.1898683408</v>
      </c>
      <c r="N379" s="33"/>
    </row>
    <row r="380" ht="14.25" customHeight="1">
      <c r="A380" s="34">
        <v>43982.0</v>
      </c>
      <c r="B380" s="35" t="s">
        <v>25</v>
      </c>
      <c r="C380" s="35">
        <v>6409.5</v>
      </c>
      <c r="D380" s="35">
        <v>493893.0</v>
      </c>
      <c r="E380" s="35">
        <v>459762.61999999994</v>
      </c>
      <c r="F380" s="36">
        <v>28040.97692307692</v>
      </c>
      <c r="G380" s="33">
        <f>VLOOKUP(J380,'Лист2'!$C$1:$F$505,2,FALSE)</f>
        <v>9</v>
      </c>
      <c r="H380" s="33">
        <f>VLOOKUP(J380,'Лист2'!$C$1:$F$505,3,FALSE)</f>
        <v>345</v>
      </c>
      <c r="I380" s="33">
        <f>VLOOKUP(J380,'Лист2'!$C$1:$F$505,4,FALSE)</f>
        <v>255</v>
      </c>
      <c r="J380" s="33" t="str">
        <f t="shared" si="1"/>
        <v>43982Томск</v>
      </c>
      <c r="K380" s="33">
        <f t="shared" si="2"/>
        <v>22</v>
      </c>
      <c r="L380" s="37">
        <f t="shared" si="3"/>
        <v>0.07423478664</v>
      </c>
      <c r="M380" s="37">
        <f t="shared" si="4"/>
        <v>0.0132446676</v>
      </c>
      <c r="N380" s="33"/>
    </row>
    <row r="381" ht="14.25" customHeight="1">
      <c r="A381" s="38">
        <v>43981.0</v>
      </c>
      <c r="B381" s="39" t="s">
        <v>24</v>
      </c>
      <c r="C381" s="39">
        <v>11220.0</v>
      </c>
      <c r="D381" s="39">
        <v>928675.5</v>
      </c>
      <c r="E381" s="39">
        <v>802403.808</v>
      </c>
      <c r="F381" s="40">
        <v>136423.60523076923</v>
      </c>
      <c r="G381" s="33">
        <f>VLOOKUP(J381,'Лист2'!$C$1:$F$505,2,FALSE)</f>
        <v>7</v>
      </c>
      <c r="H381" s="33">
        <f>VLOOKUP(J381,'Лист2'!$C$1:$F$505,3,FALSE)</f>
        <v>532</v>
      </c>
      <c r="I381" s="33">
        <f>VLOOKUP(J381,'Лист2'!$C$1:$F$505,4,FALSE)</f>
        <v>449</v>
      </c>
      <c r="J381" s="33" t="str">
        <f t="shared" si="1"/>
        <v>43981Тюмень</v>
      </c>
      <c r="K381" s="33">
        <f t="shared" si="2"/>
        <v>22</v>
      </c>
      <c r="L381" s="37">
        <f t="shared" si="3"/>
        <v>0.1573667656</v>
      </c>
      <c r="M381" s="37">
        <f t="shared" si="4"/>
        <v>-0.01265187569</v>
      </c>
      <c r="N381" s="33"/>
    </row>
    <row r="382" ht="14.25" customHeight="1">
      <c r="A382" s="34">
        <v>43980.0</v>
      </c>
      <c r="B382" s="35" t="s">
        <v>9</v>
      </c>
      <c r="C382" s="35">
        <v>8350.5</v>
      </c>
      <c r="D382" s="35">
        <v>651237.0</v>
      </c>
      <c r="E382" s="35">
        <v>601485.126</v>
      </c>
      <c r="F382" s="36">
        <v>83014.63505384616</v>
      </c>
      <c r="G382" s="33">
        <f>VLOOKUP(J382,'Лист2'!$C$1:$F$505,2,FALSE)</f>
        <v>15</v>
      </c>
      <c r="H382" s="33">
        <f>VLOOKUP(J382,'Лист2'!$C$1:$F$505,3,FALSE)</f>
        <v>400</v>
      </c>
      <c r="I382" s="33">
        <f>VLOOKUP(J382,'Лист2'!$C$1:$F$505,4,FALSE)</f>
        <v>329</v>
      </c>
      <c r="J382" s="33" t="str">
        <f t="shared" si="1"/>
        <v>43980Самара</v>
      </c>
      <c r="K382" s="33">
        <f t="shared" si="2"/>
        <v>22</v>
      </c>
      <c r="L382" s="37">
        <f t="shared" si="3"/>
        <v>0.08271505287</v>
      </c>
      <c r="M382" s="37">
        <f t="shared" si="4"/>
        <v>-0.05530105337</v>
      </c>
      <c r="N382" s="33"/>
    </row>
    <row r="383" ht="14.25" customHeight="1">
      <c r="A383" s="38">
        <v>43979.0</v>
      </c>
      <c r="B383" s="39" t="s">
        <v>24</v>
      </c>
      <c r="C383" s="39">
        <v>8428.5</v>
      </c>
      <c r="D383" s="39">
        <v>694669.5</v>
      </c>
      <c r="E383" s="39">
        <v>594994.696</v>
      </c>
      <c r="F383" s="40">
        <v>42699.38461538461</v>
      </c>
      <c r="G383" s="33">
        <f>VLOOKUP(J383,'Лист2'!$C$1:$F$505,2,FALSE)</f>
        <v>7</v>
      </c>
      <c r="H383" s="33">
        <f>VLOOKUP(J383,'Лист2'!$C$1:$F$505,3,FALSE)</f>
        <v>420</v>
      </c>
      <c r="I383" s="33">
        <f>VLOOKUP(J383,'Лист2'!$C$1:$F$505,4,FALSE)</f>
        <v>347</v>
      </c>
      <c r="J383" s="33" t="str">
        <f t="shared" si="1"/>
        <v>43979Тюмень</v>
      </c>
      <c r="K383" s="33">
        <f t="shared" si="2"/>
        <v>22</v>
      </c>
      <c r="L383" s="37">
        <f t="shared" si="3"/>
        <v>0.1675221723</v>
      </c>
      <c r="M383" s="37">
        <f t="shared" si="4"/>
        <v>0.09575786098</v>
      </c>
      <c r="N383" s="33"/>
    </row>
    <row r="384" ht="14.25" customHeight="1">
      <c r="A384" s="34">
        <v>43978.0</v>
      </c>
      <c r="B384" s="35" t="s">
        <v>10</v>
      </c>
      <c r="C384" s="35">
        <v>32817.0</v>
      </c>
      <c r="D384" s="35">
        <v>3015751.5</v>
      </c>
      <c r="E384" s="35">
        <v>2415980.772</v>
      </c>
      <c r="F384" s="36">
        <v>346048.63569230767</v>
      </c>
      <c r="G384" s="33">
        <f>VLOOKUP(J384,'Лист2'!$C$1:$F$505,2,FALSE)</f>
        <v>20</v>
      </c>
      <c r="H384" s="33">
        <f>VLOOKUP(J384,'Лист2'!$C$1:$F$505,3,FALSE)</f>
        <v>2079</v>
      </c>
      <c r="I384" s="33">
        <f>VLOOKUP(J384,'Лист2'!$C$1:$F$505,4,FALSE)</f>
        <v>1893</v>
      </c>
      <c r="J384" s="33" t="str">
        <f t="shared" si="1"/>
        <v>43978Кемерово</v>
      </c>
      <c r="K384" s="33">
        <f t="shared" si="2"/>
        <v>22</v>
      </c>
      <c r="L384" s="37">
        <f t="shared" si="3"/>
        <v>0.2482514492</v>
      </c>
      <c r="M384" s="37">
        <f t="shared" si="4"/>
        <v>0.1050182581</v>
      </c>
      <c r="N384" s="33"/>
    </row>
    <row r="385" ht="14.25" customHeight="1">
      <c r="A385" s="38">
        <v>43973.0</v>
      </c>
      <c r="B385" s="39" t="s">
        <v>10</v>
      </c>
      <c r="C385" s="39">
        <v>36031.5</v>
      </c>
      <c r="D385" s="39">
        <v>3091069.5</v>
      </c>
      <c r="E385" s="39">
        <v>2549333.4129999997</v>
      </c>
      <c r="F385" s="40">
        <v>289900.0938461538</v>
      </c>
      <c r="G385" s="33">
        <f>VLOOKUP(J385,'Лист2'!$C$1:$F$505,2,FALSE)</f>
        <v>21</v>
      </c>
      <c r="H385" s="33">
        <f>VLOOKUP(J385,'Лист2'!$C$1:$F$505,3,FALSE)</f>
        <v>2046</v>
      </c>
      <c r="I385" s="33">
        <f>VLOOKUP(J385,'Лист2'!$C$1:$F$505,4,FALSE)</f>
        <v>1853</v>
      </c>
      <c r="J385" s="33" t="str">
        <f t="shared" si="1"/>
        <v>43973Кемерово</v>
      </c>
      <c r="K385" s="33">
        <f t="shared" si="2"/>
        <v>21</v>
      </c>
      <c r="L385" s="37">
        <f t="shared" si="3"/>
        <v>0.2125010735</v>
      </c>
      <c r="M385" s="37">
        <f t="shared" si="4"/>
        <v>0.09878503607</v>
      </c>
      <c r="N385" s="33"/>
    </row>
    <row r="386" ht="14.25" customHeight="1">
      <c r="A386" s="34">
        <v>43982.0</v>
      </c>
      <c r="B386" s="35" t="s">
        <v>26</v>
      </c>
      <c r="C386" s="35">
        <v>5127.0</v>
      </c>
      <c r="D386" s="35">
        <v>468835.5</v>
      </c>
      <c r="E386" s="35">
        <v>412625.887</v>
      </c>
      <c r="F386" s="36">
        <v>8642.376923076923</v>
      </c>
      <c r="G386" s="33">
        <f>VLOOKUP(J386,'Лист2'!$C$1:$F$505,2,FALSE)</f>
        <v>6</v>
      </c>
      <c r="H386" s="33">
        <f>VLOOKUP(J386,'Лист2'!$C$1:$F$505,3,FALSE)</f>
        <v>261</v>
      </c>
      <c r="I386" s="33">
        <f>VLOOKUP(J386,'Лист2'!$C$1:$F$505,4,FALSE)</f>
        <v>188</v>
      </c>
      <c r="J386" s="33" t="str">
        <f t="shared" si="1"/>
        <v>43982Уфа</v>
      </c>
      <c r="K386" s="33">
        <f t="shared" si="2"/>
        <v>22</v>
      </c>
      <c r="L386" s="37">
        <f t="shared" si="3"/>
        <v>0.1362241555</v>
      </c>
      <c r="M386" s="37">
        <f t="shared" si="4"/>
        <v>0.1152793307</v>
      </c>
      <c r="N386" s="33"/>
    </row>
    <row r="387" ht="14.25" customHeight="1">
      <c r="A387" s="38">
        <v>43962.0</v>
      </c>
      <c r="B387" s="39" t="s">
        <v>10</v>
      </c>
      <c r="C387" s="39">
        <v>27187.5</v>
      </c>
      <c r="D387" s="39">
        <v>2479396.5</v>
      </c>
      <c r="E387" s="39">
        <v>1950422.9030000002</v>
      </c>
      <c r="F387" s="40">
        <v>381635.95355384616</v>
      </c>
      <c r="G387" s="33">
        <f>VLOOKUP(J387,'Лист2'!$C$1:$F$505,2,FALSE)</f>
        <v>21</v>
      </c>
      <c r="H387" s="33">
        <f>VLOOKUP(J387,'Лист2'!$C$1:$F$505,3,FALSE)</f>
        <v>1597</v>
      </c>
      <c r="I387" s="33">
        <f>VLOOKUP(J387,'Лист2'!$C$1:$F$505,4,FALSE)</f>
        <v>1457</v>
      </c>
      <c r="J387" s="33" t="str">
        <f t="shared" si="1"/>
        <v>43962Кемерово</v>
      </c>
      <c r="K387" s="33">
        <f t="shared" si="2"/>
        <v>20</v>
      </c>
      <c r="L387" s="37">
        <f t="shared" si="3"/>
        <v>0.2712096931</v>
      </c>
      <c r="M387" s="37">
        <f t="shared" si="4"/>
        <v>0.07554138296</v>
      </c>
      <c r="N387" s="33"/>
    </row>
    <row r="388" ht="14.25" customHeight="1">
      <c r="A388" s="34">
        <v>43981.0</v>
      </c>
      <c r="B388" s="35" t="s">
        <v>23</v>
      </c>
      <c r="C388" s="35">
        <v>20688.0</v>
      </c>
      <c r="D388" s="35">
        <v>1773154.5</v>
      </c>
      <c r="E388" s="35">
        <v>1458979.491</v>
      </c>
      <c r="F388" s="36">
        <v>98432.2134076923</v>
      </c>
      <c r="G388" s="33">
        <f>VLOOKUP(J388,'Лист2'!$C$1:$F$505,2,FALSE)</f>
        <v>18</v>
      </c>
      <c r="H388" s="33">
        <f>VLOOKUP(J388,'Лист2'!$C$1:$F$505,3,FALSE)</f>
        <v>1216</v>
      </c>
      <c r="I388" s="33">
        <f>VLOOKUP(J388,'Лист2'!$C$1:$F$505,4,FALSE)</f>
        <v>1101</v>
      </c>
      <c r="J388" s="33" t="str">
        <f t="shared" si="1"/>
        <v>43981Новосибирск</v>
      </c>
      <c r="K388" s="33">
        <f t="shared" si="2"/>
        <v>22</v>
      </c>
      <c r="L388" s="37">
        <f t="shared" si="3"/>
        <v>0.2153388796</v>
      </c>
      <c r="M388" s="37">
        <f t="shared" si="4"/>
        <v>0.1478723977</v>
      </c>
      <c r="N388" s="33"/>
    </row>
    <row r="389" ht="14.25" customHeight="1">
      <c r="A389" s="38">
        <v>43979.0</v>
      </c>
      <c r="B389" s="39" t="s">
        <v>23</v>
      </c>
      <c r="C389" s="39">
        <v>15678.0</v>
      </c>
      <c r="D389" s="39">
        <v>1387443.0</v>
      </c>
      <c r="E389" s="39">
        <v>1121336.507</v>
      </c>
      <c r="F389" s="40">
        <v>101620.2923076923</v>
      </c>
      <c r="G389" s="33">
        <f>VLOOKUP(J389,'Лист2'!$C$1:$F$505,2,FALSE)</f>
        <v>18</v>
      </c>
      <c r="H389" s="33">
        <f>VLOOKUP(J389,'Лист2'!$C$1:$F$505,3,FALSE)</f>
        <v>1020</v>
      </c>
      <c r="I389" s="33">
        <f>VLOOKUP(J389,'Лист2'!$C$1:$F$505,4,FALSE)</f>
        <v>911</v>
      </c>
      <c r="J389" s="33" t="str">
        <f t="shared" si="1"/>
        <v>43979Новосибирск</v>
      </c>
      <c r="K389" s="33">
        <f t="shared" si="2"/>
        <v>22</v>
      </c>
      <c r="L389" s="37">
        <f t="shared" si="3"/>
        <v>0.2373118964</v>
      </c>
      <c r="M389" s="37">
        <f t="shared" si="4"/>
        <v>0.1466876354</v>
      </c>
      <c r="N389" s="33"/>
    </row>
    <row r="390" ht="14.25" customHeight="1">
      <c r="A390" s="34">
        <v>43969.0</v>
      </c>
      <c r="B390" s="35" t="s">
        <v>10</v>
      </c>
      <c r="C390" s="35">
        <v>31329.0</v>
      </c>
      <c r="D390" s="35">
        <v>2826379.5</v>
      </c>
      <c r="E390" s="35">
        <v>2229453.508</v>
      </c>
      <c r="F390" s="36">
        <v>331756.1807230769</v>
      </c>
      <c r="G390" s="33">
        <f>VLOOKUP(J390,'Лист2'!$C$1:$F$505,2,FALSE)</f>
        <v>21</v>
      </c>
      <c r="H390" s="33">
        <f>VLOOKUP(J390,'Лист2'!$C$1:$F$505,3,FALSE)</f>
        <v>1834</v>
      </c>
      <c r="I390" s="33">
        <f>VLOOKUP(J390,'Лист2'!$C$1:$F$505,4,FALSE)</f>
        <v>1660</v>
      </c>
      <c r="J390" s="33" t="str">
        <f t="shared" si="1"/>
        <v>43969Кемерово</v>
      </c>
      <c r="K390" s="33">
        <f t="shared" si="2"/>
        <v>21</v>
      </c>
      <c r="L390" s="37">
        <f t="shared" si="3"/>
        <v>0.2677454317</v>
      </c>
      <c r="M390" s="37">
        <f t="shared" si="4"/>
        <v>0.118939377</v>
      </c>
      <c r="N390" s="33"/>
    </row>
    <row r="391" ht="14.25" customHeight="1">
      <c r="A391" s="38">
        <v>43965.0</v>
      </c>
      <c r="B391" s="39" t="s">
        <v>10</v>
      </c>
      <c r="C391" s="39">
        <v>29658.0</v>
      </c>
      <c r="D391" s="39">
        <v>2703132.0</v>
      </c>
      <c r="E391" s="39">
        <v>2160539.996</v>
      </c>
      <c r="F391" s="40">
        <v>312856.1615384615</v>
      </c>
      <c r="G391" s="33">
        <f>VLOOKUP(J391,'Лист2'!$C$1:$F$505,2,FALSE)</f>
        <v>21</v>
      </c>
      <c r="H391" s="33">
        <f>VLOOKUP(J391,'Лист2'!$C$1:$F$505,3,FALSE)</f>
        <v>1706</v>
      </c>
      <c r="I391" s="33">
        <f>VLOOKUP(J391,'Лист2'!$C$1:$F$505,4,FALSE)</f>
        <v>1548</v>
      </c>
      <c r="J391" s="33" t="str">
        <f t="shared" si="1"/>
        <v>43965Кемерово</v>
      </c>
      <c r="K391" s="33">
        <f t="shared" si="2"/>
        <v>20</v>
      </c>
      <c r="L391" s="37">
        <f t="shared" si="3"/>
        <v>0.251137218</v>
      </c>
      <c r="M391" s="37">
        <f t="shared" si="4"/>
        <v>0.1063326034</v>
      </c>
      <c r="N391" s="33"/>
    </row>
    <row r="392" ht="14.25" customHeight="1">
      <c r="A392" s="34">
        <v>43966.0</v>
      </c>
      <c r="B392" s="35" t="s">
        <v>10</v>
      </c>
      <c r="C392" s="35">
        <v>34150.5</v>
      </c>
      <c r="D392" s="35">
        <v>3038293.5</v>
      </c>
      <c r="E392" s="35">
        <v>2442084.561</v>
      </c>
      <c r="F392" s="36">
        <v>277257.14947692305</v>
      </c>
      <c r="G392" s="33">
        <f>VLOOKUP(J392,'Лист2'!$C$1:$F$505,2,FALSE)</f>
        <v>21</v>
      </c>
      <c r="H392" s="33">
        <f>VLOOKUP(J392,'Лист2'!$C$1:$F$505,3,FALSE)</f>
        <v>1926</v>
      </c>
      <c r="I392" s="33">
        <f>VLOOKUP(J392,'Лист2'!$C$1:$F$505,4,FALSE)</f>
        <v>1742</v>
      </c>
      <c r="J392" s="33" t="str">
        <f t="shared" si="1"/>
        <v>43966Кемерово</v>
      </c>
      <c r="K392" s="33">
        <f t="shared" si="2"/>
        <v>20</v>
      </c>
      <c r="L392" s="37">
        <f t="shared" si="3"/>
        <v>0.2441393507</v>
      </c>
      <c r="M392" s="37">
        <f t="shared" si="4"/>
        <v>0.1306063658</v>
      </c>
      <c r="N392" s="33"/>
    </row>
    <row r="393" ht="14.25" customHeight="1">
      <c r="A393" s="38">
        <v>43983.0</v>
      </c>
      <c r="B393" s="39" t="s">
        <v>10</v>
      </c>
      <c r="C393" s="39">
        <v>31947.0</v>
      </c>
      <c r="D393" s="39">
        <v>2945035.5</v>
      </c>
      <c r="E393" s="39">
        <v>2320195.4450000003</v>
      </c>
      <c r="F393" s="40">
        <v>383761.6669230769</v>
      </c>
      <c r="G393" s="33">
        <f>VLOOKUP(J393,'Лист2'!$C$1:$F$505,2,FALSE)</f>
        <v>21</v>
      </c>
      <c r="H393" s="33">
        <f>VLOOKUP(J393,'Лист2'!$C$1:$F$505,3,FALSE)</f>
        <v>2025</v>
      </c>
      <c r="I393" s="33">
        <f>VLOOKUP(J393,'Лист2'!$C$1:$F$505,4,FALSE)</f>
        <v>1849</v>
      </c>
      <c r="J393" s="33" t="str">
        <f t="shared" si="1"/>
        <v>43983Кемерово</v>
      </c>
      <c r="K393" s="33">
        <f t="shared" si="2"/>
        <v>23</v>
      </c>
      <c r="L393" s="37">
        <f t="shared" si="3"/>
        <v>0.2693049227</v>
      </c>
      <c r="M393" s="37">
        <f t="shared" si="4"/>
        <v>0.103904345</v>
      </c>
      <c r="N393" s="33"/>
    </row>
    <row r="394" ht="14.25" customHeight="1">
      <c r="A394" s="34">
        <v>43982.0</v>
      </c>
      <c r="B394" s="35" t="s">
        <v>24</v>
      </c>
      <c r="C394" s="35">
        <v>10416.0</v>
      </c>
      <c r="D394" s="35">
        <v>866023.5</v>
      </c>
      <c r="E394" s="35">
        <v>744833.002</v>
      </c>
      <c r="F394" s="36">
        <v>19998.63846153846</v>
      </c>
      <c r="G394" s="33">
        <f>VLOOKUP(J394,'Лист2'!$C$1:$F$505,2,FALSE)</f>
        <v>7</v>
      </c>
      <c r="H394" s="33">
        <f>VLOOKUP(J394,'Лист2'!$C$1:$F$505,3,FALSE)</f>
        <v>530</v>
      </c>
      <c r="I394" s="33">
        <f>VLOOKUP(J394,'Лист2'!$C$1:$F$505,4,FALSE)</f>
        <v>447</v>
      </c>
      <c r="J394" s="33" t="str">
        <f t="shared" si="1"/>
        <v>43982Тюмень</v>
      </c>
      <c r="K394" s="33">
        <f t="shared" si="2"/>
        <v>22</v>
      </c>
      <c r="L394" s="37">
        <f t="shared" si="3"/>
        <v>0.1627082818</v>
      </c>
      <c r="M394" s="37">
        <f t="shared" si="4"/>
        <v>0.1358584532</v>
      </c>
      <c r="N394" s="33"/>
    </row>
    <row r="395" ht="14.25" customHeight="1">
      <c r="A395" s="38">
        <v>43980.0</v>
      </c>
      <c r="B395" s="39" t="s">
        <v>10</v>
      </c>
      <c r="C395" s="39">
        <v>35431.5</v>
      </c>
      <c r="D395" s="39">
        <v>3193167.0</v>
      </c>
      <c r="E395" s="39">
        <v>2545757.0549999997</v>
      </c>
      <c r="F395" s="40">
        <v>202281.06923076924</v>
      </c>
      <c r="G395" s="33">
        <f>VLOOKUP(J395,'Лист2'!$C$1:$F$505,2,FALSE)</f>
        <v>20</v>
      </c>
      <c r="H395" s="33">
        <f>VLOOKUP(J395,'Лист2'!$C$1:$F$505,3,FALSE)</f>
        <v>2111</v>
      </c>
      <c r="I395" s="33">
        <f>VLOOKUP(J395,'Лист2'!$C$1:$F$505,4,FALSE)</f>
        <v>1917</v>
      </c>
      <c r="J395" s="33" t="str">
        <f t="shared" si="1"/>
        <v>43980Кемерово</v>
      </c>
      <c r="K395" s="33">
        <f t="shared" si="2"/>
        <v>22</v>
      </c>
      <c r="L395" s="37">
        <f t="shared" si="3"/>
        <v>0.2543093983</v>
      </c>
      <c r="M395" s="37">
        <f t="shared" si="4"/>
        <v>0.1748512785</v>
      </c>
      <c r="N395" s="33"/>
    </row>
    <row r="396" ht="14.25" customHeight="1">
      <c r="A396" s="34">
        <v>43978.0</v>
      </c>
      <c r="B396" s="35" t="s">
        <v>11</v>
      </c>
      <c r="C396" s="35">
        <v>78544.5</v>
      </c>
      <c r="D396" s="35">
        <v>6701083.5</v>
      </c>
      <c r="E396" s="35">
        <v>5109499.617</v>
      </c>
      <c r="F396" s="36">
        <v>76226.26923076922</v>
      </c>
      <c r="G396" s="33">
        <f>VLOOKUP(J396,'Лист2'!$C$1:$F$505,2,FALSE)</f>
        <v>31</v>
      </c>
      <c r="H396" s="33">
        <f>VLOOKUP(J396,'Лист2'!$C$1:$F$505,3,FALSE)</f>
        <v>5330</v>
      </c>
      <c r="I396" s="33">
        <f>VLOOKUP(J396,'Лист2'!$C$1:$F$505,4,FALSE)</f>
        <v>4977</v>
      </c>
      <c r="J396" s="33" t="str">
        <f t="shared" si="1"/>
        <v>43978Екатеринбург</v>
      </c>
      <c r="K396" s="33">
        <f t="shared" si="2"/>
        <v>22</v>
      </c>
      <c r="L396" s="37">
        <f t="shared" si="3"/>
        <v>0.3114950587</v>
      </c>
      <c r="M396" s="37">
        <f t="shared" si="4"/>
        <v>0.2965765197</v>
      </c>
      <c r="N396" s="33"/>
    </row>
    <row r="397" ht="14.25" customHeight="1">
      <c r="A397" s="38">
        <v>43973.0</v>
      </c>
      <c r="B397" s="39" t="s">
        <v>11</v>
      </c>
      <c r="C397" s="39">
        <v>97963.5</v>
      </c>
      <c r="D397" s="39">
        <v>7728465.0</v>
      </c>
      <c r="E397" s="39">
        <v>6415904.924000001</v>
      </c>
      <c r="F397" s="40">
        <v>150138.8230769231</v>
      </c>
      <c r="G397" s="33">
        <f>VLOOKUP(J397,'Лист2'!$C$1:$F$505,2,FALSE)</f>
        <v>31</v>
      </c>
      <c r="H397" s="33">
        <f>VLOOKUP(J397,'Лист2'!$C$1:$F$505,3,FALSE)</f>
        <v>5965</v>
      </c>
      <c r="I397" s="33">
        <f>VLOOKUP(J397,'Лист2'!$C$1:$F$505,4,FALSE)</f>
        <v>5533</v>
      </c>
      <c r="J397" s="33" t="str">
        <f t="shared" si="1"/>
        <v>43973Екатеринбург</v>
      </c>
      <c r="K397" s="33">
        <f t="shared" si="2"/>
        <v>21</v>
      </c>
      <c r="L397" s="37">
        <f t="shared" si="3"/>
        <v>0.2045791033</v>
      </c>
      <c r="M397" s="37">
        <f t="shared" si="4"/>
        <v>0.1811780671</v>
      </c>
      <c r="N397" s="33"/>
    </row>
    <row r="398" ht="14.25" customHeight="1">
      <c r="A398" s="34">
        <v>43983.0</v>
      </c>
      <c r="B398" s="35" t="s">
        <v>11</v>
      </c>
      <c r="C398" s="35">
        <v>77269.5</v>
      </c>
      <c r="D398" s="35">
        <v>6829921.5</v>
      </c>
      <c r="E398" s="35">
        <v>5152925.182</v>
      </c>
      <c r="F398" s="36">
        <v>219200.11557692307</v>
      </c>
      <c r="G398" s="33">
        <f>VLOOKUP(J398,'Лист2'!$C$1:$F$505,2,FALSE)</f>
        <v>31</v>
      </c>
      <c r="H398" s="33">
        <f>VLOOKUP(J398,'Лист2'!$C$1:$F$505,3,FALSE)</f>
        <v>5468</v>
      </c>
      <c r="I398" s="33">
        <f>VLOOKUP(J398,'Лист2'!$C$1:$F$505,4,FALSE)</f>
        <v>5081</v>
      </c>
      <c r="J398" s="33" t="str">
        <f t="shared" si="1"/>
        <v>43983Екатеринбург</v>
      </c>
      <c r="K398" s="33">
        <f t="shared" si="2"/>
        <v>23</v>
      </c>
      <c r="L398" s="37">
        <f t="shared" si="3"/>
        <v>0.3254455011</v>
      </c>
      <c r="M398" s="37">
        <f t="shared" si="4"/>
        <v>0.2829065338</v>
      </c>
      <c r="N398" s="33"/>
    </row>
    <row r="399" ht="14.25" customHeight="1">
      <c r="A399" s="38">
        <v>43982.0</v>
      </c>
      <c r="B399" s="39" t="s">
        <v>23</v>
      </c>
      <c r="C399" s="39">
        <v>16143.0</v>
      </c>
      <c r="D399" s="39">
        <v>1423410.0</v>
      </c>
      <c r="E399" s="39">
        <v>1183524.938</v>
      </c>
      <c r="F399" s="40">
        <v>41938.95039230769</v>
      </c>
      <c r="G399" s="33">
        <f>VLOOKUP(J399,'Лист2'!$C$1:$F$505,2,FALSE)</f>
        <v>18</v>
      </c>
      <c r="H399" s="33">
        <f>VLOOKUP(J399,'Лист2'!$C$1:$F$505,3,FALSE)</f>
        <v>1029</v>
      </c>
      <c r="I399" s="33">
        <f>VLOOKUP(J399,'Лист2'!$C$1:$F$505,4,FALSE)</f>
        <v>925</v>
      </c>
      <c r="J399" s="33" t="str">
        <f t="shared" si="1"/>
        <v>43982Новосибирск</v>
      </c>
      <c r="K399" s="33">
        <f t="shared" si="2"/>
        <v>22</v>
      </c>
      <c r="L399" s="37">
        <f t="shared" si="3"/>
        <v>0.2026869517</v>
      </c>
      <c r="M399" s="37">
        <f t="shared" si="4"/>
        <v>0.1672513229</v>
      </c>
      <c r="N399" s="33"/>
    </row>
    <row r="400" ht="14.25" customHeight="1">
      <c r="A400" s="34">
        <v>43962.0</v>
      </c>
      <c r="B400" s="35" t="s">
        <v>11</v>
      </c>
      <c r="C400" s="35">
        <v>72220.5</v>
      </c>
      <c r="D400" s="35">
        <v>6398719.5</v>
      </c>
      <c r="E400" s="35">
        <v>4782829.606000001</v>
      </c>
      <c r="F400" s="36">
        <v>186502.14615384614</v>
      </c>
      <c r="G400" s="33">
        <f>VLOOKUP(J400,'Лист2'!$C$1:$F$505,2,FALSE)</f>
        <v>31</v>
      </c>
      <c r="H400" s="33">
        <f>VLOOKUP(J400,'Лист2'!$C$1:$F$505,3,FALSE)</f>
        <v>4826</v>
      </c>
      <c r="I400" s="33">
        <f>VLOOKUP(J400,'Лист2'!$C$1:$F$505,4,FALSE)</f>
        <v>4483</v>
      </c>
      <c r="J400" s="33" t="str">
        <f t="shared" si="1"/>
        <v>43962Екатеринбург</v>
      </c>
      <c r="K400" s="33">
        <f t="shared" si="2"/>
        <v>20</v>
      </c>
      <c r="L400" s="37">
        <f t="shared" si="3"/>
        <v>0.3378522814</v>
      </c>
      <c r="M400" s="37">
        <f t="shared" si="4"/>
        <v>0.2988581793</v>
      </c>
      <c r="N400" s="33"/>
    </row>
    <row r="401" ht="14.25" customHeight="1">
      <c r="A401" s="38">
        <v>43969.0</v>
      </c>
      <c r="B401" s="39" t="s">
        <v>11</v>
      </c>
      <c r="C401" s="39">
        <v>78058.5</v>
      </c>
      <c r="D401" s="39">
        <v>6609714.0</v>
      </c>
      <c r="E401" s="39">
        <v>5024858.793</v>
      </c>
      <c r="F401" s="40">
        <v>140406.0769230769</v>
      </c>
      <c r="G401" s="33">
        <f>VLOOKUP(J401,'Лист2'!$C$1:$F$505,2,FALSE)</f>
        <v>31</v>
      </c>
      <c r="H401" s="33">
        <f>VLOOKUP(J401,'Лист2'!$C$1:$F$505,3,FALSE)</f>
        <v>5165</v>
      </c>
      <c r="I401" s="33">
        <f>VLOOKUP(J401,'Лист2'!$C$1:$F$505,4,FALSE)</f>
        <v>4813</v>
      </c>
      <c r="J401" s="33" t="str">
        <f t="shared" si="1"/>
        <v>43969Екатеринбург</v>
      </c>
      <c r="K401" s="33">
        <f t="shared" si="2"/>
        <v>21</v>
      </c>
      <c r="L401" s="37">
        <f t="shared" si="3"/>
        <v>0.3154029341</v>
      </c>
      <c r="M401" s="37">
        <f t="shared" si="4"/>
        <v>0.2874606411</v>
      </c>
      <c r="N401" s="33"/>
    </row>
    <row r="402" ht="14.25" customHeight="1">
      <c r="A402" s="34">
        <v>43965.0</v>
      </c>
      <c r="B402" s="35" t="s">
        <v>11</v>
      </c>
      <c r="C402" s="35">
        <v>70498.5</v>
      </c>
      <c r="D402" s="35">
        <v>6053649.0</v>
      </c>
      <c r="E402" s="35">
        <v>4580254.154999999</v>
      </c>
      <c r="F402" s="36">
        <v>131801.93944615382</v>
      </c>
      <c r="G402" s="33">
        <f>VLOOKUP(J402,'Лист2'!$C$1:$F$505,2,FALSE)</f>
        <v>31</v>
      </c>
      <c r="H402" s="33">
        <f>VLOOKUP(J402,'Лист2'!$C$1:$F$505,3,FALSE)</f>
        <v>4695</v>
      </c>
      <c r="I402" s="33">
        <f>VLOOKUP(J402,'Лист2'!$C$1:$F$505,4,FALSE)</f>
        <v>4372</v>
      </c>
      <c r="J402" s="33" t="str">
        <f t="shared" si="1"/>
        <v>43965Екатеринбург</v>
      </c>
      <c r="K402" s="33">
        <f t="shared" si="2"/>
        <v>20</v>
      </c>
      <c r="L402" s="37">
        <f t="shared" si="3"/>
        <v>0.3216840802</v>
      </c>
      <c r="M402" s="37">
        <f t="shared" si="4"/>
        <v>0.292907961</v>
      </c>
      <c r="N402" s="33"/>
    </row>
    <row r="403" ht="14.25" customHeight="1">
      <c r="A403" s="38">
        <v>43966.0</v>
      </c>
      <c r="B403" s="39" t="s">
        <v>11</v>
      </c>
      <c r="C403" s="39">
        <v>78961.5</v>
      </c>
      <c r="D403" s="39">
        <v>6876454.5</v>
      </c>
      <c r="E403" s="39">
        <v>5258162.288</v>
      </c>
      <c r="F403" s="40">
        <v>162133.1846153846</v>
      </c>
      <c r="G403" s="33">
        <f>VLOOKUP(J403,'Лист2'!$C$1:$F$505,2,FALSE)</f>
        <v>31</v>
      </c>
      <c r="H403" s="33">
        <f>VLOOKUP(J403,'Лист2'!$C$1:$F$505,3,FALSE)</f>
        <v>5184</v>
      </c>
      <c r="I403" s="33">
        <f>VLOOKUP(J403,'Лист2'!$C$1:$F$505,4,FALSE)</f>
        <v>4778</v>
      </c>
      <c r="J403" s="33" t="str">
        <f t="shared" si="1"/>
        <v>43966Екатеринбург</v>
      </c>
      <c r="K403" s="33">
        <f t="shared" si="2"/>
        <v>20</v>
      </c>
      <c r="L403" s="37">
        <f t="shared" si="3"/>
        <v>0.3077676426</v>
      </c>
      <c r="M403" s="37">
        <f t="shared" si="4"/>
        <v>0.2769330705</v>
      </c>
      <c r="N403" s="33"/>
    </row>
    <row r="404" ht="14.25" customHeight="1">
      <c r="A404" s="34">
        <v>43978.0</v>
      </c>
      <c r="B404" s="35" t="s">
        <v>12</v>
      </c>
      <c r="C404" s="35">
        <v>12490.5</v>
      </c>
      <c r="D404" s="35">
        <v>1054798.5</v>
      </c>
      <c r="E404" s="35">
        <v>878389.065</v>
      </c>
      <c r="F404" s="36">
        <v>67454.76536923076</v>
      </c>
      <c r="G404" s="33">
        <f>VLOOKUP(J404,'Лист2'!$C$1:$F$505,2,FALSE)</f>
        <v>10</v>
      </c>
      <c r="H404" s="33">
        <f>VLOOKUP(J404,'Лист2'!$C$1:$F$505,3,FALSE)</f>
        <v>757</v>
      </c>
      <c r="I404" s="33">
        <f>VLOOKUP(J404,'Лист2'!$C$1:$F$505,4,FALSE)</f>
        <v>660</v>
      </c>
      <c r="J404" s="33" t="str">
        <f t="shared" si="1"/>
        <v>43978Тольятти</v>
      </c>
      <c r="K404" s="33">
        <f t="shared" si="2"/>
        <v>22</v>
      </c>
      <c r="L404" s="37">
        <f t="shared" si="3"/>
        <v>0.2008329134</v>
      </c>
      <c r="M404" s="37">
        <f t="shared" si="4"/>
        <v>0.1240391917</v>
      </c>
      <c r="N404" s="33"/>
    </row>
    <row r="405" ht="14.25" customHeight="1">
      <c r="A405" s="38">
        <v>43973.0</v>
      </c>
      <c r="B405" s="39" t="s">
        <v>12</v>
      </c>
      <c r="C405" s="39">
        <v>18036.0</v>
      </c>
      <c r="D405" s="39">
        <v>1455049.5</v>
      </c>
      <c r="E405" s="39">
        <v>1301439.284</v>
      </c>
      <c r="F405" s="40">
        <v>69189.12307692308</v>
      </c>
      <c r="G405" s="33">
        <f>VLOOKUP(J405,'Лист2'!$C$1:$F$505,2,FALSE)</f>
        <v>10</v>
      </c>
      <c r="H405" s="33">
        <f>VLOOKUP(J405,'Лист2'!$C$1:$F$505,3,FALSE)</f>
        <v>965</v>
      </c>
      <c r="I405" s="33">
        <f>VLOOKUP(J405,'Лист2'!$C$1:$F$505,4,FALSE)</f>
        <v>861</v>
      </c>
      <c r="J405" s="33" t="str">
        <f t="shared" si="1"/>
        <v>43973Тольятти</v>
      </c>
      <c r="K405" s="33">
        <f t="shared" si="2"/>
        <v>21</v>
      </c>
      <c r="L405" s="37">
        <f t="shared" si="3"/>
        <v>0.1180310276</v>
      </c>
      <c r="M405" s="37">
        <f t="shared" si="4"/>
        <v>0.06486748476</v>
      </c>
      <c r="N405" s="33"/>
    </row>
    <row r="406" ht="14.25" customHeight="1">
      <c r="A406" s="34">
        <v>43983.0</v>
      </c>
      <c r="B406" s="35" t="s">
        <v>12</v>
      </c>
      <c r="C406" s="35">
        <v>11416.5</v>
      </c>
      <c r="D406" s="35">
        <v>1007742.0</v>
      </c>
      <c r="E406" s="35">
        <v>815296.88</v>
      </c>
      <c r="F406" s="36">
        <v>145147.84546153847</v>
      </c>
      <c r="G406" s="33">
        <f>VLOOKUP(J406,'Лист2'!$C$1:$F$505,2,FALSE)</f>
        <v>10</v>
      </c>
      <c r="H406" s="33">
        <f>VLOOKUP(J406,'Лист2'!$C$1:$F$505,3,FALSE)</f>
        <v>719</v>
      </c>
      <c r="I406" s="33">
        <f>VLOOKUP(J406,'Лист2'!$C$1:$F$505,4,FALSE)</f>
        <v>627</v>
      </c>
      <c r="J406" s="33" t="str">
        <f t="shared" si="1"/>
        <v>43983Тольятти</v>
      </c>
      <c r="K406" s="33">
        <f t="shared" si="2"/>
        <v>23</v>
      </c>
      <c r="L406" s="37">
        <f t="shared" si="3"/>
        <v>0.2360429982</v>
      </c>
      <c r="M406" s="37">
        <f t="shared" si="4"/>
        <v>0.05801233354</v>
      </c>
      <c r="N406" s="33"/>
    </row>
    <row r="407" ht="14.25" customHeight="1">
      <c r="A407" s="38">
        <v>43962.0</v>
      </c>
      <c r="B407" s="39" t="s">
        <v>12</v>
      </c>
      <c r="C407" s="39">
        <v>9007.5</v>
      </c>
      <c r="D407" s="39">
        <v>734335.5</v>
      </c>
      <c r="E407" s="39">
        <v>622482.404</v>
      </c>
      <c r="F407" s="40">
        <v>113093.66153846154</v>
      </c>
      <c r="G407" s="33">
        <f>VLOOKUP(J407,'Лист2'!$C$1:$F$505,2,FALSE)</f>
        <v>10</v>
      </c>
      <c r="H407" s="33">
        <f>VLOOKUP(J407,'Лист2'!$C$1:$F$505,3,FALSE)</f>
        <v>494</v>
      </c>
      <c r="I407" s="33">
        <f>VLOOKUP(J407,'Лист2'!$C$1:$F$505,4,FALSE)</f>
        <v>421</v>
      </c>
      <c r="J407" s="33" t="str">
        <f t="shared" si="1"/>
        <v>43962Тольятти</v>
      </c>
      <c r="K407" s="33">
        <f t="shared" si="2"/>
        <v>20</v>
      </c>
      <c r="L407" s="37">
        <f t="shared" si="3"/>
        <v>0.1796887676</v>
      </c>
      <c r="M407" s="37">
        <f t="shared" si="4"/>
        <v>-0.001992932701</v>
      </c>
      <c r="N407" s="33"/>
    </row>
    <row r="408" ht="14.25" customHeight="1">
      <c r="A408" s="34">
        <v>43980.0</v>
      </c>
      <c r="B408" s="35" t="s">
        <v>11</v>
      </c>
      <c r="C408" s="35">
        <v>87552.0</v>
      </c>
      <c r="D408" s="35">
        <v>7387116.0</v>
      </c>
      <c r="E408" s="35">
        <v>5815890.3319999995</v>
      </c>
      <c r="F408" s="36">
        <v>161811.8923076923</v>
      </c>
      <c r="G408" s="33">
        <f>VLOOKUP(J408,'Лист2'!$C$1:$F$505,2,FALSE)</f>
        <v>31</v>
      </c>
      <c r="H408" s="33">
        <f>VLOOKUP(J408,'Лист2'!$C$1:$F$505,3,FALSE)</f>
        <v>5751</v>
      </c>
      <c r="I408" s="33">
        <f>VLOOKUP(J408,'Лист2'!$C$1:$F$505,4,FALSE)</f>
        <v>5319</v>
      </c>
      <c r="J408" s="33" t="str">
        <f t="shared" si="1"/>
        <v>43980Екатеринбург</v>
      </c>
      <c r="K408" s="33">
        <f t="shared" si="2"/>
        <v>22</v>
      </c>
      <c r="L408" s="37">
        <f t="shared" si="3"/>
        <v>0.2701608143</v>
      </c>
      <c r="M408" s="37">
        <f t="shared" si="4"/>
        <v>0.2423384375</v>
      </c>
      <c r="N408" s="33"/>
    </row>
    <row r="409" ht="14.25" customHeight="1">
      <c r="A409" s="38">
        <v>43969.0</v>
      </c>
      <c r="B409" s="39" t="s">
        <v>12</v>
      </c>
      <c r="C409" s="39">
        <v>11680.5</v>
      </c>
      <c r="D409" s="39">
        <v>936427.5</v>
      </c>
      <c r="E409" s="39">
        <v>813406.684</v>
      </c>
      <c r="F409" s="40">
        <v>117272.7846153846</v>
      </c>
      <c r="G409" s="33">
        <f>VLOOKUP(J409,'Лист2'!$C$1:$F$505,2,FALSE)</f>
        <v>10</v>
      </c>
      <c r="H409" s="33">
        <f>VLOOKUP(J409,'Лист2'!$C$1:$F$505,3,FALSE)</f>
        <v>645</v>
      </c>
      <c r="I409" s="33">
        <f>VLOOKUP(J409,'Лист2'!$C$1:$F$505,4,FALSE)</f>
        <v>565</v>
      </c>
      <c r="J409" s="33" t="str">
        <f t="shared" si="1"/>
        <v>43969Тольятти</v>
      </c>
      <c r="K409" s="33">
        <f t="shared" si="2"/>
        <v>21</v>
      </c>
      <c r="L409" s="37">
        <f t="shared" si="3"/>
        <v>0.1512414619</v>
      </c>
      <c r="M409" s="37">
        <f t="shared" si="4"/>
        <v>0.007066614398</v>
      </c>
      <c r="N409" s="33"/>
    </row>
    <row r="410" ht="14.25" customHeight="1">
      <c r="A410" s="34">
        <v>43965.0</v>
      </c>
      <c r="B410" s="35" t="s">
        <v>12</v>
      </c>
      <c r="C410" s="35">
        <v>12037.5</v>
      </c>
      <c r="D410" s="35">
        <v>981564.0</v>
      </c>
      <c r="E410" s="35">
        <v>877726.201</v>
      </c>
      <c r="F410" s="36">
        <v>69249.01181538461</v>
      </c>
      <c r="G410" s="33">
        <f>VLOOKUP(J410,'Лист2'!$C$1:$F$505,2,FALSE)</f>
        <v>10</v>
      </c>
      <c r="H410" s="33">
        <f>VLOOKUP(J410,'Лист2'!$C$1:$F$505,3,FALSE)</f>
        <v>627</v>
      </c>
      <c r="I410" s="33">
        <f>VLOOKUP(J410,'Лист2'!$C$1:$F$505,4,FALSE)</f>
        <v>545</v>
      </c>
      <c r="J410" s="33" t="str">
        <f t="shared" si="1"/>
        <v>43965Тольятти</v>
      </c>
      <c r="K410" s="33">
        <f t="shared" si="2"/>
        <v>20</v>
      </c>
      <c r="L410" s="37">
        <f t="shared" si="3"/>
        <v>0.118303178</v>
      </c>
      <c r="M410" s="37">
        <f t="shared" si="4"/>
        <v>0.03940726293</v>
      </c>
      <c r="N410" s="33"/>
    </row>
    <row r="411" ht="14.25" customHeight="1">
      <c r="A411" s="38">
        <v>43966.0</v>
      </c>
      <c r="B411" s="39" t="s">
        <v>12</v>
      </c>
      <c r="C411" s="39">
        <v>14421.0</v>
      </c>
      <c r="D411" s="39">
        <v>1150579.5</v>
      </c>
      <c r="E411" s="39">
        <v>1038033.7869999999</v>
      </c>
      <c r="F411" s="40">
        <v>68487.35856923077</v>
      </c>
      <c r="G411" s="33">
        <f>VLOOKUP(J411,'Лист2'!$C$1:$F$505,2,FALSE)</f>
        <v>10</v>
      </c>
      <c r="H411" s="33">
        <f>VLOOKUP(J411,'Лист2'!$C$1:$F$505,3,FALSE)</f>
        <v>743</v>
      </c>
      <c r="I411" s="33">
        <f>VLOOKUP(J411,'Лист2'!$C$1:$F$505,4,FALSE)</f>
        <v>652</v>
      </c>
      <c r="J411" s="33" t="str">
        <f t="shared" si="1"/>
        <v>43966Тольятти</v>
      </c>
      <c r="K411" s="33">
        <f t="shared" si="2"/>
        <v>20</v>
      </c>
      <c r="L411" s="37">
        <f t="shared" si="3"/>
        <v>0.1084220132</v>
      </c>
      <c r="M411" s="37">
        <f t="shared" si="4"/>
        <v>0.0424440466</v>
      </c>
      <c r="N411" s="33"/>
    </row>
    <row r="412" ht="14.25" customHeight="1">
      <c r="A412" s="34">
        <v>43980.0</v>
      </c>
      <c r="B412" s="35" t="s">
        <v>12</v>
      </c>
      <c r="C412" s="35">
        <v>14823.0</v>
      </c>
      <c r="D412" s="35">
        <v>1273464.0</v>
      </c>
      <c r="E412" s="35">
        <v>1068326.937</v>
      </c>
      <c r="F412" s="36">
        <v>76299.02338461539</v>
      </c>
      <c r="G412" s="33">
        <f>VLOOKUP(J412,'Лист2'!$C$1:$F$505,2,FALSE)</f>
        <v>10</v>
      </c>
      <c r="H412" s="33">
        <f>VLOOKUP(J412,'Лист2'!$C$1:$F$505,3,FALSE)</f>
        <v>873</v>
      </c>
      <c r="I412" s="33">
        <f>VLOOKUP(J412,'Лист2'!$C$1:$F$505,4,FALSE)</f>
        <v>770</v>
      </c>
      <c r="J412" s="33" t="str">
        <f t="shared" si="1"/>
        <v>43980Тольятти</v>
      </c>
      <c r="K412" s="33">
        <f t="shared" si="2"/>
        <v>22</v>
      </c>
      <c r="L412" s="37">
        <f t="shared" si="3"/>
        <v>0.1920171213</v>
      </c>
      <c r="M412" s="37">
        <f t="shared" si="4"/>
        <v>0.120597951</v>
      </c>
      <c r="N412" s="33"/>
    </row>
    <row r="413" ht="14.25" customHeight="1">
      <c r="A413" s="38">
        <v>43978.0</v>
      </c>
      <c r="B413" s="39" t="s">
        <v>13</v>
      </c>
      <c r="C413" s="39">
        <v>31257.0</v>
      </c>
      <c r="D413" s="39">
        <v>2924133.0</v>
      </c>
      <c r="E413" s="39">
        <v>2311405.017</v>
      </c>
      <c r="F413" s="40">
        <v>148582.33846153846</v>
      </c>
      <c r="G413" s="33">
        <f>VLOOKUP(J413,'Лист2'!$C$1:$F$505,2,FALSE)</f>
        <v>20</v>
      </c>
      <c r="H413" s="33">
        <f>VLOOKUP(J413,'Лист2'!$C$1:$F$505,3,FALSE)</f>
        <v>2079</v>
      </c>
      <c r="I413" s="33">
        <f>VLOOKUP(J413,'Лист2'!$C$1:$F$505,4,FALSE)</f>
        <v>1856</v>
      </c>
      <c r="J413" s="33" t="str">
        <f t="shared" si="1"/>
        <v>43978Нижний Новгород</v>
      </c>
      <c r="K413" s="33">
        <f t="shared" si="2"/>
        <v>22</v>
      </c>
      <c r="L413" s="37">
        <f t="shared" si="3"/>
        <v>0.2650889734</v>
      </c>
      <c r="M413" s="37">
        <f t="shared" si="4"/>
        <v>0.2008067133</v>
      </c>
      <c r="N413" s="33"/>
    </row>
    <row r="414" ht="14.25" customHeight="1">
      <c r="A414" s="34">
        <v>43973.0</v>
      </c>
      <c r="B414" s="35" t="s">
        <v>13</v>
      </c>
      <c r="C414" s="35">
        <v>38074.5</v>
      </c>
      <c r="D414" s="35">
        <v>3414180.0</v>
      </c>
      <c r="E414" s="35">
        <v>2805831.5209999997</v>
      </c>
      <c r="F414" s="36">
        <v>124540.74078461538</v>
      </c>
      <c r="G414" s="33">
        <f>VLOOKUP(J414,'Лист2'!$C$1:$F$505,2,FALSE)</f>
        <v>20</v>
      </c>
      <c r="H414" s="33">
        <f>VLOOKUP(J414,'Лист2'!$C$1:$F$505,3,FALSE)</f>
        <v>2306</v>
      </c>
      <c r="I414" s="33">
        <f>VLOOKUP(J414,'Лист2'!$C$1:$F$505,4,FALSE)</f>
        <v>2054</v>
      </c>
      <c r="J414" s="33" t="str">
        <f t="shared" si="1"/>
        <v>43973Нижний Новгород</v>
      </c>
      <c r="K414" s="33">
        <f t="shared" si="2"/>
        <v>21</v>
      </c>
      <c r="L414" s="37">
        <f t="shared" si="3"/>
        <v>0.2168157548</v>
      </c>
      <c r="M414" s="37">
        <f t="shared" si="4"/>
        <v>0.1724293617</v>
      </c>
      <c r="N414" s="33"/>
    </row>
    <row r="415" ht="14.25" customHeight="1">
      <c r="A415" s="38">
        <v>43983.0</v>
      </c>
      <c r="B415" s="39" t="s">
        <v>13</v>
      </c>
      <c r="C415" s="39">
        <v>32170.5</v>
      </c>
      <c r="D415" s="39">
        <v>3013512.0</v>
      </c>
      <c r="E415" s="39">
        <v>2355616.679</v>
      </c>
      <c r="F415" s="40">
        <v>219429.2774153846</v>
      </c>
      <c r="G415" s="33">
        <f>VLOOKUP(J415,'Лист2'!$C$1:$F$505,2,FALSE)</f>
        <v>20</v>
      </c>
      <c r="H415" s="33">
        <f>VLOOKUP(J415,'Лист2'!$C$1:$F$505,3,FALSE)</f>
        <v>2136</v>
      </c>
      <c r="I415" s="33">
        <f>VLOOKUP(J415,'Лист2'!$C$1:$F$505,4,FALSE)</f>
        <v>1899</v>
      </c>
      <c r="J415" s="33" t="str">
        <f t="shared" si="1"/>
        <v>43983Нижний Новгород</v>
      </c>
      <c r="K415" s="33">
        <f t="shared" si="2"/>
        <v>23</v>
      </c>
      <c r="L415" s="37">
        <f t="shared" si="3"/>
        <v>0.2792879363</v>
      </c>
      <c r="M415" s="37">
        <f t="shared" si="4"/>
        <v>0.1861364149</v>
      </c>
      <c r="N415" s="33"/>
    </row>
    <row r="416" ht="14.25" customHeight="1">
      <c r="A416" s="34">
        <v>43962.0</v>
      </c>
      <c r="B416" s="35" t="s">
        <v>13</v>
      </c>
      <c r="C416" s="35">
        <v>42397.5</v>
      </c>
      <c r="D416" s="35">
        <v>3911979.0</v>
      </c>
      <c r="E416" s="35">
        <v>3086459.8370000003</v>
      </c>
      <c r="F416" s="36">
        <v>164514.63076923075</v>
      </c>
      <c r="G416" s="33">
        <f>VLOOKUP(J416,'Лист2'!$C$1:$F$505,2,FALSE)</f>
        <v>19</v>
      </c>
      <c r="H416" s="33">
        <f>VLOOKUP(J416,'Лист2'!$C$1:$F$505,3,FALSE)</f>
        <v>2530</v>
      </c>
      <c r="I416" s="33">
        <f>VLOOKUP(J416,'Лист2'!$C$1:$F$505,4,FALSE)</f>
        <v>2270</v>
      </c>
      <c r="J416" s="33" t="str">
        <f t="shared" si="1"/>
        <v>43962Нижний Новгород</v>
      </c>
      <c r="K416" s="33">
        <f t="shared" si="2"/>
        <v>20</v>
      </c>
      <c r="L416" s="37">
        <f t="shared" si="3"/>
        <v>0.2674647352</v>
      </c>
      <c r="M416" s="37">
        <f t="shared" si="4"/>
        <v>0.2141626871</v>
      </c>
      <c r="N416" s="33"/>
    </row>
    <row r="417" ht="14.25" customHeight="1">
      <c r="A417" s="38">
        <v>43969.0</v>
      </c>
      <c r="B417" s="39" t="s">
        <v>13</v>
      </c>
      <c r="C417" s="39">
        <v>28668.0</v>
      </c>
      <c r="D417" s="39">
        <v>2588148.0</v>
      </c>
      <c r="E417" s="39">
        <v>2042294.167</v>
      </c>
      <c r="F417" s="40">
        <v>160977.42935384615</v>
      </c>
      <c r="G417" s="33">
        <f>VLOOKUP(J417,'Лист2'!$C$1:$F$505,2,FALSE)</f>
        <v>19</v>
      </c>
      <c r="H417" s="33">
        <f>VLOOKUP(J417,'Лист2'!$C$1:$F$505,3,FALSE)</f>
        <v>1858</v>
      </c>
      <c r="I417" s="33">
        <f>VLOOKUP(J417,'Лист2'!$C$1:$F$505,4,FALSE)</f>
        <v>1648</v>
      </c>
      <c r="J417" s="33" t="str">
        <f t="shared" si="1"/>
        <v>43969Нижний Новгород</v>
      </c>
      <c r="K417" s="33">
        <f t="shared" si="2"/>
        <v>21</v>
      </c>
      <c r="L417" s="37">
        <f t="shared" si="3"/>
        <v>0.2672748333</v>
      </c>
      <c r="M417" s="37">
        <f t="shared" si="4"/>
        <v>0.1884529711</v>
      </c>
      <c r="N417" s="33"/>
    </row>
    <row r="418" ht="14.25" customHeight="1">
      <c r="A418" s="34">
        <v>43965.0</v>
      </c>
      <c r="B418" s="35" t="s">
        <v>13</v>
      </c>
      <c r="C418" s="35">
        <v>27411.0</v>
      </c>
      <c r="D418" s="35">
        <v>2441520.0</v>
      </c>
      <c r="E418" s="35">
        <v>1933378.3459999997</v>
      </c>
      <c r="F418" s="36">
        <v>141658.27661538462</v>
      </c>
      <c r="G418" s="33">
        <f>VLOOKUP(J418,'Лист2'!$C$1:$F$505,2,FALSE)</f>
        <v>19</v>
      </c>
      <c r="H418" s="33">
        <f>VLOOKUP(J418,'Лист2'!$C$1:$F$505,3,FALSE)</f>
        <v>1675</v>
      </c>
      <c r="I418" s="33">
        <f>VLOOKUP(J418,'Лист2'!$C$1:$F$505,4,FALSE)</f>
        <v>1475</v>
      </c>
      <c r="J418" s="33" t="str">
        <f t="shared" si="1"/>
        <v>43965Нижний Новгород</v>
      </c>
      <c r="K418" s="33">
        <f t="shared" si="2"/>
        <v>20</v>
      </c>
      <c r="L418" s="37">
        <f t="shared" si="3"/>
        <v>0.2628257708</v>
      </c>
      <c r="M418" s="37">
        <f t="shared" si="4"/>
        <v>0.1895559543</v>
      </c>
      <c r="N418" s="33"/>
    </row>
    <row r="419" ht="14.25" customHeight="1">
      <c r="A419" s="38">
        <v>43966.0</v>
      </c>
      <c r="B419" s="39" t="s">
        <v>13</v>
      </c>
      <c r="C419" s="39">
        <v>32854.5</v>
      </c>
      <c r="D419" s="39">
        <v>2949078.0</v>
      </c>
      <c r="E419" s="39">
        <v>2391958.463</v>
      </c>
      <c r="F419" s="40">
        <v>129383.86666153846</v>
      </c>
      <c r="G419" s="33">
        <f>VLOOKUP(J419,'Лист2'!$C$1:$F$505,2,FALSE)</f>
        <v>19</v>
      </c>
      <c r="H419" s="33">
        <f>VLOOKUP(J419,'Лист2'!$C$1:$F$505,3,FALSE)</f>
        <v>1940</v>
      </c>
      <c r="I419" s="33">
        <f>VLOOKUP(J419,'Лист2'!$C$1:$F$505,4,FALSE)</f>
        <v>1715</v>
      </c>
      <c r="J419" s="33" t="str">
        <f t="shared" si="1"/>
        <v>43966Нижний Новгород</v>
      </c>
      <c r="K419" s="33">
        <f t="shared" si="2"/>
        <v>20</v>
      </c>
      <c r="L419" s="37">
        <f t="shared" si="3"/>
        <v>0.23291355</v>
      </c>
      <c r="M419" s="37">
        <f t="shared" si="4"/>
        <v>0.1788223654</v>
      </c>
      <c r="N419" s="33"/>
    </row>
    <row r="420" ht="14.25" customHeight="1">
      <c r="A420" s="34">
        <v>43980.0</v>
      </c>
      <c r="B420" s="35" t="s">
        <v>13</v>
      </c>
      <c r="C420" s="35">
        <v>35346.0</v>
      </c>
      <c r="D420" s="35">
        <v>3258054.0</v>
      </c>
      <c r="E420" s="35">
        <v>2595610.66</v>
      </c>
      <c r="F420" s="36">
        <v>195198.78461538462</v>
      </c>
      <c r="G420" s="33">
        <f>VLOOKUP(J420,'Лист2'!$C$1:$F$505,2,FALSE)</f>
        <v>20</v>
      </c>
      <c r="H420" s="33">
        <f>VLOOKUP(J420,'Лист2'!$C$1:$F$505,3,FALSE)</f>
        <v>2249</v>
      </c>
      <c r="I420" s="33">
        <f>VLOOKUP(J420,'Лист2'!$C$1:$F$505,4,FALSE)</f>
        <v>2000</v>
      </c>
      <c r="J420" s="33" t="str">
        <f t="shared" si="1"/>
        <v>43980Нижний Новгород</v>
      </c>
      <c r="K420" s="33">
        <f t="shared" si="2"/>
        <v>22</v>
      </c>
      <c r="L420" s="37">
        <f t="shared" si="3"/>
        <v>0.2552167589</v>
      </c>
      <c r="M420" s="37">
        <f t="shared" si="4"/>
        <v>0.1800133443</v>
      </c>
      <c r="N420" s="33"/>
    </row>
    <row r="421" ht="14.25" customHeight="1">
      <c r="A421" s="38">
        <v>43978.0</v>
      </c>
      <c r="B421" s="39" t="s">
        <v>14</v>
      </c>
      <c r="C421" s="39">
        <v>286558.5</v>
      </c>
      <c r="D421" s="39">
        <v>2.9256993E7</v>
      </c>
      <c r="E421" s="39">
        <v>2.1169527457000002E7</v>
      </c>
      <c r="F421" s="40">
        <v>646741.2813</v>
      </c>
      <c r="G421" s="33">
        <f>VLOOKUP(J421,'Лист2'!$C$1:$F$505,2,FALSE)</f>
        <v>129</v>
      </c>
      <c r="H421" s="33">
        <f>VLOOKUP(J421,'Лист2'!$C$1:$F$505,3,FALSE)</f>
        <v>17115</v>
      </c>
      <c r="I421" s="33">
        <f>VLOOKUP(J421,'Лист2'!$C$1:$F$505,4,FALSE)</f>
        <v>15962</v>
      </c>
      <c r="J421" s="33" t="str">
        <f t="shared" si="1"/>
        <v>43978Санкт-Петербург Юг</v>
      </c>
      <c r="K421" s="33">
        <f t="shared" si="2"/>
        <v>22</v>
      </c>
      <c r="L421" s="37">
        <f t="shared" si="3"/>
        <v>0.3820333524</v>
      </c>
      <c r="M421" s="37">
        <f t="shared" si="4"/>
        <v>0.3514827753</v>
      </c>
      <c r="N421" s="33"/>
    </row>
    <row r="422" ht="14.25" customHeight="1">
      <c r="A422" s="34">
        <v>43973.0</v>
      </c>
      <c r="B422" s="35" t="s">
        <v>14</v>
      </c>
      <c r="C422" s="35">
        <v>304092.0</v>
      </c>
      <c r="D422" s="35">
        <v>2.9465769E7</v>
      </c>
      <c r="E422" s="35">
        <v>2.2276452264999997E7</v>
      </c>
      <c r="F422" s="36">
        <v>570447.6369538462</v>
      </c>
      <c r="G422" s="33">
        <f>VLOOKUP(J422,'Лист2'!$C$1:$F$505,2,FALSE)</f>
        <v>129</v>
      </c>
      <c r="H422" s="33">
        <f>VLOOKUP(J422,'Лист2'!$C$1:$F$505,3,FALSE)</f>
        <v>17088</v>
      </c>
      <c r="I422" s="33">
        <f>VLOOKUP(J422,'Лист2'!$C$1:$F$505,4,FALSE)</f>
        <v>15804</v>
      </c>
      <c r="J422" s="33" t="str">
        <f t="shared" si="1"/>
        <v>43973Санкт-Петербург Юг</v>
      </c>
      <c r="K422" s="33">
        <f t="shared" si="2"/>
        <v>21</v>
      </c>
      <c r="L422" s="37">
        <f t="shared" si="3"/>
        <v>0.3227316742</v>
      </c>
      <c r="M422" s="37">
        <f t="shared" si="4"/>
        <v>0.2971240222</v>
      </c>
      <c r="N422" s="33"/>
    </row>
    <row r="423" ht="14.25" customHeight="1">
      <c r="A423" s="38">
        <v>43983.0</v>
      </c>
      <c r="B423" s="39" t="s">
        <v>14</v>
      </c>
      <c r="C423" s="39">
        <v>272926.5</v>
      </c>
      <c r="D423" s="39">
        <v>2.77700925E7</v>
      </c>
      <c r="E423" s="39">
        <v>2.0952913508E7</v>
      </c>
      <c r="F423" s="40">
        <v>872904.4042846154</v>
      </c>
      <c r="G423" s="33">
        <f>VLOOKUP(J423,'Лист2'!$C$1:$F$505,2,FALSE)</f>
        <v>128</v>
      </c>
      <c r="H423" s="33">
        <f>VLOOKUP(J423,'Лист2'!$C$1:$F$505,3,FALSE)</f>
        <v>16285</v>
      </c>
      <c r="I423" s="33">
        <f>VLOOKUP(J423,'Лист2'!$C$1:$F$505,4,FALSE)</f>
        <v>15130</v>
      </c>
      <c r="J423" s="33" t="str">
        <f t="shared" si="1"/>
        <v>43983Санкт-Петербург Юг</v>
      </c>
      <c r="K423" s="33">
        <f t="shared" si="2"/>
        <v>23</v>
      </c>
      <c r="L423" s="37">
        <f t="shared" si="3"/>
        <v>0.3253570912</v>
      </c>
      <c r="M423" s="37">
        <f t="shared" si="4"/>
        <v>0.2836968036</v>
      </c>
      <c r="N423" s="33"/>
    </row>
    <row r="424" ht="14.25" customHeight="1">
      <c r="A424" s="34">
        <v>43962.0</v>
      </c>
      <c r="B424" s="35" t="s">
        <v>14</v>
      </c>
      <c r="C424" s="35">
        <v>237099.0</v>
      </c>
      <c r="D424" s="35">
        <v>2.462823322395E7</v>
      </c>
      <c r="E424" s="35">
        <v>1.767993047E7</v>
      </c>
      <c r="F424" s="36">
        <v>622499.3303153847</v>
      </c>
      <c r="G424" s="33">
        <f>VLOOKUP(J424,'Лист2'!$C$1:$F$505,2,FALSE)</f>
        <v>129</v>
      </c>
      <c r="H424" s="33">
        <f>VLOOKUP(J424,'Лист2'!$C$1:$F$505,3,FALSE)</f>
        <v>14043</v>
      </c>
      <c r="I424" s="33">
        <f>VLOOKUP(J424,'Лист2'!$C$1:$F$505,4,FALSE)</f>
        <v>13167</v>
      </c>
      <c r="J424" s="33" t="str">
        <f t="shared" si="1"/>
        <v>43962Санкт-Петербург Юг</v>
      </c>
      <c r="K424" s="33">
        <f t="shared" si="2"/>
        <v>20</v>
      </c>
      <c r="L424" s="37">
        <f t="shared" si="3"/>
        <v>0.393005095</v>
      </c>
      <c r="M424" s="37">
        <f t="shared" si="4"/>
        <v>0.3577957184</v>
      </c>
      <c r="N424" s="33"/>
    </row>
    <row r="425" ht="14.25" customHeight="1">
      <c r="A425" s="38">
        <v>43969.0</v>
      </c>
      <c r="B425" s="39" t="s">
        <v>14</v>
      </c>
      <c r="C425" s="39">
        <v>273900.0</v>
      </c>
      <c r="D425" s="39">
        <v>2.7535284147600003E7</v>
      </c>
      <c r="E425" s="39">
        <v>1.9680985969E7</v>
      </c>
      <c r="F425" s="40">
        <v>764540.5879230769</v>
      </c>
      <c r="G425" s="33">
        <f>VLOOKUP(J425,'Лист2'!$C$1:$F$505,2,FALSE)</f>
        <v>129</v>
      </c>
      <c r="H425" s="33">
        <f>VLOOKUP(J425,'Лист2'!$C$1:$F$505,3,FALSE)</f>
        <v>16110</v>
      </c>
      <c r="I425" s="33">
        <f>VLOOKUP(J425,'Лист2'!$C$1:$F$505,4,FALSE)</f>
        <v>14992</v>
      </c>
      <c r="J425" s="33" t="str">
        <f t="shared" si="1"/>
        <v>43969Санкт-Петербург Юг</v>
      </c>
      <c r="K425" s="33">
        <f t="shared" si="2"/>
        <v>21</v>
      </c>
      <c r="L425" s="37">
        <f t="shared" si="3"/>
        <v>0.3990805233</v>
      </c>
      <c r="M425" s="37">
        <f t="shared" si="4"/>
        <v>0.3602338624</v>
      </c>
      <c r="N425" s="33"/>
    </row>
    <row r="426" ht="14.25" customHeight="1">
      <c r="A426" s="34">
        <v>43965.0</v>
      </c>
      <c r="B426" s="35" t="s">
        <v>14</v>
      </c>
      <c r="C426" s="35">
        <v>274059.0</v>
      </c>
      <c r="D426" s="35">
        <v>2.8181292E7</v>
      </c>
      <c r="E426" s="35">
        <v>2.0493717226E7</v>
      </c>
      <c r="F426" s="36">
        <v>806120.1933307692</v>
      </c>
      <c r="G426" s="33">
        <f>VLOOKUP(J426,'Лист2'!$C$1:$F$505,2,FALSE)</f>
        <v>129</v>
      </c>
      <c r="H426" s="33">
        <f>VLOOKUP(J426,'Лист2'!$C$1:$F$505,3,FALSE)</f>
        <v>15804</v>
      </c>
      <c r="I426" s="33">
        <f>VLOOKUP(J426,'Лист2'!$C$1:$F$505,4,FALSE)</f>
        <v>14738</v>
      </c>
      <c r="J426" s="33" t="str">
        <f t="shared" si="1"/>
        <v>43965Санкт-Петербург Юг</v>
      </c>
      <c r="K426" s="33">
        <f t="shared" si="2"/>
        <v>20</v>
      </c>
      <c r="L426" s="37">
        <f t="shared" si="3"/>
        <v>0.3751186127</v>
      </c>
      <c r="M426" s="37">
        <f t="shared" si="4"/>
        <v>0.3357836211</v>
      </c>
      <c r="N426" s="33"/>
    </row>
    <row r="427" ht="14.25" customHeight="1">
      <c r="A427" s="38">
        <v>43966.0</v>
      </c>
      <c r="B427" s="39" t="s">
        <v>14</v>
      </c>
      <c r="C427" s="39">
        <v>318816.0</v>
      </c>
      <c r="D427" s="39">
        <v>3.2354331E7</v>
      </c>
      <c r="E427" s="39">
        <v>2.3895072432E7</v>
      </c>
      <c r="F427" s="40">
        <v>616932.9235384614</v>
      </c>
      <c r="G427" s="33">
        <f>VLOOKUP(J427,'Лист2'!$C$1:$F$505,2,FALSE)</f>
        <v>129</v>
      </c>
      <c r="H427" s="33">
        <f>VLOOKUP(J427,'Лист2'!$C$1:$F$505,3,FALSE)</f>
        <v>17808</v>
      </c>
      <c r="I427" s="33">
        <f>VLOOKUP(J427,'Лист2'!$C$1:$F$505,4,FALSE)</f>
        <v>16486</v>
      </c>
      <c r="J427" s="33" t="str">
        <f t="shared" si="1"/>
        <v>43966Санкт-Петербург Юг</v>
      </c>
      <c r="K427" s="33">
        <f t="shared" si="2"/>
        <v>20</v>
      </c>
      <c r="L427" s="37">
        <f t="shared" si="3"/>
        <v>0.3540168623</v>
      </c>
      <c r="M427" s="37">
        <f t="shared" si="4"/>
        <v>0.3281984462</v>
      </c>
      <c r="N427" s="33"/>
    </row>
    <row r="428" ht="14.25" customHeight="1">
      <c r="A428" s="34">
        <v>43978.0</v>
      </c>
      <c r="B428" s="35" t="s">
        <v>15</v>
      </c>
      <c r="C428" s="35">
        <v>370012.5</v>
      </c>
      <c r="D428" s="35">
        <v>3.90348615E7</v>
      </c>
      <c r="E428" s="35">
        <v>2.8040467216000002E7</v>
      </c>
      <c r="F428" s="36">
        <v>681486.5666461538</v>
      </c>
      <c r="G428" s="33">
        <f>VLOOKUP(J428,'Лист2'!$C$1:$F$505,2,FALSE)</f>
        <v>124</v>
      </c>
      <c r="H428" s="33">
        <f>VLOOKUP(J428,'Лист2'!$C$1:$F$505,3,FALSE)</f>
        <v>21384</v>
      </c>
      <c r="I428" s="33">
        <f>VLOOKUP(J428,'Лист2'!$C$1:$F$505,4,FALSE)</f>
        <v>19897</v>
      </c>
      <c r="J428" s="33" t="str">
        <f t="shared" si="1"/>
        <v>43978Санкт-Петербург Север</v>
      </c>
      <c r="K428" s="33">
        <f t="shared" si="2"/>
        <v>22</v>
      </c>
      <c r="L428" s="37">
        <f t="shared" si="3"/>
        <v>0.3920902672</v>
      </c>
      <c r="M428" s="37">
        <f t="shared" si="4"/>
        <v>0.3677865864</v>
      </c>
      <c r="N428" s="33"/>
    </row>
    <row r="429" ht="14.25" customHeight="1">
      <c r="A429" s="38">
        <v>43973.0</v>
      </c>
      <c r="B429" s="39" t="s">
        <v>15</v>
      </c>
      <c r="C429" s="39">
        <v>393018.0</v>
      </c>
      <c r="D429" s="39">
        <v>3.94983735E7</v>
      </c>
      <c r="E429" s="39">
        <v>2.9683782432999995E7</v>
      </c>
      <c r="F429" s="40">
        <v>636230.3201153845</v>
      </c>
      <c r="G429" s="33">
        <f>VLOOKUP(J429,'Лист2'!$C$1:$F$505,2,FALSE)</f>
        <v>125</v>
      </c>
      <c r="H429" s="33">
        <f>VLOOKUP(J429,'Лист2'!$C$1:$F$505,3,FALSE)</f>
        <v>21427</v>
      </c>
      <c r="I429" s="33">
        <f>VLOOKUP(J429,'Лист2'!$C$1:$F$505,4,FALSE)</f>
        <v>19799</v>
      </c>
      <c r="J429" s="33" t="str">
        <f t="shared" si="1"/>
        <v>43973Санкт-Петербург Север</v>
      </c>
      <c r="K429" s="33">
        <f t="shared" si="2"/>
        <v>21</v>
      </c>
      <c r="L429" s="37">
        <f t="shared" si="3"/>
        <v>0.3306381553</v>
      </c>
      <c r="M429" s="37">
        <f t="shared" si="4"/>
        <v>0.3092045553</v>
      </c>
      <c r="N429" s="33"/>
    </row>
    <row r="430" ht="14.25" customHeight="1">
      <c r="A430" s="34">
        <v>43983.0</v>
      </c>
      <c r="B430" s="35" t="s">
        <v>15</v>
      </c>
      <c r="C430" s="35">
        <v>349699.5</v>
      </c>
      <c r="D430" s="35">
        <v>3.725784018135E7</v>
      </c>
      <c r="E430" s="35">
        <v>2.7640203134E7</v>
      </c>
      <c r="F430" s="36">
        <v>744856.585476923</v>
      </c>
      <c r="G430" s="33">
        <f>VLOOKUP(J430,'Лист2'!$C$1:$F$505,2,FALSE)</f>
        <v>123</v>
      </c>
      <c r="H430" s="33">
        <f>VLOOKUP(J430,'Лист2'!$C$1:$F$505,3,FALSE)</f>
        <v>20325</v>
      </c>
      <c r="I430" s="33">
        <f>VLOOKUP(J430,'Лист2'!$C$1:$F$505,4,FALSE)</f>
        <v>18935</v>
      </c>
      <c r="J430" s="33" t="str">
        <f t="shared" si="1"/>
        <v>43983Санкт-Петербург Север</v>
      </c>
      <c r="K430" s="33">
        <f t="shared" si="2"/>
        <v>23</v>
      </c>
      <c r="L430" s="37">
        <f t="shared" si="3"/>
        <v>0.3479582621</v>
      </c>
      <c r="M430" s="37">
        <f t="shared" si="4"/>
        <v>0.3210099585</v>
      </c>
      <c r="N430" s="33"/>
    </row>
    <row r="431" ht="14.25" customHeight="1">
      <c r="A431" s="38">
        <v>43962.0</v>
      </c>
      <c r="B431" s="39" t="s">
        <v>15</v>
      </c>
      <c r="C431" s="39">
        <v>318565.5</v>
      </c>
      <c r="D431" s="39">
        <v>3.3781581E7</v>
      </c>
      <c r="E431" s="39">
        <v>2.4232690171E7</v>
      </c>
      <c r="F431" s="40">
        <v>605833.7657076922</v>
      </c>
      <c r="G431" s="33">
        <f>VLOOKUP(J431,'Лист2'!$C$1:$F$505,2,FALSE)</f>
        <v>125</v>
      </c>
      <c r="H431" s="33">
        <f>VLOOKUP(J431,'Лист2'!$C$1:$F$505,3,FALSE)</f>
        <v>18066</v>
      </c>
      <c r="I431" s="33">
        <f>VLOOKUP(J431,'Лист2'!$C$1:$F$505,4,FALSE)</f>
        <v>16883</v>
      </c>
      <c r="J431" s="33" t="str">
        <f t="shared" si="1"/>
        <v>43962Санкт-Петербург Север</v>
      </c>
      <c r="K431" s="33">
        <f t="shared" si="2"/>
        <v>20</v>
      </c>
      <c r="L431" s="37">
        <f t="shared" si="3"/>
        <v>0.3940499698</v>
      </c>
      <c r="M431" s="37">
        <f t="shared" si="4"/>
        <v>0.3690492884</v>
      </c>
      <c r="N431" s="33"/>
    </row>
    <row r="432" ht="14.25" customHeight="1">
      <c r="A432" s="34">
        <v>43980.0</v>
      </c>
      <c r="B432" s="35" t="s">
        <v>14</v>
      </c>
      <c r="C432" s="35">
        <v>422965.5</v>
      </c>
      <c r="D432" s="35">
        <v>4.1767140105000004E7</v>
      </c>
      <c r="E432" s="35">
        <v>3.2361318847E7</v>
      </c>
      <c r="F432" s="36">
        <v>525087.9153846154</v>
      </c>
      <c r="G432" s="33">
        <f>VLOOKUP(J432,'Лист2'!$C$1:$F$505,2,FALSE)</f>
        <v>129</v>
      </c>
      <c r="H432" s="33">
        <f>VLOOKUP(J432,'Лист2'!$C$1:$F$505,3,FALSE)</f>
        <v>22403</v>
      </c>
      <c r="I432" s="33">
        <f>VLOOKUP(J432,'Лист2'!$C$1:$F$505,4,FALSE)</f>
        <v>20676</v>
      </c>
      <c r="J432" s="33" t="str">
        <f t="shared" si="1"/>
        <v>43980Санкт-Петербург Юг</v>
      </c>
      <c r="K432" s="33">
        <f t="shared" si="2"/>
        <v>22</v>
      </c>
      <c r="L432" s="37">
        <f t="shared" si="3"/>
        <v>0.2906501216</v>
      </c>
      <c r="M432" s="37">
        <f t="shared" si="4"/>
        <v>0.2744243331</v>
      </c>
      <c r="N432" s="33"/>
    </row>
    <row r="433" ht="14.25" customHeight="1">
      <c r="A433" s="38">
        <v>43969.0</v>
      </c>
      <c r="B433" s="39" t="s">
        <v>15</v>
      </c>
      <c r="C433" s="39">
        <v>355081.5</v>
      </c>
      <c r="D433" s="39">
        <v>3.6876888E7</v>
      </c>
      <c r="E433" s="39">
        <v>2.6228948559E7</v>
      </c>
      <c r="F433" s="40">
        <v>898617.7503076922</v>
      </c>
      <c r="G433" s="33">
        <f>VLOOKUP(J433,'Лист2'!$C$1:$F$505,2,FALSE)</f>
        <v>125</v>
      </c>
      <c r="H433" s="33">
        <f>VLOOKUP(J433,'Лист2'!$C$1:$F$505,3,FALSE)</f>
        <v>20449</v>
      </c>
      <c r="I433" s="33">
        <f>VLOOKUP(J433,'Лист2'!$C$1:$F$505,4,FALSE)</f>
        <v>19060</v>
      </c>
      <c r="J433" s="33" t="str">
        <f t="shared" si="1"/>
        <v>43969Санкт-Петербург Север</v>
      </c>
      <c r="K433" s="33">
        <f t="shared" si="2"/>
        <v>21</v>
      </c>
      <c r="L433" s="37">
        <f t="shared" si="3"/>
        <v>0.4059613529</v>
      </c>
      <c r="M433" s="37">
        <f t="shared" si="4"/>
        <v>0.3717008201</v>
      </c>
      <c r="N433" s="33"/>
    </row>
    <row r="434" ht="14.25" customHeight="1">
      <c r="A434" s="34">
        <v>43965.0</v>
      </c>
      <c r="B434" s="35" t="s">
        <v>15</v>
      </c>
      <c r="C434" s="35">
        <v>358387.5</v>
      </c>
      <c r="D434" s="35">
        <v>3.79631505E7</v>
      </c>
      <c r="E434" s="35">
        <v>2.7483828209E7</v>
      </c>
      <c r="F434" s="36">
        <v>506964.83088461537</v>
      </c>
      <c r="G434" s="33">
        <f>VLOOKUP(J434,'Лист2'!$C$1:$F$505,2,FALSE)</f>
        <v>125</v>
      </c>
      <c r="H434" s="33">
        <f>VLOOKUP(J434,'Лист2'!$C$1:$F$505,3,FALSE)</f>
        <v>20247</v>
      </c>
      <c r="I434" s="33">
        <f>VLOOKUP(J434,'Лист2'!$C$1:$F$505,4,FALSE)</f>
        <v>18812</v>
      </c>
      <c r="J434" s="33" t="str">
        <f t="shared" si="1"/>
        <v>43965Санкт-Петербург Север</v>
      </c>
      <c r="K434" s="33">
        <f t="shared" si="2"/>
        <v>20</v>
      </c>
      <c r="L434" s="37">
        <f t="shared" si="3"/>
        <v>0.3812904888</v>
      </c>
      <c r="M434" s="37">
        <f t="shared" si="4"/>
        <v>0.3628445566</v>
      </c>
      <c r="N434" s="33"/>
    </row>
    <row r="435" ht="14.25" customHeight="1">
      <c r="A435" s="38">
        <v>43966.0</v>
      </c>
      <c r="B435" s="39" t="s">
        <v>15</v>
      </c>
      <c r="C435" s="39">
        <v>403261.5</v>
      </c>
      <c r="D435" s="39">
        <v>4.2271377E7</v>
      </c>
      <c r="E435" s="39">
        <v>3.1105053391E7</v>
      </c>
      <c r="F435" s="40">
        <v>571050.764276923</v>
      </c>
      <c r="G435" s="33">
        <f>VLOOKUP(J435,'Лист2'!$C$1:$F$505,2,FALSE)</f>
        <v>125</v>
      </c>
      <c r="H435" s="33">
        <f>VLOOKUP(J435,'Лист2'!$C$1:$F$505,3,FALSE)</f>
        <v>21862</v>
      </c>
      <c r="I435" s="33">
        <f>VLOOKUP(J435,'Лист2'!$C$1:$F$505,4,FALSE)</f>
        <v>20235</v>
      </c>
      <c r="J435" s="33" t="str">
        <f t="shared" si="1"/>
        <v>43966Санкт-Петербург Север</v>
      </c>
      <c r="K435" s="33">
        <f t="shared" si="2"/>
        <v>20</v>
      </c>
      <c r="L435" s="37">
        <f t="shared" si="3"/>
        <v>0.3589874439</v>
      </c>
      <c r="M435" s="37">
        <f t="shared" si="4"/>
        <v>0.3406286661</v>
      </c>
      <c r="N435" s="33"/>
    </row>
    <row r="436" ht="14.25" customHeight="1">
      <c r="A436" s="34">
        <v>43978.0</v>
      </c>
      <c r="B436" s="35" t="s">
        <v>16</v>
      </c>
      <c r="C436" s="35">
        <v>69010.5</v>
      </c>
      <c r="D436" s="35">
        <v>5985894.0</v>
      </c>
      <c r="E436" s="35">
        <v>4624968.49</v>
      </c>
      <c r="F436" s="36">
        <v>168769.33384615384</v>
      </c>
      <c r="G436" s="33">
        <f>VLOOKUP(J436,'Лист2'!$C$1:$F$505,2,FALSE)</f>
        <v>36</v>
      </c>
      <c r="H436" s="33">
        <f>VLOOKUP(J436,'Лист2'!$C$1:$F$505,3,FALSE)</f>
        <v>4951</v>
      </c>
      <c r="I436" s="33">
        <f>VLOOKUP(J436,'Лист2'!$C$1:$F$505,4,FALSE)</f>
        <v>4584</v>
      </c>
      <c r="J436" s="33" t="str">
        <f t="shared" si="1"/>
        <v>43978Волгоград</v>
      </c>
      <c r="K436" s="33">
        <f t="shared" si="2"/>
        <v>22</v>
      </c>
      <c r="L436" s="37">
        <f t="shared" si="3"/>
        <v>0.2942561691</v>
      </c>
      <c r="M436" s="37">
        <f t="shared" si="4"/>
        <v>0.2577652537</v>
      </c>
      <c r="N436" s="33"/>
    </row>
    <row r="437" ht="14.25" customHeight="1">
      <c r="A437" s="38">
        <v>43973.0</v>
      </c>
      <c r="B437" s="39" t="s">
        <v>16</v>
      </c>
      <c r="C437" s="39">
        <v>75820.5</v>
      </c>
      <c r="D437" s="39">
        <v>5943489.0</v>
      </c>
      <c r="E437" s="39">
        <v>5046963.672</v>
      </c>
      <c r="F437" s="40">
        <v>196334.07284615384</v>
      </c>
      <c r="G437" s="33">
        <f>VLOOKUP(J437,'Лист2'!$C$1:$F$505,2,FALSE)</f>
        <v>36</v>
      </c>
      <c r="H437" s="33">
        <f>VLOOKUP(J437,'Лист2'!$C$1:$F$505,3,FALSE)</f>
        <v>4857</v>
      </c>
      <c r="I437" s="33">
        <f>VLOOKUP(J437,'Лист2'!$C$1:$F$505,4,FALSE)</f>
        <v>4456</v>
      </c>
      <c r="J437" s="33" t="str">
        <f t="shared" si="1"/>
        <v>43973Волгоград</v>
      </c>
      <c r="K437" s="33">
        <f t="shared" si="2"/>
        <v>21</v>
      </c>
      <c r="L437" s="37">
        <f t="shared" si="3"/>
        <v>0.1776365725</v>
      </c>
      <c r="M437" s="37">
        <f t="shared" si="4"/>
        <v>0.1387351486</v>
      </c>
      <c r="N437" s="33"/>
    </row>
    <row r="438" ht="14.25" customHeight="1">
      <c r="A438" s="34">
        <v>43983.0</v>
      </c>
      <c r="B438" s="35" t="s">
        <v>16</v>
      </c>
      <c r="C438" s="35">
        <v>64740.0</v>
      </c>
      <c r="D438" s="35">
        <v>5800290.0</v>
      </c>
      <c r="E438" s="35">
        <v>4332158.433</v>
      </c>
      <c r="F438" s="36">
        <v>205428.24997692305</v>
      </c>
      <c r="G438" s="33">
        <f>VLOOKUP(J438,'Лист2'!$C$1:$F$505,2,FALSE)</f>
        <v>37</v>
      </c>
      <c r="H438" s="33">
        <f>VLOOKUP(J438,'Лист2'!$C$1:$F$505,3,FALSE)</f>
        <v>4722</v>
      </c>
      <c r="I438" s="33">
        <f>VLOOKUP(J438,'Лист2'!$C$1:$F$505,4,FALSE)</f>
        <v>4352</v>
      </c>
      <c r="J438" s="33" t="str">
        <f t="shared" si="1"/>
        <v>43983Волгоград</v>
      </c>
      <c r="K438" s="33">
        <f t="shared" si="2"/>
        <v>23</v>
      </c>
      <c r="L438" s="37">
        <f t="shared" si="3"/>
        <v>0.3388914763</v>
      </c>
      <c r="M438" s="37">
        <f t="shared" si="4"/>
        <v>0.2914721002</v>
      </c>
      <c r="N438" s="33"/>
    </row>
    <row r="439" ht="14.25" customHeight="1">
      <c r="A439" s="38">
        <v>43962.0</v>
      </c>
      <c r="B439" s="39" t="s">
        <v>16</v>
      </c>
      <c r="C439" s="39">
        <v>59574.0</v>
      </c>
      <c r="D439" s="39">
        <v>5178169.5</v>
      </c>
      <c r="E439" s="39">
        <v>3929032.265</v>
      </c>
      <c r="F439" s="40">
        <v>208822.3307692308</v>
      </c>
      <c r="G439" s="33">
        <f>VLOOKUP(J439,'Лист2'!$C$1:$F$505,2,FALSE)</f>
        <v>36</v>
      </c>
      <c r="H439" s="33">
        <f>VLOOKUP(J439,'Лист2'!$C$1:$F$505,3,FALSE)</f>
        <v>4150</v>
      </c>
      <c r="I439" s="33">
        <f>VLOOKUP(J439,'Лист2'!$C$1:$F$505,4,FALSE)</f>
        <v>3838</v>
      </c>
      <c r="J439" s="33" t="str">
        <f t="shared" si="1"/>
        <v>43962Волгоград</v>
      </c>
      <c r="K439" s="33">
        <f t="shared" si="2"/>
        <v>20</v>
      </c>
      <c r="L439" s="37">
        <f t="shared" si="3"/>
        <v>0.3179249115</v>
      </c>
      <c r="M439" s="37">
        <f t="shared" si="4"/>
        <v>0.2647763709</v>
      </c>
      <c r="N439" s="33"/>
    </row>
    <row r="440" ht="14.25" customHeight="1">
      <c r="A440" s="34">
        <v>43980.0</v>
      </c>
      <c r="B440" s="35" t="s">
        <v>15</v>
      </c>
      <c r="C440" s="35">
        <v>524481.0</v>
      </c>
      <c r="D440" s="35">
        <v>5.4172029E7</v>
      </c>
      <c r="E440" s="35">
        <v>4.1382275210999995E7</v>
      </c>
      <c r="F440" s="36">
        <v>512623.0388076923</v>
      </c>
      <c r="G440" s="33">
        <f>VLOOKUP(J440,'Лист2'!$C$1:$F$505,2,FALSE)</f>
        <v>124</v>
      </c>
      <c r="H440" s="33">
        <f>VLOOKUP(J440,'Лист2'!$C$1:$F$505,3,FALSE)</f>
        <v>25828</v>
      </c>
      <c r="I440" s="33">
        <f>VLOOKUP(J440,'Лист2'!$C$1:$F$505,4,FALSE)</f>
        <v>23974</v>
      </c>
      <c r="J440" s="33" t="str">
        <f t="shared" si="1"/>
        <v>43980Санкт-Петербург Север</v>
      </c>
      <c r="K440" s="33">
        <f t="shared" si="2"/>
        <v>22</v>
      </c>
      <c r="L440" s="37">
        <f t="shared" si="3"/>
        <v>0.3090635719</v>
      </c>
      <c r="M440" s="37">
        <f t="shared" si="4"/>
        <v>0.2966760693</v>
      </c>
      <c r="N440" s="33"/>
    </row>
    <row r="441" ht="14.25" customHeight="1">
      <c r="A441" s="38">
        <v>43969.0</v>
      </c>
      <c r="B441" s="39" t="s">
        <v>16</v>
      </c>
      <c r="C441" s="39">
        <v>70278.0</v>
      </c>
      <c r="D441" s="39">
        <v>5798476.5</v>
      </c>
      <c r="E441" s="39">
        <v>4485664.506</v>
      </c>
      <c r="F441" s="40">
        <v>182019.63597692308</v>
      </c>
      <c r="G441" s="33">
        <f>VLOOKUP(J441,'Лист2'!$C$1:$F$505,2,FALSE)</f>
        <v>36</v>
      </c>
      <c r="H441" s="33">
        <f>VLOOKUP(J441,'Лист2'!$C$1:$F$505,3,FALSE)</f>
        <v>4885</v>
      </c>
      <c r="I441" s="33">
        <f>VLOOKUP(J441,'Лист2'!$C$1:$F$505,4,FALSE)</f>
        <v>4502</v>
      </c>
      <c r="J441" s="33" t="str">
        <f t="shared" si="1"/>
        <v>43969Волгоград</v>
      </c>
      <c r="K441" s="33">
        <f t="shared" si="2"/>
        <v>21</v>
      </c>
      <c r="L441" s="37">
        <f t="shared" si="3"/>
        <v>0.2926683421</v>
      </c>
      <c r="M441" s="37">
        <f t="shared" si="4"/>
        <v>0.2520902659</v>
      </c>
      <c r="N441" s="33"/>
    </row>
    <row r="442" ht="14.25" customHeight="1">
      <c r="A442" s="34">
        <v>43965.0</v>
      </c>
      <c r="B442" s="35" t="s">
        <v>16</v>
      </c>
      <c r="C442" s="35">
        <v>63645.0</v>
      </c>
      <c r="D442" s="35">
        <v>5366602.5</v>
      </c>
      <c r="E442" s="35">
        <v>4245727.339</v>
      </c>
      <c r="F442" s="36">
        <v>137701.4149</v>
      </c>
      <c r="G442" s="33">
        <f>VLOOKUP(J442,'Лист2'!$C$1:$F$505,2,FALSE)</f>
        <v>36</v>
      </c>
      <c r="H442" s="33">
        <f>VLOOKUP(J442,'Лист2'!$C$1:$F$505,3,FALSE)</f>
        <v>4285</v>
      </c>
      <c r="I442" s="33">
        <f>VLOOKUP(J442,'Лист2'!$C$1:$F$505,4,FALSE)</f>
        <v>3950</v>
      </c>
      <c r="J442" s="33" t="str">
        <f t="shared" si="1"/>
        <v>43965Волгоград</v>
      </c>
      <c r="K442" s="33">
        <f t="shared" si="2"/>
        <v>20</v>
      </c>
      <c r="L442" s="37">
        <f t="shared" si="3"/>
        <v>0.2640007404</v>
      </c>
      <c r="M442" s="37">
        <f t="shared" si="4"/>
        <v>0.2315678016</v>
      </c>
      <c r="N442" s="33"/>
    </row>
    <row r="443" ht="14.25" customHeight="1">
      <c r="A443" s="38">
        <v>43966.0</v>
      </c>
      <c r="B443" s="39" t="s">
        <v>16</v>
      </c>
      <c r="C443" s="39">
        <v>75642.0</v>
      </c>
      <c r="D443" s="39">
        <v>6293952.0</v>
      </c>
      <c r="E443" s="39">
        <v>5100877.931</v>
      </c>
      <c r="F443" s="40">
        <v>159537.61835384613</v>
      </c>
      <c r="G443" s="33">
        <f>VLOOKUP(J443,'Лист2'!$C$1:$F$505,2,FALSE)</f>
        <v>36</v>
      </c>
      <c r="H443" s="33">
        <f>VLOOKUP(J443,'Лист2'!$C$1:$F$505,3,FALSE)</f>
        <v>4862</v>
      </c>
      <c r="I443" s="33">
        <f>VLOOKUP(J443,'Лист2'!$C$1:$F$505,4,FALSE)</f>
        <v>4476</v>
      </c>
      <c r="J443" s="33" t="str">
        <f t="shared" si="1"/>
        <v>43966Волгоград</v>
      </c>
      <c r="K443" s="33">
        <f t="shared" si="2"/>
        <v>20</v>
      </c>
      <c r="L443" s="37">
        <f t="shared" si="3"/>
        <v>0.2338958284</v>
      </c>
      <c r="M443" s="37">
        <f t="shared" si="4"/>
        <v>0.2026193264</v>
      </c>
      <c r="N443" s="33"/>
    </row>
    <row r="444" ht="14.25" customHeight="1">
      <c r="A444" s="34">
        <v>43978.0</v>
      </c>
      <c r="B444" s="35" t="s">
        <v>17</v>
      </c>
      <c r="C444" s="35">
        <v>40420.5</v>
      </c>
      <c r="D444" s="35">
        <v>3780852.0</v>
      </c>
      <c r="E444" s="35">
        <v>2893288.4459999995</v>
      </c>
      <c r="F444" s="36">
        <v>291528.45785384614</v>
      </c>
      <c r="G444" s="33">
        <f>VLOOKUP(J444,'Лист2'!$C$1:$F$505,2,FALSE)</f>
        <v>21</v>
      </c>
      <c r="H444" s="33">
        <f>VLOOKUP(J444,'Лист2'!$C$1:$F$505,3,FALSE)</f>
        <v>2430</v>
      </c>
      <c r="I444" s="33">
        <f>VLOOKUP(J444,'Лист2'!$C$1:$F$505,4,FALSE)</f>
        <v>2216</v>
      </c>
      <c r="J444" s="33" t="str">
        <f t="shared" si="1"/>
        <v>43978Казань</v>
      </c>
      <c r="K444" s="33">
        <f t="shared" si="2"/>
        <v>22</v>
      </c>
      <c r="L444" s="37">
        <f t="shared" si="3"/>
        <v>0.3067663562</v>
      </c>
      <c r="M444" s="37">
        <f t="shared" si="4"/>
        <v>0.2060061094</v>
      </c>
      <c r="N444" s="33"/>
    </row>
    <row r="445" ht="14.25" customHeight="1">
      <c r="A445" s="38">
        <v>43973.0</v>
      </c>
      <c r="B445" s="39" t="s">
        <v>17</v>
      </c>
      <c r="C445" s="39">
        <v>53838.0</v>
      </c>
      <c r="D445" s="39">
        <v>4840833.0</v>
      </c>
      <c r="E445" s="39">
        <v>4017247.747</v>
      </c>
      <c r="F445" s="40">
        <v>147709.19777692307</v>
      </c>
      <c r="G445" s="33">
        <f>VLOOKUP(J445,'Лист2'!$C$1:$F$505,2,FALSE)</f>
        <v>21</v>
      </c>
      <c r="H445" s="33">
        <f>VLOOKUP(J445,'Лист2'!$C$1:$F$505,3,FALSE)</f>
        <v>2861</v>
      </c>
      <c r="I445" s="33">
        <f>VLOOKUP(J445,'Лист2'!$C$1:$F$505,4,FALSE)</f>
        <v>2612</v>
      </c>
      <c r="J445" s="33" t="str">
        <f t="shared" si="1"/>
        <v>43973Казань</v>
      </c>
      <c r="K445" s="33">
        <f t="shared" si="2"/>
        <v>21</v>
      </c>
      <c r="L445" s="37">
        <f t="shared" si="3"/>
        <v>0.2050123131</v>
      </c>
      <c r="M445" s="37">
        <f t="shared" si="4"/>
        <v>0.1682435582</v>
      </c>
      <c r="N445" s="33"/>
    </row>
    <row r="446" ht="14.25" customHeight="1">
      <c r="A446" s="34">
        <v>43983.0</v>
      </c>
      <c r="B446" s="35" t="s">
        <v>17</v>
      </c>
      <c r="C446" s="35">
        <v>40528.5</v>
      </c>
      <c r="D446" s="35">
        <v>3865251.0</v>
      </c>
      <c r="E446" s="35">
        <v>2972895.417</v>
      </c>
      <c r="F446" s="36">
        <v>336001.0803923077</v>
      </c>
      <c r="G446" s="33">
        <f>VLOOKUP(J446,'Лист2'!$C$1:$F$505,2,FALSE)</f>
        <v>23</v>
      </c>
      <c r="H446" s="33">
        <f>VLOOKUP(J446,'Лист2'!$C$1:$F$505,3,FALSE)</f>
        <v>2531</v>
      </c>
      <c r="I446" s="33">
        <f>VLOOKUP(J446,'Лист2'!$C$1:$F$505,4,FALSE)</f>
        <v>2296</v>
      </c>
      <c r="J446" s="33" t="str">
        <f t="shared" si="1"/>
        <v>43983Казань</v>
      </c>
      <c r="K446" s="33">
        <f t="shared" si="2"/>
        <v>23</v>
      </c>
      <c r="L446" s="37">
        <f t="shared" si="3"/>
        <v>0.3001637992</v>
      </c>
      <c r="M446" s="37">
        <f t="shared" si="4"/>
        <v>0.1871423056</v>
      </c>
      <c r="N446" s="33"/>
    </row>
    <row r="447" ht="14.25" customHeight="1">
      <c r="A447" s="38">
        <v>43962.0</v>
      </c>
      <c r="B447" s="39" t="s">
        <v>17</v>
      </c>
      <c r="C447" s="39">
        <v>32733.0</v>
      </c>
      <c r="D447" s="39">
        <v>3079630.5</v>
      </c>
      <c r="E447" s="39">
        <v>2364369.401</v>
      </c>
      <c r="F447" s="40">
        <v>281373.5702153846</v>
      </c>
      <c r="G447" s="33">
        <f>VLOOKUP(J447,'Лист2'!$C$1:$F$505,2,FALSE)</f>
        <v>21</v>
      </c>
      <c r="H447" s="33">
        <f>VLOOKUP(J447,'Лист2'!$C$1:$F$505,3,FALSE)</f>
        <v>1916</v>
      </c>
      <c r="I447" s="33">
        <f>VLOOKUP(J447,'Лист2'!$C$1:$F$505,4,FALSE)</f>
        <v>1733</v>
      </c>
      <c r="J447" s="33" t="str">
        <f t="shared" si="1"/>
        <v>43962Казань</v>
      </c>
      <c r="K447" s="33">
        <f t="shared" si="2"/>
        <v>20</v>
      </c>
      <c r="L447" s="37">
        <f t="shared" si="3"/>
        <v>0.3025166451</v>
      </c>
      <c r="M447" s="37">
        <f t="shared" si="4"/>
        <v>0.1835108882</v>
      </c>
      <c r="N447" s="33"/>
    </row>
    <row r="448" ht="14.25" customHeight="1">
      <c r="A448" s="34">
        <v>43980.0</v>
      </c>
      <c r="B448" s="35" t="s">
        <v>16</v>
      </c>
      <c r="C448" s="35">
        <v>84433.5</v>
      </c>
      <c r="D448" s="35">
        <v>7228395.0</v>
      </c>
      <c r="E448" s="35">
        <v>5795765.936</v>
      </c>
      <c r="F448" s="36">
        <v>264121.66047692305</v>
      </c>
      <c r="G448" s="33">
        <f>VLOOKUP(J448,'Лист2'!$C$1:$F$505,2,FALSE)</f>
        <v>37</v>
      </c>
      <c r="H448" s="33">
        <f>VLOOKUP(J448,'Лист2'!$C$1:$F$505,3,FALSE)</f>
        <v>5672</v>
      </c>
      <c r="I448" s="33">
        <f>VLOOKUP(J448,'Лист2'!$C$1:$F$505,4,FALSE)</f>
        <v>5198</v>
      </c>
      <c r="J448" s="33" t="str">
        <f t="shared" si="1"/>
        <v>43980Волгоград</v>
      </c>
      <c r="K448" s="33">
        <f t="shared" si="2"/>
        <v>22</v>
      </c>
      <c r="L448" s="37">
        <f t="shared" si="3"/>
        <v>0.2471854591</v>
      </c>
      <c r="M448" s="37">
        <f t="shared" si="4"/>
        <v>0.2016139741</v>
      </c>
      <c r="N448" s="33"/>
    </row>
    <row r="449" ht="14.25" customHeight="1">
      <c r="A449" s="38">
        <v>43969.0</v>
      </c>
      <c r="B449" s="39" t="s">
        <v>17</v>
      </c>
      <c r="C449" s="39">
        <v>36655.5</v>
      </c>
      <c r="D449" s="39">
        <v>3360135.0</v>
      </c>
      <c r="E449" s="39">
        <v>2596293.8219999997</v>
      </c>
      <c r="F449" s="40">
        <v>202175.53846153847</v>
      </c>
      <c r="G449" s="33">
        <f>VLOOKUP(J449,'Лист2'!$C$1:$F$505,2,FALSE)</f>
        <v>21</v>
      </c>
      <c r="H449" s="33">
        <f>VLOOKUP(J449,'Лист2'!$C$1:$F$505,3,FALSE)</f>
        <v>2136</v>
      </c>
      <c r="I449" s="33">
        <f>VLOOKUP(J449,'Лист2'!$C$1:$F$505,4,FALSE)</f>
        <v>1947</v>
      </c>
      <c r="J449" s="33" t="str">
        <f t="shared" si="1"/>
        <v>43969Казань</v>
      </c>
      <c r="K449" s="33">
        <f t="shared" si="2"/>
        <v>21</v>
      </c>
      <c r="L449" s="37">
        <f t="shared" si="3"/>
        <v>0.2942044431</v>
      </c>
      <c r="M449" s="37">
        <f t="shared" si="4"/>
        <v>0.2163336194</v>
      </c>
      <c r="N449" s="33"/>
    </row>
    <row r="450" ht="14.25" customHeight="1">
      <c r="A450" s="34">
        <v>43965.0</v>
      </c>
      <c r="B450" s="35" t="s">
        <v>17</v>
      </c>
      <c r="C450" s="35">
        <v>33886.5</v>
      </c>
      <c r="D450" s="35">
        <v>3166479.0</v>
      </c>
      <c r="E450" s="35">
        <v>2522496.074</v>
      </c>
      <c r="F450" s="36">
        <v>156584.5876923077</v>
      </c>
      <c r="G450" s="33">
        <f>VLOOKUP(J450,'Лист2'!$C$1:$F$505,2,FALSE)</f>
        <v>21</v>
      </c>
      <c r="H450" s="33">
        <f>VLOOKUP(J450,'Лист2'!$C$1:$F$505,3,FALSE)</f>
        <v>1993</v>
      </c>
      <c r="I450" s="33">
        <f>VLOOKUP(J450,'Лист2'!$C$1:$F$505,4,FALSE)</f>
        <v>1796</v>
      </c>
      <c r="J450" s="33" t="str">
        <f t="shared" si="1"/>
        <v>43965Казань</v>
      </c>
      <c r="K450" s="33">
        <f t="shared" si="2"/>
        <v>20</v>
      </c>
      <c r="L450" s="37">
        <f t="shared" si="3"/>
        <v>0.2552959081</v>
      </c>
      <c r="M450" s="37">
        <f t="shared" si="4"/>
        <v>0.1932206529</v>
      </c>
      <c r="N450" s="33"/>
    </row>
    <row r="451" ht="14.25" customHeight="1">
      <c r="A451" s="38">
        <v>43966.0</v>
      </c>
      <c r="B451" s="39" t="s">
        <v>17</v>
      </c>
      <c r="C451" s="39">
        <v>41697.0</v>
      </c>
      <c r="D451" s="39">
        <v>3772258.5</v>
      </c>
      <c r="E451" s="39">
        <v>3092823.668</v>
      </c>
      <c r="F451" s="40">
        <v>167669.98904615385</v>
      </c>
      <c r="G451" s="33">
        <f>VLOOKUP(J451,'Лист2'!$C$1:$F$505,2,FALSE)</f>
        <v>21</v>
      </c>
      <c r="H451" s="33">
        <f>VLOOKUP(J451,'Лист2'!$C$1:$F$505,3,FALSE)</f>
        <v>2255</v>
      </c>
      <c r="I451" s="33">
        <f>VLOOKUP(J451,'Лист2'!$C$1:$F$505,4,FALSE)</f>
        <v>2045</v>
      </c>
      <c r="J451" s="33" t="str">
        <f t="shared" si="1"/>
        <v>43966Казань</v>
      </c>
      <c r="K451" s="33">
        <f t="shared" si="2"/>
        <v>20</v>
      </c>
      <c r="L451" s="37">
        <f t="shared" si="3"/>
        <v>0.2196810762</v>
      </c>
      <c r="M451" s="37">
        <f t="shared" si="4"/>
        <v>0.1654684838</v>
      </c>
      <c r="N451" s="33"/>
    </row>
    <row r="452" ht="14.25" customHeight="1">
      <c r="A452" s="34">
        <v>43980.0</v>
      </c>
      <c r="B452" s="35" t="s">
        <v>17</v>
      </c>
      <c r="C452" s="35">
        <v>44569.5</v>
      </c>
      <c r="D452" s="35">
        <v>4108596.0</v>
      </c>
      <c r="E452" s="35">
        <v>3229427.083</v>
      </c>
      <c r="F452" s="36">
        <v>121448.35925384614</v>
      </c>
      <c r="G452" s="33">
        <f>VLOOKUP(J452,'Лист2'!$C$1:$F$505,2,FALSE)</f>
        <v>22</v>
      </c>
      <c r="H452" s="33">
        <f>VLOOKUP(J452,'Лист2'!$C$1:$F$505,3,FALSE)</f>
        <v>2597</v>
      </c>
      <c r="I452" s="33">
        <f>VLOOKUP(J452,'Лист2'!$C$1:$F$505,4,FALSE)</f>
        <v>2379</v>
      </c>
      <c r="J452" s="33" t="str">
        <f t="shared" si="1"/>
        <v>43980Казань</v>
      </c>
      <c r="K452" s="33">
        <f t="shared" si="2"/>
        <v>22</v>
      </c>
      <c r="L452" s="37">
        <f t="shared" si="3"/>
        <v>0.2722368068</v>
      </c>
      <c r="M452" s="37">
        <f t="shared" si="4"/>
        <v>0.2346300252</v>
      </c>
      <c r="N452" s="33"/>
    </row>
    <row r="453" ht="14.25" customHeight="1">
      <c r="A453" s="38">
        <v>43978.0</v>
      </c>
      <c r="B453" s="39" t="s">
        <v>18</v>
      </c>
      <c r="C453" s="39">
        <v>18069.0</v>
      </c>
      <c r="D453" s="39">
        <v>1603084.5</v>
      </c>
      <c r="E453" s="39">
        <v>1312709.009</v>
      </c>
      <c r="F453" s="40">
        <v>241760.2076923077</v>
      </c>
      <c r="G453" s="33">
        <f>VLOOKUP(J453,'Лист2'!$C$1:$F$505,2,FALSE)</f>
        <v>17</v>
      </c>
      <c r="H453" s="33">
        <f>VLOOKUP(J453,'Лист2'!$C$1:$F$505,3,FALSE)</f>
        <v>1203</v>
      </c>
      <c r="I453" s="33">
        <f>VLOOKUP(J453,'Лист2'!$C$1:$F$505,4,FALSE)</f>
        <v>1077</v>
      </c>
      <c r="J453" s="33" t="str">
        <f t="shared" si="1"/>
        <v>43978Пермь</v>
      </c>
      <c r="K453" s="33">
        <f t="shared" si="2"/>
        <v>22</v>
      </c>
      <c r="L453" s="37">
        <f t="shared" si="3"/>
        <v>0.2212032438</v>
      </c>
      <c r="M453" s="37">
        <f t="shared" si="4"/>
        <v>0.03703431833</v>
      </c>
      <c r="N453" s="33"/>
    </row>
    <row r="454" ht="14.25" customHeight="1">
      <c r="A454" s="34">
        <v>43973.0</v>
      </c>
      <c r="B454" s="35" t="s">
        <v>18</v>
      </c>
      <c r="C454" s="35">
        <v>21483.0</v>
      </c>
      <c r="D454" s="35">
        <v>1774329.0</v>
      </c>
      <c r="E454" s="35">
        <v>1460215.51</v>
      </c>
      <c r="F454" s="36">
        <v>181509.9923076923</v>
      </c>
      <c r="G454" s="33">
        <f>VLOOKUP(J454,'Лист2'!$C$1:$F$505,2,FALSE)</f>
        <v>17</v>
      </c>
      <c r="H454" s="33">
        <f>VLOOKUP(J454,'Лист2'!$C$1:$F$505,3,FALSE)</f>
        <v>1268</v>
      </c>
      <c r="I454" s="33">
        <f>VLOOKUP(J454,'Лист2'!$C$1:$F$505,4,FALSE)</f>
        <v>1129</v>
      </c>
      <c r="J454" s="33" t="str">
        <f t="shared" si="1"/>
        <v>43973Пермь</v>
      </c>
      <c r="K454" s="33">
        <f t="shared" si="2"/>
        <v>21</v>
      </c>
      <c r="L454" s="37">
        <f t="shared" si="3"/>
        <v>0.2151144731</v>
      </c>
      <c r="M454" s="37">
        <f t="shared" si="4"/>
        <v>0.09081090893</v>
      </c>
      <c r="N454" s="33"/>
    </row>
    <row r="455" ht="14.25" customHeight="1">
      <c r="A455" s="38">
        <v>43983.0</v>
      </c>
      <c r="B455" s="39" t="s">
        <v>18</v>
      </c>
      <c r="C455" s="39">
        <v>16687.5</v>
      </c>
      <c r="D455" s="39">
        <v>1526608.5</v>
      </c>
      <c r="E455" s="39">
        <v>1202670.0489999999</v>
      </c>
      <c r="F455" s="40">
        <v>340349.5336923077</v>
      </c>
      <c r="G455" s="33">
        <f>VLOOKUP(J455,'Лист2'!$C$1:$F$505,2,FALSE)</f>
        <v>17</v>
      </c>
      <c r="H455" s="33">
        <f>VLOOKUP(J455,'Лист2'!$C$1:$F$505,3,FALSE)</f>
        <v>1185</v>
      </c>
      <c r="I455" s="33">
        <f>VLOOKUP(J455,'Лист2'!$C$1:$F$505,4,FALSE)</f>
        <v>1042</v>
      </c>
      <c r="J455" s="33" t="str">
        <f t="shared" si="1"/>
        <v>43983Пермь</v>
      </c>
      <c r="K455" s="33">
        <f t="shared" si="2"/>
        <v>23</v>
      </c>
      <c r="L455" s="37">
        <f t="shared" si="3"/>
        <v>0.2693493958</v>
      </c>
      <c r="M455" s="37">
        <f t="shared" si="4"/>
        <v>-0.01364554036</v>
      </c>
      <c r="N455" s="33"/>
    </row>
    <row r="456" ht="14.25" customHeight="1">
      <c r="A456" s="34">
        <v>43962.0</v>
      </c>
      <c r="B456" s="35" t="s">
        <v>18</v>
      </c>
      <c r="C456" s="35">
        <v>12238.5</v>
      </c>
      <c r="D456" s="35">
        <v>1096002.0</v>
      </c>
      <c r="E456" s="35">
        <v>872395.086</v>
      </c>
      <c r="F456" s="36">
        <v>218895.4076923077</v>
      </c>
      <c r="G456" s="33">
        <f>VLOOKUP(J456,'Лист2'!$C$1:$F$505,2,FALSE)</f>
        <v>15</v>
      </c>
      <c r="H456" s="33">
        <f>VLOOKUP(J456,'Лист2'!$C$1:$F$505,3,FALSE)</f>
        <v>812</v>
      </c>
      <c r="I456" s="33">
        <f>VLOOKUP(J456,'Лист2'!$C$1:$F$505,4,FALSE)</f>
        <v>714</v>
      </c>
      <c r="J456" s="33" t="str">
        <f t="shared" si="1"/>
        <v>43962Пермь</v>
      </c>
      <c r="K456" s="33">
        <f t="shared" si="2"/>
        <v>20</v>
      </c>
      <c r="L456" s="37">
        <f t="shared" si="3"/>
        <v>0.2563138165</v>
      </c>
      <c r="M456" s="37">
        <f t="shared" si="4"/>
        <v>0.005400656633</v>
      </c>
      <c r="N456" s="33"/>
    </row>
    <row r="457" ht="14.25" customHeight="1">
      <c r="A457" s="38">
        <v>43969.0</v>
      </c>
      <c r="B457" s="39" t="s">
        <v>18</v>
      </c>
      <c r="C457" s="39">
        <v>14290.5</v>
      </c>
      <c r="D457" s="39">
        <v>1246162.5</v>
      </c>
      <c r="E457" s="39">
        <v>983143.4899999999</v>
      </c>
      <c r="F457" s="40">
        <v>263823.3461538461</v>
      </c>
      <c r="G457" s="33">
        <f>VLOOKUP(J457,'Лист2'!$C$1:$F$505,2,FALSE)</f>
        <v>16</v>
      </c>
      <c r="H457" s="33">
        <f>VLOOKUP(J457,'Лист2'!$C$1:$F$505,3,FALSE)</f>
        <v>925</v>
      </c>
      <c r="I457" s="33">
        <f>VLOOKUP(J457,'Лист2'!$C$1:$F$505,4,FALSE)</f>
        <v>816</v>
      </c>
      <c r="J457" s="33" t="str">
        <f t="shared" si="1"/>
        <v>43969Пермь</v>
      </c>
      <c r="K457" s="33">
        <f t="shared" si="2"/>
        <v>21</v>
      </c>
      <c r="L457" s="37">
        <f t="shared" si="3"/>
        <v>0.2675286087</v>
      </c>
      <c r="M457" s="37">
        <f t="shared" si="4"/>
        <v>-0.0008181269184</v>
      </c>
      <c r="N457" s="33"/>
    </row>
    <row r="458" ht="14.25" customHeight="1">
      <c r="A458" s="34">
        <v>43965.0</v>
      </c>
      <c r="B458" s="35" t="s">
        <v>18</v>
      </c>
      <c r="C458" s="35">
        <v>14385.0</v>
      </c>
      <c r="D458" s="35">
        <v>1223491.5</v>
      </c>
      <c r="E458" s="35">
        <v>977925.731</v>
      </c>
      <c r="F458" s="36">
        <v>285708.40769230766</v>
      </c>
      <c r="G458" s="33">
        <f>VLOOKUP(J458,'Лист2'!$C$1:$F$505,2,FALSE)</f>
        <v>15</v>
      </c>
      <c r="H458" s="33">
        <f>VLOOKUP(J458,'Лист2'!$C$1:$F$505,3,FALSE)</f>
        <v>890</v>
      </c>
      <c r="I458" s="33">
        <f>VLOOKUP(J458,'Лист2'!$C$1:$F$505,4,FALSE)</f>
        <v>777</v>
      </c>
      <c r="J458" s="33" t="str">
        <f t="shared" si="1"/>
        <v>43965Пермь</v>
      </c>
      <c r="K458" s="33">
        <f t="shared" si="2"/>
        <v>20</v>
      </c>
      <c r="L458" s="37">
        <f t="shared" si="3"/>
        <v>0.2511088125</v>
      </c>
      <c r="M458" s="37">
        <f t="shared" si="4"/>
        <v>-0.04104876006</v>
      </c>
      <c r="N458" s="33"/>
    </row>
    <row r="459" ht="14.25" customHeight="1">
      <c r="A459" s="38">
        <v>43966.0</v>
      </c>
      <c r="B459" s="39" t="s">
        <v>18</v>
      </c>
      <c r="C459" s="39">
        <v>16498.5</v>
      </c>
      <c r="D459" s="39">
        <v>1370482.5</v>
      </c>
      <c r="E459" s="39">
        <v>1095453.123</v>
      </c>
      <c r="F459" s="40">
        <v>250663.8153846154</v>
      </c>
      <c r="G459" s="33">
        <f>VLOOKUP(J459,'Лист2'!$C$1:$F$505,2,FALSE)</f>
        <v>15</v>
      </c>
      <c r="H459" s="33">
        <f>VLOOKUP(J459,'Лист2'!$C$1:$F$505,3,FALSE)</f>
        <v>980</v>
      </c>
      <c r="I459" s="33">
        <f>VLOOKUP(J459,'Лист2'!$C$1:$F$505,4,FALSE)</f>
        <v>867</v>
      </c>
      <c r="J459" s="33" t="str">
        <f t="shared" si="1"/>
        <v>43966Пермь</v>
      </c>
      <c r="K459" s="33">
        <f t="shared" si="2"/>
        <v>20</v>
      </c>
      <c r="L459" s="37">
        <f t="shared" si="3"/>
        <v>0.2510644876</v>
      </c>
      <c r="M459" s="37">
        <f t="shared" si="4"/>
        <v>0.02224245027</v>
      </c>
      <c r="N459" s="33"/>
    </row>
    <row r="460" ht="14.25" customHeight="1">
      <c r="A460" s="34">
        <v>43978.0</v>
      </c>
      <c r="B460" s="35" t="s">
        <v>19</v>
      </c>
      <c r="C460" s="35">
        <v>13203.0</v>
      </c>
      <c r="D460" s="35">
        <v>1211457.0</v>
      </c>
      <c r="E460" s="35">
        <v>964554.2109999999</v>
      </c>
      <c r="F460" s="36">
        <v>156117.80846153846</v>
      </c>
      <c r="G460" s="33">
        <f>VLOOKUP(J460,'Лист2'!$C$1:$F$505,2,FALSE)</f>
        <v>15</v>
      </c>
      <c r="H460" s="33">
        <f>VLOOKUP(J460,'Лист2'!$C$1:$F$505,3,FALSE)</f>
        <v>809</v>
      </c>
      <c r="I460" s="33">
        <f>VLOOKUP(J460,'Лист2'!$C$1:$F$505,4,FALSE)</f>
        <v>702</v>
      </c>
      <c r="J460" s="33" t="str">
        <f t="shared" si="1"/>
        <v>43978Ростов-на-Дону</v>
      </c>
      <c r="K460" s="33">
        <f t="shared" si="2"/>
        <v>22</v>
      </c>
      <c r="L460" s="37">
        <f t="shared" si="3"/>
        <v>0.2559760625</v>
      </c>
      <c r="M460" s="37">
        <f t="shared" si="4"/>
        <v>0.09412118003</v>
      </c>
      <c r="N460" s="33"/>
    </row>
    <row r="461" ht="14.25" customHeight="1">
      <c r="A461" s="38">
        <v>43973.0</v>
      </c>
      <c r="B461" s="39" t="s">
        <v>19</v>
      </c>
      <c r="C461" s="39">
        <v>15802.5</v>
      </c>
      <c r="D461" s="39">
        <v>1411909.5</v>
      </c>
      <c r="E461" s="39">
        <v>1158841.584</v>
      </c>
      <c r="F461" s="40">
        <v>186035.5973846154</v>
      </c>
      <c r="G461" s="33">
        <f>VLOOKUP(J461,'Лист2'!$C$1:$F$505,2,FALSE)</f>
        <v>15</v>
      </c>
      <c r="H461" s="33">
        <f>VLOOKUP(J461,'Лист2'!$C$1:$F$505,3,FALSE)</f>
        <v>903</v>
      </c>
      <c r="I461" s="33">
        <f>VLOOKUP(J461,'Лист2'!$C$1:$F$505,4,FALSE)</f>
        <v>792</v>
      </c>
      <c r="J461" s="33" t="str">
        <f t="shared" si="1"/>
        <v>43973Ростов-на-Дону</v>
      </c>
      <c r="K461" s="33">
        <f t="shared" si="2"/>
        <v>21</v>
      </c>
      <c r="L461" s="37">
        <f t="shared" si="3"/>
        <v>0.2183800784</v>
      </c>
      <c r="M461" s="37">
        <f t="shared" si="4"/>
        <v>0.05784424682</v>
      </c>
      <c r="N461" s="33"/>
    </row>
    <row r="462" ht="14.25" customHeight="1">
      <c r="A462" s="34">
        <v>43983.0</v>
      </c>
      <c r="B462" s="35" t="s">
        <v>19</v>
      </c>
      <c r="C462" s="35">
        <v>16476.0</v>
      </c>
      <c r="D462" s="35">
        <v>1565632.5</v>
      </c>
      <c r="E462" s="35">
        <v>1234060.991</v>
      </c>
      <c r="F462" s="36">
        <v>194827.87672307692</v>
      </c>
      <c r="G462" s="33">
        <f>VLOOKUP(J462,'Лист2'!$C$1:$F$505,2,FALSE)</f>
        <v>16</v>
      </c>
      <c r="H462" s="33">
        <f>VLOOKUP(J462,'Лист2'!$C$1:$F$505,3,FALSE)</f>
        <v>1019</v>
      </c>
      <c r="I462" s="33">
        <f>VLOOKUP(J462,'Лист2'!$C$1:$F$505,4,FALSE)</f>
        <v>895</v>
      </c>
      <c r="J462" s="33" t="str">
        <f t="shared" si="1"/>
        <v>43983Ростов-на-Дону</v>
      </c>
      <c r="K462" s="33">
        <f t="shared" si="2"/>
        <v>23</v>
      </c>
      <c r="L462" s="37">
        <f t="shared" si="3"/>
        <v>0.2686832429</v>
      </c>
      <c r="M462" s="37">
        <f t="shared" si="4"/>
        <v>0.1108078395</v>
      </c>
      <c r="N462" s="33"/>
    </row>
    <row r="463" ht="14.25" customHeight="1">
      <c r="A463" s="38">
        <v>43962.0</v>
      </c>
      <c r="B463" s="39" t="s">
        <v>19</v>
      </c>
      <c r="C463" s="39">
        <v>12654.0</v>
      </c>
      <c r="D463" s="39">
        <v>1081158.0</v>
      </c>
      <c r="E463" s="39">
        <v>927698.8229999999</v>
      </c>
      <c r="F463" s="40">
        <v>197299.08136923076</v>
      </c>
      <c r="G463" s="33">
        <f>VLOOKUP(J463,'Лист2'!$C$1:$F$505,2,FALSE)</f>
        <v>15</v>
      </c>
      <c r="H463" s="33">
        <f>VLOOKUP(J463,'Лист2'!$C$1:$F$505,3,FALSE)</f>
        <v>684</v>
      </c>
      <c r="I463" s="33">
        <f>VLOOKUP(J463,'Лист2'!$C$1:$F$505,4,FALSE)</f>
        <v>585</v>
      </c>
      <c r="J463" s="33" t="str">
        <f t="shared" si="1"/>
        <v>43962Ростов-на-Дону</v>
      </c>
      <c r="K463" s="33">
        <f t="shared" si="2"/>
        <v>20</v>
      </c>
      <c r="L463" s="37">
        <f t="shared" si="3"/>
        <v>0.1654191783</v>
      </c>
      <c r="M463" s="37">
        <f t="shared" si="4"/>
        <v>-0.04725661312</v>
      </c>
      <c r="N463" s="33"/>
    </row>
    <row r="464" ht="14.25" customHeight="1">
      <c r="A464" s="34">
        <v>43980.0</v>
      </c>
      <c r="B464" s="35" t="s">
        <v>18</v>
      </c>
      <c r="C464" s="35">
        <v>19647.0</v>
      </c>
      <c r="D464" s="35">
        <v>1764669.0</v>
      </c>
      <c r="E464" s="35">
        <v>1409485.402</v>
      </c>
      <c r="F464" s="36">
        <v>182377.32307692306</v>
      </c>
      <c r="G464" s="33">
        <f>VLOOKUP(J464,'Лист2'!$C$1:$F$505,2,FALSE)</f>
        <v>17</v>
      </c>
      <c r="H464" s="33">
        <f>VLOOKUP(J464,'Лист2'!$C$1:$F$505,3,FALSE)</f>
        <v>1296</v>
      </c>
      <c r="I464" s="33">
        <f>VLOOKUP(J464,'Лист2'!$C$1:$F$505,4,FALSE)</f>
        <v>1153</v>
      </c>
      <c r="J464" s="33" t="str">
        <f t="shared" si="1"/>
        <v>43980Пермь</v>
      </c>
      <c r="K464" s="33">
        <f t="shared" si="2"/>
        <v>22</v>
      </c>
      <c r="L464" s="37">
        <f t="shared" si="3"/>
        <v>0.25199523</v>
      </c>
      <c r="M464" s="37">
        <f t="shared" si="4"/>
        <v>0.1226023871</v>
      </c>
      <c r="N464" s="33"/>
    </row>
    <row r="465" ht="14.25" customHeight="1">
      <c r="A465" s="38">
        <v>43969.0</v>
      </c>
      <c r="B465" s="39" t="s">
        <v>19</v>
      </c>
      <c r="C465" s="39">
        <v>12450.0</v>
      </c>
      <c r="D465" s="39">
        <v>1115146.5</v>
      </c>
      <c r="E465" s="39">
        <v>897555.5109999999</v>
      </c>
      <c r="F465" s="40">
        <v>150809.61403846153</v>
      </c>
      <c r="G465" s="33">
        <f>VLOOKUP(J465,'Лист2'!$C$1:$F$505,2,FALSE)</f>
        <v>15</v>
      </c>
      <c r="H465" s="33">
        <f>VLOOKUP(J465,'Лист2'!$C$1:$F$505,3,FALSE)</f>
        <v>729</v>
      </c>
      <c r="I465" s="33">
        <f>VLOOKUP(J465,'Лист2'!$C$1:$F$505,4,FALSE)</f>
        <v>636</v>
      </c>
      <c r="J465" s="33" t="str">
        <f t="shared" si="1"/>
        <v>43969Ростов-на-Дону</v>
      </c>
      <c r="K465" s="33">
        <f t="shared" si="2"/>
        <v>21</v>
      </c>
      <c r="L465" s="37">
        <f t="shared" si="3"/>
        <v>0.2424262191</v>
      </c>
      <c r="M465" s="37">
        <f t="shared" si="4"/>
        <v>0.07440361531</v>
      </c>
      <c r="N465" s="33"/>
    </row>
    <row r="466" ht="14.25" customHeight="1">
      <c r="A466" s="34">
        <v>43965.0</v>
      </c>
      <c r="B466" s="35" t="s">
        <v>19</v>
      </c>
      <c r="C466" s="35">
        <v>11161.5</v>
      </c>
      <c r="D466" s="35">
        <v>963502.5</v>
      </c>
      <c r="E466" s="35">
        <v>812962.6780000001</v>
      </c>
      <c r="F466" s="36">
        <v>193118.3230769231</v>
      </c>
      <c r="G466" s="33">
        <f>VLOOKUP(J466,'Лист2'!$C$1:$F$505,2,FALSE)</f>
        <v>15</v>
      </c>
      <c r="H466" s="33">
        <f>VLOOKUP(J466,'Лист2'!$C$1:$F$505,3,FALSE)</f>
        <v>638</v>
      </c>
      <c r="I466" s="33">
        <f>VLOOKUP(J466,'Лист2'!$C$1:$F$505,4,FALSE)</f>
        <v>548</v>
      </c>
      <c r="J466" s="33" t="str">
        <f t="shared" si="1"/>
        <v>43965Ростов-на-Дону</v>
      </c>
      <c r="K466" s="33">
        <f t="shared" si="2"/>
        <v>20</v>
      </c>
      <c r="L466" s="37">
        <f t="shared" si="3"/>
        <v>0.1851743334</v>
      </c>
      <c r="M466" s="37">
        <f t="shared" si="4"/>
        <v>-0.05237448438</v>
      </c>
      <c r="N466" s="33"/>
    </row>
    <row r="467" ht="14.25" customHeight="1">
      <c r="A467" s="38">
        <v>43966.0</v>
      </c>
      <c r="B467" s="39" t="s">
        <v>19</v>
      </c>
      <c r="C467" s="39">
        <v>12229.5</v>
      </c>
      <c r="D467" s="39">
        <v>1122730.5</v>
      </c>
      <c r="E467" s="39">
        <v>921566.447</v>
      </c>
      <c r="F467" s="40">
        <v>147588.0</v>
      </c>
      <c r="G467" s="33">
        <f>VLOOKUP(J467,'Лист2'!$C$1:$F$505,2,FALSE)</f>
        <v>15</v>
      </c>
      <c r="H467" s="33">
        <f>VLOOKUP(J467,'Лист2'!$C$1:$F$505,3,FALSE)</f>
        <v>688</v>
      </c>
      <c r="I467" s="33">
        <f>VLOOKUP(J467,'Лист2'!$C$1:$F$505,4,FALSE)</f>
        <v>598</v>
      </c>
      <c r="J467" s="33" t="str">
        <f t="shared" si="1"/>
        <v>43966Ростов-на-Дону</v>
      </c>
      <c r="K467" s="33">
        <f t="shared" si="2"/>
        <v>20</v>
      </c>
      <c r="L467" s="37">
        <f t="shared" si="3"/>
        <v>0.2182849144</v>
      </c>
      <c r="M467" s="37">
        <f t="shared" si="4"/>
        <v>0.05813585464</v>
      </c>
      <c r="N467" s="33"/>
    </row>
    <row r="468" ht="14.25" customHeight="1">
      <c r="A468" s="34">
        <v>43978.0</v>
      </c>
      <c r="B468" s="35" t="s">
        <v>20</v>
      </c>
      <c r="C468" s="35">
        <v>28050.0</v>
      </c>
      <c r="D468" s="35">
        <v>2458555.5</v>
      </c>
      <c r="E468" s="35">
        <v>1979227.4479999999</v>
      </c>
      <c r="F468" s="36">
        <v>122940.53466153846</v>
      </c>
      <c r="G468" s="33">
        <f>VLOOKUP(J468,'Лист2'!$C$1:$F$505,2,FALSE)</f>
        <v>20</v>
      </c>
      <c r="H468" s="33">
        <f>VLOOKUP(J468,'Лист2'!$C$1:$F$505,3,FALSE)</f>
        <v>1873</v>
      </c>
      <c r="I468" s="33">
        <f>VLOOKUP(J468,'Лист2'!$C$1:$F$505,4,FALSE)</f>
        <v>1715</v>
      </c>
      <c r="J468" s="33" t="str">
        <f t="shared" si="1"/>
        <v>43978Краснодар</v>
      </c>
      <c r="K468" s="33">
        <f t="shared" si="2"/>
        <v>22</v>
      </c>
      <c r="L468" s="37">
        <f t="shared" si="3"/>
        <v>0.2421793678</v>
      </c>
      <c r="M468" s="37">
        <f t="shared" si="4"/>
        <v>0.1800639526</v>
      </c>
      <c r="N468" s="33"/>
    </row>
    <row r="469" ht="14.25" customHeight="1">
      <c r="A469" s="38">
        <v>43973.0</v>
      </c>
      <c r="B469" s="39" t="s">
        <v>20</v>
      </c>
      <c r="C469" s="39">
        <v>30781.5</v>
      </c>
      <c r="D469" s="39">
        <v>2540715.0</v>
      </c>
      <c r="E469" s="39">
        <v>2108065.569</v>
      </c>
      <c r="F469" s="40">
        <v>90381.16923076923</v>
      </c>
      <c r="G469" s="33">
        <f>VLOOKUP(J469,'Лист2'!$C$1:$F$505,2,FALSE)</f>
        <v>19</v>
      </c>
      <c r="H469" s="33">
        <f>VLOOKUP(J469,'Лист2'!$C$1:$F$505,3,FALSE)</f>
        <v>1859</v>
      </c>
      <c r="I469" s="33">
        <f>VLOOKUP(J469,'Лист2'!$C$1:$F$505,4,FALSE)</f>
        <v>1697</v>
      </c>
      <c r="J469" s="33" t="str">
        <f t="shared" si="1"/>
        <v>43973Краснодар</v>
      </c>
      <c r="K469" s="33">
        <f t="shared" si="2"/>
        <v>21</v>
      </c>
      <c r="L469" s="37">
        <f t="shared" si="3"/>
        <v>0.2052352817</v>
      </c>
      <c r="M469" s="37">
        <f t="shared" si="4"/>
        <v>0.1623612979</v>
      </c>
      <c r="N469" s="33"/>
    </row>
    <row r="470" ht="14.25" customHeight="1">
      <c r="A470" s="34">
        <v>43983.0</v>
      </c>
      <c r="B470" s="35" t="s">
        <v>20</v>
      </c>
      <c r="C470" s="35">
        <v>27960.0</v>
      </c>
      <c r="D470" s="35">
        <v>2538967.5</v>
      </c>
      <c r="E470" s="35">
        <v>1983277.5959999997</v>
      </c>
      <c r="F470" s="36">
        <v>134168.53587692307</v>
      </c>
      <c r="G470" s="33">
        <f>VLOOKUP(J470,'Лист2'!$C$1:$F$505,2,FALSE)</f>
        <v>21</v>
      </c>
      <c r="H470" s="33">
        <f>VLOOKUP(J470,'Лист2'!$C$1:$F$505,3,FALSE)</f>
        <v>1879</v>
      </c>
      <c r="I470" s="33">
        <f>VLOOKUP(J470,'Лист2'!$C$1:$F$505,4,FALSE)</f>
        <v>1720</v>
      </c>
      <c r="J470" s="33" t="str">
        <f t="shared" si="1"/>
        <v>43983Краснодар</v>
      </c>
      <c r="K470" s="33">
        <f t="shared" si="2"/>
        <v>23</v>
      </c>
      <c r="L470" s="37">
        <f t="shared" si="3"/>
        <v>0.2801876576</v>
      </c>
      <c r="M470" s="37">
        <f t="shared" si="4"/>
        <v>0.2125377552</v>
      </c>
      <c r="N470" s="33"/>
    </row>
    <row r="471" ht="14.25" customHeight="1">
      <c r="A471" s="38">
        <v>43962.0</v>
      </c>
      <c r="B471" s="39" t="s">
        <v>20</v>
      </c>
      <c r="C471" s="39">
        <v>23629.5</v>
      </c>
      <c r="D471" s="39">
        <v>2164365.0</v>
      </c>
      <c r="E471" s="39">
        <v>1678039.859</v>
      </c>
      <c r="F471" s="40">
        <v>151098.71538461538</v>
      </c>
      <c r="G471" s="33">
        <f>VLOOKUP(J471,'Лист2'!$C$1:$F$505,2,FALSE)</f>
        <v>19</v>
      </c>
      <c r="H471" s="33">
        <f>VLOOKUP(J471,'Лист2'!$C$1:$F$505,3,FALSE)</f>
        <v>1527</v>
      </c>
      <c r="I471" s="33">
        <f>VLOOKUP(J471,'Лист2'!$C$1:$F$505,4,FALSE)</f>
        <v>1389</v>
      </c>
      <c r="J471" s="33" t="str">
        <f t="shared" si="1"/>
        <v>43962Краснодар</v>
      </c>
      <c r="K471" s="33">
        <f t="shared" si="2"/>
        <v>20</v>
      </c>
      <c r="L471" s="37">
        <f t="shared" si="3"/>
        <v>0.2898173952</v>
      </c>
      <c r="M471" s="37">
        <f t="shared" si="4"/>
        <v>0.1997726239</v>
      </c>
      <c r="N471" s="33"/>
    </row>
    <row r="472" ht="14.25" customHeight="1">
      <c r="A472" s="34">
        <v>43980.0</v>
      </c>
      <c r="B472" s="35" t="s">
        <v>19</v>
      </c>
      <c r="C472" s="35">
        <v>17052.0</v>
      </c>
      <c r="D472" s="35">
        <v>1549020.0</v>
      </c>
      <c r="E472" s="35">
        <v>1246591.997</v>
      </c>
      <c r="F472" s="36">
        <v>104864.4846153846</v>
      </c>
      <c r="G472" s="33">
        <f>VLOOKUP(J472,'Лист2'!$C$1:$F$505,2,FALSE)</f>
        <v>16</v>
      </c>
      <c r="H472" s="33">
        <f>VLOOKUP(J472,'Лист2'!$C$1:$F$505,3,FALSE)</f>
        <v>981</v>
      </c>
      <c r="I472" s="33">
        <f>VLOOKUP(J472,'Лист2'!$C$1:$F$505,4,FALSE)</f>
        <v>859</v>
      </c>
      <c r="J472" s="33" t="str">
        <f t="shared" si="1"/>
        <v>43980Ростов-на-Дону</v>
      </c>
      <c r="K472" s="33">
        <f t="shared" si="2"/>
        <v>22</v>
      </c>
      <c r="L472" s="37">
        <f t="shared" si="3"/>
        <v>0.2426038381</v>
      </c>
      <c r="M472" s="37">
        <f t="shared" si="4"/>
        <v>0.1584829029</v>
      </c>
      <c r="N472" s="33"/>
    </row>
    <row r="473" ht="14.25" customHeight="1">
      <c r="A473" s="38">
        <v>43969.0</v>
      </c>
      <c r="B473" s="39" t="s">
        <v>20</v>
      </c>
      <c r="C473" s="39">
        <v>27181.5</v>
      </c>
      <c r="D473" s="39">
        <v>2324490.0</v>
      </c>
      <c r="E473" s="39">
        <v>1796459.479</v>
      </c>
      <c r="F473" s="40">
        <v>129793.76153846155</v>
      </c>
      <c r="G473" s="33">
        <f>VLOOKUP(J473,'Лист2'!$C$1:$F$505,2,FALSE)</f>
        <v>19</v>
      </c>
      <c r="H473" s="33">
        <f>VLOOKUP(J473,'Лист2'!$C$1:$F$505,3,FALSE)</f>
        <v>1741</v>
      </c>
      <c r="I473" s="33">
        <f>VLOOKUP(J473,'Лист2'!$C$1:$F$505,4,FALSE)</f>
        <v>1597</v>
      </c>
      <c r="J473" s="33" t="str">
        <f t="shared" si="1"/>
        <v>43969Краснодар</v>
      </c>
      <c r="K473" s="33">
        <f t="shared" si="2"/>
        <v>21</v>
      </c>
      <c r="L473" s="37">
        <f t="shared" si="3"/>
        <v>0.2939284338</v>
      </c>
      <c r="M473" s="37">
        <f t="shared" si="4"/>
        <v>0.2216786764</v>
      </c>
      <c r="N473" s="33"/>
    </row>
    <row r="474" ht="14.25" customHeight="1">
      <c r="A474" s="34">
        <v>43965.0</v>
      </c>
      <c r="B474" s="35" t="s">
        <v>20</v>
      </c>
      <c r="C474" s="35">
        <v>25656.0</v>
      </c>
      <c r="D474" s="35">
        <v>2225341.5</v>
      </c>
      <c r="E474" s="35">
        <v>1766450.28</v>
      </c>
      <c r="F474" s="36">
        <v>91828.48910769231</v>
      </c>
      <c r="G474" s="33">
        <f>VLOOKUP(J474,'Лист2'!$C$1:$F$505,2,FALSE)</f>
        <v>19</v>
      </c>
      <c r="H474" s="33">
        <f>VLOOKUP(J474,'Лист2'!$C$1:$F$505,3,FALSE)</f>
        <v>1635</v>
      </c>
      <c r="I474" s="33">
        <f>VLOOKUP(J474,'Лист2'!$C$1:$F$505,4,FALSE)</f>
        <v>1487</v>
      </c>
      <c r="J474" s="33" t="str">
        <f t="shared" si="1"/>
        <v>43965Краснодар</v>
      </c>
      <c r="K474" s="33">
        <f t="shared" si="2"/>
        <v>20</v>
      </c>
      <c r="L474" s="37">
        <f t="shared" si="3"/>
        <v>0.259781566</v>
      </c>
      <c r="M474" s="37">
        <f t="shared" si="4"/>
        <v>0.2077968087</v>
      </c>
      <c r="N474" s="33"/>
    </row>
    <row r="475" ht="14.25" customHeight="1">
      <c r="A475" s="38">
        <v>43966.0</v>
      </c>
      <c r="B475" s="39" t="s">
        <v>20</v>
      </c>
      <c r="C475" s="39">
        <v>29283.0</v>
      </c>
      <c r="D475" s="39">
        <v>2477487.0</v>
      </c>
      <c r="E475" s="39">
        <v>2005719.3469999998</v>
      </c>
      <c r="F475" s="40">
        <v>77264.32873846154</v>
      </c>
      <c r="G475" s="33">
        <f>VLOOKUP(J475,'Лист2'!$C$1:$F$505,2,FALSE)</f>
        <v>19</v>
      </c>
      <c r="H475" s="33">
        <f>VLOOKUP(J475,'Лист2'!$C$1:$F$505,3,FALSE)</f>
        <v>1780</v>
      </c>
      <c r="I475" s="33">
        <f>VLOOKUP(J475,'Лист2'!$C$1:$F$505,4,FALSE)</f>
        <v>1615</v>
      </c>
      <c r="J475" s="33" t="str">
        <f t="shared" si="1"/>
        <v>43966Краснодар</v>
      </c>
      <c r="K475" s="33">
        <f t="shared" si="2"/>
        <v>20</v>
      </c>
      <c r="L475" s="37">
        <f t="shared" si="3"/>
        <v>0.2352111993</v>
      </c>
      <c r="M475" s="37">
        <f t="shared" si="4"/>
        <v>0.1966891953</v>
      </c>
      <c r="N475" s="33"/>
    </row>
    <row r="476" ht="14.25" customHeight="1">
      <c r="A476" s="34">
        <v>43980.0</v>
      </c>
      <c r="B476" s="35" t="s">
        <v>20</v>
      </c>
      <c r="C476" s="35">
        <v>32782.5</v>
      </c>
      <c r="D476" s="35">
        <v>2854741.5</v>
      </c>
      <c r="E476" s="35">
        <v>2293738.957</v>
      </c>
      <c r="F476" s="36">
        <v>58400.7992</v>
      </c>
      <c r="G476" s="33">
        <f>VLOOKUP(J476,'Лист2'!$C$1:$F$505,2,FALSE)</f>
        <v>20</v>
      </c>
      <c r="H476" s="33">
        <f>VLOOKUP(J476,'Лист2'!$C$1:$F$505,3,FALSE)</f>
        <v>2064</v>
      </c>
      <c r="I476" s="33">
        <f>VLOOKUP(J476,'Лист2'!$C$1:$F$505,4,FALSE)</f>
        <v>1896</v>
      </c>
      <c r="J476" s="33" t="str">
        <f t="shared" si="1"/>
        <v>43980Краснодар</v>
      </c>
      <c r="K476" s="33">
        <f t="shared" si="2"/>
        <v>22</v>
      </c>
      <c r="L476" s="37">
        <f t="shared" si="3"/>
        <v>0.2445799428</v>
      </c>
      <c r="M476" s="37">
        <f t="shared" si="4"/>
        <v>0.2191189814</v>
      </c>
      <c r="N476" s="33"/>
    </row>
    <row r="477" ht="14.25" customHeight="1">
      <c r="A477" s="38">
        <v>43978.0</v>
      </c>
      <c r="B477" s="39" t="s">
        <v>21</v>
      </c>
      <c r="C477" s="39">
        <v>215592.0</v>
      </c>
      <c r="D477" s="39">
        <v>2.23423005E7</v>
      </c>
      <c r="E477" s="39">
        <v>1.6240834603999998E7</v>
      </c>
      <c r="F477" s="40">
        <v>285591.72307692305</v>
      </c>
      <c r="G477" s="33">
        <f>VLOOKUP(J477,'Лист2'!$C$1:$F$505,2,FALSE)</f>
        <v>59</v>
      </c>
      <c r="H477" s="33">
        <f>VLOOKUP(J477,'Лист2'!$C$1:$F$505,3,FALSE)</f>
        <v>13942</v>
      </c>
      <c r="I477" s="33">
        <f>VLOOKUP(J477,'Лист2'!$C$1:$F$505,4,FALSE)</f>
        <v>12986</v>
      </c>
      <c r="J477" s="33" t="str">
        <f t="shared" si="1"/>
        <v>43978Москва Запад</v>
      </c>
      <c r="K477" s="33">
        <f t="shared" si="2"/>
        <v>22</v>
      </c>
      <c r="L477" s="37">
        <f t="shared" si="3"/>
        <v>0.3756867208</v>
      </c>
      <c r="M477" s="37">
        <f t="shared" si="4"/>
        <v>0.3581019273</v>
      </c>
      <c r="N477" s="33"/>
    </row>
    <row r="478" ht="14.25" customHeight="1">
      <c r="A478" s="34">
        <v>43973.0</v>
      </c>
      <c r="B478" s="35" t="s">
        <v>21</v>
      </c>
      <c r="C478" s="35">
        <v>228334.5</v>
      </c>
      <c r="D478" s="35">
        <v>2.23807725E7</v>
      </c>
      <c r="E478" s="35">
        <v>1.7031004073E7</v>
      </c>
      <c r="F478" s="36">
        <v>275436.23846153845</v>
      </c>
      <c r="G478" s="33">
        <f>VLOOKUP(J478,'Лист2'!$C$1:$F$505,2,FALSE)</f>
        <v>60</v>
      </c>
      <c r="H478" s="33">
        <f>VLOOKUP(J478,'Лист2'!$C$1:$F$505,3,FALSE)</f>
        <v>14050</v>
      </c>
      <c r="I478" s="33">
        <f>VLOOKUP(J478,'Лист2'!$C$1:$F$505,4,FALSE)</f>
        <v>13027</v>
      </c>
      <c r="J478" s="33" t="str">
        <f t="shared" si="1"/>
        <v>43973Москва Запад</v>
      </c>
      <c r="K478" s="33">
        <f t="shared" si="2"/>
        <v>21</v>
      </c>
      <c r="L478" s="37">
        <f t="shared" si="3"/>
        <v>0.3141193792</v>
      </c>
      <c r="M478" s="37">
        <f t="shared" si="4"/>
        <v>0.2979467427</v>
      </c>
      <c r="N478" s="33"/>
    </row>
    <row r="479" ht="14.25" customHeight="1">
      <c r="A479" s="38">
        <v>43983.0</v>
      </c>
      <c r="B479" s="39" t="s">
        <v>21</v>
      </c>
      <c r="C479" s="39">
        <v>188776.5</v>
      </c>
      <c r="D479" s="39">
        <v>1.94653725E7</v>
      </c>
      <c r="E479" s="39">
        <v>1.4354207141999999E7</v>
      </c>
      <c r="F479" s="40">
        <v>467483.70729230763</v>
      </c>
      <c r="G479" s="33">
        <f>VLOOKUP(J479,'Лист2'!$C$1:$F$505,2,FALSE)</f>
        <v>59</v>
      </c>
      <c r="H479" s="33">
        <f>VLOOKUP(J479,'Лист2'!$C$1:$F$505,3,FALSE)</f>
        <v>12299</v>
      </c>
      <c r="I479" s="33">
        <f>VLOOKUP(J479,'Лист2'!$C$1:$F$505,4,FALSE)</f>
        <v>11448</v>
      </c>
      <c r="J479" s="33" t="str">
        <f t="shared" si="1"/>
        <v>43983Москва Запад</v>
      </c>
      <c r="K479" s="33">
        <f t="shared" si="2"/>
        <v>23</v>
      </c>
      <c r="L479" s="37">
        <f t="shared" si="3"/>
        <v>0.3560743765</v>
      </c>
      <c r="M479" s="37">
        <f t="shared" si="4"/>
        <v>0.3235066629</v>
      </c>
      <c r="N479" s="33"/>
    </row>
    <row r="480" ht="14.25" customHeight="1">
      <c r="A480" s="34">
        <v>43962.0</v>
      </c>
      <c r="B480" s="35" t="s">
        <v>21</v>
      </c>
      <c r="C480" s="35">
        <v>175293.0</v>
      </c>
      <c r="D480" s="35">
        <v>1.7919144E7</v>
      </c>
      <c r="E480" s="35">
        <v>1.2903628609E7</v>
      </c>
      <c r="F480" s="36">
        <v>355401.6076923077</v>
      </c>
      <c r="G480" s="33">
        <f>VLOOKUP(J480,'Лист2'!$C$1:$F$505,2,FALSE)</f>
        <v>60</v>
      </c>
      <c r="H480" s="33">
        <f>VLOOKUP(J480,'Лист2'!$C$1:$F$505,3,FALSE)</f>
        <v>11100</v>
      </c>
      <c r="I480" s="33">
        <f>VLOOKUP(J480,'Лист2'!$C$1:$F$505,4,FALSE)</f>
        <v>10407</v>
      </c>
      <c r="J480" s="33" t="str">
        <f t="shared" si="1"/>
        <v>43962Москва Запад</v>
      </c>
      <c r="K480" s="33">
        <f t="shared" si="2"/>
        <v>20</v>
      </c>
      <c r="L480" s="37">
        <f t="shared" si="3"/>
        <v>0.388690309</v>
      </c>
      <c r="M480" s="37">
        <f t="shared" si="4"/>
        <v>0.3611475442</v>
      </c>
      <c r="N480" s="33"/>
    </row>
    <row r="481" ht="14.25" customHeight="1">
      <c r="A481" s="38">
        <v>43969.0</v>
      </c>
      <c r="B481" s="39" t="s">
        <v>21</v>
      </c>
      <c r="C481" s="39">
        <v>201999.0</v>
      </c>
      <c r="D481" s="39">
        <v>2.04224355E7</v>
      </c>
      <c r="E481" s="39">
        <v>1.4541626939999998E7</v>
      </c>
      <c r="F481" s="40">
        <v>279597.8615384615</v>
      </c>
      <c r="G481" s="33">
        <f>VLOOKUP(J481,'Лист2'!$C$1:$F$505,2,FALSE)</f>
        <v>60</v>
      </c>
      <c r="H481" s="33">
        <f>VLOOKUP(J481,'Лист2'!$C$1:$F$505,3,FALSE)</f>
        <v>12460</v>
      </c>
      <c r="I481" s="33">
        <f>VLOOKUP(J481,'Лист2'!$C$1:$F$505,4,FALSE)</f>
        <v>11665</v>
      </c>
      <c r="J481" s="33" t="str">
        <f t="shared" si="1"/>
        <v>43969Москва Запад</v>
      </c>
      <c r="K481" s="33">
        <f t="shared" si="2"/>
        <v>21</v>
      </c>
      <c r="L481" s="37">
        <f t="shared" si="3"/>
        <v>0.4044120087</v>
      </c>
      <c r="M481" s="37">
        <f t="shared" si="4"/>
        <v>0.385184596</v>
      </c>
      <c r="N481" s="33"/>
    </row>
    <row r="482" ht="14.25" customHeight="1">
      <c r="A482" s="34">
        <v>43965.0</v>
      </c>
      <c r="B482" s="35" t="s">
        <v>21</v>
      </c>
      <c r="C482" s="35">
        <v>197946.0</v>
      </c>
      <c r="D482" s="35">
        <v>1.99424355E7</v>
      </c>
      <c r="E482" s="35">
        <v>1.4561721772999998E7</v>
      </c>
      <c r="F482" s="36">
        <v>363750.5569230769</v>
      </c>
      <c r="G482" s="33">
        <f>VLOOKUP(J482,'Лист2'!$C$1:$F$505,2,FALSE)</f>
        <v>60</v>
      </c>
      <c r="H482" s="33">
        <f>VLOOKUP(J482,'Лист2'!$C$1:$F$505,3,FALSE)</f>
        <v>11935</v>
      </c>
      <c r="I482" s="33">
        <f>VLOOKUP(J482,'Лист2'!$C$1:$F$505,4,FALSE)</f>
        <v>11178</v>
      </c>
      <c r="J482" s="33" t="str">
        <f t="shared" si="1"/>
        <v>43965Москва Запад</v>
      </c>
      <c r="K482" s="33">
        <f t="shared" si="2"/>
        <v>20</v>
      </c>
      <c r="L482" s="37">
        <f t="shared" si="3"/>
        <v>0.3695108182</v>
      </c>
      <c r="M482" s="37">
        <f t="shared" si="4"/>
        <v>0.3445309043</v>
      </c>
      <c r="N482" s="33"/>
    </row>
    <row r="483" ht="14.25" customHeight="1">
      <c r="A483" s="38">
        <v>43966.0</v>
      </c>
      <c r="B483" s="39" t="s">
        <v>21</v>
      </c>
      <c r="C483" s="39">
        <v>230896.5</v>
      </c>
      <c r="D483" s="39">
        <v>2.3085222E7</v>
      </c>
      <c r="E483" s="39">
        <v>1.7099721813E7</v>
      </c>
      <c r="F483" s="40">
        <v>329754.6307692308</v>
      </c>
      <c r="G483" s="33">
        <f>VLOOKUP(J483,'Лист2'!$C$1:$F$505,2,FALSE)</f>
        <v>60</v>
      </c>
      <c r="H483" s="33">
        <f>VLOOKUP(J483,'Лист2'!$C$1:$F$505,3,FALSE)</f>
        <v>13544</v>
      </c>
      <c r="I483" s="33">
        <f>VLOOKUP(J483,'Лист2'!$C$1:$F$505,4,FALSE)</f>
        <v>12643</v>
      </c>
      <c r="J483" s="33" t="str">
        <f t="shared" si="1"/>
        <v>43966Москва Запад</v>
      </c>
      <c r="K483" s="33">
        <f t="shared" si="2"/>
        <v>20</v>
      </c>
      <c r="L483" s="37">
        <f t="shared" si="3"/>
        <v>0.3500349452</v>
      </c>
      <c r="M483" s="37">
        <f t="shared" si="4"/>
        <v>0.3307507349</v>
      </c>
      <c r="N483" s="33"/>
    </row>
    <row r="484" ht="14.25" customHeight="1">
      <c r="A484" s="34">
        <v>43978.0</v>
      </c>
      <c r="B484" s="35" t="s">
        <v>22</v>
      </c>
      <c r="C484" s="35">
        <v>203532.0</v>
      </c>
      <c r="D484" s="35">
        <v>2.09533245E7</v>
      </c>
      <c r="E484" s="35">
        <v>1.5301120521000002E7</v>
      </c>
      <c r="F484" s="36">
        <v>356339.00384615385</v>
      </c>
      <c r="G484" s="33">
        <f>VLOOKUP(J484,'Лист2'!$C$1:$F$505,2,FALSE)</f>
        <v>54</v>
      </c>
      <c r="H484" s="33">
        <f>VLOOKUP(J484,'Лист2'!$C$1:$F$505,3,FALSE)</f>
        <v>13091</v>
      </c>
      <c r="I484" s="33">
        <f>VLOOKUP(J484,'Лист2'!$C$1:$F$505,4,FALSE)</f>
        <v>12216</v>
      </c>
      <c r="J484" s="33" t="str">
        <f t="shared" si="1"/>
        <v>43978Москва Восток</v>
      </c>
      <c r="K484" s="33">
        <f t="shared" si="2"/>
        <v>22</v>
      </c>
      <c r="L484" s="37">
        <f t="shared" si="3"/>
        <v>0.3693980432</v>
      </c>
      <c r="M484" s="37">
        <f t="shared" si="4"/>
        <v>0.3461096178</v>
      </c>
      <c r="N484" s="33"/>
    </row>
    <row r="485" ht="14.25" customHeight="1">
      <c r="A485" s="38">
        <v>43973.0</v>
      </c>
      <c r="B485" s="39" t="s">
        <v>22</v>
      </c>
      <c r="C485" s="39">
        <v>214428.0</v>
      </c>
      <c r="D485" s="39">
        <v>2.08125855E7</v>
      </c>
      <c r="E485" s="39">
        <v>1.5857489721E7</v>
      </c>
      <c r="F485" s="40">
        <v>256649.1615384615</v>
      </c>
      <c r="G485" s="33">
        <f>VLOOKUP(J485,'Лист2'!$C$1:$F$505,2,FALSE)</f>
        <v>54</v>
      </c>
      <c r="H485" s="33">
        <f>VLOOKUP(J485,'Лист2'!$C$1:$F$505,3,FALSE)</f>
        <v>13014</v>
      </c>
      <c r="I485" s="33">
        <f>VLOOKUP(J485,'Лист2'!$C$1:$F$505,4,FALSE)</f>
        <v>12095</v>
      </c>
      <c r="J485" s="33" t="str">
        <f t="shared" si="1"/>
        <v>43973Москва Восток</v>
      </c>
      <c r="K485" s="33">
        <f t="shared" si="2"/>
        <v>21</v>
      </c>
      <c r="L485" s="37">
        <f t="shared" si="3"/>
        <v>0.3124766824</v>
      </c>
      <c r="M485" s="37">
        <f t="shared" si="4"/>
        <v>0.2962919542</v>
      </c>
      <c r="N485" s="33"/>
    </row>
    <row r="486" ht="14.25" customHeight="1">
      <c r="A486" s="34">
        <v>43983.0</v>
      </c>
      <c r="B486" s="35" t="s">
        <v>22</v>
      </c>
      <c r="C486" s="35">
        <v>183228.0</v>
      </c>
      <c r="D486" s="35">
        <v>1.89141945E7</v>
      </c>
      <c r="E486" s="35">
        <v>1.3959979012E7</v>
      </c>
      <c r="F486" s="36">
        <v>464232.5484615384</v>
      </c>
      <c r="G486" s="33">
        <f>VLOOKUP(J486,'Лист2'!$C$1:$F$505,2,FALSE)</f>
        <v>54</v>
      </c>
      <c r="H486" s="33">
        <f>VLOOKUP(J486,'Лист2'!$C$1:$F$505,3,FALSE)</f>
        <v>11864</v>
      </c>
      <c r="I486" s="33">
        <f>VLOOKUP(J486,'Лист2'!$C$1:$F$505,4,FALSE)</f>
        <v>11071</v>
      </c>
      <c r="J486" s="33" t="str">
        <f t="shared" si="1"/>
        <v>43983Москва Восток</v>
      </c>
      <c r="K486" s="33">
        <f t="shared" si="2"/>
        <v>23</v>
      </c>
      <c r="L486" s="37">
        <f t="shared" si="3"/>
        <v>0.3548870298</v>
      </c>
      <c r="M486" s="37">
        <f t="shared" si="4"/>
        <v>0.3216324993</v>
      </c>
      <c r="N486" s="33"/>
    </row>
    <row r="487" ht="14.25" customHeight="1">
      <c r="A487" s="38">
        <v>43962.0</v>
      </c>
      <c r="B487" s="39" t="s">
        <v>22</v>
      </c>
      <c r="C487" s="39">
        <v>166948.5</v>
      </c>
      <c r="D487" s="39">
        <v>1.6971231E7</v>
      </c>
      <c r="E487" s="39">
        <v>1.2200989641E7</v>
      </c>
      <c r="F487" s="40">
        <v>416475.0769230769</v>
      </c>
      <c r="G487" s="33">
        <f>VLOOKUP(J487,'Лист2'!$C$1:$F$505,2,FALSE)</f>
        <v>54</v>
      </c>
      <c r="H487" s="33">
        <f>VLOOKUP(J487,'Лист2'!$C$1:$F$505,3,FALSE)</f>
        <v>10570</v>
      </c>
      <c r="I487" s="33">
        <f>VLOOKUP(J487,'Лист2'!$C$1:$F$505,4,FALSE)</f>
        <v>9926</v>
      </c>
      <c r="J487" s="33" t="str">
        <f t="shared" si="1"/>
        <v>43962Москва Восток</v>
      </c>
      <c r="K487" s="33">
        <f t="shared" si="2"/>
        <v>20</v>
      </c>
      <c r="L487" s="37">
        <f t="shared" si="3"/>
        <v>0.3909716752</v>
      </c>
      <c r="M487" s="37">
        <f t="shared" si="4"/>
        <v>0.3568371427</v>
      </c>
      <c r="N487" s="33"/>
    </row>
    <row r="488" ht="14.25" customHeight="1">
      <c r="A488" s="34">
        <v>43980.0</v>
      </c>
      <c r="B488" s="35" t="s">
        <v>21</v>
      </c>
      <c r="C488" s="35">
        <v>232102.5</v>
      </c>
      <c r="D488" s="35">
        <v>2.31204435E7</v>
      </c>
      <c r="E488" s="35">
        <v>1.7632080519E7</v>
      </c>
      <c r="F488" s="36">
        <v>331721.6692307692</v>
      </c>
      <c r="G488" s="33">
        <f>VLOOKUP(J488,'Лист2'!$C$1:$F$505,2,FALSE)</f>
        <v>59</v>
      </c>
      <c r="H488" s="33">
        <f>VLOOKUP(J488,'Лист2'!$C$1:$F$505,3,FALSE)</f>
        <v>14507</v>
      </c>
      <c r="I488" s="33">
        <f>VLOOKUP(J488,'Лист2'!$C$1:$F$505,4,FALSE)</f>
        <v>13386</v>
      </c>
      <c r="J488" s="33" t="str">
        <f t="shared" si="1"/>
        <v>43980Москва Запад</v>
      </c>
      <c r="K488" s="33">
        <f t="shared" si="2"/>
        <v>22</v>
      </c>
      <c r="L488" s="37">
        <f t="shared" si="3"/>
        <v>0.3112714336</v>
      </c>
      <c r="M488" s="37">
        <f t="shared" si="4"/>
        <v>0.292457904</v>
      </c>
      <c r="N488" s="33"/>
    </row>
    <row r="489" ht="14.25" customHeight="1">
      <c r="A489" s="38">
        <v>43969.0</v>
      </c>
      <c r="B489" s="39" t="s">
        <v>22</v>
      </c>
      <c r="C489" s="39">
        <v>196560.0</v>
      </c>
      <c r="D489" s="39">
        <v>1.9855122E7</v>
      </c>
      <c r="E489" s="39">
        <v>1.4172342451E7</v>
      </c>
      <c r="F489" s="40">
        <v>269626.3076923077</v>
      </c>
      <c r="G489" s="33">
        <f>VLOOKUP(J489,'Лист2'!$C$1:$F$505,2,FALSE)</f>
        <v>54</v>
      </c>
      <c r="H489" s="33">
        <f>VLOOKUP(J489,'Лист2'!$C$1:$F$505,3,FALSE)</f>
        <v>12012</v>
      </c>
      <c r="I489" s="33">
        <f>VLOOKUP(J489,'Лист2'!$C$1:$F$505,4,FALSE)</f>
        <v>11308</v>
      </c>
      <c r="J489" s="33" t="str">
        <f t="shared" si="1"/>
        <v>43969Москва Восток</v>
      </c>
      <c r="K489" s="33">
        <f t="shared" si="2"/>
        <v>21</v>
      </c>
      <c r="L489" s="37">
        <f t="shared" si="3"/>
        <v>0.4009767312</v>
      </c>
      <c r="M489" s="37">
        <f t="shared" si="4"/>
        <v>0.3819519081</v>
      </c>
      <c r="N489" s="33"/>
    </row>
    <row r="490" ht="14.25" customHeight="1">
      <c r="A490" s="34">
        <v>43965.0</v>
      </c>
      <c r="B490" s="35" t="s">
        <v>22</v>
      </c>
      <c r="C490" s="35">
        <v>186496.5</v>
      </c>
      <c r="D490" s="35">
        <v>1.8640998E7</v>
      </c>
      <c r="E490" s="35">
        <v>1.3641908621E7</v>
      </c>
      <c r="F490" s="36">
        <v>364896.93846153846</v>
      </c>
      <c r="G490" s="33">
        <f>VLOOKUP(J490,'Лист2'!$C$1:$F$505,2,FALSE)</f>
        <v>54</v>
      </c>
      <c r="H490" s="33">
        <f>VLOOKUP(J490,'Лист2'!$C$1:$F$505,3,FALSE)</f>
        <v>11194</v>
      </c>
      <c r="I490" s="33">
        <f>VLOOKUP(J490,'Лист2'!$C$1:$F$505,4,FALSE)</f>
        <v>10554</v>
      </c>
      <c r="J490" s="33" t="str">
        <f t="shared" si="1"/>
        <v>43965Москва Восток</v>
      </c>
      <c r="K490" s="33">
        <f t="shared" si="2"/>
        <v>20</v>
      </c>
      <c r="L490" s="37">
        <f t="shared" si="3"/>
        <v>0.3664508771</v>
      </c>
      <c r="M490" s="37">
        <f t="shared" si="4"/>
        <v>0.3397026449</v>
      </c>
      <c r="N490" s="33"/>
    </row>
    <row r="491" ht="14.25" customHeight="1">
      <c r="A491" s="38">
        <v>43966.0</v>
      </c>
      <c r="B491" s="39" t="s">
        <v>22</v>
      </c>
      <c r="C491" s="39">
        <v>219772.5</v>
      </c>
      <c r="D491" s="39">
        <v>2.18952945E7</v>
      </c>
      <c r="E491" s="39">
        <v>1.6241999308E7</v>
      </c>
      <c r="F491" s="40">
        <v>317179.04615384614</v>
      </c>
      <c r="G491" s="33">
        <f>VLOOKUP(J491,'Лист2'!$C$1:$F$505,2,FALSE)</f>
        <v>54</v>
      </c>
      <c r="H491" s="33">
        <f>VLOOKUP(J491,'Лист2'!$C$1:$F$505,3,FALSE)</f>
        <v>12791</v>
      </c>
      <c r="I491" s="33">
        <f>VLOOKUP(J491,'Лист2'!$C$1:$F$505,4,FALSE)</f>
        <v>11950</v>
      </c>
      <c r="J491" s="33" t="str">
        <f t="shared" si="1"/>
        <v>43966Москва Восток</v>
      </c>
      <c r="K491" s="33">
        <f t="shared" si="2"/>
        <v>20</v>
      </c>
      <c r="L491" s="37">
        <f t="shared" si="3"/>
        <v>0.3480664594</v>
      </c>
      <c r="M491" s="37">
        <f t="shared" si="4"/>
        <v>0.328538134</v>
      </c>
      <c r="N491" s="33"/>
    </row>
    <row r="492" ht="14.25" customHeight="1">
      <c r="A492" s="34">
        <v>43980.0</v>
      </c>
      <c r="B492" s="35" t="s">
        <v>22</v>
      </c>
      <c r="C492" s="35">
        <v>226476.0</v>
      </c>
      <c r="D492" s="35">
        <v>2.24161515E7</v>
      </c>
      <c r="E492" s="35">
        <v>1.7175270221E7</v>
      </c>
      <c r="F492" s="36">
        <v>306548.18846153846</v>
      </c>
      <c r="G492" s="33">
        <f>VLOOKUP(J492,'Лист2'!$C$1:$F$505,2,FALSE)</f>
        <v>54</v>
      </c>
      <c r="H492" s="33">
        <f>VLOOKUP(J492,'Лист2'!$C$1:$F$505,3,FALSE)</f>
        <v>14031</v>
      </c>
      <c r="I492" s="33">
        <f>VLOOKUP(J492,'Лист2'!$C$1:$F$505,4,FALSE)</f>
        <v>12943</v>
      </c>
      <c r="J492" s="33" t="str">
        <f t="shared" si="1"/>
        <v>43980Москва Восток</v>
      </c>
      <c r="K492" s="33">
        <f t="shared" si="2"/>
        <v>22</v>
      </c>
      <c r="L492" s="37">
        <f t="shared" si="3"/>
        <v>0.3051411251</v>
      </c>
      <c r="M492" s="37">
        <f t="shared" si="4"/>
        <v>0.2872928942</v>
      </c>
      <c r="N492" s="33"/>
    </row>
    <row r="493" ht="14.25" customHeight="1">
      <c r="A493" s="38">
        <v>43978.0</v>
      </c>
      <c r="B493" s="39" t="s">
        <v>24</v>
      </c>
      <c r="C493" s="39">
        <v>8362.5</v>
      </c>
      <c r="D493" s="39">
        <v>687684.0</v>
      </c>
      <c r="E493" s="39">
        <v>597300.389</v>
      </c>
      <c r="F493" s="40">
        <v>48380.49925384615</v>
      </c>
      <c r="G493" s="33">
        <f>VLOOKUP(J493,'Лист2'!$C$1:$F$505,2,FALSE)</f>
        <v>7</v>
      </c>
      <c r="H493" s="33">
        <f>VLOOKUP(J493,'Лист2'!$C$1:$F$505,3,FALSE)</f>
        <v>409</v>
      </c>
      <c r="I493" s="33">
        <f>VLOOKUP(J493,'Лист2'!$C$1:$F$505,4,FALSE)</f>
        <v>329</v>
      </c>
      <c r="J493" s="33" t="str">
        <f t="shared" si="1"/>
        <v>43978Тюмень</v>
      </c>
      <c r="K493" s="33">
        <f t="shared" si="2"/>
        <v>22</v>
      </c>
      <c r="L493" s="37">
        <f t="shared" si="3"/>
        <v>0.1513201944</v>
      </c>
      <c r="M493" s="37">
        <f t="shared" si="4"/>
        <v>0.0703215878</v>
      </c>
      <c r="N493" s="33"/>
    </row>
    <row r="494" ht="14.25" customHeight="1">
      <c r="A494" s="34">
        <v>43973.0</v>
      </c>
      <c r="B494" s="35" t="s">
        <v>23</v>
      </c>
      <c r="C494" s="35">
        <v>17008.5</v>
      </c>
      <c r="D494" s="35">
        <v>1398771.0</v>
      </c>
      <c r="E494" s="35">
        <v>1144986.397</v>
      </c>
      <c r="F494" s="36">
        <v>158820.4117</v>
      </c>
      <c r="G494" s="33">
        <f>VLOOKUP(J494,'Лист2'!$C$1:$F$505,2,FALSE)</f>
        <v>18</v>
      </c>
      <c r="H494" s="33">
        <f>VLOOKUP(J494,'Лист2'!$C$1:$F$505,3,FALSE)</f>
        <v>985</v>
      </c>
      <c r="I494" s="33">
        <f>VLOOKUP(J494,'Лист2'!$C$1:$F$505,4,FALSE)</f>
        <v>861</v>
      </c>
      <c r="J494" s="33" t="str">
        <f t="shared" si="1"/>
        <v>43973Новосибирск</v>
      </c>
      <c r="K494" s="33">
        <f t="shared" si="2"/>
        <v>21</v>
      </c>
      <c r="L494" s="37">
        <f t="shared" si="3"/>
        <v>0.2216485747</v>
      </c>
      <c r="M494" s="37">
        <f t="shared" si="4"/>
        <v>0.08293914369</v>
      </c>
      <c r="N494" s="33"/>
    </row>
    <row r="495" ht="14.25" customHeight="1">
      <c r="A495" s="38">
        <v>43983.0</v>
      </c>
      <c r="B495" s="39" t="s">
        <v>25</v>
      </c>
      <c r="C495" s="39">
        <v>5166.0</v>
      </c>
      <c r="D495" s="39">
        <v>389013.0</v>
      </c>
      <c r="E495" s="39">
        <v>357353.073</v>
      </c>
      <c r="F495" s="40">
        <v>141592.70844615385</v>
      </c>
      <c r="G495" s="33">
        <f>VLOOKUP(J495,'Лист2'!$C$1:$F$505,2,FALSE)</f>
        <v>9</v>
      </c>
      <c r="H495" s="33">
        <f>VLOOKUP(J495,'Лист2'!$C$1:$F$505,3,FALSE)</f>
        <v>294</v>
      </c>
      <c r="I495" s="33">
        <f>VLOOKUP(J495,'Лист2'!$C$1:$F$505,4,FALSE)</f>
        <v>224</v>
      </c>
      <c r="J495" s="33" t="str">
        <f t="shared" si="1"/>
        <v>43983Томск</v>
      </c>
      <c r="K495" s="33">
        <f t="shared" si="2"/>
        <v>23</v>
      </c>
      <c r="L495" s="37">
        <f t="shared" si="3"/>
        <v>0.08859564781</v>
      </c>
      <c r="M495" s="37">
        <f t="shared" si="4"/>
        <v>-0.3076307153</v>
      </c>
      <c r="N495" s="33"/>
    </row>
    <row r="496" ht="14.25" customHeight="1">
      <c r="A496" s="34">
        <v>43962.0</v>
      </c>
      <c r="B496" s="35" t="s">
        <v>23</v>
      </c>
      <c r="C496" s="35">
        <v>10941.0</v>
      </c>
      <c r="D496" s="35">
        <v>880356.0</v>
      </c>
      <c r="E496" s="35">
        <v>723289.055</v>
      </c>
      <c r="F496" s="36">
        <v>166333.5736307692</v>
      </c>
      <c r="G496" s="33">
        <f>VLOOKUP(J496,'Лист2'!$C$1:$F$505,2,FALSE)</f>
        <v>15</v>
      </c>
      <c r="H496" s="33">
        <f>VLOOKUP(J496,'Лист2'!$C$1:$F$505,3,FALSE)</f>
        <v>654</v>
      </c>
      <c r="I496" s="33">
        <f>VLOOKUP(J496,'Лист2'!$C$1:$F$505,4,FALSE)</f>
        <v>564</v>
      </c>
      <c r="J496" s="33" t="str">
        <f t="shared" si="1"/>
        <v>43962Новосибирск</v>
      </c>
      <c r="K496" s="33">
        <f t="shared" si="2"/>
        <v>20</v>
      </c>
      <c r="L496" s="37">
        <f t="shared" si="3"/>
        <v>0.217156535</v>
      </c>
      <c r="M496" s="37">
        <f t="shared" si="4"/>
        <v>-0.01281179159</v>
      </c>
      <c r="N496" s="33"/>
    </row>
    <row r="497" ht="14.25" customHeight="1">
      <c r="A497" s="38">
        <v>43969.0</v>
      </c>
      <c r="B497" s="39" t="s">
        <v>23</v>
      </c>
      <c r="C497" s="39">
        <v>14497.5</v>
      </c>
      <c r="D497" s="39">
        <v>1230711.0</v>
      </c>
      <c r="E497" s="39">
        <v>1005560.455</v>
      </c>
      <c r="F497" s="40">
        <v>171097.83406153845</v>
      </c>
      <c r="G497" s="33">
        <f>VLOOKUP(J497,'Лист2'!$C$1:$F$505,2,FALSE)</f>
        <v>16</v>
      </c>
      <c r="H497" s="33">
        <f>VLOOKUP(J497,'Лист2'!$C$1:$F$505,3,FALSE)</f>
        <v>864</v>
      </c>
      <c r="I497" s="33">
        <f>VLOOKUP(J497,'Лист2'!$C$1:$F$505,4,FALSE)</f>
        <v>765</v>
      </c>
      <c r="J497" s="33" t="str">
        <f t="shared" si="1"/>
        <v>43969Новосибирск</v>
      </c>
      <c r="K497" s="33">
        <f t="shared" si="2"/>
        <v>21</v>
      </c>
      <c r="L497" s="37">
        <f t="shared" si="3"/>
        <v>0.2239055284</v>
      </c>
      <c r="M497" s="37">
        <f t="shared" si="4"/>
        <v>0.05375381527</v>
      </c>
      <c r="N497" s="33"/>
    </row>
    <row r="498" ht="14.25" customHeight="1">
      <c r="A498" s="34">
        <v>43965.0</v>
      </c>
      <c r="B498" s="35" t="s">
        <v>23</v>
      </c>
      <c r="C498" s="35">
        <v>13810.5</v>
      </c>
      <c r="D498" s="35">
        <v>1131676.5</v>
      </c>
      <c r="E498" s="35">
        <v>966968.6359999999</v>
      </c>
      <c r="F498" s="36">
        <v>195740.02307692307</v>
      </c>
      <c r="G498" s="33">
        <f>VLOOKUP(J498,'Лист2'!$C$1:$F$505,2,FALSE)</f>
        <v>16</v>
      </c>
      <c r="H498" s="33">
        <f>VLOOKUP(J498,'Лист2'!$C$1:$F$505,3,FALSE)</f>
        <v>834</v>
      </c>
      <c r="I498" s="33">
        <f>VLOOKUP(J498,'Лист2'!$C$1:$F$505,4,FALSE)</f>
        <v>735</v>
      </c>
      <c r="J498" s="33" t="str">
        <f t="shared" si="1"/>
        <v>43965Новосибирск</v>
      </c>
      <c r="K498" s="33">
        <f t="shared" si="2"/>
        <v>20</v>
      </c>
      <c r="L498" s="37">
        <f t="shared" si="3"/>
        <v>0.1703342362</v>
      </c>
      <c r="M498" s="37">
        <f t="shared" si="4"/>
        <v>-0.0320922085</v>
      </c>
      <c r="N498" s="33"/>
    </row>
    <row r="499" ht="14.25" customHeight="1">
      <c r="A499" s="38">
        <v>43966.0</v>
      </c>
      <c r="B499" s="39" t="s">
        <v>23</v>
      </c>
      <c r="C499" s="39">
        <v>13752.0</v>
      </c>
      <c r="D499" s="39">
        <v>1091040.0</v>
      </c>
      <c r="E499" s="39">
        <v>898790.646</v>
      </c>
      <c r="F499" s="40">
        <v>149313.46028461537</v>
      </c>
      <c r="G499" s="33">
        <f>VLOOKUP(J499,'Лист2'!$C$1:$F$505,2,FALSE)</f>
        <v>16</v>
      </c>
      <c r="H499" s="33">
        <f>VLOOKUP(J499,'Лист2'!$C$1:$F$505,3,FALSE)</f>
        <v>817</v>
      </c>
      <c r="I499" s="33">
        <f>VLOOKUP(J499,'Лист2'!$C$1:$F$505,4,FALSE)</f>
        <v>718</v>
      </c>
      <c r="J499" s="33" t="str">
        <f t="shared" si="1"/>
        <v>43966Новосибирск</v>
      </c>
      <c r="K499" s="33">
        <f t="shared" si="2"/>
        <v>20</v>
      </c>
      <c r="L499" s="37">
        <f t="shared" si="3"/>
        <v>0.2138978135</v>
      </c>
      <c r="M499" s="37">
        <f t="shared" si="4"/>
        <v>0.04777073939</v>
      </c>
      <c r="N499" s="33"/>
    </row>
    <row r="500" ht="14.25" customHeight="1">
      <c r="A500" s="34">
        <v>43978.0</v>
      </c>
      <c r="B500" s="35" t="s">
        <v>23</v>
      </c>
      <c r="C500" s="35">
        <v>15276.0</v>
      </c>
      <c r="D500" s="35">
        <v>1350199.5</v>
      </c>
      <c r="E500" s="35">
        <v>1100106.21</v>
      </c>
      <c r="F500" s="36">
        <v>107692.85196923077</v>
      </c>
      <c r="G500" s="33">
        <f>VLOOKUP(J500,'Лист2'!$C$1:$F$505,2,FALSE)</f>
        <v>18</v>
      </c>
      <c r="H500" s="33">
        <f>VLOOKUP(J500,'Лист2'!$C$1:$F$505,3,FALSE)</f>
        <v>962</v>
      </c>
      <c r="I500" s="33">
        <f>VLOOKUP(J500,'Лист2'!$C$1:$F$505,4,FALSE)</f>
        <v>859</v>
      </c>
      <c r="J500" s="33" t="str">
        <f t="shared" si="1"/>
        <v>43978Новосибирск</v>
      </c>
      <c r="K500" s="33">
        <f t="shared" si="2"/>
        <v>22</v>
      </c>
      <c r="L500" s="37">
        <f t="shared" si="3"/>
        <v>0.2273355861</v>
      </c>
      <c r="M500" s="37">
        <f t="shared" si="4"/>
        <v>0.1294424454</v>
      </c>
      <c r="N500" s="33"/>
    </row>
    <row r="501" ht="14.25" customHeight="1">
      <c r="A501" s="38">
        <v>43983.0</v>
      </c>
      <c r="B501" s="39" t="s">
        <v>26</v>
      </c>
      <c r="C501" s="39">
        <v>4408.5</v>
      </c>
      <c r="D501" s="39">
        <v>410892.0</v>
      </c>
      <c r="E501" s="39">
        <v>346029.05</v>
      </c>
      <c r="F501" s="40">
        <v>36168.75384615384</v>
      </c>
      <c r="G501" s="33">
        <f>VLOOKUP(J501,'Лист2'!$C$1:$F$505,2,FALSE)</f>
        <v>6</v>
      </c>
      <c r="H501" s="33">
        <f>VLOOKUP(J501,'Лист2'!$C$1:$F$505,3,FALSE)</f>
        <v>237</v>
      </c>
      <c r="I501" s="33">
        <f>VLOOKUP(J501,'Лист2'!$C$1:$F$505,4,FALSE)</f>
        <v>175</v>
      </c>
      <c r="J501" s="33" t="str">
        <f t="shared" si="1"/>
        <v>43983Уфа</v>
      </c>
      <c r="K501" s="33">
        <f t="shared" si="2"/>
        <v>23</v>
      </c>
      <c r="L501" s="37">
        <f t="shared" si="3"/>
        <v>0.1874494352</v>
      </c>
      <c r="M501" s="37">
        <f t="shared" si="4"/>
        <v>0.08292424048</v>
      </c>
      <c r="N501" s="33"/>
    </row>
    <row r="502" ht="14.25" customHeight="1">
      <c r="A502" s="34">
        <v>43980.0</v>
      </c>
      <c r="B502" s="35" t="s">
        <v>24</v>
      </c>
      <c r="C502" s="35">
        <v>9927.0</v>
      </c>
      <c r="D502" s="35">
        <v>850840.5</v>
      </c>
      <c r="E502" s="35">
        <v>733232.389</v>
      </c>
      <c r="F502" s="36">
        <v>51066.35384615384</v>
      </c>
      <c r="G502" s="33">
        <f>VLOOKUP(J502,'Лист2'!$C$1:$F$505,2,FALSE)</f>
        <v>7</v>
      </c>
      <c r="H502" s="33">
        <f>VLOOKUP(J502,'Лист2'!$C$1:$F$505,3,FALSE)</f>
        <v>491</v>
      </c>
      <c r="I502" s="33">
        <f>VLOOKUP(J502,'Лист2'!$C$1:$F$505,4,FALSE)</f>
        <v>411</v>
      </c>
      <c r="J502" s="33" t="str">
        <f t="shared" si="1"/>
        <v>43980Тюмень</v>
      </c>
      <c r="K502" s="33">
        <f t="shared" si="2"/>
        <v>22</v>
      </c>
      <c r="L502" s="37">
        <f t="shared" si="3"/>
        <v>0.1603967757</v>
      </c>
      <c r="M502" s="37">
        <f t="shared" si="4"/>
        <v>0.09075125179</v>
      </c>
      <c r="N502" s="33"/>
    </row>
    <row r="503" ht="14.25" customHeight="1">
      <c r="A503" s="38">
        <v>43983.0</v>
      </c>
      <c r="B503" s="39" t="s">
        <v>24</v>
      </c>
      <c r="C503" s="39">
        <v>9474.0</v>
      </c>
      <c r="D503" s="39">
        <v>802447.5</v>
      </c>
      <c r="E503" s="39">
        <v>682814.146</v>
      </c>
      <c r="F503" s="40">
        <v>81560.98336923077</v>
      </c>
      <c r="G503" s="33">
        <f>VLOOKUP(J503,'Лист2'!$C$1:$F$505,2,FALSE)</f>
        <v>7</v>
      </c>
      <c r="H503" s="33">
        <f>VLOOKUP(J503,'Лист2'!$C$1:$F$505,3,FALSE)</f>
        <v>500</v>
      </c>
      <c r="I503" s="33">
        <f>VLOOKUP(J503,'Лист2'!$C$1:$F$505,4,FALSE)</f>
        <v>418</v>
      </c>
      <c r="J503" s="33" t="str">
        <f t="shared" si="1"/>
        <v>43983Тюмень</v>
      </c>
      <c r="K503" s="33">
        <f t="shared" si="2"/>
        <v>23</v>
      </c>
      <c r="L503" s="37">
        <f t="shared" si="3"/>
        <v>0.1752063203</v>
      </c>
      <c r="M503" s="37">
        <f t="shared" si="4"/>
        <v>0.05575802853</v>
      </c>
      <c r="N503" s="33"/>
    </row>
    <row r="504" ht="14.25" customHeight="1">
      <c r="A504" s="34">
        <v>43980.0</v>
      </c>
      <c r="B504" s="35" t="s">
        <v>23</v>
      </c>
      <c r="C504" s="35">
        <v>16878.0</v>
      </c>
      <c r="D504" s="35">
        <v>1438255.5</v>
      </c>
      <c r="E504" s="35">
        <v>1180692.704</v>
      </c>
      <c r="F504" s="36">
        <v>102040.10621538461</v>
      </c>
      <c r="G504" s="33">
        <f>VLOOKUP(J504,'Лист2'!$C$1:$F$505,2,FALSE)</f>
        <v>18</v>
      </c>
      <c r="H504" s="33">
        <f>VLOOKUP(J504,'Лист2'!$C$1:$F$505,3,FALSE)</f>
        <v>1014</v>
      </c>
      <c r="I504" s="33">
        <f>VLOOKUP(J504,'Лист2'!$C$1:$F$505,4,FALSE)</f>
        <v>893</v>
      </c>
      <c r="J504" s="33" t="str">
        <f t="shared" si="1"/>
        <v>43980Новосибирск</v>
      </c>
      <c r="K504" s="33">
        <f t="shared" si="2"/>
        <v>22</v>
      </c>
      <c r="L504" s="37">
        <f t="shared" si="3"/>
        <v>0.2181454964</v>
      </c>
      <c r="M504" s="37">
        <f t="shared" si="4"/>
        <v>0.1317215642</v>
      </c>
      <c r="N504" s="33"/>
    </row>
    <row r="505" ht="14.25" customHeight="1">
      <c r="A505" s="41">
        <v>43983.0</v>
      </c>
      <c r="B505" s="42" t="s">
        <v>23</v>
      </c>
      <c r="C505" s="42">
        <v>14238.0</v>
      </c>
      <c r="D505" s="42">
        <v>1293219.0</v>
      </c>
      <c r="E505" s="42">
        <v>1006008.1159999999</v>
      </c>
      <c r="F505" s="43">
        <v>129348.2923076923</v>
      </c>
      <c r="G505" s="33">
        <f>VLOOKUP(J505,'Лист2'!$C$1:$F$505,2,FALSE)</f>
        <v>18</v>
      </c>
      <c r="H505" s="33">
        <f>VLOOKUP(J505,'Лист2'!$C$1:$F$505,3,FALSE)</f>
        <v>923</v>
      </c>
      <c r="I505" s="33">
        <f>VLOOKUP(J505,'Лист2'!$C$1:$F$505,4,FALSE)</f>
        <v>824</v>
      </c>
      <c r="J505" s="33" t="str">
        <f t="shared" si="1"/>
        <v>43983Новосибирск</v>
      </c>
      <c r="K505" s="33">
        <f t="shared" si="2"/>
        <v>23</v>
      </c>
      <c r="L505" s="37">
        <f t="shared" si="3"/>
        <v>0.2854955934</v>
      </c>
      <c r="M505" s="37">
        <f t="shared" si="4"/>
        <v>0.1569197993</v>
      </c>
      <c r="N505" s="33"/>
    </row>
    <row r="506" ht="14.25" customHeight="1">
      <c r="A506" s="21"/>
      <c r="B506" s="22"/>
      <c r="H506" s="22"/>
      <c r="I506" s="22"/>
    </row>
    <row r="507" ht="14.25" customHeight="1">
      <c r="A507" s="21"/>
      <c r="B507" s="22"/>
      <c r="H507" s="22"/>
      <c r="I507" s="22"/>
    </row>
    <row r="508" ht="14.25" customHeight="1">
      <c r="A508" s="21"/>
      <c r="B508" s="22"/>
      <c r="H508" s="22"/>
      <c r="I508" s="22"/>
    </row>
    <row r="509" ht="14.25" customHeight="1">
      <c r="A509" s="21"/>
      <c r="B509" s="22"/>
      <c r="H509" s="22"/>
      <c r="I509" s="22"/>
    </row>
    <row r="510" ht="14.25" customHeight="1">
      <c r="A510" s="21"/>
      <c r="B510" s="22"/>
      <c r="H510" s="22"/>
      <c r="I510" s="22"/>
    </row>
    <row r="511" ht="14.25" customHeight="1">
      <c r="A511" s="21"/>
      <c r="B511" s="22"/>
      <c r="H511" s="22"/>
      <c r="I511" s="22"/>
    </row>
    <row r="512" ht="14.25" customHeight="1">
      <c r="A512" s="21"/>
      <c r="B512" s="22"/>
      <c r="H512" s="22"/>
      <c r="I512" s="22"/>
    </row>
    <row r="513" ht="14.25" customHeight="1">
      <c r="A513" s="21"/>
      <c r="B513" s="22"/>
      <c r="H513" s="22"/>
      <c r="I513" s="22"/>
    </row>
    <row r="514" ht="14.25" customHeight="1">
      <c r="A514" s="21"/>
      <c r="B514" s="22"/>
      <c r="H514" s="22"/>
      <c r="I514" s="22"/>
    </row>
    <row r="515" ht="14.25" customHeight="1">
      <c r="A515" s="21"/>
      <c r="B515" s="22"/>
      <c r="H515" s="22"/>
      <c r="I515" s="22"/>
    </row>
    <row r="516" ht="14.25" customHeight="1">
      <c r="A516" s="21"/>
      <c r="B516" s="22"/>
      <c r="H516" s="22"/>
      <c r="I516" s="22"/>
    </row>
    <row r="517" ht="14.25" customHeight="1">
      <c r="A517" s="21"/>
      <c r="B517" s="22"/>
      <c r="H517" s="22"/>
      <c r="I517" s="22"/>
    </row>
    <row r="518" ht="14.25" customHeight="1">
      <c r="A518" s="21"/>
      <c r="B518" s="22"/>
      <c r="H518" s="22"/>
      <c r="I518" s="22"/>
    </row>
    <row r="519" ht="14.25" customHeight="1">
      <c r="A519" s="21"/>
      <c r="B519" s="22"/>
      <c r="H519" s="22"/>
      <c r="I519" s="22"/>
    </row>
    <row r="520" ht="14.25" customHeight="1">
      <c r="A520" s="21"/>
      <c r="B520" s="22"/>
      <c r="H520" s="22"/>
      <c r="I520" s="22"/>
    </row>
    <row r="521" ht="14.25" customHeight="1">
      <c r="A521" s="21"/>
      <c r="B521" s="22"/>
      <c r="H521" s="22"/>
      <c r="I521" s="22"/>
    </row>
    <row r="522" ht="14.25" customHeight="1">
      <c r="A522" s="21"/>
      <c r="B522" s="22"/>
      <c r="H522" s="22"/>
      <c r="I522" s="22"/>
    </row>
    <row r="523" ht="14.25" customHeight="1">
      <c r="A523" s="21"/>
      <c r="B523" s="22"/>
      <c r="H523" s="22"/>
      <c r="I523" s="22"/>
    </row>
    <row r="524" ht="14.25" customHeight="1">
      <c r="A524" s="21"/>
      <c r="B524" s="22"/>
      <c r="H524" s="22"/>
      <c r="I524" s="22"/>
    </row>
    <row r="525" ht="14.25" customHeight="1">
      <c r="A525" s="21"/>
      <c r="B525" s="22"/>
      <c r="H525" s="22"/>
      <c r="I525" s="22"/>
    </row>
    <row r="526" ht="14.25" customHeight="1">
      <c r="A526" s="21"/>
      <c r="B526" s="22"/>
      <c r="H526" s="22"/>
      <c r="I526" s="22"/>
    </row>
    <row r="527" ht="14.25" customHeight="1">
      <c r="A527" s="21"/>
      <c r="B527" s="22"/>
      <c r="H527" s="22"/>
      <c r="I527" s="22"/>
    </row>
    <row r="528" ht="14.25" customHeight="1">
      <c r="A528" s="21"/>
      <c r="B528" s="22"/>
      <c r="H528" s="22"/>
      <c r="I528" s="22"/>
    </row>
    <row r="529" ht="14.25" customHeight="1">
      <c r="A529" s="21"/>
      <c r="B529" s="22"/>
      <c r="H529" s="22"/>
      <c r="I529" s="22"/>
    </row>
    <row r="530" ht="14.25" customHeight="1">
      <c r="A530" s="21"/>
      <c r="B530" s="22"/>
      <c r="H530" s="22"/>
      <c r="I530" s="22"/>
    </row>
    <row r="531" ht="14.25" customHeight="1">
      <c r="A531" s="21"/>
      <c r="B531" s="22"/>
      <c r="H531" s="22"/>
      <c r="I531" s="22"/>
    </row>
    <row r="532" ht="14.25" customHeight="1">
      <c r="A532" s="21"/>
      <c r="B532" s="22"/>
      <c r="H532" s="22"/>
      <c r="I532" s="22"/>
    </row>
    <row r="533" ht="14.25" customHeight="1">
      <c r="A533" s="21"/>
      <c r="B533" s="22"/>
      <c r="H533" s="22"/>
      <c r="I533" s="22"/>
    </row>
    <row r="534" ht="14.25" customHeight="1">
      <c r="A534" s="21"/>
      <c r="B534" s="22"/>
      <c r="H534" s="22"/>
      <c r="I534" s="22"/>
    </row>
    <row r="535" ht="14.25" customHeight="1">
      <c r="A535" s="21"/>
      <c r="B535" s="22"/>
      <c r="H535" s="22"/>
      <c r="I535" s="22"/>
    </row>
    <row r="536" ht="14.25" customHeight="1">
      <c r="A536" s="21"/>
      <c r="B536" s="22"/>
      <c r="H536" s="22"/>
      <c r="I536" s="22"/>
    </row>
    <row r="537" ht="14.25" customHeight="1">
      <c r="A537" s="21"/>
      <c r="B537" s="22"/>
      <c r="H537" s="22"/>
      <c r="I537" s="22"/>
    </row>
    <row r="538" ht="14.25" customHeight="1">
      <c r="A538" s="21"/>
      <c r="B538" s="22"/>
      <c r="H538" s="22"/>
      <c r="I538" s="22"/>
    </row>
    <row r="539" ht="14.25" customHeight="1">
      <c r="A539" s="21"/>
      <c r="B539" s="22"/>
      <c r="H539" s="22"/>
      <c r="I539" s="22"/>
    </row>
    <row r="540" ht="14.25" customHeight="1">
      <c r="A540" s="21"/>
      <c r="B540" s="22"/>
      <c r="H540" s="22"/>
      <c r="I540" s="22"/>
    </row>
    <row r="541" ht="14.25" customHeight="1">
      <c r="A541" s="21"/>
      <c r="B541" s="22"/>
      <c r="H541" s="22"/>
      <c r="I541" s="22"/>
    </row>
    <row r="542" ht="14.25" customHeight="1">
      <c r="A542" s="21"/>
      <c r="B542" s="22"/>
      <c r="H542" s="22"/>
      <c r="I542" s="22"/>
    </row>
    <row r="543" ht="14.25" customHeight="1">
      <c r="A543" s="21"/>
      <c r="B543" s="22"/>
      <c r="H543" s="22"/>
      <c r="I543" s="22"/>
    </row>
    <row r="544" ht="14.25" customHeight="1">
      <c r="A544" s="21"/>
      <c r="B544" s="22"/>
      <c r="H544" s="22"/>
      <c r="I544" s="22"/>
    </row>
    <row r="545" ht="14.25" customHeight="1">
      <c r="A545" s="21"/>
      <c r="B545" s="22"/>
      <c r="H545" s="22"/>
      <c r="I545" s="22"/>
    </row>
    <row r="546" ht="14.25" customHeight="1">
      <c r="A546" s="21"/>
      <c r="B546" s="22"/>
      <c r="H546" s="22"/>
      <c r="I546" s="22"/>
    </row>
    <row r="547" ht="14.25" customHeight="1">
      <c r="A547" s="21"/>
      <c r="B547" s="22"/>
      <c r="H547" s="22"/>
      <c r="I547" s="22"/>
    </row>
    <row r="548" ht="14.25" customHeight="1">
      <c r="A548" s="21"/>
      <c r="B548" s="22"/>
      <c r="H548" s="22"/>
      <c r="I548" s="22"/>
    </row>
    <row r="549" ht="14.25" customHeight="1">
      <c r="A549" s="21"/>
      <c r="B549" s="22"/>
      <c r="H549" s="22"/>
      <c r="I549" s="22"/>
    </row>
    <row r="550" ht="14.25" customHeight="1">
      <c r="A550" s="21"/>
      <c r="B550" s="22"/>
      <c r="H550" s="22"/>
      <c r="I550" s="22"/>
    </row>
    <row r="551" ht="14.25" customHeight="1">
      <c r="A551" s="21"/>
      <c r="B551" s="22"/>
      <c r="H551" s="22"/>
      <c r="I551" s="22"/>
    </row>
    <row r="552" ht="14.25" customHeight="1">
      <c r="A552" s="21"/>
      <c r="B552" s="22"/>
      <c r="H552" s="22"/>
      <c r="I552" s="22"/>
    </row>
    <row r="553" ht="14.25" customHeight="1">
      <c r="A553" s="21"/>
      <c r="B553" s="22"/>
      <c r="H553" s="22"/>
      <c r="I553" s="22"/>
    </row>
    <row r="554" ht="14.25" customHeight="1">
      <c r="A554" s="21"/>
      <c r="B554" s="22"/>
      <c r="H554" s="22"/>
      <c r="I554" s="22"/>
    </row>
    <row r="555" ht="14.25" customHeight="1">
      <c r="A555" s="21"/>
      <c r="B555" s="22"/>
      <c r="H555" s="22"/>
      <c r="I555" s="22"/>
    </row>
    <row r="556" ht="14.25" customHeight="1">
      <c r="A556" s="21"/>
      <c r="B556" s="22"/>
      <c r="H556" s="22"/>
      <c r="I556" s="22"/>
    </row>
    <row r="557" ht="14.25" customHeight="1">
      <c r="A557" s="21"/>
      <c r="B557" s="22"/>
      <c r="H557" s="22"/>
      <c r="I557" s="22"/>
    </row>
    <row r="558" ht="14.25" customHeight="1">
      <c r="A558" s="21"/>
      <c r="B558" s="22"/>
      <c r="H558" s="22"/>
      <c r="I558" s="22"/>
    </row>
    <row r="559" ht="14.25" customHeight="1">
      <c r="A559" s="21"/>
      <c r="B559" s="22"/>
      <c r="H559" s="22"/>
      <c r="I559" s="22"/>
    </row>
    <row r="560" ht="14.25" customHeight="1">
      <c r="A560" s="21"/>
      <c r="B560" s="22"/>
      <c r="H560" s="22"/>
      <c r="I560" s="22"/>
    </row>
    <row r="561" ht="14.25" customHeight="1">
      <c r="A561" s="21"/>
      <c r="B561" s="22"/>
      <c r="H561" s="22"/>
      <c r="I561" s="22"/>
    </row>
    <row r="562" ht="14.25" customHeight="1">
      <c r="A562" s="21"/>
      <c r="B562" s="22"/>
      <c r="H562" s="22"/>
      <c r="I562" s="22"/>
    </row>
    <row r="563" ht="14.25" customHeight="1">
      <c r="A563" s="21"/>
      <c r="B563" s="22"/>
      <c r="H563" s="22"/>
      <c r="I563" s="22"/>
    </row>
    <row r="564" ht="14.25" customHeight="1">
      <c r="A564" s="21"/>
      <c r="B564" s="22"/>
      <c r="H564" s="22"/>
      <c r="I564" s="22"/>
    </row>
    <row r="565" ht="14.25" customHeight="1">
      <c r="A565" s="21"/>
      <c r="B565" s="22"/>
      <c r="H565" s="22"/>
      <c r="I565" s="22"/>
    </row>
    <row r="566" ht="14.25" customHeight="1">
      <c r="A566" s="21"/>
      <c r="B566" s="22"/>
      <c r="H566" s="22"/>
      <c r="I566" s="22"/>
    </row>
    <row r="567" ht="14.25" customHeight="1">
      <c r="A567" s="21"/>
      <c r="B567" s="22"/>
      <c r="H567" s="22"/>
      <c r="I567" s="22"/>
    </row>
    <row r="568" ht="14.25" customHeight="1">
      <c r="A568" s="21"/>
      <c r="B568" s="22"/>
      <c r="H568" s="22"/>
      <c r="I568" s="22"/>
    </row>
    <row r="569" ht="14.25" customHeight="1">
      <c r="A569" s="21"/>
      <c r="B569" s="22"/>
      <c r="H569" s="22"/>
      <c r="I569" s="22"/>
    </row>
    <row r="570" ht="14.25" customHeight="1">
      <c r="A570" s="21"/>
      <c r="B570" s="22"/>
      <c r="H570" s="22"/>
      <c r="I570" s="22"/>
    </row>
    <row r="571" ht="14.25" customHeight="1">
      <c r="A571" s="21"/>
      <c r="B571" s="22"/>
      <c r="H571" s="22"/>
      <c r="I571" s="22"/>
    </row>
    <row r="572" ht="14.25" customHeight="1">
      <c r="A572" s="21"/>
      <c r="B572" s="22"/>
      <c r="H572" s="22"/>
      <c r="I572" s="22"/>
    </row>
    <row r="573" ht="14.25" customHeight="1">
      <c r="A573" s="21"/>
      <c r="B573" s="22"/>
      <c r="H573" s="22"/>
      <c r="I573" s="22"/>
    </row>
    <row r="574" ht="14.25" customHeight="1">
      <c r="A574" s="21"/>
      <c r="B574" s="22"/>
      <c r="H574" s="22"/>
      <c r="I574" s="22"/>
    </row>
    <row r="575" ht="14.25" customHeight="1">
      <c r="A575" s="21"/>
      <c r="B575" s="22"/>
      <c r="H575" s="22"/>
      <c r="I575" s="22"/>
    </row>
    <row r="576" ht="14.25" customHeight="1">
      <c r="A576" s="21"/>
      <c r="B576" s="22"/>
      <c r="H576" s="22"/>
      <c r="I576" s="22"/>
    </row>
    <row r="577" ht="14.25" customHeight="1">
      <c r="A577" s="21"/>
      <c r="B577" s="22"/>
      <c r="H577" s="22"/>
      <c r="I577" s="22"/>
    </row>
    <row r="578" ht="14.25" customHeight="1">
      <c r="A578" s="21"/>
      <c r="B578" s="22"/>
      <c r="H578" s="22"/>
      <c r="I578" s="22"/>
    </row>
    <row r="579" ht="14.25" customHeight="1">
      <c r="A579" s="21"/>
      <c r="B579" s="22"/>
      <c r="H579" s="22"/>
      <c r="I579" s="22"/>
    </row>
    <row r="580" ht="14.25" customHeight="1">
      <c r="A580" s="21"/>
      <c r="B580" s="22"/>
      <c r="H580" s="22"/>
      <c r="I580" s="22"/>
    </row>
    <row r="581" ht="14.25" customHeight="1">
      <c r="A581" s="21"/>
      <c r="B581" s="22"/>
      <c r="H581" s="22"/>
      <c r="I581" s="22"/>
    </row>
    <row r="582" ht="14.25" customHeight="1">
      <c r="A582" s="21"/>
      <c r="B582" s="22"/>
      <c r="H582" s="22"/>
      <c r="I582" s="22"/>
    </row>
    <row r="583" ht="14.25" customHeight="1">
      <c r="A583" s="21"/>
      <c r="B583" s="22"/>
      <c r="H583" s="22"/>
      <c r="I583" s="22"/>
    </row>
    <row r="584" ht="14.25" customHeight="1">
      <c r="A584" s="21"/>
      <c r="B584" s="22"/>
      <c r="H584" s="22"/>
      <c r="I584" s="22"/>
    </row>
    <row r="585" ht="14.25" customHeight="1">
      <c r="A585" s="21"/>
      <c r="B585" s="22"/>
      <c r="H585" s="22"/>
      <c r="I585" s="22"/>
    </row>
    <row r="586" ht="14.25" customHeight="1">
      <c r="A586" s="21"/>
      <c r="B586" s="22"/>
      <c r="H586" s="22"/>
      <c r="I586" s="22"/>
    </row>
    <row r="587" ht="14.25" customHeight="1">
      <c r="A587" s="21"/>
      <c r="B587" s="22"/>
      <c r="H587" s="22"/>
      <c r="I587" s="22"/>
    </row>
    <row r="588" ht="14.25" customHeight="1">
      <c r="A588" s="21"/>
      <c r="B588" s="22"/>
      <c r="H588" s="22"/>
      <c r="I588" s="22"/>
    </row>
    <row r="589" ht="14.25" customHeight="1">
      <c r="A589" s="21"/>
      <c r="B589" s="22"/>
      <c r="H589" s="22"/>
      <c r="I589" s="22"/>
    </row>
    <row r="590" ht="14.25" customHeight="1">
      <c r="A590" s="21"/>
      <c r="B590" s="22"/>
      <c r="H590" s="22"/>
      <c r="I590" s="22"/>
    </row>
    <row r="591" ht="14.25" customHeight="1">
      <c r="A591" s="21"/>
      <c r="B591" s="22"/>
      <c r="H591" s="22"/>
      <c r="I591" s="22"/>
    </row>
    <row r="592" ht="14.25" customHeight="1">
      <c r="A592" s="21"/>
      <c r="B592" s="22"/>
      <c r="H592" s="22"/>
      <c r="I592" s="22"/>
    </row>
    <row r="593" ht="14.25" customHeight="1">
      <c r="A593" s="21"/>
      <c r="B593" s="22"/>
      <c r="H593" s="22"/>
      <c r="I593" s="22"/>
    </row>
    <row r="594" ht="14.25" customHeight="1">
      <c r="A594" s="21"/>
      <c r="B594" s="22"/>
      <c r="H594" s="22"/>
      <c r="I594" s="22"/>
    </row>
    <row r="595" ht="14.25" customHeight="1">
      <c r="A595" s="21"/>
      <c r="B595" s="22"/>
      <c r="H595" s="22"/>
      <c r="I595" s="22"/>
    </row>
    <row r="596" ht="14.25" customHeight="1">
      <c r="A596" s="21"/>
      <c r="B596" s="22"/>
      <c r="H596" s="22"/>
      <c r="I596" s="22"/>
    </row>
    <row r="597" ht="14.25" customHeight="1">
      <c r="A597" s="21"/>
      <c r="B597" s="22"/>
      <c r="H597" s="22"/>
      <c r="I597" s="22"/>
    </row>
    <row r="598" ht="14.25" customHeight="1">
      <c r="A598" s="21"/>
      <c r="B598" s="22"/>
      <c r="H598" s="22"/>
      <c r="I598" s="22"/>
    </row>
    <row r="599" ht="14.25" customHeight="1">
      <c r="A599" s="21"/>
      <c r="B599" s="22"/>
      <c r="H599" s="22"/>
      <c r="I599" s="22"/>
    </row>
    <row r="600" ht="14.25" customHeight="1">
      <c r="A600" s="21"/>
      <c r="B600" s="22"/>
      <c r="H600" s="22"/>
      <c r="I600" s="22"/>
    </row>
    <row r="601" ht="14.25" customHeight="1">
      <c r="A601" s="21"/>
      <c r="B601" s="22"/>
      <c r="H601" s="22"/>
      <c r="I601" s="22"/>
    </row>
    <row r="602" ht="14.25" customHeight="1">
      <c r="A602" s="21"/>
      <c r="B602" s="22"/>
      <c r="H602" s="22"/>
      <c r="I602" s="22"/>
    </row>
    <row r="603" ht="14.25" customHeight="1">
      <c r="A603" s="21"/>
      <c r="B603" s="22"/>
      <c r="H603" s="22"/>
      <c r="I603" s="22"/>
    </row>
    <row r="604" ht="14.25" customHeight="1">
      <c r="A604" s="21"/>
      <c r="B604" s="22"/>
      <c r="H604" s="22"/>
      <c r="I604" s="22"/>
    </row>
    <row r="605" ht="14.25" customHeight="1">
      <c r="A605" s="21"/>
      <c r="B605" s="22"/>
      <c r="H605" s="22"/>
      <c r="I605" s="22"/>
    </row>
    <row r="606" ht="14.25" customHeight="1">
      <c r="A606" s="21"/>
      <c r="B606" s="22"/>
      <c r="H606" s="22"/>
      <c r="I606" s="22"/>
    </row>
    <row r="607" ht="14.25" customHeight="1">
      <c r="A607" s="21"/>
      <c r="B607" s="22"/>
      <c r="H607" s="22"/>
      <c r="I607" s="22"/>
    </row>
    <row r="608" ht="14.25" customHeight="1">
      <c r="A608" s="21"/>
      <c r="B608" s="22"/>
      <c r="H608" s="22"/>
      <c r="I608" s="22"/>
    </row>
    <row r="609" ht="14.25" customHeight="1">
      <c r="A609" s="21"/>
      <c r="B609" s="22"/>
      <c r="H609" s="22"/>
      <c r="I609" s="22"/>
    </row>
    <row r="610" ht="14.25" customHeight="1">
      <c r="A610" s="21"/>
      <c r="B610" s="22"/>
      <c r="H610" s="22"/>
      <c r="I610" s="22"/>
    </row>
    <row r="611" ht="14.25" customHeight="1">
      <c r="A611" s="21"/>
      <c r="B611" s="22"/>
      <c r="H611" s="22"/>
      <c r="I611" s="22"/>
    </row>
    <row r="612" ht="14.25" customHeight="1">
      <c r="A612" s="21"/>
      <c r="B612" s="22"/>
      <c r="H612" s="22"/>
      <c r="I612" s="22"/>
    </row>
    <row r="613" ht="14.25" customHeight="1">
      <c r="A613" s="21"/>
      <c r="B613" s="22"/>
      <c r="H613" s="22"/>
      <c r="I613" s="22"/>
    </row>
    <row r="614" ht="14.25" customHeight="1">
      <c r="A614" s="21"/>
      <c r="B614" s="22"/>
      <c r="H614" s="22"/>
      <c r="I614" s="22"/>
    </row>
    <row r="615" ht="14.25" customHeight="1">
      <c r="A615" s="21"/>
      <c r="B615" s="22"/>
      <c r="H615" s="22"/>
      <c r="I615" s="22"/>
    </row>
    <row r="616" ht="14.25" customHeight="1">
      <c r="A616" s="21"/>
      <c r="B616" s="22"/>
      <c r="H616" s="22"/>
      <c r="I616" s="22"/>
    </row>
    <row r="617" ht="14.25" customHeight="1">
      <c r="A617" s="21"/>
      <c r="B617" s="22"/>
      <c r="H617" s="22"/>
      <c r="I617" s="22"/>
    </row>
    <row r="618" ht="14.25" customHeight="1">
      <c r="A618" s="21"/>
      <c r="B618" s="22"/>
      <c r="H618" s="22"/>
      <c r="I618" s="22"/>
    </row>
    <row r="619" ht="14.25" customHeight="1">
      <c r="A619" s="21"/>
      <c r="B619" s="22"/>
      <c r="H619" s="22"/>
      <c r="I619" s="22"/>
    </row>
    <row r="620" ht="14.25" customHeight="1">
      <c r="A620" s="21"/>
      <c r="B620" s="22"/>
      <c r="H620" s="22"/>
      <c r="I620" s="22"/>
    </row>
    <row r="621" ht="14.25" customHeight="1">
      <c r="A621" s="21"/>
      <c r="B621" s="22"/>
      <c r="H621" s="22"/>
      <c r="I621" s="22"/>
    </row>
    <row r="622" ht="14.25" customHeight="1">
      <c r="A622" s="21"/>
      <c r="B622" s="22"/>
      <c r="H622" s="22"/>
      <c r="I622" s="22"/>
    </row>
    <row r="623" ht="14.25" customHeight="1">
      <c r="A623" s="21"/>
      <c r="B623" s="22"/>
      <c r="H623" s="22"/>
      <c r="I623" s="22"/>
    </row>
    <row r="624" ht="14.25" customHeight="1">
      <c r="A624" s="21"/>
      <c r="B624" s="22"/>
      <c r="H624" s="22"/>
      <c r="I624" s="22"/>
    </row>
    <row r="625" ht="14.25" customHeight="1">
      <c r="A625" s="21"/>
      <c r="B625" s="22"/>
      <c r="H625" s="22"/>
      <c r="I625" s="22"/>
    </row>
    <row r="626" ht="14.25" customHeight="1">
      <c r="A626" s="21"/>
      <c r="B626" s="22"/>
      <c r="H626" s="22"/>
      <c r="I626" s="22"/>
    </row>
    <row r="627" ht="14.25" customHeight="1">
      <c r="A627" s="21"/>
      <c r="B627" s="22"/>
      <c r="H627" s="22"/>
      <c r="I627" s="22"/>
    </row>
    <row r="628" ht="14.25" customHeight="1">
      <c r="A628" s="21"/>
      <c r="B628" s="22"/>
      <c r="H628" s="22"/>
      <c r="I628" s="22"/>
    </row>
    <row r="629" ht="14.25" customHeight="1">
      <c r="A629" s="21"/>
      <c r="B629" s="22"/>
      <c r="H629" s="22"/>
      <c r="I629" s="22"/>
    </row>
    <row r="630" ht="14.25" customHeight="1">
      <c r="A630" s="21"/>
      <c r="B630" s="22"/>
      <c r="H630" s="22"/>
      <c r="I630" s="22"/>
    </row>
    <row r="631" ht="14.25" customHeight="1">
      <c r="A631" s="21"/>
      <c r="B631" s="22"/>
      <c r="H631" s="22"/>
      <c r="I631" s="22"/>
    </row>
    <row r="632" ht="14.25" customHeight="1">
      <c r="A632" s="21"/>
      <c r="B632" s="22"/>
      <c r="H632" s="22"/>
      <c r="I632" s="22"/>
    </row>
    <row r="633" ht="14.25" customHeight="1">
      <c r="A633" s="21"/>
      <c r="B633" s="22"/>
      <c r="H633" s="22"/>
      <c r="I633" s="22"/>
    </row>
    <row r="634" ht="14.25" customHeight="1">
      <c r="A634" s="21"/>
      <c r="B634" s="22"/>
      <c r="H634" s="22"/>
      <c r="I634" s="22"/>
    </row>
    <row r="635" ht="14.25" customHeight="1">
      <c r="A635" s="21"/>
      <c r="B635" s="22"/>
      <c r="H635" s="22"/>
      <c r="I635" s="22"/>
    </row>
    <row r="636" ht="14.25" customHeight="1">
      <c r="A636" s="21"/>
      <c r="B636" s="22"/>
      <c r="H636" s="22"/>
      <c r="I636" s="22"/>
    </row>
    <row r="637" ht="14.25" customHeight="1">
      <c r="A637" s="21"/>
      <c r="B637" s="22"/>
      <c r="H637" s="22"/>
      <c r="I637" s="22"/>
    </row>
    <row r="638" ht="14.25" customHeight="1">
      <c r="A638" s="21"/>
      <c r="B638" s="22"/>
      <c r="H638" s="22"/>
      <c r="I638" s="22"/>
    </row>
    <row r="639" ht="14.25" customHeight="1">
      <c r="A639" s="21"/>
      <c r="B639" s="22"/>
      <c r="H639" s="22"/>
      <c r="I639" s="22"/>
    </row>
    <row r="640" ht="14.25" customHeight="1">
      <c r="A640" s="21"/>
      <c r="B640" s="22"/>
      <c r="H640" s="22"/>
      <c r="I640" s="22"/>
    </row>
    <row r="641" ht="14.25" customHeight="1">
      <c r="A641" s="21"/>
      <c r="B641" s="22"/>
      <c r="H641" s="22"/>
      <c r="I641" s="22"/>
    </row>
    <row r="642" ht="14.25" customHeight="1">
      <c r="A642" s="21"/>
      <c r="B642" s="22"/>
      <c r="H642" s="22"/>
      <c r="I642" s="22"/>
    </row>
    <row r="643" ht="14.25" customHeight="1">
      <c r="A643" s="21"/>
      <c r="B643" s="22"/>
      <c r="H643" s="22"/>
      <c r="I643" s="22"/>
    </row>
    <row r="644" ht="14.25" customHeight="1">
      <c r="A644" s="21"/>
      <c r="B644" s="22"/>
      <c r="H644" s="22"/>
      <c r="I644" s="22"/>
    </row>
    <row r="645" ht="14.25" customHeight="1">
      <c r="A645" s="21"/>
      <c r="B645" s="22"/>
      <c r="H645" s="22"/>
      <c r="I645" s="22"/>
    </row>
    <row r="646" ht="14.25" customHeight="1">
      <c r="A646" s="21"/>
      <c r="B646" s="22"/>
      <c r="H646" s="22"/>
      <c r="I646" s="22"/>
    </row>
    <row r="647" ht="14.25" customHeight="1">
      <c r="A647" s="21"/>
      <c r="B647" s="22"/>
      <c r="H647" s="22"/>
      <c r="I647" s="22"/>
    </row>
    <row r="648" ht="14.25" customHeight="1">
      <c r="A648" s="21"/>
      <c r="B648" s="22"/>
      <c r="H648" s="22"/>
      <c r="I648" s="22"/>
    </row>
    <row r="649" ht="14.25" customHeight="1">
      <c r="A649" s="21"/>
      <c r="B649" s="22"/>
      <c r="H649" s="22"/>
      <c r="I649" s="22"/>
    </row>
    <row r="650" ht="14.25" customHeight="1">
      <c r="A650" s="21"/>
      <c r="B650" s="22"/>
      <c r="H650" s="22"/>
      <c r="I650" s="22"/>
    </row>
    <row r="651" ht="14.25" customHeight="1">
      <c r="A651" s="21"/>
      <c r="B651" s="22"/>
      <c r="H651" s="22"/>
      <c r="I651" s="22"/>
    </row>
    <row r="652" ht="14.25" customHeight="1">
      <c r="A652" s="21"/>
      <c r="B652" s="22"/>
      <c r="H652" s="22"/>
      <c r="I652" s="22"/>
    </row>
    <row r="653" ht="14.25" customHeight="1">
      <c r="A653" s="21"/>
      <c r="B653" s="22"/>
      <c r="H653" s="22"/>
      <c r="I653" s="22"/>
    </row>
    <row r="654" ht="14.25" customHeight="1">
      <c r="A654" s="21"/>
      <c r="B654" s="22"/>
      <c r="H654" s="22"/>
      <c r="I654" s="22"/>
    </row>
    <row r="655" ht="14.25" customHeight="1">
      <c r="A655" s="21"/>
      <c r="B655" s="22"/>
      <c r="H655" s="22"/>
      <c r="I655" s="22"/>
    </row>
    <row r="656" ht="14.25" customHeight="1">
      <c r="A656" s="21"/>
      <c r="B656" s="22"/>
      <c r="H656" s="22"/>
      <c r="I656" s="22"/>
    </row>
    <row r="657" ht="14.25" customHeight="1">
      <c r="A657" s="21"/>
      <c r="B657" s="22"/>
      <c r="H657" s="22"/>
      <c r="I657" s="22"/>
    </row>
    <row r="658" ht="14.25" customHeight="1">
      <c r="A658" s="21"/>
      <c r="B658" s="22"/>
      <c r="H658" s="22"/>
      <c r="I658" s="22"/>
    </row>
    <row r="659" ht="14.25" customHeight="1">
      <c r="A659" s="21"/>
      <c r="B659" s="22"/>
      <c r="H659" s="22"/>
      <c r="I659" s="22"/>
    </row>
    <row r="660" ht="14.25" customHeight="1">
      <c r="A660" s="21"/>
      <c r="B660" s="22"/>
      <c r="H660" s="22"/>
      <c r="I660" s="22"/>
    </row>
    <row r="661" ht="14.25" customHeight="1">
      <c r="A661" s="21"/>
      <c r="B661" s="22"/>
      <c r="H661" s="22"/>
      <c r="I661" s="22"/>
    </row>
    <row r="662" ht="14.25" customHeight="1">
      <c r="A662" s="21"/>
      <c r="B662" s="22"/>
      <c r="H662" s="22"/>
      <c r="I662" s="22"/>
    </row>
    <row r="663" ht="14.25" customHeight="1">
      <c r="A663" s="21"/>
      <c r="B663" s="22"/>
      <c r="H663" s="22"/>
      <c r="I663" s="22"/>
    </row>
    <row r="664" ht="14.25" customHeight="1">
      <c r="A664" s="21"/>
      <c r="B664" s="22"/>
      <c r="H664" s="22"/>
      <c r="I664" s="22"/>
    </row>
    <row r="665" ht="14.25" customHeight="1">
      <c r="A665" s="21"/>
      <c r="B665" s="22"/>
      <c r="H665" s="22"/>
      <c r="I665" s="22"/>
    </row>
    <row r="666" ht="14.25" customHeight="1">
      <c r="A666" s="21"/>
      <c r="B666" s="22"/>
      <c r="H666" s="22"/>
      <c r="I666" s="22"/>
    </row>
    <row r="667" ht="14.25" customHeight="1">
      <c r="A667" s="21"/>
      <c r="B667" s="22"/>
      <c r="H667" s="22"/>
      <c r="I667" s="22"/>
    </row>
    <row r="668" ht="14.25" customHeight="1">
      <c r="A668" s="21"/>
      <c r="B668" s="22"/>
      <c r="H668" s="22"/>
      <c r="I668" s="22"/>
    </row>
    <row r="669" ht="14.25" customHeight="1">
      <c r="A669" s="21"/>
      <c r="B669" s="22"/>
      <c r="H669" s="22"/>
      <c r="I669" s="22"/>
    </row>
    <row r="670" ht="14.25" customHeight="1">
      <c r="A670" s="21"/>
      <c r="B670" s="22"/>
      <c r="H670" s="22"/>
      <c r="I670" s="22"/>
    </row>
    <row r="671" ht="14.25" customHeight="1">
      <c r="A671" s="21"/>
      <c r="B671" s="22"/>
      <c r="H671" s="22"/>
      <c r="I671" s="22"/>
    </row>
    <row r="672" ht="14.25" customHeight="1">
      <c r="A672" s="21"/>
      <c r="B672" s="22"/>
      <c r="H672" s="22"/>
      <c r="I672" s="22"/>
    </row>
    <row r="673" ht="14.25" customHeight="1">
      <c r="A673" s="21"/>
      <c r="B673" s="22"/>
      <c r="H673" s="22"/>
      <c r="I673" s="22"/>
    </row>
    <row r="674" ht="14.25" customHeight="1">
      <c r="A674" s="21"/>
      <c r="B674" s="22"/>
      <c r="H674" s="22"/>
      <c r="I674" s="22"/>
    </row>
    <row r="675" ht="14.25" customHeight="1">
      <c r="A675" s="21"/>
      <c r="B675" s="22"/>
      <c r="H675" s="22"/>
      <c r="I675" s="22"/>
    </row>
    <row r="676" ht="14.25" customHeight="1">
      <c r="A676" s="21"/>
      <c r="B676" s="22"/>
      <c r="H676" s="22"/>
      <c r="I676" s="22"/>
    </row>
    <row r="677" ht="14.25" customHeight="1">
      <c r="A677" s="21"/>
      <c r="B677" s="22"/>
      <c r="H677" s="22"/>
      <c r="I677" s="22"/>
    </row>
    <row r="678" ht="14.25" customHeight="1">
      <c r="A678" s="21"/>
      <c r="B678" s="22"/>
      <c r="H678" s="22"/>
      <c r="I678" s="22"/>
    </row>
    <row r="679" ht="14.25" customHeight="1">
      <c r="A679" s="21"/>
      <c r="B679" s="22"/>
      <c r="H679" s="22"/>
      <c r="I679" s="22"/>
    </row>
    <row r="680" ht="14.25" customHeight="1">
      <c r="A680" s="21"/>
      <c r="B680" s="22"/>
      <c r="H680" s="22"/>
      <c r="I680" s="22"/>
    </row>
    <row r="681" ht="14.25" customHeight="1">
      <c r="A681" s="21"/>
      <c r="B681" s="22"/>
      <c r="H681" s="22"/>
      <c r="I681" s="22"/>
    </row>
    <row r="682" ht="14.25" customHeight="1">
      <c r="A682" s="21"/>
      <c r="B682" s="22"/>
      <c r="H682" s="22"/>
      <c r="I682" s="22"/>
    </row>
    <row r="683" ht="14.25" customHeight="1">
      <c r="A683" s="21"/>
      <c r="B683" s="22"/>
      <c r="H683" s="22"/>
      <c r="I683" s="22"/>
    </row>
    <row r="684" ht="14.25" customHeight="1">
      <c r="A684" s="21"/>
      <c r="B684" s="22"/>
      <c r="H684" s="22"/>
      <c r="I684" s="22"/>
    </row>
    <row r="685" ht="14.25" customHeight="1">
      <c r="A685" s="21"/>
      <c r="B685" s="22"/>
      <c r="H685" s="22"/>
      <c r="I685" s="22"/>
    </row>
    <row r="686" ht="14.25" customHeight="1">
      <c r="A686" s="21"/>
      <c r="B686" s="22"/>
      <c r="H686" s="22"/>
      <c r="I686" s="22"/>
    </row>
    <row r="687" ht="14.25" customHeight="1">
      <c r="A687" s="21"/>
      <c r="B687" s="22"/>
      <c r="H687" s="22"/>
      <c r="I687" s="22"/>
    </row>
    <row r="688" ht="14.25" customHeight="1">
      <c r="A688" s="21"/>
      <c r="B688" s="22"/>
      <c r="H688" s="22"/>
      <c r="I688" s="22"/>
    </row>
    <row r="689" ht="14.25" customHeight="1">
      <c r="A689" s="21"/>
      <c r="B689" s="22"/>
      <c r="H689" s="22"/>
      <c r="I689" s="22"/>
    </row>
    <row r="690" ht="14.25" customHeight="1">
      <c r="A690" s="21"/>
      <c r="B690" s="22"/>
      <c r="H690" s="22"/>
      <c r="I690" s="22"/>
    </row>
    <row r="691" ht="14.25" customHeight="1">
      <c r="A691" s="21"/>
      <c r="B691" s="22"/>
      <c r="H691" s="22"/>
      <c r="I691" s="22"/>
    </row>
    <row r="692" ht="14.25" customHeight="1">
      <c r="A692" s="21"/>
      <c r="B692" s="22"/>
      <c r="H692" s="22"/>
      <c r="I692" s="22"/>
    </row>
    <row r="693" ht="14.25" customHeight="1">
      <c r="A693" s="21"/>
      <c r="B693" s="22"/>
      <c r="H693" s="22"/>
      <c r="I693" s="22"/>
    </row>
    <row r="694" ht="14.25" customHeight="1">
      <c r="A694" s="21"/>
      <c r="B694" s="22"/>
      <c r="H694" s="22"/>
      <c r="I694" s="22"/>
    </row>
    <row r="695" ht="14.25" customHeight="1">
      <c r="A695" s="21"/>
      <c r="B695" s="22"/>
      <c r="H695" s="22"/>
      <c r="I695" s="22"/>
    </row>
    <row r="696" ht="14.25" customHeight="1">
      <c r="A696" s="21"/>
      <c r="B696" s="22"/>
      <c r="H696" s="22"/>
      <c r="I696" s="22"/>
    </row>
    <row r="697" ht="14.25" customHeight="1">
      <c r="A697" s="21"/>
      <c r="B697" s="22"/>
      <c r="H697" s="22"/>
      <c r="I697" s="22"/>
    </row>
    <row r="698" ht="14.25" customHeight="1">
      <c r="A698" s="21"/>
      <c r="B698" s="22"/>
      <c r="H698" s="22"/>
      <c r="I698" s="22"/>
    </row>
    <row r="699" ht="14.25" customHeight="1">
      <c r="A699" s="21"/>
      <c r="B699" s="22"/>
      <c r="H699" s="22"/>
      <c r="I699" s="22"/>
    </row>
    <row r="700" ht="14.25" customHeight="1">
      <c r="A700" s="21"/>
      <c r="B700" s="22"/>
      <c r="H700" s="22"/>
      <c r="I700" s="22"/>
    </row>
    <row r="701" ht="14.25" customHeight="1">
      <c r="A701" s="21"/>
      <c r="B701" s="22"/>
      <c r="H701" s="22"/>
      <c r="I701" s="22"/>
    </row>
    <row r="702" ht="14.25" customHeight="1">
      <c r="A702" s="21"/>
      <c r="B702" s="22"/>
      <c r="H702" s="22"/>
      <c r="I702" s="22"/>
    </row>
    <row r="703" ht="14.25" customHeight="1">
      <c r="A703" s="21"/>
      <c r="B703" s="22"/>
      <c r="H703" s="22"/>
      <c r="I703" s="22"/>
    </row>
    <row r="704" ht="14.25" customHeight="1">
      <c r="A704" s="21"/>
      <c r="B704" s="22"/>
      <c r="H704" s="22"/>
      <c r="I704" s="22"/>
    </row>
    <row r="705" ht="14.25" customHeight="1">
      <c r="A705" s="21"/>
      <c r="B705" s="22"/>
      <c r="H705" s="22"/>
      <c r="I705" s="22"/>
    </row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2021-09-13T10:17:58Z</dcterms:created>
  <dc:creator>User</dc:creator>
</cp:coreProperties>
</file>