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tabRatio="753" activeTab="4"/>
  </bookViews>
  <sheets>
    <sheet name="Timer" sheetId="1" r:id="rId1"/>
    <sheet name="16bit sayilar" sheetId="3" r:id="rId2"/>
    <sheet name="An1444_transformer" sheetId="2" r:id="rId3"/>
    <sheet name="PV Gerilim ölçme" sheetId="4" r:id="rId4"/>
    <sheet name="2,5V referans" sheetId="6" r:id="rId5"/>
    <sheet name="AC Gerilim ölçme" sheetId="5" r:id="rId6"/>
    <sheet name="AC Akım Ölçme" sheetId="8" r:id="rId7"/>
    <sheet name="SinTablo" sheetId="9" r:id="rId8"/>
    <sheet name="Sayfa1" sheetId="10" r:id="rId9"/>
  </sheets>
  <calcPr calcId="144525"/>
</workbook>
</file>

<file path=xl/calcChain.xml><?xml version="1.0" encoding="utf-8"?>
<calcChain xmlns="http://schemas.openxmlformats.org/spreadsheetml/2006/main">
  <c r="C12" i="6" l="1"/>
  <c r="F12" i="6"/>
  <c r="L12" i="6" l="1"/>
  <c r="K12" i="6"/>
  <c r="J12" i="6"/>
  <c r="D25" i="8"/>
  <c r="E25" i="8" s="1"/>
  <c r="D24" i="8"/>
  <c r="E24" i="8" s="1"/>
  <c r="C28" i="3"/>
  <c r="D28" i="3" s="1"/>
  <c r="G28" i="3" s="1"/>
  <c r="C27" i="3"/>
  <c r="D27" i="3" s="1"/>
  <c r="G27" i="3" s="1"/>
  <c r="G26" i="3"/>
  <c r="M22" i="8"/>
  <c r="N22" i="8" s="1"/>
  <c r="K8" i="8"/>
  <c r="M8" i="8" s="1"/>
  <c r="N8" i="8" s="1"/>
  <c r="O8" i="8" s="1"/>
  <c r="K10" i="8"/>
  <c r="M10" i="8" s="1"/>
  <c r="N10" i="8" s="1"/>
  <c r="O10" i="8" s="1"/>
  <c r="E28" i="3" l="1"/>
  <c r="E27" i="3"/>
  <c r="P22" i="8"/>
  <c r="Q22" i="8" s="1"/>
  <c r="R22" i="8" s="1"/>
  <c r="O22" i="8"/>
  <c r="L8" i="8"/>
  <c r="Q8" i="8"/>
  <c r="R8" i="8" s="1"/>
  <c r="S8" i="8" s="1"/>
  <c r="P8" i="8"/>
  <c r="Q10" i="8"/>
  <c r="R10" i="8" s="1"/>
  <c r="S10" i="8" s="1"/>
  <c r="P10" i="8"/>
  <c r="L10" i="8"/>
  <c r="M21" i="8" l="1"/>
  <c r="N21" i="8" s="1"/>
  <c r="O21" i="8" l="1"/>
  <c r="P21" i="8"/>
  <c r="Q21" i="8" s="1"/>
  <c r="R21" i="8" s="1"/>
  <c r="G11" i="3"/>
  <c r="C11" i="3"/>
  <c r="D11" i="3"/>
  <c r="E11" i="3"/>
  <c r="C10" i="3"/>
  <c r="E10" i="3" s="1"/>
  <c r="D10" i="3"/>
  <c r="G10" i="3" s="1"/>
  <c r="C26" i="3"/>
  <c r="D26" i="3" s="1"/>
  <c r="H16" i="4"/>
  <c r="I16" i="4" s="1"/>
  <c r="J16" i="4" s="1"/>
  <c r="B35" i="5"/>
  <c r="D30" i="5"/>
  <c r="E30" i="5" s="1"/>
  <c r="B30" i="5"/>
  <c r="D35" i="5" l="1"/>
  <c r="E35" i="5" s="1"/>
  <c r="E26" i="3"/>
  <c r="K16" i="4"/>
  <c r="L16" i="4" s="1"/>
  <c r="M16" i="4" s="1"/>
  <c r="F30" i="5"/>
  <c r="G30" i="5"/>
  <c r="H30" i="5" s="1"/>
  <c r="I30" i="5" s="1"/>
  <c r="H4" i="10"/>
  <c r="G31" i="2"/>
  <c r="F31" i="2"/>
  <c r="C25" i="3"/>
  <c r="D25" i="3" s="1"/>
  <c r="G25" i="3" s="1"/>
  <c r="F10" i="2"/>
  <c r="D5" i="10"/>
  <c r="C5" i="10"/>
  <c r="F27" i="2"/>
  <c r="G35" i="5" l="1"/>
  <c r="H35" i="5" s="1"/>
  <c r="I35" i="5" s="1"/>
  <c r="F35" i="5"/>
  <c r="E25" i="3"/>
  <c r="C24" i="3"/>
  <c r="E24" i="3" s="1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2" i="9"/>
  <c r="D24" i="3" l="1"/>
  <c r="G24" i="3" s="1"/>
  <c r="F26" i="2" l="1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6" i="9"/>
  <c r="D5" i="9"/>
  <c r="D4" i="9"/>
  <c r="D3" i="9"/>
  <c r="D2" i="9"/>
  <c r="B27" i="5" l="1"/>
  <c r="D27" i="5" s="1"/>
  <c r="E27" i="5" s="1"/>
  <c r="D29" i="5"/>
  <c r="E29" i="5" s="1"/>
  <c r="B29" i="5"/>
  <c r="B28" i="5"/>
  <c r="D28" i="5" s="1"/>
  <c r="E28" i="5" s="1"/>
  <c r="B26" i="5"/>
  <c r="D26" i="5" s="1"/>
  <c r="E26" i="5" s="1"/>
  <c r="F26" i="5" s="1"/>
  <c r="F27" i="5" l="1"/>
  <c r="G27" i="5"/>
  <c r="H27" i="5" s="1"/>
  <c r="I27" i="5" s="1"/>
  <c r="F29" i="5"/>
  <c r="G29" i="5"/>
  <c r="H29" i="5" s="1"/>
  <c r="I29" i="5" s="1"/>
  <c r="F28" i="5"/>
  <c r="G28" i="5"/>
  <c r="H28" i="5" s="1"/>
  <c r="I28" i="5" s="1"/>
  <c r="G26" i="5"/>
  <c r="H26" i="5" s="1"/>
  <c r="I26" i="5" s="1"/>
  <c r="I24" i="5"/>
  <c r="D24" i="5"/>
  <c r="E24" i="5" s="1"/>
  <c r="B24" i="5"/>
  <c r="B23" i="5"/>
  <c r="D23" i="5" s="1"/>
  <c r="E23" i="5" s="1"/>
  <c r="B22" i="5"/>
  <c r="D22" i="5" s="1"/>
  <c r="E22" i="5" s="1"/>
  <c r="B32" i="5"/>
  <c r="D32" i="5" s="1"/>
  <c r="D21" i="5"/>
  <c r="E21" i="5" s="1"/>
  <c r="B21" i="5"/>
  <c r="F24" i="5" l="1"/>
  <c r="G24" i="5"/>
  <c r="H24" i="5" s="1"/>
  <c r="F23" i="5"/>
  <c r="G23" i="5"/>
  <c r="H23" i="5" s="1"/>
  <c r="I23" i="5" s="1"/>
  <c r="F22" i="5"/>
  <c r="G22" i="5"/>
  <c r="H22" i="5" s="1"/>
  <c r="I22" i="5" s="1"/>
  <c r="E32" i="5"/>
  <c r="F32" i="5" s="1"/>
  <c r="F21" i="5"/>
  <c r="G21" i="5"/>
  <c r="H21" i="5" s="1"/>
  <c r="I21" i="5" s="1"/>
  <c r="C9" i="3"/>
  <c r="E9" i="3" s="1"/>
  <c r="D9" i="3"/>
  <c r="G9" i="3" s="1"/>
  <c r="F13" i="2"/>
  <c r="F25" i="2"/>
  <c r="B19" i="5"/>
  <c r="D19" i="5" s="1"/>
  <c r="E19" i="5" s="1"/>
  <c r="H13" i="4"/>
  <c r="I13" i="4" s="1"/>
  <c r="H15" i="4"/>
  <c r="I15" i="4" s="1"/>
  <c r="H12" i="4"/>
  <c r="I12" i="4" s="1"/>
  <c r="G32" i="5" l="1"/>
  <c r="H32" i="5" s="1"/>
  <c r="I32" i="5" s="1"/>
  <c r="G19" i="5"/>
  <c r="H19" i="5" s="1"/>
  <c r="I19" i="5" s="1"/>
  <c r="F19" i="5"/>
  <c r="J13" i="4"/>
  <c r="K13" i="4"/>
  <c r="L13" i="4" s="1"/>
  <c r="M13" i="4" s="1"/>
  <c r="J15" i="4"/>
  <c r="K15" i="4"/>
  <c r="L15" i="4" s="1"/>
  <c r="M15" i="4" s="1"/>
  <c r="J12" i="4"/>
  <c r="K12" i="4"/>
  <c r="L12" i="4" s="1"/>
  <c r="M12" i="4" s="1"/>
  <c r="F12" i="2" l="1"/>
  <c r="H12" i="2" s="1"/>
  <c r="I3" i="2"/>
  <c r="I12" i="2" l="1"/>
  <c r="H20" i="2"/>
  <c r="I20" i="2" s="1"/>
  <c r="M20" i="8"/>
  <c r="N20" i="8" s="1"/>
  <c r="M19" i="8"/>
  <c r="N19" i="8" s="1"/>
  <c r="O19" i="8" s="1"/>
  <c r="H21" i="8"/>
  <c r="G21" i="8"/>
  <c r="G20" i="8"/>
  <c r="H20" i="8" s="1"/>
  <c r="M18" i="8"/>
  <c r="N18" i="8" s="1"/>
  <c r="P18" i="8" s="1"/>
  <c r="Q18" i="8" s="1"/>
  <c r="R18" i="8" s="1"/>
  <c r="K12" i="8"/>
  <c r="L12" i="8" s="1"/>
  <c r="K11" i="8"/>
  <c r="L11" i="8" s="1"/>
  <c r="K9" i="8"/>
  <c r="M9" i="8" s="1"/>
  <c r="N9" i="8" s="1"/>
  <c r="O9" i="8" s="1"/>
  <c r="K7" i="8"/>
  <c r="M7" i="8" s="1"/>
  <c r="M12" i="8" l="1"/>
  <c r="N12" i="8" s="1"/>
  <c r="O12" i="8" s="1"/>
  <c r="M11" i="8"/>
  <c r="N11" i="8" s="1"/>
  <c r="O11" i="8" s="1"/>
  <c r="P11" i="8" s="1"/>
  <c r="N7" i="8"/>
  <c r="O7" i="8" s="1"/>
  <c r="O20" i="8"/>
  <c r="P20" i="8"/>
  <c r="Q20" i="8" s="1"/>
  <c r="R20" i="8" s="1"/>
  <c r="P19" i="8"/>
  <c r="Q19" i="8" s="1"/>
  <c r="R19" i="8" s="1"/>
  <c r="Q9" i="8"/>
  <c r="R9" i="8" s="1"/>
  <c r="S9" i="8" s="1"/>
  <c r="P9" i="8"/>
  <c r="L7" i="8"/>
  <c r="L9" i="8"/>
  <c r="O18" i="8"/>
  <c r="D13" i="6"/>
  <c r="B14" i="3"/>
  <c r="Q12" i="8" l="1"/>
  <c r="R12" i="8" s="1"/>
  <c r="S12" i="8" s="1"/>
  <c r="P12" i="8"/>
  <c r="Q11" i="8"/>
  <c r="R11" i="8" s="1"/>
  <c r="S11" i="8" s="1"/>
  <c r="Q7" i="8"/>
  <c r="R7" i="8" s="1"/>
  <c r="S7" i="8" s="1"/>
  <c r="P7" i="8"/>
  <c r="C13" i="6"/>
  <c r="B18" i="5"/>
  <c r="H11" i="4"/>
  <c r="I11" i="4" s="1"/>
  <c r="C8" i="3"/>
  <c r="C7" i="3"/>
  <c r="M4" i="4"/>
  <c r="N4" i="4" s="1"/>
  <c r="D12" i="6" l="1"/>
  <c r="G12" i="6" s="1"/>
  <c r="H12" i="6" s="1"/>
  <c r="D18" i="5"/>
  <c r="E18" i="5" s="1"/>
  <c r="G18" i="5" s="1"/>
  <c r="H18" i="5" s="1"/>
  <c r="E13" i="6"/>
  <c r="F13" i="6"/>
  <c r="G13" i="6" s="1"/>
  <c r="H13" i="6" s="1"/>
  <c r="J11" i="4"/>
  <c r="K11" i="4"/>
  <c r="L11" i="4" s="1"/>
  <c r="M11" i="4" s="1"/>
  <c r="E8" i="3"/>
  <c r="D7" i="3"/>
  <c r="G7" i="3" s="1"/>
  <c r="E12" i="6" l="1"/>
  <c r="I18" i="5"/>
  <c r="F18" i="5"/>
  <c r="D8" i="3"/>
  <c r="G8" i="3" s="1"/>
  <c r="E7" i="3"/>
  <c r="B19" i="3" l="1"/>
  <c r="C19" i="3" s="1"/>
  <c r="E19" i="3" s="1"/>
  <c r="C14" i="3"/>
  <c r="F3" i="3"/>
  <c r="G3" i="3" s="1"/>
  <c r="D3" i="3"/>
  <c r="E3" i="3" s="1"/>
  <c r="B3" i="3"/>
  <c r="F19" i="3" l="1"/>
  <c r="G19" i="3" s="1"/>
  <c r="D19" i="3"/>
  <c r="I6" i="2"/>
  <c r="H6" i="2"/>
  <c r="F6" i="2"/>
  <c r="H4" i="2"/>
  <c r="H3" i="2"/>
  <c r="F4" i="2"/>
  <c r="I4" i="2" s="1"/>
  <c r="F5" i="2"/>
  <c r="H5" i="2" s="1"/>
  <c r="F7" i="2"/>
  <c r="F8" i="2"/>
  <c r="F9" i="2"/>
  <c r="H9" i="2" s="1"/>
  <c r="F3" i="2"/>
  <c r="H10" i="2" l="1"/>
  <c r="I10" i="2"/>
  <c r="I9" i="2"/>
  <c r="H8" i="2"/>
  <c r="I8" i="2" s="1"/>
  <c r="H7" i="2"/>
  <c r="I7" i="2" s="1"/>
  <c r="I5" i="2"/>
  <c r="K4" i="1"/>
  <c r="L4" i="1"/>
  <c r="M4" i="1" s="1"/>
  <c r="N4" i="1" s="1"/>
  <c r="I4" i="1"/>
  <c r="F3" i="1"/>
  <c r="E3" i="1"/>
  <c r="D3" i="1"/>
  <c r="C3" i="1"/>
</calcChain>
</file>

<file path=xl/comments1.xml><?xml version="1.0" encoding="utf-8"?>
<comments xmlns="http://schemas.openxmlformats.org/spreadsheetml/2006/main">
  <authors>
    <author>Yazar</author>
  </authors>
  <commentList>
    <comment ref="J3" authorId="0">
      <text>
        <r>
          <rPr>
            <b/>
            <sz val="9"/>
            <color indexed="81"/>
            <rFont val="Tahoma"/>
            <charset val="1"/>
          </rPr>
          <t xml:space="preserve">
</t>
        </r>
        <r>
          <rPr>
            <b/>
            <i/>
            <u/>
            <sz val="9"/>
            <color indexed="81"/>
            <rFont val="Tahoma"/>
            <family val="2"/>
            <charset val="162"/>
          </rPr>
          <t xml:space="preserve">PRx peryot </t>
        </r>
        <r>
          <rPr>
            <b/>
            <sz val="9"/>
            <color indexed="81"/>
            <rFont val="Tahoma"/>
            <charset val="1"/>
          </rPr>
          <t>kaydedici Timer'ın kaç clock sonra kesme oluşturacağını belirler.
Burada 1 yada 65535 alınarak max clock kullanılmış olur.
Yani Timer başlangıç değerinden 65535'e kadar sayar ve kesme oluşturur.</t>
        </r>
      </text>
    </comment>
  </commentList>
</comments>
</file>

<file path=xl/comments2.xml><?xml version="1.0" encoding="utf-8"?>
<comments xmlns="http://schemas.openxmlformats.org/spreadsheetml/2006/main">
  <authors>
    <author>Yazar</author>
  </authors>
  <commentList>
    <comment ref="C12" authorId="0">
      <text>
        <r>
          <rPr>
            <b/>
            <sz val="9"/>
            <color indexed="81"/>
            <rFont val="Tahoma"/>
            <family val="2"/>
            <charset val="162"/>
          </rPr>
          <t>Coil Craft 
KA4823 sarım oranı N=12</t>
        </r>
      </text>
    </comment>
  </commentList>
</comments>
</file>

<file path=xl/comments3.xml><?xml version="1.0" encoding="utf-8"?>
<comments xmlns="http://schemas.openxmlformats.org/spreadsheetml/2006/main">
  <authors>
    <author>Yazar</author>
  </authors>
  <commentList>
    <comment ref="L4" authorId="0">
      <text>
        <r>
          <rPr>
            <b/>
            <sz val="9"/>
            <color indexed="81"/>
            <rFont val="Tahoma"/>
            <family val="2"/>
            <charset val="162"/>
          </rPr>
          <t>Yazar:</t>
        </r>
        <r>
          <rPr>
            <sz val="9"/>
            <color indexed="81"/>
            <rFont val="Tahoma"/>
            <family val="2"/>
            <charset val="162"/>
          </rPr>
          <t xml:space="preserve">
0…..1023 arası
1024 tane değer var</t>
        </r>
      </text>
    </comment>
  </commentList>
</comments>
</file>

<file path=xl/comments4.xml><?xml version="1.0" encoding="utf-8"?>
<comments xmlns="http://schemas.openxmlformats.org/spreadsheetml/2006/main">
  <authors>
    <author>Yazar</author>
  </authors>
  <commentList>
    <comment ref="C17" authorId="0">
      <text>
        <r>
          <rPr>
            <sz val="9"/>
            <color indexed="81"/>
            <rFont val="Tahoma"/>
            <family val="2"/>
            <charset val="162"/>
          </rPr>
          <t xml:space="preserve">TR1 giriş primer seri bağlı ise 230V giriş gerilimi ve sekonder,
çıkış paralel bağlı ise 5V çıkış gerilimi olur.
N=230/5=46 olur...
</t>
        </r>
      </text>
    </comment>
    <comment ref="G17" authorId="0">
      <text>
        <r>
          <rPr>
            <b/>
            <sz val="9"/>
            <color indexed="81"/>
            <rFont val="Tahoma"/>
            <family val="2"/>
            <charset val="162"/>
          </rPr>
          <t xml:space="preserve">ADC 10bit ölçüm yaptığı için Q15 formatı için 5bit sola kaydırmak gerekiyor
</t>
        </r>
      </text>
    </comment>
    <comment ref="D18" authorId="0">
      <text>
        <r>
          <rPr>
            <sz val="9"/>
            <color indexed="81"/>
            <rFont val="Tahoma"/>
            <charset val="1"/>
          </rPr>
          <t xml:space="preserve">Dspic içinde 2.5V referans geriliminden çıkartılarak sonuç elde edilir….
</t>
        </r>
      </text>
    </comment>
    <comment ref="H19" authorId="0">
      <text>
        <r>
          <rPr>
            <sz val="9"/>
            <color indexed="81"/>
            <rFont val="Tahoma"/>
            <family val="2"/>
            <charset val="162"/>
          </rPr>
          <t>INVERTER_OVERVOLTAGE_LIMIT 14800</t>
        </r>
      </text>
    </comment>
    <comment ref="H22" authorId="0">
      <text>
        <r>
          <rPr>
            <sz val="9"/>
            <color indexed="81"/>
            <rFont val="Tahoma"/>
            <family val="2"/>
            <charset val="162"/>
          </rPr>
          <t xml:space="preserve">
INVERTER_UNDERVOLTAGE_LIMIT 11400</t>
        </r>
      </text>
    </comment>
    <comment ref="H23" authorId="0">
      <text>
        <r>
          <rPr>
            <sz val="9"/>
            <color indexed="81"/>
            <rFont val="Tahoma"/>
            <family val="2"/>
            <charset val="162"/>
          </rPr>
          <t>INVERTER_UNDERVOLTAGE_LIMIT_HYS 11700  // Inverter Output Under Voltage Hysteresis ~3Vac RMS</t>
        </r>
      </text>
    </comment>
    <comment ref="D32" authorId="0">
      <text>
        <r>
          <rPr>
            <b/>
            <sz val="9"/>
            <color indexed="81"/>
            <rFont val="Tahoma"/>
            <family val="2"/>
            <charset val="162"/>
          </rPr>
          <t xml:space="preserve">yazılımdaki formule göre ;
INVERTER_OVERVOLTAGE_LIMIT 14800
</t>
        </r>
        <r>
          <rPr>
            <sz val="9"/>
            <color indexed="81"/>
            <rFont val="Tahoma"/>
            <family val="2"/>
            <charset val="162"/>
          </rPr>
          <t xml:space="preserve"> ((264 * sqrt(2)) / turns ratio of TR1) * (gain of u6)</t>
        </r>
      </text>
    </comment>
  </commentList>
</comments>
</file>

<file path=xl/comments5.xml><?xml version="1.0" encoding="utf-8"?>
<comments xmlns="http://schemas.openxmlformats.org/spreadsheetml/2006/main">
  <authors>
    <author>Yazar</author>
  </authors>
  <commentList>
    <comment ref="R9" authorId="0">
      <text>
        <r>
          <rPr>
            <b/>
            <sz val="9"/>
            <color indexed="81"/>
            <rFont val="Tahoma"/>
            <family val="2"/>
            <charset val="162"/>
          </rPr>
          <t>Yazar:</t>
        </r>
        <r>
          <rPr>
            <sz val="9"/>
            <color indexed="81"/>
            <rFont val="Tahoma"/>
            <family val="2"/>
            <charset val="162"/>
          </rPr>
          <t xml:space="preserve">
#define MINOFFSETCURRENT 12896    // Nominal ~1.6V, convert to ADC and Q15</t>
        </r>
      </text>
    </comment>
    <comment ref="R10" authorId="0">
      <text>
        <r>
          <rPr>
            <b/>
            <sz val="9"/>
            <color indexed="81"/>
            <rFont val="Tahoma"/>
            <family val="2"/>
            <charset val="162"/>
          </rPr>
          <t xml:space="preserve">#define MAXOFFSETCURRENT 17856 </t>
        </r>
      </text>
    </comment>
  </commentList>
</comments>
</file>

<file path=xl/sharedStrings.xml><?xml version="1.0" encoding="utf-8"?>
<sst xmlns="http://schemas.openxmlformats.org/spreadsheetml/2006/main" count="178" uniqueCount="113">
  <si>
    <t>fosc (MHz)</t>
  </si>
  <si>
    <t>fcy(MHz)</t>
  </si>
  <si>
    <t>Tcy</t>
  </si>
  <si>
    <t>S</t>
  </si>
  <si>
    <t>uS</t>
  </si>
  <si>
    <t>nS</t>
  </si>
  <si>
    <t>mS</t>
  </si>
  <si>
    <t>16 bit Timer gecikme</t>
  </si>
  <si>
    <t>TMRx</t>
  </si>
  <si>
    <t>DEC</t>
  </si>
  <si>
    <t>HEX</t>
  </si>
  <si>
    <t>Gecikme</t>
  </si>
  <si>
    <t>PRx:peryot</t>
  </si>
  <si>
    <t>TRANSFORMER TURNS  RATIO</t>
  </si>
  <si>
    <t>N</t>
  </si>
  <si>
    <t>Vpv</t>
  </si>
  <si>
    <t>Vout</t>
  </si>
  <si>
    <t>D</t>
  </si>
  <si>
    <t>Vout=(N*Vpv*D)/(1-D)</t>
  </si>
  <si>
    <t>R</t>
  </si>
  <si>
    <t>I</t>
  </si>
  <si>
    <t>WR</t>
  </si>
  <si>
    <t>DS01444A-page 9</t>
  </si>
  <si>
    <t>DECIMAL SAYI</t>
  </si>
  <si>
    <t>DEC2BIN 16 bit</t>
  </si>
  <si>
    <t>BIN2DEC  16 bit</t>
  </si>
  <si>
    <t>Kaydırma</t>
  </si>
  <si>
    <t>Bit</t>
  </si>
  <si>
    <t>sol</t>
  </si>
  <si>
    <t>PV Panel Voltage</t>
  </si>
  <si>
    <t>PV_VOLTAGE</t>
  </si>
  <si>
    <t>ADC</t>
  </si>
  <si>
    <t>Bin</t>
  </si>
  <si>
    <t>5 Bit sola kaydir</t>
  </si>
  <si>
    <t>sag</t>
  </si>
  <si>
    <t>PV_Voltage</t>
  </si>
  <si>
    <t>Q Format</t>
  </si>
  <si>
    <t>bit</t>
  </si>
  <si>
    <t>kesirli</t>
  </si>
  <si>
    <t>bilimsel</t>
  </si>
  <si>
    <t xml:space="preserve">Q15 </t>
  </si>
  <si>
    <t>Q14</t>
  </si>
  <si>
    <t>Q15</t>
  </si>
  <si>
    <t>Kesirli</t>
  </si>
  <si>
    <t>fixed point</t>
  </si>
  <si>
    <t>Sayı</t>
  </si>
  <si>
    <t xml:space="preserve">Kesirli </t>
  </si>
  <si>
    <t>Değer</t>
  </si>
  <si>
    <t>Fixed Point Deger</t>
  </si>
  <si>
    <t>2^Qbit</t>
  </si>
  <si>
    <t>ADC deger</t>
  </si>
  <si>
    <t>Vgrid_pk</t>
  </si>
  <si>
    <t>NTR1</t>
  </si>
  <si>
    <t>AC_VOLTAGE</t>
  </si>
  <si>
    <t>Vgrid</t>
  </si>
  <si>
    <t>V2,5</t>
  </si>
  <si>
    <t>Vref</t>
  </si>
  <si>
    <t>V_ACS712</t>
  </si>
  <si>
    <t>AC_CURRENT</t>
  </si>
  <si>
    <t>ACS712ELCTR-05B-T</t>
  </si>
  <si>
    <t>2,5V (+-)185mv/1A</t>
  </si>
  <si>
    <t>I(A)</t>
  </si>
  <si>
    <t>Vout-2,5</t>
  </si>
  <si>
    <t>VADC</t>
  </si>
  <si>
    <t>Binary</t>
  </si>
  <si>
    <t>10 Bit</t>
  </si>
  <si>
    <t>Vout=</t>
  </si>
  <si>
    <t>mV/A</t>
  </si>
  <si>
    <t>Kazanç</t>
  </si>
  <si>
    <t>Vadc=I*185*4,1875</t>
  </si>
  <si>
    <t>Vac_current</t>
  </si>
  <si>
    <t>Test için kullanılacak değerler</t>
  </si>
  <si>
    <t>Duty</t>
  </si>
  <si>
    <t>Çıkış</t>
  </si>
  <si>
    <t>Sarım Sys</t>
  </si>
  <si>
    <t>Yük</t>
  </si>
  <si>
    <t>Yük Akımı</t>
  </si>
  <si>
    <t>Yük Güç</t>
  </si>
  <si>
    <t>Np/Ns=</t>
  </si>
  <si>
    <t>eP/eS</t>
  </si>
  <si>
    <t>Np*iP=</t>
  </si>
  <si>
    <t>Ns*iS</t>
  </si>
  <si>
    <t>k=Ns/Np</t>
  </si>
  <si>
    <t>iP=k*iS</t>
  </si>
  <si>
    <t>iS=iP/k</t>
  </si>
  <si>
    <t>,</t>
  </si>
  <si>
    <t>Vo</t>
  </si>
  <si>
    <t>Vin</t>
  </si>
  <si>
    <t>***TR1</t>
  </si>
  <si>
    <t>primer</t>
  </si>
  <si>
    <t>seri bağlı ise;</t>
  </si>
  <si>
    <t>115+115V giriş</t>
  </si>
  <si>
    <t>sekonder</t>
  </si>
  <si>
    <t xml:space="preserve">5+5V çıkış gerilimi </t>
  </si>
  <si>
    <t>N=230/10=23</t>
  </si>
  <si>
    <t>5V çıkış gerilimi</t>
  </si>
  <si>
    <t>paralel bağlı ise;</t>
  </si>
  <si>
    <t xml:space="preserve">N=230/5=46   </t>
  </si>
  <si>
    <t>***Sonuç deneysel olarak doğrulandı….</t>
  </si>
  <si>
    <t>3V histerizis değeri</t>
  </si>
  <si>
    <t>Üçgen dalga için RMS=0,577*Vp</t>
  </si>
  <si>
    <t>Q15 tablo değeri</t>
  </si>
  <si>
    <t>Tablonun kesirli sayı karşılığı</t>
  </si>
  <si>
    <t>Vflyback</t>
  </si>
  <si>
    <t>&gt;2,5</t>
  </si>
  <si>
    <t>led için</t>
  </si>
  <si>
    <t>d=Vo/(Vo+Vin)</t>
  </si>
  <si>
    <t>4bit sola kaydir</t>
  </si>
  <si>
    <t>Akım Kazancı =1,65/2,14=0,77</t>
  </si>
  <si>
    <t>Vac</t>
  </si>
  <si>
    <t>Iac</t>
  </si>
  <si>
    <t>Iac_peak</t>
  </si>
  <si>
    <t>Pout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</si>
</sst>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"/>
  </numFmts>
  <fonts count="17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b/>
      <i/>
      <u/>
      <sz val="9"/>
      <color indexed="81"/>
      <name val="Tahoma"/>
      <family val="2"/>
      <charset val="162"/>
    </font>
    <font>
      <b/>
      <u/>
      <sz val="14"/>
      <color rgb="FFFF0000"/>
      <name val="Calibri"/>
      <family val="2"/>
      <charset val="162"/>
      <scheme val="minor"/>
    </font>
    <font>
      <sz val="10"/>
      <color rgb="FF333333"/>
      <name val="Verdana"/>
      <family val="2"/>
      <charset val="162"/>
    </font>
    <font>
      <b/>
      <u/>
      <sz val="11"/>
      <color theme="1"/>
      <name val="Calibri"/>
      <family val="2"/>
      <charset val="162"/>
      <scheme val="minor"/>
    </font>
    <font>
      <sz val="9"/>
      <color indexed="81"/>
      <name val="Tahoma"/>
      <charset val="1"/>
    </font>
    <font>
      <sz val="9"/>
      <color indexed="81"/>
      <name val="Tahoma"/>
      <family val="2"/>
      <charset val="162"/>
    </font>
    <font>
      <b/>
      <sz val="9"/>
      <color indexed="81"/>
      <name val="Tahoma"/>
      <family val="2"/>
      <charset val="162"/>
    </font>
    <font>
      <b/>
      <sz val="14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b/>
      <sz val="16"/>
      <color rgb="FFFF0000"/>
      <name val="Calibri"/>
      <family val="2"/>
      <charset val="162"/>
      <scheme val="minor"/>
    </font>
    <font>
      <b/>
      <sz val="12"/>
      <color rgb="FFFF0000"/>
      <name val="Calibri"/>
      <family val="2"/>
      <charset val="162"/>
      <scheme val="minor"/>
    </font>
    <font>
      <b/>
      <sz val="8"/>
      <color theme="1"/>
      <name val="Calibri"/>
      <family val="2"/>
      <charset val="16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2" fontId="0" fillId="0" borderId="0" xfId="0" applyNumberFormat="1"/>
    <xf numFmtId="164" fontId="0" fillId="0" borderId="0" xfId="0" applyNumberFormat="1"/>
    <xf numFmtId="0" fontId="9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/>
    <xf numFmtId="0" fontId="0" fillId="0" borderId="0" xfId="0" applyAlignment="1">
      <alignment horizontal="center"/>
    </xf>
    <xf numFmtId="0" fontId="12" fillId="0" borderId="0" xfId="0" applyFont="1" applyAlignment="1">
      <alignment horizontal="right"/>
    </xf>
    <xf numFmtId="0" fontId="13" fillId="0" borderId="0" xfId="0" applyFont="1"/>
    <xf numFmtId="0" fontId="14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1999615432686299"/>
          <c:y val="0.10543015456401283"/>
          <c:w val="0.86486351706036746"/>
          <c:h val="0.70841097987751533"/>
        </c:manualLayout>
      </c:layout>
      <c:lineChart>
        <c:grouping val="standard"/>
        <c:varyColors val="0"/>
        <c:ser>
          <c:idx val="1"/>
          <c:order val="0"/>
          <c:tx>
            <c:v>sinDeger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SinTablo!$A$2:$A$513</c:f>
              <c:numCache>
                <c:formatCode>General</c:formatCode>
                <c:ptCount val="512"/>
                <c:pt idx="0">
                  <c:v>0</c:v>
                </c:pt>
                <c:pt idx="1">
                  <c:v>101</c:v>
                </c:pt>
                <c:pt idx="2">
                  <c:v>201</c:v>
                </c:pt>
                <c:pt idx="3">
                  <c:v>302</c:v>
                </c:pt>
                <c:pt idx="4">
                  <c:v>402</c:v>
                </c:pt>
                <c:pt idx="5">
                  <c:v>503</c:v>
                </c:pt>
                <c:pt idx="6">
                  <c:v>603</c:v>
                </c:pt>
                <c:pt idx="7">
                  <c:v>704</c:v>
                </c:pt>
                <c:pt idx="8">
                  <c:v>804</c:v>
                </c:pt>
                <c:pt idx="9">
                  <c:v>905</c:v>
                </c:pt>
                <c:pt idx="10">
                  <c:v>1005</c:v>
                </c:pt>
                <c:pt idx="11">
                  <c:v>1106</c:v>
                </c:pt>
                <c:pt idx="12">
                  <c:v>1206</c:v>
                </c:pt>
                <c:pt idx="13">
                  <c:v>1307</c:v>
                </c:pt>
                <c:pt idx="14">
                  <c:v>1407</c:v>
                </c:pt>
                <c:pt idx="15">
                  <c:v>1507</c:v>
                </c:pt>
                <c:pt idx="16">
                  <c:v>1608</c:v>
                </c:pt>
                <c:pt idx="17">
                  <c:v>1708</c:v>
                </c:pt>
                <c:pt idx="18">
                  <c:v>1809</c:v>
                </c:pt>
                <c:pt idx="19">
                  <c:v>1909</c:v>
                </c:pt>
                <c:pt idx="20">
                  <c:v>2009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2511</c:v>
                </c:pt>
                <c:pt idx="26">
                  <c:v>2611</c:v>
                </c:pt>
                <c:pt idx="27">
                  <c:v>2711</c:v>
                </c:pt>
                <c:pt idx="28">
                  <c:v>2811</c:v>
                </c:pt>
                <c:pt idx="29">
                  <c:v>2911</c:v>
                </c:pt>
                <c:pt idx="30">
                  <c:v>3012</c:v>
                </c:pt>
                <c:pt idx="31">
                  <c:v>3112</c:v>
                </c:pt>
                <c:pt idx="32">
                  <c:v>3212</c:v>
                </c:pt>
                <c:pt idx="33">
                  <c:v>3312</c:v>
                </c:pt>
                <c:pt idx="34">
                  <c:v>3412</c:v>
                </c:pt>
                <c:pt idx="35">
                  <c:v>3512</c:v>
                </c:pt>
                <c:pt idx="36">
                  <c:v>3612</c:v>
                </c:pt>
                <c:pt idx="37">
                  <c:v>3712</c:v>
                </c:pt>
                <c:pt idx="38">
                  <c:v>3811</c:v>
                </c:pt>
                <c:pt idx="39">
                  <c:v>3911</c:v>
                </c:pt>
                <c:pt idx="40">
                  <c:v>4011</c:v>
                </c:pt>
                <c:pt idx="41">
                  <c:v>4111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4509</c:v>
                </c:pt>
                <c:pt idx="46">
                  <c:v>4609</c:v>
                </c:pt>
                <c:pt idx="47">
                  <c:v>4708</c:v>
                </c:pt>
                <c:pt idx="48">
                  <c:v>4808</c:v>
                </c:pt>
                <c:pt idx="49">
                  <c:v>4907</c:v>
                </c:pt>
                <c:pt idx="50">
                  <c:v>5007</c:v>
                </c:pt>
                <c:pt idx="51">
                  <c:v>5106</c:v>
                </c:pt>
                <c:pt idx="52">
                  <c:v>5205</c:v>
                </c:pt>
                <c:pt idx="53">
                  <c:v>5305</c:v>
                </c:pt>
                <c:pt idx="54">
                  <c:v>5404</c:v>
                </c:pt>
                <c:pt idx="55">
                  <c:v>5503</c:v>
                </c:pt>
                <c:pt idx="56">
                  <c:v>5602</c:v>
                </c:pt>
                <c:pt idx="57">
                  <c:v>5701</c:v>
                </c:pt>
                <c:pt idx="58">
                  <c:v>5800</c:v>
                </c:pt>
                <c:pt idx="59">
                  <c:v>5899</c:v>
                </c:pt>
                <c:pt idx="60">
                  <c:v>5998</c:v>
                </c:pt>
                <c:pt idx="61">
                  <c:v>6096</c:v>
                </c:pt>
                <c:pt idx="62">
                  <c:v>6195</c:v>
                </c:pt>
                <c:pt idx="63">
                  <c:v>6294</c:v>
                </c:pt>
                <c:pt idx="64">
                  <c:v>6393</c:v>
                </c:pt>
                <c:pt idx="65">
                  <c:v>6491</c:v>
                </c:pt>
                <c:pt idx="66">
                  <c:v>6590</c:v>
                </c:pt>
                <c:pt idx="67">
                  <c:v>6688</c:v>
                </c:pt>
                <c:pt idx="68">
                  <c:v>6786</c:v>
                </c:pt>
                <c:pt idx="69">
                  <c:v>6885</c:v>
                </c:pt>
                <c:pt idx="70">
                  <c:v>6983</c:v>
                </c:pt>
                <c:pt idx="71">
                  <c:v>7081</c:v>
                </c:pt>
                <c:pt idx="72">
                  <c:v>7179</c:v>
                </c:pt>
                <c:pt idx="73">
                  <c:v>7277</c:v>
                </c:pt>
                <c:pt idx="74">
                  <c:v>7375</c:v>
                </c:pt>
                <c:pt idx="75">
                  <c:v>7473</c:v>
                </c:pt>
                <c:pt idx="76">
                  <c:v>7571</c:v>
                </c:pt>
                <c:pt idx="77">
                  <c:v>7669</c:v>
                </c:pt>
                <c:pt idx="78">
                  <c:v>7767</c:v>
                </c:pt>
                <c:pt idx="79">
                  <c:v>7864</c:v>
                </c:pt>
                <c:pt idx="80">
                  <c:v>7962</c:v>
                </c:pt>
                <c:pt idx="81">
                  <c:v>8059</c:v>
                </c:pt>
                <c:pt idx="82">
                  <c:v>8157</c:v>
                </c:pt>
                <c:pt idx="83">
                  <c:v>8254</c:v>
                </c:pt>
                <c:pt idx="84">
                  <c:v>8351</c:v>
                </c:pt>
                <c:pt idx="85">
                  <c:v>8448</c:v>
                </c:pt>
                <c:pt idx="86">
                  <c:v>8545</c:v>
                </c:pt>
                <c:pt idx="87">
                  <c:v>8642</c:v>
                </c:pt>
                <c:pt idx="88">
                  <c:v>8739</c:v>
                </c:pt>
                <c:pt idx="89">
                  <c:v>8836</c:v>
                </c:pt>
                <c:pt idx="90">
                  <c:v>8933</c:v>
                </c:pt>
                <c:pt idx="91">
                  <c:v>9030</c:v>
                </c:pt>
                <c:pt idx="92">
                  <c:v>9126</c:v>
                </c:pt>
                <c:pt idx="93">
                  <c:v>9223</c:v>
                </c:pt>
                <c:pt idx="94">
                  <c:v>9319</c:v>
                </c:pt>
                <c:pt idx="95">
                  <c:v>9416</c:v>
                </c:pt>
                <c:pt idx="96">
                  <c:v>9512</c:v>
                </c:pt>
                <c:pt idx="97">
                  <c:v>9608</c:v>
                </c:pt>
                <c:pt idx="98">
                  <c:v>9704</c:v>
                </c:pt>
                <c:pt idx="99">
                  <c:v>9800</c:v>
                </c:pt>
                <c:pt idx="100">
                  <c:v>9896</c:v>
                </c:pt>
                <c:pt idx="101">
                  <c:v>9992</c:v>
                </c:pt>
                <c:pt idx="102">
                  <c:v>10087</c:v>
                </c:pt>
                <c:pt idx="103">
                  <c:v>10183</c:v>
                </c:pt>
                <c:pt idx="104">
                  <c:v>10278</c:v>
                </c:pt>
                <c:pt idx="105">
                  <c:v>10374</c:v>
                </c:pt>
                <c:pt idx="106">
                  <c:v>10469</c:v>
                </c:pt>
                <c:pt idx="107">
                  <c:v>10564</c:v>
                </c:pt>
                <c:pt idx="108">
                  <c:v>10659</c:v>
                </c:pt>
                <c:pt idx="109">
                  <c:v>10754</c:v>
                </c:pt>
                <c:pt idx="110">
                  <c:v>10849</c:v>
                </c:pt>
                <c:pt idx="111">
                  <c:v>10944</c:v>
                </c:pt>
                <c:pt idx="112">
                  <c:v>11039</c:v>
                </c:pt>
                <c:pt idx="113">
                  <c:v>11133</c:v>
                </c:pt>
                <c:pt idx="114">
                  <c:v>11228</c:v>
                </c:pt>
                <c:pt idx="115">
                  <c:v>11322</c:v>
                </c:pt>
                <c:pt idx="116">
                  <c:v>11417</c:v>
                </c:pt>
                <c:pt idx="117">
                  <c:v>11511</c:v>
                </c:pt>
                <c:pt idx="118">
                  <c:v>11605</c:v>
                </c:pt>
                <c:pt idx="119">
                  <c:v>11699</c:v>
                </c:pt>
                <c:pt idx="120">
                  <c:v>11793</c:v>
                </c:pt>
                <c:pt idx="121">
                  <c:v>11886</c:v>
                </c:pt>
                <c:pt idx="122">
                  <c:v>11980</c:v>
                </c:pt>
                <c:pt idx="123">
                  <c:v>12074</c:v>
                </c:pt>
                <c:pt idx="124">
                  <c:v>12167</c:v>
                </c:pt>
                <c:pt idx="125">
                  <c:v>12260</c:v>
                </c:pt>
                <c:pt idx="126">
                  <c:v>12353</c:v>
                </c:pt>
                <c:pt idx="127">
                  <c:v>12446</c:v>
                </c:pt>
                <c:pt idx="128">
                  <c:v>12539</c:v>
                </c:pt>
                <c:pt idx="129">
                  <c:v>12632</c:v>
                </c:pt>
                <c:pt idx="130">
                  <c:v>12725</c:v>
                </c:pt>
                <c:pt idx="131">
                  <c:v>12817</c:v>
                </c:pt>
                <c:pt idx="132">
                  <c:v>12910</c:v>
                </c:pt>
                <c:pt idx="133">
                  <c:v>13002</c:v>
                </c:pt>
                <c:pt idx="134">
                  <c:v>13094</c:v>
                </c:pt>
                <c:pt idx="135">
                  <c:v>13187</c:v>
                </c:pt>
                <c:pt idx="136">
                  <c:v>13279</c:v>
                </c:pt>
                <c:pt idx="137">
                  <c:v>13370</c:v>
                </c:pt>
                <c:pt idx="138">
                  <c:v>13462</c:v>
                </c:pt>
                <c:pt idx="139">
                  <c:v>13554</c:v>
                </c:pt>
                <c:pt idx="140">
                  <c:v>13645</c:v>
                </c:pt>
                <c:pt idx="141">
                  <c:v>13736</c:v>
                </c:pt>
                <c:pt idx="142">
                  <c:v>13828</c:v>
                </c:pt>
                <c:pt idx="143">
                  <c:v>13919</c:v>
                </c:pt>
                <c:pt idx="144">
                  <c:v>14010</c:v>
                </c:pt>
                <c:pt idx="145">
                  <c:v>14101</c:v>
                </c:pt>
                <c:pt idx="146">
                  <c:v>14191</c:v>
                </c:pt>
                <c:pt idx="147">
                  <c:v>14282</c:v>
                </c:pt>
                <c:pt idx="148">
                  <c:v>14372</c:v>
                </c:pt>
                <c:pt idx="149">
                  <c:v>14462</c:v>
                </c:pt>
                <c:pt idx="150">
                  <c:v>14553</c:v>
                </c:pt>
                <c:pt idx="151">
                  <c:v>14643</c:v>
                </c:pt>
                <c:pt idx="152">
                  <c:v>14732</c:v>
                </c:pt>
                <c:pt idx="153">
                  <c:v>14822</c:v>
                </c:pt>
                <c:pt idx="154">
                  <c:v>14912</c:v>
                </c:pt>
                <c:pt idx="155">
                  <c:v>15001</c:v>
                </c:pt>
                <c:pt idx="156">
                  <c:v>15090</c:v>
                </c:pt>
                <c:pt idx="157">
                  <c:v>15180</c:v>
                </c:pt>
                <c:pt idx="158">
                  <c:v>15269</c:v>
                </c:pt>
                <c:pt idx="159">
                  <c:v>15358</c:v>
                </c:pt>
                <c:pt idx="160">
                  <c:v>15446</c:v>
                </c:pt>
                <c:pt idx="161">
                  <c:v>15535</c:v>
                </c:pt>
                <c:pt idx="162">
                  <c:v>15623</c:v>
                </c:pt>
                <c:pt idx="163">
                  <c:v>15712</c:v>
                </c:pt>
                <c:pt idx="164">
                  <c:v>15800</c:v>
                </c:pt>
                <c:pt idx="165">
                  <c:v>15888</c:v>
                </c:pt>
                <c:pt idx="166">
                  <c:v>15976</c:v>
                </c:pt>
                <c:pt idx="167">
                  <c:v>16063</c:v>
                </c:pt>
                <c:pt idx="168">
                  <c:v>16151</c:v>
                </c:pt>
                <c:pt idx="169">
                  <c:v>16238</c:v>
                </c:pt>
                <c:pt idx="170">
                  <c:v>16325</c:v>
                </c:pt>
                <c:pt idx="171">
                  <c:v>16413</c:v>
                </c:pt>
                <c:pt idx="172">
                  <c:v>16499</c:v>
                </c:pt>
                <c:pt idx="173">
                  <c:v>16586</c:v>
                </c:pt>
                <c:pt idx="174">
                  <c:v>16673</c:v>
                </c:pt>
                <c:pt idx="175">
                  <c:v>16759</c:v>
                </c:pt>
                <c:pt idx="176">
                  <c:v>16846</c:v>
                </c:pt>
                <c:pt idx="177">
                  <c:v>16932</c:v>
                </c:pt>
                <c:pt idx="178">
                  <c:v>17018</c:v>
                </c:pt>
                <c:pt idx="179">
                  <c:v>17104</c:v>
                </c:pt>
                <c:pt idx="180">
                  <c:v>17189</c:v>
                </c:pt>
                <c:pt idx="181">
                  <c:v>17275</c:v>
                </c:pt>
                <c:pt idx="182">
                  <c:v>17360</c:v>
                </c:pt>
                <c:pt idx="183">
                  <c:v>17445</c:v>
                </c:pt>
                <c:pt idx="184">
                  <c:v>17530</c:v>
                </c:pt>
                <c:pt idx="185">
                  <c:v>17615</c:v>
                </c:pt>
                <c:pt idx="186">
                  <c:v>17700</c:v>
                </c:pt>
                <c:pt idx="187">
                  <c:v>17784</c:v>
                </c:pt>
                <c:pt idx="188">
                  <c:v>17869</c:v>
                </c:pt>
                <c:pt idx="189">
                  <c:v>17953</c:v>
                </c:pt>
                <c:pt idx="190">
                  <c:v>18037</c:v>
                </c:pt>
                <c:pt idx="191">
                  <c:v>18121</c:v>
                </c:pt>
                <c:pt idx="192">
                  <c:v>18204</c:v>
                </c:pt>
                <c:pt idx="193">
                  <c:v>18288</c:v>
                </c:pt>
                <c:pt idx="194">
                  <c:v>18371</c:v>
                </c:pt>
                <c:pt idx="195">
                  <c:v>18454</c:v>
                </c:pt>
                <c:pt idx="196">
                  <c:v>18537</c:v>
                </c:pt>
                <c:pt idx="197">
                  <c:v>18620</c:v>
                </c:pt>
                <c:pt idx="198">
                  <c:v>18703</c:v>
                </c:pt>
                <c:pt idx="199">
                  <c:v>18785</c:v>
                </c:pt>
                <c:pt idx="200">
                  <c:v>18868</c:v>
                </c:pt>
                <c:pt idx="201">
                  <c:v>18950</c:v>
                </c:pt>
                <c:pt idx="202">
                  <c:v>19032</c:v>
                </c:pt>
                <c:pt idx="203">
                  <c:v>19113</c:v>
                </c:pt>
                <c:pt idx="204">
                  <c:v>19195</c:v>
                </c:pt>
                <c:pt idx="205">
                  <c:v>19276</c:v>
                </c:pt>
                <c:pt idx="206">
                  <c:v>19357</c:v>
                </c:pt>
                <c:pt idx="207">
                  <c:v>19438</c:v>
                </c:pt>
                <c:pt idx="208">
                  <c:v>19519</c:v>
                </c:pt>
                <c:pt idx="209">
                  <c:v>19600</c:v>
                </c:pt>
                <c:pt idx="210">
                  <c:v>19680</c:v>
                </c:pt>
                <c:pt idx="211">
                  <c:v>19761</c:v>
                </c:pt>
                <c:pt idx="212">
                  <c:v>19841</c:v>
                </c:pt>
                <c:pt idx="213">
                  <c:v>19921</c:v>
                </c:pt>
                <c:pt idx="214">
                  <c:v>20000</c:v>
                </c:pt>
                <c:pt idx="215">
                  <c:v>20080</c:v>
                </c:pt>
                <c:pt idx="216">
                  <c:v>20159</c:v>
                </c:pt>
                <c:pt idx="217">
                  <c:v>20238</c:v>
                </c:pt>
                <c:pt idx="218">
                  <c:v>20317</c:v>
                </c:pt>
                <c:pt idx="219">
                  <c:v>20396</c:v>
                </c:pt>
                <c:pt idx="220">
                  <c:v>20475</c:v>
                </c:pt>
                <c:pt idx="221">
                  <c:v>20553</c:v>
                </c:pt>
                <c:pt idx="222">
                  <c:v>20631</c:v>
                </c:pt>
                <c:pt idx="223">
                  <c:v>20709</c:v>
                </c:pt>
                <c:pt idx="224">
                  <c:v>20787</c:v>
                </c:pt>
                <c:pt idx="225">
                  <c:v>20865</c:v>
                </c:pt>
                <c:pt idx="226">
                  <c:v>20942</c:v>
                </c:pt>
                <c:pt idx="227">
                  <c:v>21019</c:v>
                </c:pt>
                <c:pt idx="228">
                  <c:v>21096</c:v>
                </c:pt>
                <c:pt idx="229">
                  <c:v>21173</c:v>
                </c:pt>
                <c:pt idx="230">
                  <c:v>21250</c:v>
                </c:pt>
                <c:pt idx="231">
                  <c:v>21326</c:v>
                </c:pt>
                <c:pt idx="232">
                  <c:v>21403</c:v>
                </c:pt>
                <c:pt idx="233">
                  <c:v>21479</c:v>
                </c:pt>
                <c:pt idx="234">
                  <c:v>21554</c:v>
                </c:pt>
                <c:pt idx="235">
                  <c:v>21630</c:v>
                </c:pt>
                <c:pt idx="236">
                  <c:v>21705</c:v>
                </c:pt>
                <c:pt idx="237">
                  <c:v>21781</c:v>
                </c:pt>
                <c:pt idx="238">
                  <c:v>21856</c:v>
                </c:pt>
                <c:pt idx="239">
                  <c:v>21930</c:v>
                </c:pt>
                <c:pt idx="240">
                  <c:v>22005</c:v>
                </c:pt>
                <c:pt idx="241">
                  <c:v>22079</c:v>
                </c:pt>
                <c:pt idx="242">
                  <c:v>22154</c:v>
                </c:pt>
                <c:pt idx="243">
                  <c:v>22227</c:v>
                </c:pt>
                <c:pt idx="244">
                  <c:v>22301</c:v>
                </c:pt>
                <c:pt idx="245">
                  <c:v>22375</c:v>
                </c:pt>
                <c:pt idx="246">
                  <c:v>22448</c:v>
                </c:pt>
                <c:pt idx="247">
                  <c:v>22521</c:v>
                </c:pt>
                <c:pt idx="248">
                  <c:v>22594</c:v>
                </c:pt>
                <c:pt idx="249">
                  <c:v>22667</c:v>
                </c:pt>
                <c:pt idx="250">
                  <c:v>22739</c:v>
                </c:pt>
                <c:pt idx="251">
                  <c:v>22812</c:v>
                </c:pt>
                <c:pt idx="252">
                  <c:v>22884</c:v>
                </c:pt>
                <c:pt idx="253">
                  <c:v>22956</c:v>
                </c:pt>
                <c:pt idx="254">
                  <c:v>23027</c:v>
                </c:pt>
                <c:pt idx="255">
                  <c:v>23099</c:v>
                </c:pt>
                <c:pt idx="256">
                  <c:v>23170</c:v>
                </c:pt>
                <c:pt idx="257">
                  <c:v>23241</c:v>
                </c:pt>
                <c:pt idx="258">
                  <c:v>23311</c:v>
                </c:pt>
                <c:pt idx="259">
                  <c:v>23382</c:v>
                </c:pt>
                <c:pt idx="260">
                  <c:v>23452</c:v>
                </c:pt>
                <c:pt idx="261">
                  <c:v>23522</c:v>
                </c:pt>
                <c:pt idx="262">
                  <c:v>23592</c:v>
                </c:pt>
                <c:pt idx="263">
                  <c:v>23662</c:v>
                </c:pt>
                <c:pt idx="264">
                  <c:v>23731</c:v>
                </c:pt>
                <c:pt idx="265">
                  <c:v>23801</c:v>
                </c:pt>
                <c:pt idx="266">
                  <c:v>23870</c:v>
                </c:pt>
                <c:pt idx="267">
                  <c:v>23938</c:v>
                </c:pt>
                <c:pt idx="268">
                  <c:v>24007</c:v>
                </c:pt>
                <c:pt idx="269">
                  <c:v>24075</c:v>
                </c:pt>
                <c:pt idx="270">
                  <c:v>24143</c:v>
                </c:pt>
                <c:pt idx="271">
                  <c:v>24211</c:v>
                </c:pt>
                <c:pt idx="272">
                  <c:v>24279</c:v>
                </c:pt>
                <c:pt idx="273">
                  <c:v>24346</c:v>
                </c:pt>
                <c:pt idx="274">
                  <c:v>24413</c:v>
                </c:pt>
                <c:pt idx="275">
                  <c:v>24480</c:v>
                </c:pt>
                <c:pt idx="276">
                  <c:v>24547</c:v>
                </c:pt>
                <c:pt idx="277">
                  <c:v>24613</c:v>
                </c:pt>
                <c:pt idx="278">
                  <c:v>24680</c:v>
                </c:pt>
                <c:pt idx="279">
                  <c:v>24746</c:v>
                </c:pt>
                <c:pt idx="280">
                  <c:v>24811</c:v>
                </c:pt>
                <c:pt idx="281">
                  <c:v>24877</c:v>
                </c:pt>
                <c:pt idx="282">
                  <c:v>24942</c:v>
                </c:pt>
                <c:pt idx="283">
                  <c:v>25007</c:v>
                </c:pt>
                <c:pt idx="284">
                  <c:v>25072</c:v>
                </c:pt>
                <c:pt idx="285">
                  <c:v>25137</c:v>
                </c:pt>
                <c:pt idx="286">
                  <c:v>25201</c:v>
                </c:pt>
                <c:pt idx="287">
                  <c:v>25265</c:v>
                </c:pt>
                <c:pt idx="288">
                  <c:v>25329</c:v>
                </c:pt>
                <c:pt idx="289">
                  <c:v>25393</c:v>
                </c:pt>
                <c:pt idx="290">
                  <c:v>25456</c:v>
                </c:pt>
                <c:pt idx="291">
                  <c:v>25519</c:v>
                </c:pt>
                <c:pt idx="292">
                  <c:v>25582</c:v>
                </c:pt>
                <c:pt idx="293">
                  <c:v>25645</c:v>
                </c:pt>
                <c:pt idx="294">
                  <c:v>25708</c:v>
                </c:pt>
                <c:pt idx="295">
                  <c:v>25770</c:v>
                </c:pt>
                <c:pt idx="296">
                  <c:v>25832</c:v>
                </c:pt>
                <c:pt idx="297">
                  <c:v>25893</c:v>
                </c:pt>
                <c:pt idx="298">
                  <c:v>25955</c:v>
                </c:pt>
                <c:pt idx="299">
                  <c:v>26016</c:v>
                </c:pt>
                <c:pt idx="300">
                  <c:v>26077</c:v>
                </c:pt>
                <c:pt idx="301">
                  <c:v>26138</c:v>
                </c:pt>
                <c:pt idx="302">
                  <c:v>26198</c:v>
                </c:pt>
                <c:pt idx="303">
                  <c:v>26259</c:v>
                </c:pt>
                <c:pt idx="304">
                  <c:v>26319</c:v>
                </c:pt>
                <c:pt idx="305">
                  <c:v>26378</c:v>
                </c:pt>
                <c:pt idx="306">
                  <c:v>26438</c:v>
                </c:pt>
                <c:pt idx="307">
                  <c:v>26497</c:v>
                </c:pt>
                <c:pt idx="308">
                  <c:v>26556</c:v>
                </c:pt>
                <c:pt idx="309">
                  <c:v>26615</c:v>
                </c:pt>
                <c:pt idx="310">
                  <c:v>26674</c:v>
                </c:pt>
                <c:pt idx="311">
                  <c:v>26732</c:v>
                </c:pt>
                <c:pt idx="312">
                  <c:v>26790</c:v>
                </c:pt>
                <c:pt idx="313">
                  <c:v>26848</c:v>
                </c:pt>
                <c:pt idx="314">
                  <c:v>26905</c:v>
                </c:pt>
                <c:pt idx="315">
                  <c:v>26962</c:v>
                </c:pt>
                <c:pt idx="316">
                  <c:v>27019</c:v>
                </c:pt>
                <c:pt idx="317">
                  <c:v>27076</c:v>
                </c:pt>
                <c:pt idx="318">
                  <c:v>27133</c:v>
                </c:pt>
                <c:pt idx="319">
                  <c:v>27189</c:v>
                </c:pt>
                <c:pt idx="320">
                  <c:v>27245</c:v>
                </c:pt>
                <c:pt idx="321">
                  <c:v>27300</c:v>
                </c:pt>
                <c:pt idx="322">
                  <c:v>27356</c:v>
                </c:pt>
                <c:pt idx="323">
                  <c:v>27411</c:v>
                </c:pt>
                <c:pt idx="324">
                  <c:v>27466</c:v>
                </c:pt>
                <c:pt idx="325">
                  <c:v>27521</c:v>
                </c:pt>
                <c:pt idx="326">
                  <c:v>27575</c:v>
                </c:pt>
                <c:pt idx="327">
                  <c:v>27629</c:v>
                </c:pt>
                <c:pt idx="328">
                  <c:v>27683</c:v>
                </c:pt>
                <c:pt idx="329">
                  <c:v>27737</c:v>
                </c:pt>
                <c:pt idx="330">
                  <c:v>27790</c:v>
                </c:pt>
                <c:pt idx="331">
                  <c:v>27843</c:v>
                </c:pt>
                <c:pt idx="332">
                  <c:v>27896</c:v>
                </c:pt>
                <c:pt idx="333">
                  <c:v>27949</c:v>
                </c:pt>
                <c:pt idx="334">
                  <c:v>28001</c:v>
                </c:pt>
                <c:pt idx="335">
                  <c:v>28053</c:v>
                </c:pt>
                <c:pt idx="336">
                  <c:v>28105</c:v>
                </c:pt>
                <c:pt idx="337">
                  <c:v>28157</c:v>
                </c:pt>
                <c:pt idx="338">
                  <c:v>28208</c:v>
                </c:pt>
                <c:pt idx="339">
                  <c:v>28259</c:v>
                </c:pt>
                <c:pt idx="340">
                  <c:v>28310</c:v>
                </c:pt>
                <c:pt idx="341">
                  <c:v>28360</c:v>
                </c:pt>
                <c:pt idx="342">
                  <c:v>28411</c:v>
                </c:pt>
                <c:pt idx="343">
                  <c:v>28460</c:v>
                </c:pt>
                <c:pt idx="344">
                  <c:v>28510</c:v>
                </c:pt>
                <c:pt idx="345">
                  <c:v>28560</c:v>
                </c:pt>
                <c:pt idx="346">
                  <c:v>28609</c:v>
                </c:pt>
                <c:pt idx="347">
                  <c:v>28658</c:v>
                </c:pt>
                <c:pt idx="348">
                  <c:v>28706</c:v>
                </c:pt>
                <c:pt idx="349">
                  <c:v>28755</c:v>
                </c:pt>
                <c:pt idx="350">
                  <c:v>28803</c:v>
                </c:pt>
                <c:pt idx="351">
                  <c:v>28850</c:v>
                </c:pt>
                <c:pt idx="352">
                  <c:v>28898</c:v>
                </c:pt>
                <c:pt idx="353">
                  <c:v>28945</c:v>
                </c:pt>
                <c:pt idx="354">
                  <c:v>28992</c:v>
                </c:pt>
                <c:pt idx="355">
                  <c:v>29039</c:v>
                </c:pt>
                <c:pt idx="356">
                  <c:v>29085</c:v>
                </c:pt>
                <c:pt idx="357">
                  <c:v>29131</c:v>
                </c:pt>
                <c:pt idx="358">
                  <c:v>29177</c:v>
                </c:pt>
                <c:pt idx="359">
                  <c:v>29223</c:v>
                </c:pt>
                <c:pt idx="360">
                  <c:v>29268</c:v>
                </c:pt>
                <c:pt idx="361">
                  <c:v>29313</c:v>
                </c:pt>
                <c:pt idx="362">
                  <c:v>29358</c:v>
                </c:pt>
                <c:pt idx="363">
                  <c:v>29403</c:v>
                </c:pt>
                <c:pt idx="364">
                  <c:v>29447</c:v>
                </c:pt>
                <c:pt idx="365">
                  <c:v>29491</c:v>
                </c:pt>
                <c:pt idx="366">
                  <c:v>29534</c:v>
                </c:pt>
                <c:pt idx="367">
                  <c:v>29578</c:v>
                </c:pt>
                <c:pt idx="368">
                  <c:v>29621</c:v>
                </c:pt>
                <c:pt idx="369">
                  <c:v>29664</c:v>
                </c:pt>
                <c:pt idx="370">
                  <c:v>29706</c:v>
                </c:pt>
                <c:pt idx="371">
                  <c:v>29749</c:v>
                </c:pt>
                <c:pt idx="372">
                  <c:v>29791</c:v>
                </c:pt>
                <c:pt idx="373">
                  <c:v>29832</c:v>
                </c:pt>
                <c:pt idx="374">
                  <c:v>29874</c:v>
                </c:pt>
                <c:pt idx="375">
                  <c:v>29915</c:v>
                </c:pt>
                <c:pt idx="376">
                  <c:v>29956</c:v>
                </c:pt>
                <c:pt idx="377">
                  <c:v>29997</c:v>
                </c:pt>
                <c:pt idx="378">
                  <c:v>30037</c:v>
                </c:pt>
                <c:pt idx="379">
                  <c:v>30077</c:v>
                </c:pt>
                <c:pt idx="380">
                  <c:v>30117</c:v>
                </c:pt>
                <c:pt idx="381">
                  <c:v>30156</c:v>
                </c:pt>
                <c:pt idx="382">
                  <c:v>30195</c:v>
                </c:pt>
                <c:pt idx="383">
                  <c:v>30234</c:v>
                </c:pt>
                <c:pt idx="384">
                  <c:v>30273</c:v>
                </c:pt>
                <c:pt idx="385">
                  <c:v>30311</c:v>
                </c:pt>
                <c:pt idx="386">
                  <c:v>30349</c:v>
                </c:pt>
                <c:pt idx="387">
                  <c:v>30387</c:v>
                </c:pt>
                <c:pt idx="388">
                  <c:v>30424</c:v>
                </c:pt>
                <c:pt idx="389">
                  <c:v>30462</c:v>
                </c:pt>
                <c:pt idx="390">
                  <c:v>30498</c:v>
                </c:pt>
                <c:pt idx="391">
                  <c:v>30535</c:v>
                </c:pt>
                <c:pt idx="392">
                  <c:v>30571</c:v>
                </c:pt>
                <c:pt idx="393">
                  <c:v>30607</c:v>
                </c:pt>
                <c:pt idx="394">
                  <c:v>30643</c:v>
                </c:pt>
                <c:pt idx="395">
                  <c:v>30679</c:v>
                </c:pt>
                <c:pt idx="396">
                  <c:v>30714</c:v>
                </c:pt>
                <c:pt idx="397">
                  <c:v>30749</c:v>
                </c:pt>
                <c:pt idx="398">
                  <c:v>30783</c:v>
                </c:pt>
                <c:pt idx="399">
                  <c:v>30818</c:v>
                </c:pt>
                <c:pt idx="400">
                  <c:v>30852</c:v>
                </c:pt>
                <c:pt idx="401">
                  <c:v>30885</c:v>
                </c:pt>
                <c:pt idx="402">
                  <c:v>30919</c:v>
                </c:pt>
                <c:pt idx="403">
                  <c:v>30952</c:v>
                </c:pt>
                <c:pt idx="404">
                  <c:v>30985</c:v>
                </c:pt>
                <c:pt idx="405">
                  <c:v>31017</c:v>
                </c:pt>
                <c:pt idx="406">
                  <c:v>31050</c:v>
                </c:pt>
                <c:pt idx="407">
                  <c:v>31082</c:v>
                </c:pt>
                <c:pt idx="408">
                  <c:v>31113</c:v>
                </c:pt>
                <c:pt idx="409">
                  <c:v>31145</c:v>
                </c:pt>
                <c:pt idx="410">
                  <c:v>31176</c:v>
                </c:pt>
                <c:pt idx="411">
                  <c:v>31206</c:v>
                </c:pt>
                <c:pt idx="412">
                  <c:v>31237</c:v>
                </c:pt>
                <c:pt idx="413">
                  <c:v>31267</c:v>
                </c:pt>
                <c:pt idx="414">
                  <c:v>31297</c:v>
                </c:pt>
                <c:pt idx="415">
                  <c:v>31327</c:v>
                </c:pt>
                <c:pt idx="416">
                  <c:v>31356</c:v>
                </c:pt>
                <c:pt idx="417">
                  <c:v>31385</c:v>
                </c:pt>
                <c:pt idx="418">
                  <c:v>31414</c:v>
                </c:pt>
                <c:pt idx="419">
                  <c:v>31442</c:v>
                </c:pt>
                <c:pt idx="420">
                  <c:v>31470</c:v>
                </c:pt>
                <c:pt idx="421">
                  <c:v>31498</c:v>
                </c:pt>
                <c:pt idx="422">
                  <c:v>31526</c:v>
                </c:pt>
                <c:pt idx="423">
                  <c:v>31553</c:v>
                </c:pt>
                <c:pt idx="424">
                  <c:v>31580</c:v>
                </c:pt>
                <c:pt idx="425">
                  <c:v>31607</c:v>
                </c:pt>
                <c:pt idx="426">
                  <c:v>31633</c:v>
                </c:pt>
                <c:pt idx="427">
                  <c:v>31659</c:v>
                </c:pt>
                <c:pt idx="428">
                  <c:v>31685</c:v>
                </c:pt>
                <c:pt idx="429">
                  <c:v>31710</c:v>
                </c:pt>
                <c:pt idx="430">
                  <c:v>31736</c:v>
                </c:pt>
                <c:pt idx="431">
                  <c:v>31760</c:v>
                </c:pt>
                <c:pt idx="432">
                  <c:v>31785</c:v>
                </c:pt>
                <c:pt idx="433">
                  <c:v>31809</c:v>
                </c:pt>
                <c:pt idx="434">
                  <c:v>31833</c:v>
                </c:pt>
                <c:pt idx="435">
                  <c:v>31857</c:v>
                </c:pt>
                <c:pt idx="436">
                  <c:v>31880</c:v>
                </c:pt>
                <c:pt idx="437">
                  <c:v>31903</c:v>
                </c:pt>
                <c:pt idx="438">
                  <c:v>31926</c:v>
                </c:pt>
                <c:pt idx="439">
                  <c:v>31949</c:v>
                </c:pt>
                <c:pt idx="440">
                  <c:v>31971</c:v>
                </c:pt>
                <c:pt idx="441">
                  <c:v>31993</c:v>
                </c:pt>
                <c:pt idx="442">
                  <c:v>32014</c:v>
                </c:pt>
                <c:pt idx="443">
                  <c:v>32036</c:v>
                </c:pt>
                <c:pt idx="444">
                  <c:v>32057</c:v>
                </c:pt>
                <c:pt idx="445">
                  <c:v>32077</c:v>
                </c:pt>
                <c:pt idx="446">
                  <c:v>32098</c:v>
                </c:pt>
                <c:pt idx="447">
                  <c:v>32118</c:v>
                </c:pt>
                <c:pt idx="448">
                  <c:v>32137</c:v>
                </c:pt>
                <c:pt idx="449">
                  <c:v>32157</c:v>
                </c:pt>
                <c:pt idx="450">
                  <c:v>32176</c:v>
                </c:pt>
                <c:pt idx="451">
                  <c:v>32195</c:v>
                </c:pt>
                <c:pt idx="452">
                  <c:v>32213</c:v>
                </c:pt>
                <c:pt idx="453">
                  <c:v>32232</c:v>
                </c:pt>
                <c:pt idx="454">
                  <c:v>32250</c:v>
                </c:pt>
                <c:pt idx="455">
                  <c:v>32267</c:v>
                </c:pt>
                <c:pt idx="456">
                  <c:v>32285</c:v>
                </c:pt>
                <c:pt idx="457">
                  <c:v>32302</c:v>
                </c:pt>
                <c:pt idx="458">
                  <c:v>32318</c:v>
                </c:pt>
                <c:pt idx="459">
                  <c:v>32335</c:v>
                </c:pt>
                <c:pt idx="460">
                  <c:v>32351</c:v>
                </c:pt>
                <c:pt idx="461">
                  <c:v>32367</c:v>
                </c:pt>
                <c:pt idx="462">
                  <c:v>32382</c:v>
                </c:pt>
                <c:pt idx="463">
                  <c:v>32397</c:v>
                </c:pt>
                <c:pt idx="464">
                  <c:v>32412</c:v>
                </c:pt>
                <c:pt idx="465">
                  <c:v>32427</c:v>
                </c:pt>
                <c:pt idx="466">
                  <c:v>32441</c:v>
                </c:pt>
                <c:pt idx="467">
                  <c:v>32455</c:v>
                </c:pt>
                <c:pt idx="468">
                  <c:v>32469</c:v>
                </c:pt>
                <c:pt idx="469">
                  <c:v>32482</c:v>
                </c:pt>
                <c:pt idx="470">
                  <c:v>32495</c:v>
                </c:pt>
                <c:pt idx="471">
                  <c:v>32508</c:v>
                </c:pt>
                <c:pt idx="472">
                  <c:v>32521</c:v>
                </c:pt>
                <c:pt idx="473">
                  <c:v>32533</c:v>
                </c:pt>
                <c:pt idx="474">
                  <c:v>32545</c:v>
                </c:pt>
                <c:pt idx="475">
                  <c:v>32556</c:v>
                </c:pt>
                <c:pt idx="476">
                  <c:v>32567</c:v>
                </c:pt>
                <c:pt idx="477">
                  <c:v>32578</c:v>
                </c:pt>
                <c:pt idx="478">
                  <c:v>32589</c:v>
                </c:pt>
                <c:pt idx="479">
                  <c:v>32599</c:v>
                </c:pt>
                <c:pt idx="480">
                  <c:v>32609</c:v>
                </c:pt>
                <c:pt idx="481">
                  <c:v>32619</c:v>
                </c:pt>
                <c:pt idx="482">
                  <c:v>32628</c:v>
                </c:pt>
                <c:pt idx="483">
                  <c:v>32637</c:v>
                </c:pt>
                <c:pt idx="484">
                  <c:v>32646</c:v>
                </c:pt>
                <c:pt idx="485">
                  <c:v>32655</c:v>
                </c:pt>
                <c:pt idx="486">
                  <c:v>32663</c:v>
                </c:pt>
                <c:pt idx="487">
                  <c:v>32671</c:v>
                </c:pt>
                <c:pt idx="488">
                  <c:v>32678</c:v>
                </c:pt>
                <c:pt idx="489">
                  <c:v>32685</c:v>
                </c:pt>
                <c:pt idx="490">
                  <c:v>32692</c:v>
                </c:pt>
                <c:pt idx="491">
                  <c:v>32699</c:v>
                </c:pt>
                <c:pt idx="492">
                  <c:v>32705</c:v>
                </c:pt>
                <c:pt idx="493">
                  <c:v>32711</c:v>
                </c:pt>
                <c:pt idx="494">
                  <c:v>32717</c:v>
                </c:pt>
                <c:pt idx="495">
                  <c:v>32722</c:v>
                </c:pt>
                <c:pt idx="496">
                  <c:v>32728</c:v>
                </c:pt>
                <c:pt idx="497">
                  <c:v>32732</c:v>
                </c:pt>
                <c:pt idx="498">
                  <c:v>32737</c:v>
                </c:pt>
                <c:pt idx="499">
                  <c:v>32741</c:v>
                </c:pt>
                <c:pt idx="500">
                  <c:v>32745</c:v>
                </c:pt>
                <c:pt idx="501">
                  <c:v>32748</c:v>
                </c:pt>
                <c:pt idx="502">
                  <c:v>32752</c:v>
                </c:pt>
                <c:pt idx="503">
                  <c:v>32755</c:v>
                </c:pt>
                <c:pt idx="504">
                  <c:v>32757</c:v>
                </c:pt>
                <c:pt idx="505">
                  <c:v>32759</c:v>
                </c:pt>
                <c:pt idx="506">
                  <c:v>32761</c:v>
                </c:pt>
                <c:pt idx="507">
                  <c:v>32763</c:v>
                </c:pt>
                <c:pt idx="508">
                  <c:v>32765</c:v>
                </c:pt>
                <c:pt idx="509">
                  <c:v>32766</c:v>
                </c:pt>
                <c:pt idx="510">
                  <c:v>32766</c:v>
                </c:pt>
                <c:pt idx="511">
                  <c:v>32767</c:v>
                </c:pt>
              </c:numCache>
            </c:numRef>
          </c:val>
          <c:smooth val="0"/>
        </c:ser>
        <c:ser>
          <c:idx val="0"/>
          <c:order val="1"/>
          <c:tx>
            <c:v>sinDeger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SinTablo!$D$2:$D$513</c:f>
              <c:numCache>
                <c:formatCode>General</c:formatCode>
                <c:ptCount val="512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  <c:pt idx="7">
                  <c:v>352</c:v>
                </c:pt>
                <c:pt idx="8">
                  <c:v>402</c:v>
                </c:pt>
                <c:pt idx="9">
                  <c:v>452</c:v>
                </c:pt>
                <c:pt idx="10">
                  <c:v>502</c:v>
                </c:pt>
                <c:pt idx="11">
                  <c:v>553</c:v>
                </c:pt>
                <c:pt idx="12">
                  <c:v>603</c:v>
                </c:pt>
                <c:pt idx="13">
                  <c:v>653</c:v>
                </c:pt>
                <c:pt idx="14">
                  <c:v>703</c:v>
                </c:pt>
                <c:pt idx="15">
                  <c:v>753</c:v>
                </c:pt>
                <c:pt idx="16">
                  <c:v>804</c:v>
                </c:pt>
                <c:pt idx="17">
                  <c:v>854</c:v>
                </c:pt>
                <c:pt idx="18">
                  <c:v>904</c:v>
                </c:pt>
                <c:pt idx="19">
                  <c:v>954</c:v>
                </c:pt>
                <c:pt idx="20">
                  <c:v>1004</c:v>
                </c:pt>
                <c:pt idx="21">
                  <c:v>1055</c:v>
                </c:pt>
                <c:pt idx="22">
                  <c:v>1105</c:v>
                </c:pt>
                <c:pt idx="23">
                  <c:v>1155</c:v>
                </c:pt>
                <c:pt idx="24">
                  <c:v>1205</c:v>
                </c:pt>
                <c:pt idx="25">
                  <c:v>1255</c:v>
                </c:pt>
                <c:pt idx="26">
                  <c:v>1305</c:v>
                </c:pt>
                <c:pt idx="27">
                  <c:v>1355</c:v>
                </c:pt>
                <c:pt idx="28">
                  <c:v>1405</c:v>
                </c:pt>
                <c:pt idx="29">
                  <c:v>1455</c:v>
                </c:pt>
                <c:pt idx="30">
                  <c:v>1506</c:v>
                </c:pt>
                <c:pt idx="31">
                  <c:v>1556</c:v>
                </c:pt>
                <c:pt idx="32">
                  <c:v>1606</c:v>
                </c:pt>
                <c:pt idx="33">
                  <c:v>1656</c:v>
                </c:pt>
                <c:pt idx="34">
                  <c:v>1706</c:v>
                </c:pt>
                <c:pt idx="35">
                  <c:v>1756</c:v>
                </c:pt>
                <c:pt idx="36">
                  <c:v>1806</c:v>
                </c:pt>
                <c:pt idx="37">
                  <c:v>1856</c:v>
                </c:pt>
                <c:pt idx="38">
                  <c:v>1905</c:v>
                </c:pt>
                <c:pt idx="39">
                  <c:v>1955</c:v>
                </c:pt>
                <c:pt idx="40">
                  <c:v>2005</c:v>
                </c:pt>
                <c:pt idx="41">
                  <c:v>2055</c:v>
                </c:pt>
                <c:pt idx="42">
                  <c:v>2105</c:v>
                </c:pt>
                <c:pt idx="43">
                  <c:v>2155</c:v>
                </c:pt>
                <c:pt idx="44">
                  <c:v>2205</c:v>
                </c:pt>
                <c:pt idx="45">
                  <c:v>2254</c:v>
                </c:pt>
                <c:pt idx="46">
                  <c:v>2304</c:v>
                </c:pt>
                <c:pt idx="47">
                  <c:v>2354</c:v>
                </c:pt>
                <c:pt idx="48">
                  <c:v>2404</c:v>
                </c:pt>
                <c:pt idx="49">
                  <c:v>2453</c:v>
                </c:pt>
                <c:pt idx="50">
                  <c:v>2503</c:v>
                </c:pt>
                <c:pt idx="51">
                  <c:v>2553</c:v>
                </c:pt>
                <c:pt idx="52">
                  <c:v>2602</c:v>
                </c:pt>
                <c:pt idx="53">
                  <c:v>2652</c:v>
                </c:pt>
                <c:pt idx="54">
                  <c:v>2702</c:v>
                </c:pt>
                <c:pt idx="55">
                  <c:v>2751</c:v>
                </c:pt>
                <c:pt idx="56">
                  <c:v>2801</c:v>
                </c:pt>
                <c:pt idx="57">
                  <c:v>2850</c:v>
                </c:pt>
                <c:pt idx="58">
                  <c:v>2900</c:v>
                </c:pt>
                <c:pt idx="59">
                  <c:v>2949</c:v>
                </c:pt>
                <c:pt idx="60">
                  <c:v>2999</c:v>
                </c:pt>
                <c:pt idx="61">
                  <c:v>3048</c:v>
                </c:pt>
                <c:pt idx="62">
                  <c:v>3097</c:v>
                </c:pt>
                <c:pt idx="63">
                  <c:v>3147</c:v>
                </c:pt>
                <c:pt idx="64">
                  <c:v>3196</c:v>
                </c:pt>
                <c:pt idx="65">
                  <c:v>3245</c:v>
                </c:pt>
                <c:pt idx="66">
                  <c:v>3295</c:v>
                </c:pt>
                <c:pt idx="67">
                  <c:v>3344</c:v>
                </c:pt>
                <c:pt idx="68">
                  <c:v>3393</c:v>
                </c:pt>
                <c:pt idx="69">
                  <c:v>3442</c:v>
                </c:pt>
                <c:pt idx="70">
                  <c:v>3491</c:v>
                </c:pt>
                <c:pt idx="71">
                  <c:v>3540</c:v>
                </c:pt>
                <c:pt idx="72">
                  <c:v>3589</c:v>
                </c:pt>
                <c:pt idx="73">
                  <c:v>3638</c:v>
                </c:pt>
                <c:pt idx="74">
                  <c:v>3687</c:v>
                </c:pt>
                <c:pt idx="75">
                  <c:v>3736</c:v>
                </c:pt>
                <c:pt idx="76">
                  <c:v>3785</c:v>
                </c:pt>
                <c:pt idx="77">
                  <c:v>3834</c:v>
                </c:pt>
                <c:pt idx="78">
                  <c:v>3883</c:v>
                </c:pt>
                <c:pt idx="79">
                  <c:v>3932</c:v>
                </c:pt>
                <c:pt idx="80">
                  <c:v>3981</c:v>
                </c:pt>
                <c:pt idx="81">
                  <c:v>4029</c:v>
                </c:pt>
                <c:pt idx="82">
                  <c:v>4078</c:v>
                </c:pt>
                <c:pt idx="83">
                  <c:v>4127</c:v>
                </c:pt>
                <c:pt idx="84">
                  <c:v>4175</c:v>
                </c:pt>
                <c:pt idx="85">
                  <c:v>4224</c:v>
                </c:pt>
                <c:pt idx="86">
                  <c:v>4272</c:v>
                </c:pt>
                <c:pt idx="87">
                  <c:v>4321</c:v>
                </c:pt>
                <c:pt idx="88">
                  <c:v>4369</c:v>
                </c:pt>
                <c:pt idx="89">
                  <c:v>4418</c:v>
                </c:pt>
                <c:pt idx="90">
                  <c:v>4466</c:v>
                </c:pt>
                <c:pt idx="91">
                  <c:v>4515</c:v>
                </c:pt>
                <c:pt idx="92">
                  <c:v>4563</c:v>
                </c:pt>
                <c:pt idx="93">
                  <c:v>4611</c:v>
                </c:pt>
                <c:pt idx="94">
                  <c:v>4659</c:v>
                </c:pt>
                <c:pt idx="95">
                  <c:v>4708</c:v>
                </c:pt>
                <c:pt idx="96">
                  <c:v>4756</c:v>
                </c:pt>
                <c:pt idx="97">
                  <c:v>4804</c:v>
                </c:pt>
                <c:pt idx="98">
                  <c:v>4852</c:v>
                </c:pt>
                <c:pt idx="99">
                  <c:v>4900</c:v>
                </c:pt>
                <c:pt idx="100">
                  <c:v>4948</c:v>
                </c:pt>
                <c:pt idx="101">
                  <c:v>4996</c:v>
                </c:pt>
                <c:pt idx="102">
                  <c:v>5043</c:v>
                </c:pt>
                <c:pt idx="103">
                  <c:v>5091</c:v>
                </c:pt>
                <c:pt idx="104">
                  <c:v>5139</c:v>
                </c:pt>
                <c:pt idx="105">
                  <c:v>5187</c:v>
                </c:pt>
                <c:pt idx="106">
                  <c:v>5234</c:v>
                </c:pt>
                <c:pt idx="107">
                  <c:v>5282</c:v>
                </c:pt>
                <c:pt idx="108">
                  <c:v>5329</c:v>
                </c:pt>
                <c:pt idx="109">
                  <c:v>5377</c:v>
                </c:pt>
                <c:pt idx="110">
                  <c:v>5424</c:v>
                </c:pt>
                <c:pt idx="111">
                  <c:v>5472</c:v>
                </c:pt>
                <c:pt idx="112">
                  <c:v>5519</c:v>
                </c:pt>
                <c:pt idx="113">
                  <c:v>5566</c:v>
                </c:pt>
                <c:pt idx="114">
                  <c:v>5614</c:v>
                </c:pt>
                <c:pt idx="115">
                  <c:v>5661</c:v>
                </c:pt>
                <c:pt idx="116">
                  <c:v>5708</c:v>
                </c:pt>
                <c:pt idx="117">
                  <c:v>5755</c:v>
                </c:pt>
                <c:pt idx="118">
                  <c:v>5802</c:v>
                </c:pt>
                <c:pt idx="119">
                  <c:v>5849</c:v>
                </c:pt>
                <c:pt idx="120">
                  <c:v>5896</c:v>
                </c:pt>
                <c:pt idx="121">
                  <c:v>5943</c:v>
                </c:pt>
                <c:pt idx="122">
                  <c:v>5990</c:v>
                </c:pt>
                <c:pt idx="123">
                  <c:v>6037</c:v>
                </c:pt>
                <c:pt idx="124">
                  <c:v>6083</c:v>
                </c:pt>
                <c:pt idx="125">
                  <c:v>6130</c:v>
                </c:pt>
                <c:pt idx="126">
                  <c:v>6176</c:v>
                </c:pt>
                <c:pt idx="127">
                  <c:v>6223</c:v>
                </c:pt>
                <c:pt idx="128">
                  <c:v>6269</c:v>
                </c:pt>
                <c:pt idx="129">
                  <c:v>6316</c:v>
                </c:pt>
                <c:pt idx="130">
                  <c:v>6362</c:v>
                </c:pt>
                <c:pt idx="131">
                  <c:v>6408</c:v>
                </c:pt>
                <c:pt idx="132">
                  <c:v>6455</c:v>
                </c:pt>
                <c:pt idx="133">
                  <c:v>6501</c:v>
                </c:pt>
                <c:pt idx="134">
                  <c:v>6547</c:v>
                </c:pt>
                <c:pt idx="135">
                  <c:v>6593</c:v>
                </c:pt>
                <c:pt idx="136">
                  <c:v>6639</c:v>
                </c:pt>
                <c:pt idx="137">
                  <c:v>6685</c:v>
                </c:pt>
                <c:pt idx="138">
                  <c:v>6731</c:v>
                </c:pt>
                <c:pt idx="139">
                  <c:v>6777</c:v>
                </c:pt>
                <c:pt idx="140">
                  <c:v>6822</c:v>
                </c:pt>
                <c:pt idx="141">
                  <c:v>6868</c:v>
                </c:pt>
                <c:pt idx="142">
                  <c:v>6914</c:v>
                </c:pt>
                <c:pt idx="143">
                  <c:v>6959</c:v>
                </c:pt>
                <c:pt idx="144">
                  <c:v>7005</c:v>
                </c:pt>
                <c:pt idx="145">
                  <c:v>7050</c:v>
                </c:pt>
                <c:pt idx="146">
                  <c:v>7095</c:v>
                </c:pt>
                <c:pt idx="147">
                  <c:v>7141</c:v>
                </c:pt>
                <c:pt idx="148">
                  <c:v>7186</c:v>
                </c:pt>
                <c:pt idx="149">
                  <c:v>7231</c:v>
                </c:pt>
                <c:pt idx="150">
                  <c:v>7276</c:v>
                </c:pt>
                <c:pt idx="151">
                  <c:v>7321</c:v>
                </c:pt>
                <c:pt idx="152">
                  <c:v>7366</c:v>
                </c:pt>
                <c:pt idx="153">
                  <c:v>7411</c:v>
                </c:pt>
                <c:pt idx="154">
                  <c:v>7456</c:v>
                </c:pt>
                <c:pt idx="155">
                  <c:v>7500</c:v>
                </c:pt>
                <c:pt idx="156">
                  <c:v>7545</c:v>
                </c:pt>
                <c:pt idx="157">
                  <c:v>7590</c:v>
                </c:pt>
                <c:pt idx="158">
                  <c:v>7634</c:v>
                </c:pt>
                <c:pt idx="159">
                  <c:v>7679</c:v>
                </c:pt>
                <c:pt idx="160">
                  <c:v>7723</c:v>
                </c:pt>
                <c:pt idx="161">
                  <c:v>7767</c:v>
                </c:pt>
                <c:pt idx="162">
                  <c:v>7811</c:v>
                </c:pt>
                <c:pt idx="163">
                  <c:v>7856</c:v>
                </c:pt>
                <c:pt idx="164">
                  <c:v>7900</c:v>
                </c:pt>
                <c:pt idx="165">
                  <c:v>7944</c:v>
                </c:pt>
                <c:pt idx="166">
                  <c:v>7988</c:v>
                </c:pt>
                <c:pt idx="167">
                  <c:v>8031</c:v>
                </c:pt>
                <c:pt idx="168">
                  <c:v>8075</c:v>
                </c:pt>
                <c:pt idx="169">
                  <c:v>8119</c:v>
                </c:pt>
                <c:pt idx="170">
                  <c:v>8162</c:v>
                </c:pt>
                <c:pt idx="171">
                  <c:v>8206</c:v>
                </c:pt>
                <c:pt idx="172">
                  <c:v>8249</c:v>
                </c:pt>
                <c:pt idx="173">
                  <c:v>8293</c:v>
                </c:pt>
                <c:pt idx="174">
                  <c:v>8336</c:v>
                </c:pt>
                <c:pt idx="175">
                  <c:v>8379</c:v>
                </c:pt>
                <c:pt idx="176">
                  <c:v>8423</c:v>
                </c:pt>
                <c:pt idx="177">
                  <c:v>8466</c:v>
                </c:pt>
                <c:pt idx="178">
                  <c:v>8509</c:v>
                </c:pt>
                <c:pt idx="179">
                  <c:v>8552</c:v>
                </c:pt>
                <c:pt idx="180">
                  <c:v>8594</c:v>
                </c:pt>
                <c:pt idx="181">
                  <c:v>8637</c:v>
                </c:pt>
                <c:pt idx="182">
                  <c:v>8680</c:v>
                </c:pt>
                <c:pt idx="183">
                  <c:v>8722</c:v>
                </c:pt>
                <c:pt idx="184">
                  <c:v>8765</c:v>
                </c:pt>
                <c:pt idx="185">
                  <c:v>8807</c:v>
                </c:pt>
                <c:pt idx="186">
                  <c:v>8850</c:v>
                </c:pt>
                <c:pt idx="187">
                  <c:v>8892</c:v>
                </c:pt>
                <c:pt idx="188">
                  <c:v>8934</c:v>
                </c:pt>
                <c:pt idx="189">
                  <c:v>8976</c:v>
                </c:pt>
                <c:pt idx="190">
                  <c:v>9018</c:v>
                </c:pt>
                <c:pt idx="191">
                  <c:v>9060</c:v>
                </c:pt>
                <c:pt idx="192">
                  <c:v>9102</c:v>
                </c:pt>
                <c:pt idx="193">
                  <c:v>9144</c:v>
                </c:pt>
                <c:pt idx="194">
                  <c:v>9185</c:v>
                </c:pt>
                <c:pt idx="195">
                  <c:v>9227</c:v>
                </c:pt>
                <c:pt idx="196">
                  <c:v>9268</c:v>
                </c:pt>
                <c:pt idx="197">
                  <c:v>9310</c:v>
                </c:pt>
                <c:pt idx="198">
                  <c:v>9351</c:v>
                </c:pt>
                <c:pt idx="199">
                  <c:v>9392</c:v>
                </c:pt>
                <c:pt idx="200">
                  <c:v>9434</c:v>
                </c:pt>
                <c:pt idx="201">
                  <c:v>9475</c:v>
                </c:pt>
                <c:pt idx="202">
                  <c:v>9516</c:v>
                </c:pt>
                <c:pt idx="203">
                  <c:v>9556</c:v>
                </c:pt>
                <c:pt idx="204">
                  <c:v>9597</c:v>
                </c:pt>
                <c:pt idx="205">
                  <c:v>9638</c:v>
                </c:pt>
                <c:pt idx="206">
                  <c:v>9678</c:v>
                </c:pt>
                <c:pt idx="207">
                  <c:v>9719</c:v>
                </c:pt>
                <c:pt idx="208">
                  <c:v>9759</c:v>
                </c:pt>
                <c:pt idx="209">
                  <c:v>9800</c:v>
                </c:pt>
                <c:pt idx="210">
                  <c:v>9840</c:v>
                </c:pt>
                <c:pt idx="211">
                  <c:v>9880</c:v>
                </c:pt>
                <c:pt idx="212">
                  <c:v>9920</c:v>
                </c:pt>
                <c:pt idx="213">
                  <c:v>9960</c:v>
                </c:pt>
                <c:pt idx="214">
                  <c:v>10000</c:v>
                </c:pt>
                <c:pt idx="215">
                  <c:v>10040</c:v>
                </c:pt>
                <c:pt idx="216">
                  <c:v>10079</c:v>
                </c:pt>
                <c:pt idx="217">
                  <c:v>10119</c:v>
                </c:pt>
                <c:pt idx="218">
                  <c:v>10158</c:v>
                </c:pt>
                <c:pt idx="219">
                  <c:v>10198</c:v>
                </c:pt>
                <c:pt idx="220">
                  <c:v>10237</c:v>
                </c:pt>
                <c:pt idx="221">
                  <c:v>10276</c:v>
                </c:pt>
                <c:pt idx="222">
                  <c:v>10315</c:v>
                </c:pt>
                <c:pt idx="223">
                  <c:v>10354</c:v>
                </c:pt>
                <c:pt idx="224">
                  <c:v>10393</c:v>
                </c:pt>
                <c:pt idx="225">
                  <c:v>10432</c:v>
                </c:pt>
                <c:pt idx="226">
                  <c:v>10471</c:v>
                </c:pt>
                <c:pt idx="227">
                  <c:v>10509</c:v>
                </c:pt>
                <c:pt idx="228">
                  <c:v>10548</c:v>
                </c:pt>
                <c:pt idx="229">
                  <c:v>10586</c:v>
                </c:pt>
                <c:pt idx="230">
                  <c:v>10625</c:v>
                </c:pt>
                <c:pt idx="231">
                  <c:v>10663</c:v>
                </c:pt>
                <c:pt idx="232">
                  <c:v>10701</c:v>
                </c:pt>
                <c:pt idx="233">
                  <c:v>10739</c:v>
                </c:pt>
                <c:pt idx="234">
                  <c:v>10777</c:v>
                </c:pt>
                <c:pt idx="235">
                  <c:v>10815</c:v>
                </c:pt>
                <c:pt idx="236">
                  <c:v>10852</c:v>
                </c:pt>
                <c:pt idx="237">
                  <c:v>10890</c:v>
                </c:pt>
                <c:pt idx="238">
                  <c:v>10928</c:v>
                </c:pt>
                <c:pt idx="239">
                  <c:v>10965</c:v>
                </c:pt>
                <c:pt idx="240">
                  <c:v>11002</c:v>
                </c:pt>
                <c:pt idx="241">
                  <c:v>11039</c:v>
                </c:pt>
                <c:pt idx="242">
                  <c:v>11077</c:v>
                </c:pt>
                <c:pt idx="243">
                  <c:v>11113</c:v>
                </c:pt>
                <c:pt idx="244">
                  <c:v>11150</c:v>
                </c:pt>
                <c:pt idx="245">
                  <c:v>11187</c:v>
                </c:pt>
                <c:pt idx="246">
                  <c:v>11224</c:v>
                </c:pt>
                <c:pt idx="247">
                  <c:v>11260</c:v>
                </c:pt>
                <c:pt idx="248">
                  <c:v>11297</c:v>
                </c:pt>
                <c:pt idx="249">
                  <c:v>11333</c:v>
                </c:pt>
                <c:pt idx="250">
                  <c:v>11369</c:v>
                </c:pt>
                <c:pt idx="251">
                  <c:v>11406</c:v>
                </c:pt>
                <c:pt idx="252">
                  <c:v>11442</c:v>
                </c:pt>
                <c:pt idx="253">
                  <c:v>11478</c:v>
                </c:pt>
                <c:pt idx="254">
                  <c:v>11513</c:v>
                </c:pt>
                <c:pt idx="255">
                  <c:v>11549</c:v>
                </c:pt>
                <c:pt idx="256">
                  <c:v>11585</c:v>
                </c:pt>
                <c:pt idx="257">
                  <c:v>11620</c:v>
                </c:pt>
                <c:pt idx="258">
                  <c:v>11655</c:v>
                </c:pt>
                <c:pt idx="259">
                  <c:v>11691</c:v>
                </c:pt>
                <c:pt idx="260">
                  <c:v>11726</c:v>
                </c:pt>
                <c:pt idx="261">
                  <c:v>11761</c:v>
                </c:pt>
                <c:pt idx="262">
                  <c:v>11796</c:v>
                </c:pt>
                <c:pt idx="263">
                  <c:v>11831</c:v>
                </c:pt>
                <c:pt idx="264">
                  <c:v>11865</c:v>
                </c:pt>
                <c:pt idx="265">
                  <c:v>11900</c:v>
                </c:pt>
                <c:pt idx="266">
                  <c:v>11935</c:v>
                </c:pt>
                <c:pt idx="267">
                  <c:v>11969</c:v>
                </c:pt>
                <c:pt idx="268">
                  <c:v>12003</c:v>
                </c:pt>
                <c:pt idx="269">
                  <c:v>12037</c:v>
                </c:pt>
                <c:pt idx="270">
                  <c:v>12071</c:v>
                </c:pt>
                <c:pt idx="271">
                  <c:v>12105</c:v>
                </c:pt>
                <c:pt idx="272">
                  <c:v>12139</c:v>
                </c:pt>
                <c:pt idx="273">
                  <c:v>12173</c:v>
                </c:pt>
                <c:pt idx="274">
                  <c:v>12206</c:v>
                </c:pt>
                <c:pt idx="275">
                  <c:v>12240</c:v>
                </c:pt>
                <c:pt idx="276">
                  <c:v>12273</c:v>
                </c:pt>
                <c:pt idx="277">
                  <c:v>12306</c:v>
                </c:pt>
                <c:pt idx="278">
                  <c:v>12340</c:v>
                </c:pt>
                <c:pt idx="279">
                  <c:v>12373</c:v>
                </c:pt>
                <c:pt idx="280">
                  <c:v>12405</c:v>
                </c:pt>
                <c:pt idx="281">
                  <c:v>12438</c:v>
                </c:pt>
                <c:pt idx="282">
                  <c:v>12471</c:v>
                </c:pt>
                <c:pt idx="283">
                  <c:v>12503</c:v>
                </c:pt>
                <c:pt idx="284">
                  <c:v>12536</c:v>
                </c:pt>
                <c:pt idx="285">
                  <c:v>12568</c:v>
                </c:pt>
                <c:pt idx="286">
                  <c:v>12600</c:v>
                </c:pt>
                <c:pt idx="287">
                  <c:v>12632</c:v>
                </c:pt>
                <c:pt idx="288">
                  <c:v>12664</c:v>
                </c:pt>
                <c:pt idx="289">
                  <c:v>12696</c:v>
                </c:pt>
                <c:pt idx="290">
                  <c:v>12728</c:v>
                </c:pt>
                <c:pt idx="291">
                  <c:v>12759</c:v>
                </c:pt>
                <c:pt idx="292">
                  <c:v>12791</c:v>
                </c:pt>
                <c:pt idx="293">
                  <c:v>12822</c:v>
                </c:pt>
                <c:pt idx="294">
                  <c:v>12854</c:v>
                </c:pt>
                <c:pt idx="295">
                  <c:v>12885</c:v>
                </c:pt>
                <c:pt idx="296">
                  <c:v>12916</c:v>
                </c:pt>
                <c:pt idx="297">
                  <c:v>12946</c:v>
                </c:pt>
                <c:pt idx="298">
                  <c:v>12977</c:v>
                </c:pt>
                <c:pt idx="299">
                  <c:v>13008</c:v>
                </c:pt>
                <c:pt idx="300">
                  <c:v>13038</c:v>
                </c:pt>
                <c:pt idx="301">
                  <c:v>13069</c:v>
                </c:pt>
                <c:pt idx="302">
                  <c:v>13099</c:v>
                </c:pt>
                <c:pt idx="303">
                  <c:v>13129</c:v>
                </c:pt>
                <c:pt idx="304">
                  <c:v>13159</c:v>
                </c:pt>
                <c:pt idx="305">
                  <c:v>13189</c:v>
                </c:pt>
                <c:pt idx="306">
                  <c:v>13219</c:v>
                </c:pt>
                <c:pt idx="307">
                  <c:v>13248</c:v>
                </c:pt>
                <c:pt idx="308">
                  <c:v>13278</c:v>
                </c:pt>
                <c:pt idx="309">
                  <c:v>13307</c:v>
                </c:pt>
                <c:pt idx="310">
                  <c:v>13337</c:v>
                </c:pt>
                <c:pt idx="311">
                  <c:v>13366</c:v>
                </c:pt>
                <c:pt idx="312">
                  <c:v>13395</c:v>
                </c:pt>
                <c:pt idx="313">
                  <c:v>13424</c:v>
                </c:pt>
                <c:pt idx="314">
                  <c:v>13452</c:v>
                </c:pt>
                <c:pt idx="315">
                  <c:v>13481</c:v>
                </c:pt>
                <c:pt idx="316">
                  <c:v>13509</c:v>
                </c:pt>
                <c:pt idx="317">
                  <c:v>13538</c:v>
                </c:pt>
                <c:pt idx="318">
                  <c:v>13566</c:v>
                </c:pt>
                <c:pt idx="319">
                  <c:v>13594</c:v>
                </c:pt>
                <c:pt idx="320">
                  <c:v>13622</c:v>
                </c:pt>
                <c:pt idx="321">
                  <c:v>13650</c:v>
                </c:pt>
                <c:pt idx="322">
                  <c:v>13678</c:v>
                </c:pt>
                <c:pt idx="323">
                  <c:v>13705</c:v>
                </c:pt>
                <c:pt idx="324">
                  <c:v>13733</c:v>
                </c:pt>
                <c:pt idx="325">
                  <c:v>13760</c:v>
                </c:pt>
                <c:pt idx="326">
                  <c:v>13787</c:v>
                </c:pt>
                <c:pt idx="327">
                  <c:v>13814</c:v>
                </c:pt>
                <c:pt idx="328">
                  <c:v>13841</c:v>
                </c:pt>
                <c:pt idx="329">
                  <c:v>13868</c:v>
                </c:pt>
                <c:pt idx="330">
                  <c:v>13895</c:v>
                </c:pt>
                <c:pt idx="331">
                  <c:v>13921</c:v>
                </c:pt>
                <c:pt idx="332">
                  <c:v>13948</c:v>
                </c:pt>
                <c:pt idx="333">
                  <c:v>13974</c:v>
                </c:pt>
                <c:pt idx="334">
                  <c:v>14000</c:v>
                </c:pt>
                <c:pt idx="335">
                  <c:v>14026</c:v>
                </c:pt>
                <c:pt idx="336">
                  <c:v>14052</c:v>
                </c:pt>
                <c:pt idx="337">
                  <c:v>14078</c:v>
                </c:pt>
                <c:pt idx="338">
                  <c:v>14104</c:v>
                </c:pt>
                <c:pt idx="339">
                  <c:v>14129</c:v>
                </c:pt>
                <c:pt idx="340">
                  <c:v>14155</c:v>
                </c:pt>
                <c:pt idx="341">
                  <c:v>14180</c:v>
                </c:pt>
                <c:pt idx="342">
                  <c:v>14205</c:v>
                </c:pt>
                <c:pt idx="343">
                  <c:v>14230</c:v>
                </c:pt>
                <c:pt idx="344">
                  <c:v>14255</c:v>
                </c:pt>
                <c:pt idx="345">
                  <c:v>14280</c:v>
                </c:pt>
                <c:pt idx="346">
                  <c:v>14304</c:v>
                </c:pt>
                <c:pt idx="347">
                  <c:v>14329</c:v>
                </c:pt>
                <c:pt idx="348">
                  <c:v>14353</c:v>
                </c:pt>
                <c:pt idx="349">
                  <c:v>14377</c:v>
                </c:pt>
                <c:pt idx="350">
                  <c:v>14401</c:v>
                </c:pt>
                <c:pt idx="351">
                  <c:v>14425</c:v>
                </c:pt>
                <c:pt idx="352">
                  <c:v>14449</c:v>
                </c:pt>
                <c:pt idx="353">
                  <c:v>14472</c:v>
                </c:pt>
                <c:pt idx="354">
                  <c:v>14496</c:v>
                </c:pt>
                <c:pt idx="355">
                  <c:v>14519</c:v>
                </c:pt>
                <c:pt idx="356">
                  <c:v>14542</c:v>
                </c:pt>
                <c:pt idx="357">
                  <c:v>14565</c:v>
                </c:pt>
                <c:pt idx="358">
                  <c:v>14588</c:v>
                </c:pt>
                <c:pt idx="359">
                  <c:v>14611</c:v>
                </c:pt>
                <c:pt idx="360">
                  <c:v>14634</c:v>
                </c:pt>
                <c:pt idx="361">
                  <c:v>14656</c:v>
                </c:pt>
                <c:pt idx="362">
                  <c:v>14679</c:v>
                </c:pt>
                <c:pt idx="363">
                  <c:v>14701</c:v>
                </c:pt>
                <c:pt idx="364">
                  <c:v>14723</c:v>
                </c:pt>
                <c:pt idx="365">
                  <c:v>14745</c:v>
                </c:pt>
                <c:pt idx="366">
                  <c:v>14767</c:v>
                </c:pt>
                <c:pt idx="367">
                  <c:v>14789</c:v>
                </c:pt>
                <c:pt idx="368">
                  <c:v>14810</c:v>
                </c:pt>
                <c:pt idx="369">
                  <c:v>14832</c:v>
                </c:pt>
                <c:pt idx="370">
                  <c:v>14853</c:v>
                </c:pt>
                <c:pt idx="371">
                  <c:v>14874</c:v>
                </c:pt>
                <c:pt idx="372">
                  <c:v>14895</c:v>
                </c:pt>
                <c:pt idx="373">
                  <c:v>14916</c:v>
                </c:pt>
                <c:pt idx="374">
                  <c:v>14937</c:v>
                </c:pt>
                <c:pt idx="375">
                  <c:v>14957</c:v>
                </c:pt>
                <c:pt idx="376">
                  <c:v>14978</c:v>
                </c:pt>
                <c:pt idx="377">
                  <c:v>14998</c:v>
                </c:pt>
                <c:pt idx="378">
                  <c:v>15018</c:v>
                </c:pt>
                <c:pt idx="379">
                  <c:v>15038</c:v>
                </c:pt>
                <c:pt idx="380">
                  <c:v>15058</c:v>
                </c:pt>
                <c:pt idx="381">
                  <c:v>15078</c:v>
                </c:pt>
                <c:pt idx="382">
                  <c:v>15097</c:v>
                </c:pt>
                <c:pt idx="383">
                  <c:v>15117</c:v>
                </c:pt>
                <c:pt idx="384">
                  <c:v>15136</c:v>
                </c:pt>
                <c:pt idx="385">
                  <c:v>15155</c:v>
                </c:pt>
                <c:pt idx="386">
                  <c:v>15174</c:v>
                </c:pt>
                <c:pt idx="387">
                  <c:v>15193</c:v>
                </c:pt>
                <c:pt idx="388">
                  <c:v>15212</c:v>
                </c:pt>
                <c:pt idx="389">
                  <c:v>15231</c:v>
                </c:pt>
                <c:pt idx="390">
                  <c:v>15249</c:v>
                </c:pt>
                <c:pt idx="391">
                  <c:v>15267</c:v>
                </c:pt>
                <c:pt idx="392">
                  <c:v>15285</c:v>
                </c:pt>
                <c:pt idx="393">
                  <c:v>15303</c:v>
                </c:pt>
                <c:pt idx="394">
                  <c:v>15321</c:v>
                </c:pt>
                <c:pt idx="395">
                  <c:v>15339</c:v>
                </c:pt>
                <c:pt idx="396">
                  <c:v>15357</c:v>
                </c:pt>
                <c:pt idx="397">
                  <c:v>15374</c:v>
                </c:pt>
                <c:pt idx="398">
                  <c:v>15391</c:v>
                </c:pt>
                <c:pt idx="399">
                  <c:v>15409</c:v>
                </c:pt>
                <c:pt idx="400">
                  <c:v>15426</c:v>
                </c:pt>
                <c:pt idx="401">
                  <c:v>15442</c:v>
                </c:pt>
                <c:pt idx="402">
                  <c:v>15459</c:v>
                </c:pt>
                <c:pt idx="403">
                  <c:v>15476</c:v>
                </c:pt>
                <c:pt idx="404">
                  <c:v>15492</c:v>
                </c:pt>
                <c:pt idx="405">
                  <c:v>15508</c:v>
                </c:pt>
                <c:pt idx="406">
                  <c:v>15525</c:v>
                </c:pt>
                <c:pt idx="407">
                  <c:v>15541</c:v>
                </c:pt>
                <c:pt idx="408">
                  <c:v>15556</c:v>
                </c:pt>
                <c:pt idx="409">
                  <c:v>15572</c:v>
                </c:pt>
                <c:pt idx="410">
                  <c:v>15588</c:v>
                </c:pt>
                <c:pt idx="411">
                  <c:v>15603</c:v>
                </c:pt>
                <c:pt idx="412">
                  <c:v>15618</c:v>
                </c:pt>
                <c:pt idx="413">
                  <c:v>15633</c:v>
                </c:pt>
                <c:pt idx="414">
                  <c:v>15648</c:v>
                </c:pt>
                <c:pt idx="415">
                  <c:v>15663</c:v>
                </c:pt>
                <c:pt idx="416">
                  <c:v>15678</c:v>
                </c:pt>
                <c:pt idx="417">
                  <c:v>15692</c:v>
                </c:pt>
                <c:pt idx="418">
                  <c:v>15707</c:v>
                </c:pt>
                <c:pt idx="419">
                  <c:v>15721</c:v>
                </c:pt>
                <c:pt idx="420">
                  <c:v>15735</c:v>
                </c:pt>
                <c:pt idx="421">
                  <c:v>15749</c:v>
                </c:pt>
                <c:pt idx="422">
                  <c:v>15763</c:v>
                </c:pt>
                <c:pt idx="423">
                  <c:v>15776</c:v>
                </c:pt>
                <c:pt idx="424">
                  <c:v>15790</c:v>
                </c:pt>
                <c:pt idx="425">
                  <c:v>15803</c:v>
                </c:pt>
                <c:pt idx="426">
                  <c:v>15816</c:v>
                </c:pt>
                <c:pt idx="427">
                  <c:v>15829</c:v>
                </c:pt>
                <c:pt idx="428">
                  <c:v>15842</c:v>
                </c:pt>
                <c:pt idx="429">
                  <c:v>15855</c:v>
                </c:pt>
                <c:pt idx="430">
                  <c:v>15868</c:v>
                </c:pt>
                <c:pt idx="431">
                  <c:v>15880</c:v>
                </c:pt>
                <c:pt idx="432">
                  <c:v>15892</c:v>
                </c:pt>
                <c:pt idx="433">
                  <c:v>15904</c:v>
                </c:pt>
                <c:pt idx="434">
                  <c:v>15916</c:v>
                </c:pt>
                <c:pt idx="435">
                  <c:v>15928</c:v>
                </c:pt>
                <c:pt idx="436">
                  <c:v>15940</c:v>
                </c:pt>
                <c:pt idx="437">
                  <c:v>15951</c:v>
                </c:pt>
                <c:pt idx="438">
                  <c:v>15963</c:v>
                </c:pt>
                <c:pt idx="439">
                  <c:v>15974</c:v>
                </c:pt>
                <c:pt idx="440">
                  <c:v>15985</c:v>
                </c:pt>
                <c:pt idx="441">
                  <c:v>15996</c:v>
                </c:pt>
                <c:pt idx="442">
                  <c:v>16007</c:v>
                </c:pt>
                <c:pt idx="443">
                  <c:v>16018</c:v>
                </c:pt>
                <c:pt idx="444">
                  <c:v>16028</c:v>
                </c:pt>
                <c:pt idx="445">
                  <c:v>16038</c:v>
                </c:pt>
                <c:pt idx="446">
                  <c:v>16049</c:v>
                </c:pt>
                <c:pt idx="447">
                  <c:v>16059</c:v>
                </c:pt>
                <c:pt idx="448">
                  <c:v>16068</c:v>
                </c:pt>
                <c:pt idx="449">
                  <c:v>16078</c:v>
                </c:pt>
                <c:pt idx="450">
                  <c:v>16088</c:v>
                </c:pt>
                <c:pt idx="451">
                  <c:v>16097</c:v>
                </c:pt>
                <c:pt idx="452">
                  <c:v>16106</c:v>
                </c:pt>
                <c:pt idx="453">
                  <c:v>16116</c:v>
                </c:pt>
                <c:pt idx="454">
                  <c:v>16125</c:v>
                </c:pt>
                <c:pt idx="455">
                  <c:v>16133</c:v>
                </c:pt>
                <c:pt idx="456">
                  <c:v>16142</c:v>
                </c:pt>
                <c:pt idx="457">
                  <c:v>16151</c:v>
                </c:pt>
                <c:pt idx="458">
                  <c:v>16159</c:v>
                </c:pt>
                <c:pt idx="459">
                  <c:v>16167</c:v>
                </c:pt>
                <c:pt idx="460">
                  <c:v>16175</c:v>
                </c:pt>
                <c:pt idx="461">
                  <c:v>16183</c:v>
                </c:pt>
                <c:pt idx="462">
                  <c:v>16191</c:v>
                </c:pt>
                <c:pt idx="463">
                  <c:v>16198</c:v>
                </c:pt>
                <c:pt idx="464">
                  <c:v>16206</c:v>
                </c:pt>
                <c:pt idx="465">
                  <c:v>16213</c:v>
                </c:pt>
                <c:pt idx="466">
                  <c:v>16220</c:v>
                </c:pt>
                <c:pt idx="467">
                  <c:v>16227</c:v>
                </c:pt>
                <c:pt idx="468">
                  <c:v>16234</c:v>
                </c:pt>
                <c:pt idx="469">
                  <c:v>16241</c:v>
                </c:pt>
                <c:pt idx="470">
                  <c:v>16247</c:v>
                </c:pt>
                <c:pt idx="471">
                  <c:v>16254</c:v>
                </c:pt>
                <c:pt idx="472">
                  <c:v>16260</c:v>
                </c:pt>
                <c:pt idx="473">
                  <c:v>16266</c:v>
                </c:pt>
                <c:pt idx="474">
                  <c:v>16272</c:v>
                </c:pt>
                <c:pt idx="475">
                  <c:v>16278</c:v>
                </c:pt>
                <c:pt idx="476">
                  <c:v>16283</c:v>
                </c:pt>
                <c:pt idx="477">
                  <c:v>16289</c:v>
                </c:pt>
                <c:pt idx="478">
                  <c:v>16294</c:v>
                </c:pt>
                <c:pt idx="479">
                  <c:v>16299</c:v>
                </c:pt>
                <c:pt idx="480">
                  <c:v>16304</c:v>
                </c:pt>
                <c:pt idx="481">
                  <c:v>16309</c:v>
                </c:pt>
                <c:pt idx="482">
                  <c:v>16314</c:v>
                </c:pt>
                <c:pt idx="483">
                  <c:v>16318</c:v>
                </c:pt>
                <c:pt idx="484">
                  <c:v>16323</c:v>
                </c:pt>
                <c:pt idx="485">
                  <c:v>16327</c:v>
                </c:pt>
                <c:pt idx="486">
                  <c:v>16331</c:v>
                </c:pt>
                <c:pt idx="487">
                  <c:v>16335</c:v>
                </c:pt>
                <c:pt idx="488">
                  <c:v>16339</c:v>
                </c:pt>
                <c:pt idx="489">
                  <c:v>16342</c:v>
                </c:pt>
                <c:pt idx="490">
                  <c:v>16346</c:v>
                </c:pt>
                <c:pt idx="491">
                  <c:v>16349</c:v>
                </c:pt>
                <c:pt idx="492">
                  <c:v>16352</c:v>
                </c:pt>
                <c:pt idx="493">
                  <c:v>16355</c:v>
                </c:pt>
                <c:pt idx="494">
                  <c:v>16358</c:v>
                </c:pt>
                <c:pt idx="495">
                  <c:v>16361</c:v>
                </c:pt>
                <c:pt idx="496">
                  <c:v>16364</c:v>
                </c:pt>
                <c:pt idx="497">
                  <c:v>16366</c:v>
                </c:pt>
                <c:pt idx="498">
                  <c:v>16368</c:v>
                </c:pt>
                <c:pt idx="499">
                  <c:v>16370</c:v>
                </c:pt>
                <c:pt idx="500">
                  <c:v>16372</c:v>
                </c:pt>
                <c:pt idx="501">
                  <c:v>16374</c:v>
                </c:pt>
                <c:pt idx="502">
                  <c:v>16376</c:v>
                </c:pt>
                <c:pt idx="503">
                  <c:v>16377</c:v>
                </c:pt>
                <c:pt idx="504">
                  <c:v>16378</c:v>
                </c:pt>
                <c:pt idx="505">
                  <c:v>16379</c:v>
                </c:pt>
                <c:pt idx="506">
                  <c:v>16380</c:v>
                </c:pt>
                <c:pt idx="507">
                  <c:v>16381</c:v>
                </c:pt>
                <c:pt idx="508">
                  <c:v>16382</c:v>
                </c:pt>
                <c:pt idx="509">
                  <c:v>16383</c:v>
                </c:pt>
                <c:pt idx="510">
                  <c:v>16383</c:v>
                </c:pt>
                <c:pt idx="511">
                  <c:v>16383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844736"/>
        <c:axId val="111621248"/>
      </c:lineChart>
      <c:catAx>
        <c:axId val="111844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1621248"/>
        <c:crosses val="autoZero"/>
        <c:auto val="1"/>
        <c:lblAlgn val="ctr"/>
        <c:lblOffset val="100"/>
        <c:noMultiLvlLbl val="0"/>
      </c:catAx>
      <c:valAx>
        <c:axId val="11162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184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emf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1552575</xdr:colOff>
      <xdr:row>6</xdr:row>
      <xdr:rowOff>57150</xdr:rowOff>
    </xdr:to>
    <xdr:pic>
      <xdr:nvPicPr>
        <xdr:cNvPr id="2" name="Resi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1500"/>
          <a:ext cx="1552575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571500</xdr:colOff>
      <xdr:row>13</xdr:row>
      <xdr:rowOff>123825</xdr:rowOff>
    </xdr:from>
    <xdr:to>
      <xdr:col>4</xdr:col>
      <xdr:colOff>114300</xdr:colOff>
      <xdr:row>18</xdr:row>
      <xdr:rowOff>152400</xdr:rowOff>
    </xdr:to>
    <xdr:pic>
      <xdr:nvPicPr>
        <xdr:cNvPr id="4" name="Resim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2657475"/>
          <a:ext cx="3686175" cy="981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571500</xdr:colOff>
      <xdr:row>18</xdr:row>
      <xdr:rowOff>123825</xdr:rowOff>
    </xdr:from>
    <xdr:to>
      <xdr:col>4</xdr:col>
      <xdr:colOff>0</xdr:colOff>
      <xdr:row>22</xdr:row>
      <xdr:rowOff>161925</xdr:rowOff>
    </xdr:to>
    <xdr:pic>
      <xdr:nvPicPr>
        <xdr:cNvPr id="5" name="Resim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3609975"/>
          <a:ext cx="3571875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85725</xdr:rowOff>
    </xdr:from>
    <xdr:to>
      <xdr:col>5</xdr:col>
      <xdr:colOff>306224</xdr:colOff>
      <xdr:row>12</xdr:row>
      <xdr:rowOff>57150</xdr:rowOff>
    </xdr:to>
    <xdr:pic>
      <xdr:nvPicPr>
        <xdr:cNvPr id="3" name="Resim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85725"/>
          <a:ext cx="3173249" cy="2257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457200</xdr:colOff>
      <xdr:row>0</xdr:row>
      <xdr:rowOff>180975</xdr:rowOff>
    </xdr:from>
    <xdr:to>
      <xdr:col>10</xdr:col>
      <xdr:colOff>342900</xdr:colOff>
      <xdr:row>5</xdr:row>
      <xdr:rowOff>104775</xdr:rowOff>
    </xdr:to>
    <xdr:pic>
      <xdr:nvPicPr>
        <xdr:cNvPr id="4" name="Resim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0" y="180975"/>
          <a:ext cx="3686175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0</xdr:row>
      <xdr:rowOff>9525</xdr:rowOff>
    </xdr:from>
    <xdr:to>
      <xdr:col>6</xdr:col>
      <xdr:colOff>142875</xdr:colOff>
      <xdr:row>7</xdr:row>
      <xdr:rowOff>0</xdr:rowOff>
    </xdr:to>
    <xdr:pic>
      <xdr:nvPicPr>
        <xdr:cNvPr id="2" name="Resi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9525"/>
          <a:ext cx="3914775" cy="1323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102560</xdr:colOff>
      <xdr:row>13</xdr:row>
      <xdr:rowOff>171450</xdr:rowOff>
    </xdr:to>
    <xdr:pic>
      <xdr:nvPicPr>
        <xdr:cNvPr id="4" name="Resim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465385" cy="2733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514350</xdr:colOff>
      <xdr:row>0</xdr:row>
      <xdr:rowOff>104775</xdr:rowOff>
    </xdr:from>
    <xdr:to>
      <xdr:col>12</xdr:col>
      <xdr:colOff>171450</xdr:colOff>
      <xdr:row>7</xdr:row>
      <xdr:rowOff>104775</xdr:rowOff>
    </xdr:to>
    <xdr:pic>
      <xdr:nvPicPr>
        <xdr:cNvPr id="5" name="Resim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104775"/>
          <a:ext cx="3648075" cy="1333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590549</xdr:colOff>
      <xdr:row>12</xdr:row>
      <xdr:rowOff>61016</xdr:rowOff>
    </xdr:to>
    <xdr:pic>
      <xdr:nvPicPr>
        <xdr:cNvPr id="2" name="Resi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467349" cy="25946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76200</xdr:colOff>
      <xdr:row>0</xdr:row>
      <xdr:rowOff>47625</xdr:rowOff>
    </xdr:from>
    <xdr:to>
      <xdr:col>15</xdr:col>
      <xdr:colOff>32385</xdr:colOff>
      <xdr:row>3</xdr:row>
      <xdr:rowOff>114300</xdr:rowOff>
    </xdr:to>
    <xdr:pic>
      <xdr:nvPicPr>
        <xdr:cNvPr id="3" name="Resim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2600" y="47625"/>
          <a:ext cx="4267200" cy="638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179071</xdr:rowOff>
    </xdr:from>
    <xdr:to>
      <xdr:col>3</xdr:col>
      <xdr:colOff>518160</xdr:colOff>
      <xdr:row>21</xdr:row>
      <xdr:rowOff>76786</xdr:rowOff>
    </xdr:to>
    <xdr:pic>
      <xdr:nvPicPr>
        <xdr:cNvPr id="4" name="Resim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5091"/>
          <a:ext cx="2346960" cy="15893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1</xdr:row>
      <xdr:rowOff>95249</xdr:rowOff>
    </xdr:from>
    <xdr:to>
      <xdr:col>15</xdr:col>
      <xdr:colOff>104775</xdr:colOff>
      <xdr:row>19</xdr:row>
      <xdr:rowOff>180974</xdr:rowOff>
    </xdr:to>
    <xdr:graphicFrame macro="">
      <xdr:nvGraphicFramePr>
        <xdr:cNvPr id="3" name="Grafik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"/>
  <sheetViews>
    <sheetView workbookViewId="0">
      <selection activeCell="J7" sqref="J7"/>
    </sheetView>
  </sheetViews>
  <sheetFormatPr defaultRowHeight="14.4" x14ac:dyDescent="0.3"/>
  <cols>
    <col min="4" max="5" width="12" bestFit="1" customWidth="1"/>
    <col min="8" max="8" width="13.109375" bestFit="1" customWidth="1"/>
    <col min="10" max="10" width="10.6640625" bestFit="1" customWidth="1"/>
    <col min="11" max="11" width="10" bestFit="1" customWidth="1"/>
  </cols>
  <sheetData>
    <row r="1" spans="2:14" x14ac:dyDescent="0.3">
      <c r="D1" t="s">
        <v>2</v>
      </c>
      <c r="H1" t="s">
        <v>7</v>
      </c>
    </row>
    <row r="2" spans="2:14" x14ac:dyDescent="0.3">
      <c r="B2" t="s">
        <v>0</v>
      </c>
      <c r="C2" t="s">
        <v>1</v>
      </c>
      <c r="D2" t="s">
        <v>3</v>
      </c>
      <c r="E2" t="s">
        <v>4</v>
      </c>
      <c r="F2" t="s">
        <v>5</v>
      </c>
      <c r="H2" s="36" t="s">
        <v>8</v>
      </c>
      <c r="I2" s="36"/>
      <c r="J2" s="1"/>
      <c r="K2" t="s">
        <v>11</v>
      </c>
    </row>
    <row r="3" spans="2:14" x14ac:dyDescent="0.3">
      <c r="B3">
        <v>80</v>
      </c>
      <c r="C3">
        <f>B3/2</f>
        <v>40</v>
      </c>
      <c r="D3">
        <f>1/(C3*1000000)</f>
        <v>2.4999999999999999E-8</v>
      </c>
      <c r="E3">
        <f>D3*1000000</f>
        <v>2.4999999999999998E-2</v>
      </c>
      <c r="F3">
        <f>E3*1000</f>
        <v>24.999999999999996</v>
      </c>
      <c r="H3" t="s">
        <v>9</v>
      </c>
      <c r="I3" t="s">
        <v>10</v>
      </c>
      <c r="J3" t="s">
        <v>12</v>
      </c>
      <c r="K3" t="s">
        <v>3</v>
      </c>
      <c r="L3" t="s">
        <v>6</v>
      </c>
      <c r="M3" t="s">
        <v>4</v>
      </c>
      <c r="N3" t="s">
        <v>5</v>
      </c>
    </row>
    <row r="4" spans="2:14" x14ac:dyDescent="0.3">
      <c r="H4">
        <v>25000</v>
      </c>
      <c r="I4" t="str">
        <f>DEC2HEX(H4)</f>
        <v>61A8</v>
      </c>
      <c r="J4">
        <v>1</v>
      </c>
      <c r="K4">
        <f>(65535-H4)*D3</f>
        <v>1.013375E-3</v>
      </c>
      <c r="L4">
        <f>K4*1000</f>
        <v>1.0133749999999999</v>
      </c>
      <c r="M4">
        <f>L4*1000</f>
        <v>1013.3749999999999</v>
      </c>
      <c r="N4">
        <f>M4*1000</f>
        <v>1013374.9999999999</v>
      </c>
    </row>
  </sheetData>
  <mergeCells count="1">
    <mergeCell ref="H2:I2"/>
  </mergeCell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4" workbookViewId="0">
      <selection activeCell="F35" sqref="F35"/>
    </sheetView>
  </sheetViews>
  <sheetFormatPr defaultRowHeight="14.4" x14ac:dyDescent="0.3"/>
  <cols>
    <col min="1" max="1" width="13.33203125" bestFit="1" customWidth="1"/>
    <col min="2" max="2" width="21.5546875" bestFit="1" customWidth="1"/>
    <col min="4" max="6" width="17.6640625" bestFit="1" customWidth="1"/>
    <col min="8" max="8" width="9.109375" bestFit="1" customWidth="1"/>
    <col min="9" max="9" width="12" bestFit="1" customWidth="1"/>
    <col min="10" max="10" width="13.5546875" customWidth="1"/>
    <col min="11" max="11" width="17.88671875" bestFit="1" customWidth="1"/>
    <col min="13" max="13" width="10.6640625" bestFit="1" customWidth="1"/>
  </cols>
  <sheetData>
    <row r="1" spans="1:7" ht="15" thickBot="1" x14ac:dyDescent="0.35">
      <c r="C1" s="37" t="s">
        <v>26</v>
      </c>
      <c r="D1" s="38"/>
      <c r="E1" s="38"/>
      <c r="F1" s="38"/>
      <c r="G1" s="39"/>
    </row>
    <row r="2" spans="1:7" x14ac:dyDescent="0.3">
      <c r="A2" s="5" t="s">
        <v>23</v>
      </c>
      <c r="B2" s="6" t="s">
        <v>24</v>
      </c>
      <c r="C2" s="5" t="s">
        <v>27</v>
      </c>
      <c r="D2" s="5" t="s">
        <v>28</v>
      </c>
      <c r="E2" s="6" t="s">
        <v>25</v>
      </c>
      <c r="F2" s="5" t="s">
        <v>34</v>
      </c>
      <c r="G2" s="6" t="s">
        <v>9</v>
      </c>
    </row>
    <row r="3" spans="1:7" ht="15" thickBot="1" x14ac:dyDescent="0.35">
      <c r="A3" s="7">
        <v>13000</v>
      </c>
      <c r="B3" s="8" t="str">
        <f>DEC2BIN(A3/256,8)&amp;" "&amp;DEC2BIN(MOD(A3,256),8)</f>
        <v>00110010 11001000</v>
      </c>
      <c r="C3" s="7">
        <v>15</v>
      </c>
      <c r="D3" s="7" t="e">
        <f>DEC2BIN((A3*2^C3)/256,8)&amp;" "&amp;DEC2BIN(MOD((A3*2^C3),256),8)</f>
        <v>#NUM!</v>
      </c>
      <c r="E3" s="9" t="e">
        <f>BIN2DEC(RIGHT(D3,8))+256*BIN2DEC(LEFT(D3,8))</f>
        <v>#NUM!</v>
      </c>
      <c r="F3" s="7" t="str">
        <f>DEC2BIN((A3/(2^C3))/256,8)&amp;" "&amp;DEC2BIN(MOD((A3/(2^C3)),256),8)</f>
        <v>00000000 00000000</v>
      </c>
      <c r="G3" s="9">
        <f>BIN2DEC(RIGHT(F3,8))+256*BIN2DEC(LEFT(F3,8))</f>
        <v>0</v>
      </c>
    </row>
    <row r="5" spans="1:7" x14ac:dyDescent="0.3">
      <c r="F5" t="s">
        <v>44</v>
      </c>
      <c r="G5" t="s">
        <v>46</v>
      </c>
    </row>
    <row r="6" spans="1:7" x14ac:dyDescent="0.3">
      <c r="A6" t="s">
        <v>36</v>
      </c>
      <c r="B6" t="s">
        <v>37</v>
      </c>
      <c r="C6" s="12" t="s">
        <v>49</v>
      </c>
      <c r="D6" t="s">
        <v>38</v>
      </c>
      <c r="E6" t="s">
        <v>39</v>
      </c>
      <c r="F6" t="s">
        <v>45</v>
      </c>
      <c r="G6" t="s">
        <v>47</v>
      </c>
    </row>
    <row r="7" spans="1:7" x14ac:dyDescent="0.3">
      <c r="A7" t="s">
        <v>40</v>
      </c>
      <c r="B7">
        <v>15</v>
      </c>
      <c r="C7" s="13">
        <f>2^B7-1</f>
        <v>32767</v>
      </c>
      <c r="D7" s="14">
        <f>1/C7</f>
        <v>3.0518509475997192E-5</v>
      </c>
      <c r="E7">
        <f>1/C7</f>
        <v>3.0518509475997192E-5</v>
      </c>
      <c r="F7">
        <v>29163</v>
      </c>
      <c r="G7">
        <f>D7*F7</f>
        <v>0.89001129184850614</v>
      </c>
    </row>
    <row r="8" spans="1:7" x14ac:dyDescent="0.3">
      <c r="A8" t="s">
        <v>41</v>
      </c>
      <c r="B8">
        <v>14</v>
      </c>
      <c r="C8" s="13">
        <f>2^B8-1</f>
        <v>16383</v>
      </c>
      <c r="D8" s="14">
        <f>1/C8</f>
        <v>6.1038881767686015E-5</v>
      </c>
      <c r="E8">
        <f>1/C8</f>
        <v>6.1038881767686015E-5</v>
      </c>
      <c r="F8">
        <v>24738</v>
      </c>
      <c r="G8">
        <f>D8*F8</f>
        <v>1.5099798571690166</v>
      </c>
    </row>
    <row r="9" spans="1:7" x14ac:dyDescent="0.3">
      <c r="A9" t="s">
        <v>41</v>
      </c>
      <c r="B9">
        <v>14</v>
      </c>
      <c r="C9" s="13">
        <f>2^B9-1</f>
        <v>16383</v>
      </c>
      <c r="D9" s="14">
        <f>1/C9</f>
        <v>6.1038881767686015E-5</v>
      </c>
      <c r="E9">
        <f>1/C9</f>
        <v>6.1038881767686015E-5</v>
      </c>
      <c r="F9">
        <v>27573</v>
      </c>
      <c r="G9">
        <f>D9*F9</f>
        <v>1.6830250869804064</v>
      </c>
    </row>
    <row r="10" spans="1:7" x14ac:dyDescent="0.3">
      <c r="A10" t="s">
        <v>41</v>
      </c>
      <c r="B10">
        <v>14</v>
      </c>
      <c r="C10" s="13">
        <f>2^B10-1</f>
        <v>16383</v>
      </c>
      <c r="D10" s="14">
        <f>1/C10</f>
        <v>6.1038881767686015E-5</v>
      </c>
      <c r="E10">
        <f>1/C10</f>
        <v>6.1038881767686015E-5</v>
      </c>
      <c r="F10">
        <v>17700</v>
      </c>
      <c r="G10">
        <f>D10*F10</f>
        <v>1.0803882072880424</v>
      </c>
    </row>
    <row r="11" spans="1:7" x14ac:dyDescent="0.3">
      <c r="B11">
        <v>14</v>
      </c>
      <c r="C11" s="13">
        <f>2^B11-1</f>
        <v>16383</v>
      </c>
      <c r="D11" s="14">
        <f>1/C11</f>
        <v>6.1038881767686015E-5</v>
      </c>
      <c r="E11">
        <f>1/C11</f>
        <v>6.1038881767686015E-5</v>
      </c>
      <c r="F11">
        <v>36000</v>
      </c>
      <c r="G11">
        <f>D11*F11</f>
        <v>2.1973997436366965</v>
      </c>
    </row>
    <row r="13" spans="1:7" x14ac:dyDescent="0.3">
      <c r="A13" s="10" t="s">
        <v>31</v>
      </c>
      <c r="B13" s="10" t="s">
        <v>35</v>
      </c>
      <c r="C13" s="10" t="s">
        <v>15</v>
      </c>
    </row>
    <row r="14" spans="1:7" x14ac:dyDescent="0.3">
      <c r="A14">
        <v>340</v>
      </c>
      <c r="B14">
        <f>3.3*A14/1024</f>
        <v>1.095703125</v>
      </c>
      <c r="C14">
        <f>127.5*B14/7.5</f>
        <v>18.626953125</v>
      </c>
    </row>
    <row r="16" spans="1:7" x14ac:dyDescent="0.3">
      <c r="A16" t="s">
        <v>29</v>
      </c>
    </row>
    <row r="17" spans="1:7" x14ac:dyDescent="0.3">
      <c r="F17" t="s">
        <v>42</v>
      </c>
    </row>
    <row r="18" spans="1:7" x14ac:dyDescent="0.3">
      <c r="A18" t="s">
        <v>15</v>
      </c>
      <c r="B18" t="s">
        <v>30</v>
      </c>
      <c r="C18" t="s">
        <v>31</v>
      </c>
      <c r="D18" t="s">
        <v>32</v>
      </c>
      <c r="E18" t="s">
        <v>33</v>
      </c>
      <c r="F18" t="s">
        <v>48</v>
      </c>
      <c r="G18" t="s">
        <v>43</v>
      </c>
    </row>
    <row r="19" spans="1:7" x14ac:dyDescent="0.3">
      <c r="A19">
        <v>18.5</v>
      </c>
      <c r="B19">
        <f>A19*7.5/127.5</f>
        <v>1.088235294117647</v>
      </c>
      <c r="C19">
        <f>ROUNDDOWN(1024*B19/3.3,0)</f>
        <v>337</v>
      </c>
      <c r="D19" t="str">
        <f>DEC2BIN(C19/256,8)&amp;" "&amp;DEC2BIN(MOD(C19,256),8)</f>
        <v>00000001 01010001</v>
      </c>
      <c r="E19" t="str">
        <f>DEC2BIN((C19*2^5)/256,8)&amp;" "&amp;DEC2BIN(MOD((C19*2^5),256),8)</f>
        <v>00101010 00100000</v>
      </c>
      <c r="F19" s="4">
        <f>BIN2DEC(RIGHT(E19,8))+256*BIN2DEC(LEFT(E19,8))</f>
        <v>10784</v>
      </c>
      <c r="G19">
        <f>(1/(2^15-1))*F19</f>
        <v>0.32911160618915369</v>
      </c>
    </row>
    <row r="22" spans="1:7" x14ac:dyDescent="0.3">
      <c r="F22" t="s">
        <v>44</v>
      </c>
      <c r="G22" t="s">
        <v>46</v>
      </c>
    </row>
    <row r="23" spans="1:7" x14ac:dyDescent="0.3">
      <c r="A23" t="s">
        <v>36</v>
      </c>
      <c r="B23" t="s">
        <v>37</v>
      </c>
      <c r="C23" s="12" t="s">
        <v>49</v>
      </c>
      <c r="D23" t="s">
        <v>38</v>
      </c>
      <c r="E23" t="s">
        <v>39</v>
      </c>
      <c r="F23" t="s">
        <v>45</v>
      </c>
      <c r="G23" t="s">
        <v>47</v>
      </c>
    </row>
    <row r="24" spans="1:7" x14ac:dyDescent="0.3">
      <c r="A24" t="s">
        <v>40</v>
      </c>
      <c r="B24">
        <v>15</v>
      </c>
      <c r="C24" s="13">
        <f>2^B24-1</f>
        <v>32767</v>
      </c>
      <c r="D24" s="14">
        <f>1/C24</f>
        <v>3.0518509475997192E-5</v>
      </c>
      <c r="E24">
        <f>1/C24</f>
        <v>3.0518509475997192E-5</v>
      </c>
      <c r="F24">
        <v>29163</v>
      </c>
      <c r="G24">
        <f>D24*F24</f>
        <v>0.89001129184850614</v>
      </c>
    </row>
    <row r="25" spans="1:7" x14ac:dyDescent="0.3">
      <c r="A25" t="s">
        <v>40</v>
      </c>
      <c r="B25">
        <v>15</v>
      </c>
      <c r="C25" s="13">
        <f>2^B25-1</f>
        <v>32767</v>
      </c>
      <c r="D25" s="14">
        <f>1/C25</f>
        <v>3.0518509475997192E-5</v>
      </c>
      <c r="E25">
        <f>1/C25</f>
        <v>3.0518509475997192E-5</v>
      </c>
      <c r="F25">
        <v>9900</v>
      </c>
      <c r="G25">
        <f>D25*F25</f>
        <v>0.30213324381237222</v>
      </c>
    </row>
    <row r="26" spans="1:7" x14ac:dyDescent="0.3">
      <c r="A26" t="s">
        <v>40</v>
      </c>
      <c r="B26">
        <v>15</v>
      </c>
      <c r="C26" s="13">
        <f>2^B26-1</f>
        <v>32767</v>
      </c>
      <c r="D26" s="14">
        <f>1/C26</f>
        <v>3.0518509475997192E-5</v>
      </c>
      <c r="E26">
        <f>1/C26</f>
        <v>3.0518509475997192E-5</v>
      </c>
      <c r="F26">
        <v>16864</v>
      </c>
      <c r="G26">
        <f>D26*F26</f>
        <v>0.51466414380321668</v>
      </c>
    </row>
    <row r="27" spans="1:7" x14ac:dyDescent="0.3">
      <c r="B27">
        <v>15</v>
      </c>
      <c r="C27" s="13">
        <f>2^B27-1</f>
        <v>32767</v>
      </c>
      <c r="D27" s="14">
        <f>1/C27</f>
        <v>3.0518509475997192E-5</v>
      </c>
      <c r="E27">
        <f>1/C27</f>
        <v>3.0518509475997192E-5</v>
      </c>
      <c r="F27">
        <v>5898.06</v>
      </c>
      <c r="G27">
        <f>D27*F27</f>
        <v>0.18000000000000002</v>
      </c>
    </row>
    <row r="28" spans="1:7" x14ac:dyDescent="0.3">
      <c r="B28">
        <v>15</v>
      </c>
      <c r="C28" s="13">
        <f>2^B28-1</f>
        <v>32767</v>
      </c>
      <c r="D28" s="14">
        <f>1/C28</f>
        <v>3.0518509475997192E-5</v>
      </c>
      <c r="E28">
        <f>1/C28</f>
        <v>3.0518509475997192E-5</v>
      </c>
      <c r="F28">
        <v>655</v>
      </c>
      <c r="G28">
        <f>D28*F28</f>
        <v>1.9989623706778162E-2</v>
      </c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33"/>
  <sheetViews>
    <sheetView workbookViewId="0">
      <selection activeCell="K19" sqref="K19"/>
    </sheetView>
  </sheetViews>
  <sheetFormatPr defaultRowHeight="14.4" x14ac:dyDescent="0.3"/>
  <cols>
    <col min="2" max="2" width="34.6640625" customWidth="1"/>
  </cols>
  <sheetData>
    <row r="1" spans="2:11" ht="18" x14ac:dyDescent="0.35">
      <c r="B1" s="3" t="s">
        <v>22</v>
      </c>
      <c r="C1" t="s">
        <v>74</v>
      </c>
      <c r="E1" t="s">
        <v>72</v>
      </c>
      <c r="F1" t="s">
        <v>73</v>
      </c>
      <c r="G1" t="s">
        <v>75</v>
      </c>
      <c r="H1" t="s">
        <v>76</v>
      </c>
      <c r="I1" t="s">
        <v>77</v>
      </c>
    </row>
    <row r="2" spans="2:11" ht="15.75" customHeight="1" x14ac:dyDescent="0.3">
      <c r="B2" s="2" t="s">
        <v>13</v>
      </c>
      <c r="C2" s="19" t="s">
        <v>14</v>
      </c>
      <c r="D2" s="19" t="s">
        <v>15</v>
      </c>
      <c r="E2" s="19" t="s">
        <v>17</v>
      </c>
      <c r="F2" s="19" t="s">
        <v>16</v>
      </c>
      <c r="G2" s="19" t="s">
        <v>19</v>
      </c>
      <c r="H2" s="19" t="s">
        <v>20</v>
      </c>
      <c r="I2" s="19" t="s">
        <v>21</v>
      </c>
    </row>
    <row r="3" spans="2:11" x14ac:dyDescent="0.3">
      <c r="C3" s="17">
        <v>7</v>
      </c>
      <c r="D3" s="17">
        <v>15</v>
      </c>
      <c r="E3" s="17">
        <v>0.1</v>
      </c>
      <c r="F3" s="17">
        <f>(C3*D3*E3)/(1-E3)</f>
        <v>11.666666666666666</v>
      </c>
      <c r="G3" s="17">
        <v>30</v>
      </c>
      <c r="H3" s="17">
        <f>F3/G3</f>
        <v>0.3888888888888889</v>
      </c>
      <c r="I3" s="17">
        <f>F3*H3</f>
        <v>4.5370370370370372</v>
      </c>
    </row>
    <row r="4" spans="2:11" x14ac:dyDescent="0.3">
      <c r="C4" s="17">
        <v>7</v>
      </c>
      <c r="D4" s="17">
        <v>15</v>
      </c>
      <c r="E4" s="17">
        <v>0.2</v>
      </c>
      <c r="F4" s="17">
        <f t="shared" ref="F4:F13" si="0">(C4*D4*E4)/(1-E4)</f>
        <v>26.25</v>
      </c>
      <c r="G4" s="17">
        <v>30</v>
      </c>
      <c r="H4" s="17">
        <f t="shared" ref="H4:H12" si="1">F4/G4</f>
        <v>0.875</v>
      </c>
      <c r="I4" s="17">
        <f t="shared" ref="I4:I9" si="2">F4*H4</f>
        <v>22.96875</v>
      </c>
    </row>
    <row r="5" spans="2:11" x14ac:dyDescent="0.3">
      <c r="C5" s="17">
        <v>7</v>
      </c>
      <c r="D5" s="17">
        <v>15</v>
      </c>
      <c r="E5" s="17">
        <v>0.3</v>
      </c>
      <c r="F5" s="17">
        <f t="shared" si="0"/>
        <v>45</v>
      </c>
      <c r="G5" s="17">
        <v>30</v>
      </c>
      <c r="H5" s="17">
        <f t="shared" si="1"/>
        <v>1.5</v>
      </c>
      <c r="I5" s="17">
        <f t="shared" si="2"/>
        <v>67.5</v>
      </c>
    </row>
    <row r="6" spans="2:11" x14ac:dyDescent="0.3">
      <c r="C6" s="17">
        <v>7</v>
      </c>
      <c r="D6" s="17">
        <v>15</v>
      </c>
      <c r="E6" s="17">
        <v>0.35</v>
      </c>
      <c r="F6" s="17">
        <f t="shared" si="0"/>
        <v>56.538461538461533</v>
      </c>
      <c r="G6" s="17">
        <v>30</v>
      </c>
      <c r="H6" s="17">
        <f t="shared" si="1"/>
        <v>1.8846153846153844</v>
      </c>
      <c r="I6" s="17">
        <f t="shared" si="2"/>
        <v>106.5532544378698</v>
      </c>
    </row>
    <row r="7" spans="2:11" x14ac:dyDescent="0.3">
      <c r="C7" s="17">
        <v>7</v>
      </c>
      <c r="D7" s="17">
        <v>15</v>
      </c>
      <c r="E7" s="17">
        <v>0.4</v>
      </c>
      <c r="F7" s="17">
        <f t="shared" si="0"/>
        <v>70</v>
      </c>
      <c r="G7" s="17">
        <v>30</v>
      </c>
      <c r="H7" s="17">
        <f t="shared" si="1"/>
        <v>2.3333333333333335</v>
      </c>
      <c r="I7" s="17">
        <f t="shared" si="2"/>
        <v>163.33333333333334</v>
      </c>
    </row>
    <row r="8" spans="2:11" x14ac:dyDescent="0.3">
      <c r="C8" s="17">
        <v>7</v>
      </c>
      <c r="D8" s="17">
        <v>15</v>
      </c>
      <c r="E8" s="17">
        <v>0.5</v>
      </c>
      <c r="F8" s="17">
        <f t="shared" si="0"/>
        <v>105</v>
      </c>
      <c r="G8" s="17">
        <v>30</v>
      </c>
      <c r="H8" s="17">
        <f t="shared" si="1"/>
        <v>3.5</v>
      </c>
      <c r="I8" s="17">
        <f t="shared" si="2"/>
        <v>367.5</v>
      </c>
    </row>
    <row r="9" spans="2:11" x14ac:dyDescent="0.3">
      <c r="B9" t="s">
        <v>18</v>
      </c>
      <c r="C9" s="17">
        <v>7</v>
      </c>
      <c r="D9" s="17">
        <v>15</v>
      </c>
      <c r="E9" s="17">
        <v>0.6</v>
      </c>
      <c r="F9" s="17">
        <f t="shared" si="0"/>
        <v>157.5</v>
      </c>
      <c r="G9" s="17">
        <v>30</v>
      </c>
      <c r="H9" s="17">
        <f t="shared" si="1"/>
        <v>5.25</v>
      </c>
      <c r="I9" s="17">
        <f t="shared" si="2"/>
        <v>826.875</v>
      </c>
    </row>
    <row r="10" spans="2:11" x14ac:dyDescent="0.3">
      <c r="C10" s="17">
        <v>7</v>
      </c>
      <c r="D10" s="17">
        <v>36</v>
      </c>
      <c r="E10" s="17">
        <v>0.55200000000000005</v>
      </c>
      <c r="F10" s="17">
        <f>(C10*D10*E10)/(1-E10)</f>
        <v>310.50000000000006</v>
      </c>
      <c r="G10" s="17">
        <v>30</v>
      </c>
      <c r="H10" s="17">
        <f t="shared" si="1"/>
        <v>10.350000000000001</v>
      </c>
      <c r="I10" s="17">
        <f>F10*H10</f>
        <v>3213.6750000000011</v>
      </c>
    </row>
    <row r="11" spans="2:11" x14ac:dyDescent="0.3">
      <c r="C11" s="17"/>
      <c r="D11" s="17"/>
      <c r="E11" s="17"/>
      <c r="F11" s="17"/>
      <c r="G11" s="17"/>
      <c r="H11" s="17"/>
      <c r="I11" s="17"/>
    </row>
    <row r="12" spans="2:11" x14ac:dyDescent="0.3">
      <c r="B12" t="s">
        <v>71</v>
      </c>
      <c r="C12" s="18">
        <v>12</v>
      </c>
      <c r="D12" s="18">
        <v>40</v>
      </c>
      <c r="E12" s="18">
        <v>0.24279999999999999</v>
      </c>
      <c r="F12" s="18">
        <f t="shared" si="0"/>
        <v>153.91442155309034</v>
      </c>
      <c r="G12" s="18">
        <v>550</v>
      </c>
      <c r="H12" s="18">
        <f t="shared" si="1"/>
        <v>0.27984440282380063</v>
      </c>
      <c r="I12" s="18">
        <f>F12*H12</f>
        <v>43.072089385495275</v>
      </c>
      <c r="K12" t="s">
        <v>100</v>
      </c>
    </row>
    <row r="13" spans="2:11" x14ac:dyDescent="0.3">
      <c r="C13" s="20">
        <v>12</v>
      </c>
      <c r="D13" s="20">
        <v>30</v>
      </c>
      <c r="E13" s="20">
        <v>0.75</v>
      </c>
      <c r="F13" s="20">
        <f t="shared" si="0"/>
        <v>1080</v>
      </c>
    </row>
    <row r="14" spans="2:11" x14ac:dyDescent="0.3">
      <c r="D14" t="s">
        <v>85</v>
      </c>
      <c r="E14" s="29"/>
    </row>
    <row r="16" spans="2:11" x14ac:dyDescent="0.3">
      <c r="G16" t="s">
        <v>78</v>
      </c>
      <c r="H16" t="s">
        <v>79</v>
      </c>
    </row>
    <row r="17" spans="2:9" x14ac:dyDescent="0.3">
      <c r="G17" t="s">
        <v>80</v>
      </c>
      <c r="H17" t="s">
        <v>81</v>
      </c>
    </row>
    <row r="19" spans="2:9" x14ac:dyDescent="0.3">
      <c r="G19" t="s">
        <v>82</v>
      </c>
      <c r="H19" t="s">
        <v>84</v>
      </c>
      <c r="I19" t="s">
        <v>83</v>
      </c>
    </row>
    <row r="20" spans="2:9" x14ac:dyDescent="0.3">
      <c r="G20">
        <v>12</v>
      </c>
      <c r="H20">
        <f>H12</f>
        <v>0.27984440282380063</v>
      </c>
      <c r="I20">
        <f>G20*H20</f>
        <v>3.3581328338856076</v>
      </c>
    </row>
    <row r="24" spans="2:9" x14ac:dyDescent="0.3">
      <c r="C24" s="29" t="s">
        <v>86</v>
      </c>
      <c r="D24" s="29" t="s">
        <v>87</v>
      </c>
      <c r="E24" s="29" t="s">
        <v>14</v>
      </c>
      <c r="F24" s="29" t="s">
        <v>17</v>
      </c>
    </row>
    <row r="25" spans="2:9" x14ac:dyDescent="0.3">
      <c r="B25" s="18"/>
      <c r="C25" s="18">
        <v>400</v>
      </c>
      <c r="D25" s="18">
        <v>20</v>
      </c>
      <c r="E25" s="18">
        <v>7</v>
      </c>
      <c r="F25" s="29">
        <f>C25/(C25+D25*E25)</f>
        <v>0.7407407407407407</v>
      </c>
    </row>
    <row r="26" spans="2:9" x14ac:dyDescent="0.3">
      <c r="C26" s="18">
        <v>311</v>
      </c>
      <c r="D26" s="18">
        <v>20</v>
      </c>
      <c r="E26" s="18">
        <v>12</v>
      </c>
      <c r="F26" s="29">
        <f>C26/(C26+D26*E26)</f>
        <v>0.56442831215970957</v>
      </c>
    </row>
    <row r="27" spans="2:9" x14ac:dyDescent="0.3">
      <c r="C27" s="29">
        <v>100</v>
      </c>
      <c r="D27" s="29">
        <v>25</v>
      </c>
      <c r="E27" s="29">
        <v>12</v>
      </c>
      <c r="F27" s="29">
        <f>C27/(C27+D27*E27)</f>
        <v>0.25</v>
      </c>
    </row>
    <row r="28" spans="2:9" x14ac:dyDescent="0.3">
      <c r="C28" s="30"/>
      <c r="D28" s="30"/>
      <c r="E28" s="30"/>
      <c r="F28" s="30"/>
    </row>
    <row r="29" spans="2:9" x14ac:dyDescent="0.3">
      <c r="C29" s="30"/>
      <c r="D29" s="30"/>
      <c r="E29" s="30"/>
      <c r="F29" s="30"/>
    </row>
    <row r="30" spans="2:9" x14ac:dyDescent="0.3">
      <c r="C30" s="29"/>
      <c r="D30" s="29"/>
      <c r="E30" s="29"/>
      <c r="F30" s="29"/>
      <c r="G30" t="s">
        <v>106</v>
      </c>
    </row>
    <row r="31" spans="2:9" x14ac:dyDescent="0.3">
      <c r="C31" s="29">
        <v>445</v>
      </c>
      <c r="D31" s="29">
        <v>56.1</v>
      </c>
      <c r="E31" s="29">
        <v>7</v>
      </c>
      <c r="F31" s="29">
        <f t="shared" ref="F31" si="3">C31/(C31+D31*E31)</f>
        <v>0.53121642592813656</v>
      </c>
      <c r="G31">
        <f>C31/(C31+D31)</f>
        <v>0.88804629814408298</v>
      </c>
    </row>
    <row r="32" spans="2:9" x14ac:dyDescent="0.3">
      <c r="C32" s="29"/>
      <c r="D32" s="29"/>
      <c r="E32" s="29"/>
      <c r="F32" s="29"/>
    </row>
    <row r="33" spans="3:6" x14ac:dyDescent="0.3">
      <c r="C33" s="29"/>
      <c r="D33" s="29"/>
      <c r="E33" s="29"/>
      <c r="F33" s="29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G2:N16"/>
  <sheetViews>
    <sheetView workbookViewId="0">
      <selection activeCell="M26" sqref="M26"/>
    </sheetView>
  </sheetViews>
  <sheetFormatPr defaultRowHeight="14.4" x14ac:dyDescent="0.3"/>
  <cols>
    <col min="8" max="8" width="11.88671875" customWidth="1"/>
    <col min="10" max="11" width="17.6640625" bestFit="1" customWidth="1"/>
    <col min="12" max="12" width="16.88671875" bestFit="1" customWidth="1"/>
    <col min="13" max="13" width="12" bestFit="1" customWidth="1"/>
  </cols>
  <sheetData>
    <row r="2" spans="7:14" x14ac:dyDescent="0.3">
      <c r="L2" s="4" t="s">
        <v>65</v>
      </c>
      <c r="M2" s="4"/>
      <c r="N2" s="4"/>
    </row>
    <row r="3" spans="7:14" x14ac:dyDescent="0.3">
      <c r="L3" s="10" t="s">
        <v>50</v>
      </c>
      <c r="M3" s="10" t="s">
        <v>35</v>
      </c>
      <c r="N3" s="10" t="s">
        <v>15</v>
      </c>
    </row>
    <row r="4" spans="7:14" x14ac:dyDescent="0.3">
      <c r="L4" s="4">
        <v>1024</v>
      </c>
      <c r="M4" s="4">
        <f>3.3*L4/1023</f>
        <v>3.3032258064516129</v>
      </c>
      <c r="N4" s="4">
        <f>127.5*M4/7.5</f>
        <v>56.154838709677421</v>
      </c>
    </row>
    <row r="8" spans="7:14" x14ac:dyDescent="0.3">
      <c r="G8" t="s">
        <v>29</v>
      </c>
    </row>
    <row r="9" spans="7:14" x14ac:dyDescent="0.3">
      <c r="K9" s="36" t="s">
        <v>42</v>
      </c>
      <c r="L9" s="36"/>
      <c r="M9" s="36"/>
    </row>
    <row r="10" spans="7:14" x14ac:dyDescent="0.3">
      <c r="G10" t="s">
        <v>15</v>
      </c>
      <c r="H10" t="s">
        <v>30</v>
      </c>
      <c r="I10" t="s">
        <v>31</v>
      </c>
      <c r="J10" t="s">
        <v>32</v>
      </c>
      <c r="K10" t="s">
        <v>33</v>
      </c>
      <c r="L10" s="22" t="s">
        <v>48</v>
      </c>
      <c r="M10" t="s">
        <v>43</v>
      </c>
    </row>
    <row r="11" spans="7:14" x14ac:dyDescent="0.3">
      <c r="G11">
        <v>18.690000000000001</v>
      </c>
      <c r="H11">
        <f>G11*7.5/127.5</f>
        <v>1.0994117647058825</v>
      </c>
      <c r="I11">
        <f>ROUNDDOWN(1024*H11/3.3,0)</f>
        <v>341</v>
      </c>
      <c r="J11" t="str">
        <f>DEC2BIN(I11/256,8)&amp;" "&amp;DEC2BIN(MOD(I11,256),8)</f>
        <v>00000001 01010101</v>
      </c>
      <c r="K11" t="str">
        <f>DEC2BIN((I11*2^5)/256,8)&amp;" "&amp;DEC2BIN(MOD((I11*2^5),256),8)</f>
        <v>00101010 10100000</v>
      </c>
      <c r="L11" s="18">
        <f>BIN2DEC(RIGHT(K11,8))+256*BIN2DEC(LEFT(K11,8))</f>
        <v>10912</v>
      </c>
      <c r="M11">
        <f>(1/(2^15))*L11</f>
        <v>0.3330078125</v>
      </c>
    </row>
    <row r="12" spans="7:14" x14ac:dyDescent="0.3">
      <c r="G12">
        <v>52</v>
      </c>
      <c r="H12">
        <f>G12*7.5/127.5</f>
        <v>3.0588235294117645</v>
      </c>
      <c r="I12">
        <f>ROUNDDOWN(1024*H12/3.3,0)</f>
        <v>949</v>
      </c>
      <c r="J12" t="str">
        <f>DEC2BIN(I12/256,8)&amp;" "&amp;DEC2BIN(MOD(I12,256),8)</f>
        <v>00000011 10110101</v>
      </c>
      <c r="K12" t="str">
        <f>DEC2BIN((I12*2^5)/256,8)&amp;" "&amp;DEC2BIN(MOD((I12*2^5),256),8)</f>
        <v>01110110 10100000</v>
      </c>
      <c r="L12" s="18">
        <f>BIN2DEC(RIGHT(K12,8))+256*BIN2DEC(LEFT(K12,8))</f>
        <v>30368</v>
      </c>
      <c r="M12">
        <f>(1/(2^15))*L12</f>
        <v>0.9267578125</v>
      </c>
    </row>
    <row r="13" spans="7:14" x14ac:dyDescent="0.3">
      <c r="G13">
        <v>49.5</v>
      </c>
      <c r="H13">
        <f>G13*7.5/127.5</f>
        <v>2.9117647058823528</v>
      </c>
      <c r="I13">
        <f>ROUNDDOWN(1024*H13/3.3,0)</f>
        <v>903</v>
      </c>
      <c r="J13" t="str">
        <f>DEC2BIN(I13/256,8)&amp;" "&amp;DEC2BIN(MOD(I13,256),8)</f>
        <v>00000011 10000111</v>
      </c>
      <c r="K13" t="str">
        <f>DEC2BIN((I13*2^5)/256,8)&amp;" "&amp;DEC2BIN(MOD((I13*2^5),256),8)</f>
        <v>01110000 11100000</v>
      </c>
      <c r="L13" s="18">
        <f>BIN2DEC(RIGHT(K13,8))+256*BIN2DEC(LEFT(K13,8))</f>
        <v>28896</v>
      </c>
      <c r="M13">
        <f>(1/(2^15))*L13</f>
        <v>0.8818359375</v>
      </c>
    </row>
    <row r="15" spans="7:14" x14ac:dyDescent="0.3">
      <c r="G15">
        <v>56.1</v>
      </c>
      <c r="H15">
        <f>G15*7.5/127.5</f>
        <v>3.3</v>
      </c>
      <c r="I15">
        <f>ROUNDDOWN(1024*H15/3.3,0)</f>
        <v>1024</v>
      </c>
      <c r="J15" t="str">
        <f>DEC2BIN(I15/256,8)&amp;" "&amp;DEC2BIN(MOD(I15,256),8)</f>
        <v>00000100 00000000</v>
      </c>
      <c r="K15" t="str">
        <f>DEC2BIN((I15*2^5)/256,8)&amp;" "&amp;DEC2BIN(MOD((I15*2^5),256),8)</f>
        <v>10000000 00000000</v>
      </c>
      <c r="L15" s="18">
        <f>BIN2DEC(RIGHT(K15,8))+256*BIN2DEC(LEFT(K15,8))</f>
        <v>32768</v>
      </c>
      <c r="M15">
        <f>(1/(2^15))*L15</f>
        <v>1</v>
      </c>
    </row>
    <row r="16" spans="7:14" x14ac:dyDescent="0.3">
      <c r="G16">
        <v>36</v>
      </c>
      <c r="H16">
        <f>G16*7.5/127.5</f>
        <v>2.1176470588235294</v>
      </c>
      <c r="I16">
        <f>ROUNDDOWN(1024*H16/3.3,0)</f>
        <v>657</v>
      </c>
      <c r="J16" t="str">
        <f>DEC2BIN(I16/256,8)&amp;" "&amp;DEC2BIN(MOD(I16,256),8)</f>
        <v>00000010 10010001</v>
      </c>
      <c r="K16" t="str">
        <f>DEC2BIN((I16*2^5)/256,8)&amp;" "&amp;DEC2BIN(MOD((I16*2^5),256),8)</f>
        <v>01010010 00100000</v>
      </c>
      <c r="L16" s="18">
        <f>BIN2DEC(RIGHT(K16,8))+256*BIN2DEC(LEFT(K16,8))</f>
        <v>21024</v>
      </c>
      <c r="M16">
        <f>(1/(2^15))*L16</f>
        <v>0.6416015625</v>
      </c>
    </row>
  </sheetData>
  <mergeCells count="1">
    <mergeCell ref="K9:M9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L13"/>
  <sheetViews>
    <sheetView tabSelected="1" workbookViewId="0">
      <selection activeCell="C12" sqref="C12"/>
    </sheetView>
  </sheetViews>
  <sheetFormatPr defaultRowHeight="14.4" x14ac:dyDescent="0.3"/>
  <cols>
    <col min="6" max="6" width="17.6640625" bestFit="1" customWidth="1"/>
    <col min="7" max="7" width="15.21875" bestFit="1" customWidth="1"/>
  </cols>
  <sheetData>
    <row r="10" spans="2:12" x14ac:dyDescent="0.3">
      <c r="F10" s="36" t="s">
        <v>42</v>
      </c>
      <c r="G10" s="36"/>
      <c r="H10" s="36"/>
    </row>
    <row r="11" spans="2:12" x14ac:dyDescent="0.3">
      <c r="B11" t="s">
        <v>55</v>
      </c>
      <c r="C11" t="s">
        <v>56</v>
      </c>
      <c r="D11" t="s">
        <v>31</v>
      </c>
      <c r="E11" t="s">
        <v>32</v>
      </c>
      <c r="F11" t="s">
        <v>33</v>
      </c>
      <c r="G11" t="s">
        <v>48</v>
      </c>
      <c r="H11" t="s">
        <v>43</v>
      </c>
    </row>
    <row r="12" spans="2:12" ht="15.6" x14ac:dyDescent="0.3">
      <c r="B12" s="22">
        <v>2.4950000000000001</v>
      </c>
      <c r="C12">
        <f>B12*3.3/(3.3+1.69)</f>
        <v>1.65</v>
      </c>
      <c r="D12">
        <f>ROUNDDOWN(1024*C12/3.3,0)</f>
        <v>512</v>
      </c>
      <c r="E12" t="str">
        <f>DEC2BIN(D12/256,8)&amp;" "&amp;DEC2BIN(MOD(D12,256),8)</f>
        <v>00000010 00000000</v>
      </c>
      <c r="F12" t="str">
        <f>DEC2BIN((D12*2^5)/256,8)&amp;" "&amp;DEC2BIN(MOD((D12*2^5),256),8)</f>
        <v>01000000 00000000</v>
      </c>
      <c r="G12" s="35">
        <f>BIN2DEC(RIGHT(F12,8))+256*BIN2DEC(LEFT(F12,8))</f>
        <v>16384</v>
      </c>
      <c r="H12">
        <f>(1/(2^15))*G12</f>
        <v>0.5</v>
      </c>
      <c r="J12">
        <f>846*2^5</f>
        <v>27072</v>
      </c>
      <c r="K12">
        <f>J12-G12</f>
        <v>10688</v>
      </c>
      <c r="L12">
        <f>K12/2</f>
        <v>5344</v>
      </c>
    </row>
    <row r="13" spans="2:12" x14ac:dyDescent="0.3">
      <c r="B13">
        <v>2.6</v>
      </c>
      <c r="C13">
        <f>B13*3.3/(3.3+1.69)</f>
        <v>1.719438877755511</v>
      </c>
      <c r="D13">
        <f>ROUNDDOWN(1024*C13/3.3,0)</f>
        <v>533</v>
      </c>
      <c r="E13" t="str">
        <f>DEC2BIN(D13/256,8)&amp;" "&amp;DEC2BIN(MOD(D13,256),8)</f>
        <v>00000010 00010101</v>
      </c>
      <c r="F13" t="str">
        <f>DEC2BIN((D13*2^5)/256,8)&amp;" "&amp;DEC2BIN(MOD((D13*2^5),256),8)</f>
        <v>01000010 10100000</v>
      </c>
      <c r="G13" s="4">
        <f>BIN2DEC(RIGHT(F13,8))+256*BIN2DEC(LEFT(F13,8))</f>
        <v>17056</v>
      </c>
      <c r="H13">
        <f>(1/(2^15))*G13</f>
        <v>0.5205078125</v>
      </c>
    </row>
  </sheetData>
  <mergeCells count="1">
    <mergeCell ref="F10:H1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9:L35"/>
  <sheetViews>
    <sheetView topLeftCell="A10" workbookViewId="0">
      <selection activeCell="H35" sqref="H35"/>
    </sheetView>
  </sheetViews>
  <sheetFormatPr defaultRowHeight="14.4" x14ac:dyDescent="0.3"/>
  <cols>
    <col min="1" max="1" width="35" bestFit="1" customWidth="1"/>
    <col min="4" max="4" width="12.5546875" bestFit="1" customWidth="1"/>
    <col min="6" max="7" width="17.6640625" bestFit="1" customWidth="1"/>
    <col min="8" max="8" width="16.88671875" bestFit="1" customWidth="1"/>
    <col min="9" max="9" width="15.5546875" bestFit="1" customWidth="1"/>
  </cols>
  <sheetData>
    <row r="9" spans="7:12" x14ac:dyDescent="0.3">
      <c r="I9" s="22" t="s">
        <v>89</v>
      </c>
    </row>
    <row r="10" spans="7:12" ht="21" x14ac:dyDescent="0.4">
      <c r="H10" s="24" t="s">
        <v>88</v>
      </c>
      <c r="I10" t="s">
        <v>90</v>
      </c>
      <c r="J10" t="s">
        <v>91</v>
      </c>
    </row>
    <row r="11" spans="7:12" x14ac:dyDescent="0.3">
      <c r="I11" s="22" t="s">
        <v>92</v>
      </c>
      <c r="L11" t="s">
        <v>94</v>
      </c>
    </row>
    <row r="12" spans="7:12" x14ac:dyDescent="0.3">
      <c r="I12" t="s">
        <v>90</v>
      </c>
      <c r="J12" t="s">
        <v>93</v>
      </c>
    </row>
    <row r="13" spans="7:12" ht="15.6" x14ac:dyDescent="0.3">
      <c r="I13" s="22" t="s">
        <v>96</v>
      </c>
      <c r="J13" t="s">
        <v>95</v>
      </c>
      <c r="L13" s="25" t="s">
        <v>97</v>
      </c>
    </row>
    <row r="14" spans="7:12" x14ac:dyDescent="0.3">
      <c r="L14" s="26" t="s">
        <v>98</v>
      </c>
    </row>
    <row r="16" spans="7:12" x14ac:dyDescent="0.3">
      <c r="G16" s="36" t="s">
        <v>42</v>
      </c>
      <c r="H16" s="36"/>
      <c r="I16" s="36"/>
    </row>
    <row r="17" spans="1:10" x14ac:dyDescent="0.3">
      <c r="A17" s="16" t="s">
        <v>54</v>
      </c>
      <c r="B17" t="s">
        <v>51</v>
      </c>
      <c r="C17" t="s">
        <v>52</v>
      </c>
      <c r="D17" t="s">
        <v>53</v>
      </c>
      <c r="E17" t="s">
        <v>31</v>
      </c>
      <c r="F17" t="s">
        <v>32</v>
      </c>
      <c r="G17" t="s">
        <v>33</v>
      </c>
      <c r="H17" t="s">
        <v>48</v>
      </c>
      <c r="I17" t="s">
        <v>43</v>
      </c>
    </row>
    <row r="18" spans="1:10" x14ac:dyDescent="0.3">
      <c r="A18" s="16">
        <v>220</v>
      </c>
      <c r="B18">
        <f>A18*SQRT(2)</f>
        <v>311.12698372208092</v>
      </c>
      <c r="C18">
        <v>23</v>
      </c>
      <c r="D18">
        <f>((B18/C18)*(6.2/27)+2.5)*(3.3/(3.3+1.69))-2.5</f>
        <v>1.2075465220146491</v>
      </c>
      <c r="E18">
        <f>ROUNDDOWN(1024*D18/3.3,0)</f>
        <v>374</v>
      </c>
      <c r="F18" t="str">
        <f>DEC2BIN(E18/256,8)&amp;" "&amp;DEC2BIN(MOD(E18,256),8)</f>
        <v>00000001 01110110</v>
      </c>
      <c r="G18" t="str">
        <f>DEC2BIN((E18*2^5)/256,8)&amp;" "&amp;DEC2BIN(MOD((E18*2^5),256),8)</f>
        <v>00101110 11000000</v>
      </c>
      <c r="H18" s="4">
        <f>BIN2DEC(RIGHT(G18,8))+256*BIN2DEC(LEFT(G18,8))</f>
        <v>11968</v>
      </c>
      <c r="I18">
        <f>(1/(2^15))*H18</f>
        <v>0.365234375</v>
      </c>
    </row>
    <row r="19" spans="1:10" x14ac:dyDescent="0.3">
      <c r="A19">
        <v>250.5</v>
      </c>
      <c r="B19">
        <f>A19*SQRT(2)</f>
        <v>354.26049737446033</v>
      </c>
      <c r="C19">
        <v>23</v>
      </c>
      <c r="D19">
        <f>((B19/C19)*(6.2/27)+2.5)*(3.3/(3.3+1.69))-2.5</f>
        <v>1.4923388730057399</v>
      </c>
      <c r="E19">
        <f>ROUNDDOWN(1024*D19/3.3,0)</f>
        <v>463</v>
      </c>
      <c r="F19" t="str">
        <f>DEC2BIN(E19/256,8)&amp;" "&amp;DEC2BIN(MOD(E19,256),8)</f>
        <v>00000001 11001111</v>
      </c>
      <c r="G19" t="str">
        <f>DEC2BIN((E19*2^5)/256,8)&amp;" "&amp;DEC2BIN(MOD((E19*2^5),256),8)</f>
        <v>00111001 11100000</v>
      </c>
      <c r="H19" s="20">
        <f>BIN2DEC(RIGHT(G19,8))+256*BIN2DEC(LEFT(G19,8))</f>
        <v>14816</v>
      </c>
      <c r="I19">
        <f>(1/(2^15))*H19</f>
        <v>0.4521484375</v>
      </c>
    </row>
    <row r="20" spans="1:10" x14ac:dyDescent="0.3">
      <c r="H20" s="21"/>
    </row>
    <row r="21" spans="1:10" x14ac:dyDescent="0.3">
      <c r="A21">
        <v>264</v>
      </c>
      <c r="B21">
        <f>A21*SQRT(2)</f>
        <v>373.3523804664971</v>
      </c>
      <c r="C21">
        <v>23</v>
      </c>
      <c r="D21">
        <f>((B21/C21)*(6.2/27)+2.5)*(3.3/(3.3+1.69))-2.5</f>
        <v>1.6183945037722882</v>
      </c>
      <c r="E21">
        <f>ROUNDDOWN(1024*D21/3.3,0)</f>
        <v>502</v>
      </c>
      <c r="F21" t="str">
        <f>DEC2BIN(E21/256,8)&amp;" "&amp;DEC2BIN(MOD(E21,256),8)</f>
        <v>00000001 11110110</v>
      </c>
      <c r="G21" t="str">
        <f>DEC2BIN((E21*2^5)/256,8)&amp;" "&amp;DEC2BIN(MOD((E21*2^5),256),8)</f>
        <v>00111110 11000000</v>
      </c>
      <c r="H21" s="21">
        <f>BIN2DEC(RIGHT(G21,8))+256*BIN2DEC(LEFT(G21,8))</f>
        <v>16064</v>
      </c>
      <c r="I21">
        <f>(1/(2^15))*H21</f>
        <v>0.490234375</v>
      </c>
    </row>
    <row r="22" spans="1:10" x14ac:dyDescent="0.3">
      <c r="A22">
        <v>214</v>
      </c>
      <c r="B22">
        <f>A22*SQRT(2)</f>
        <v>302.64170234784234</v>
      </c>
      <c r="C22">
        <v>23</v>
      </c>
      <c r="D22">
        <f>((B22/C22)*(6.2/27)+2.5)*(3.3/(3.3+1.69))-2.5</f>
        <v>1.1515217972295164</v>
      </c>
      <c r="E22">
        <f>ROUNDDOWN(1024*D22/3.3,0)</f>
        <v>357</v>
      </c>
      <c r="F22" t="str">
        <f>DEC2BIN(E22/256,8)&amp;" "&amp;DEC2BIN(MOD(E22,256),8)</f>
        <v>00000001 01100101</v>
      </c>
      <c r="G22" t="str">
        <f>DEC2BIN((E22*2^5)/256,8)&amp;" "&amp;DEC2BIN(MOD((E22*2^5),256),8)</f>
        <v>00101100 10100000</v>
      </c>
      <c r="H22" s="21">
        <f>BIN2DEC(RIGHT(G22,8))+256*BIN2DEC(LEFT(G22,8))</f>
        <v>11424</v>
      </c>
      <c r="I22">
        <f>(1/(2^15))*H22</f>
        <v>0.3486328125</v>
      </c>
    </row>
    <row r="23" spans="1:10" x14ac:dyDescent="0.3">
      <c r="A23">
        <v>217</v>
      </c>
      <c r="B23">
        <f>A23*SQRT(2)</f>
        <v>306.88434303496166</v>
      </c>
      <c r="C23">
        <v>23</v>
      </c>
      <c r="D23">
        <f>((B23/C23)*(6.2/27)+2.5)*(3.3/(3.3+1.69))-2.5</f>
        <v>1.1795341596220825</v>
      </c>
      <c r="E23">
        <f>ROUNDDOWN(1024*D23/3.3,0)</f>
        <v>366</v>
      </c>
      <c r="F23" t="str">
        <f>DEC2BIN(E23/256,8)&amp;" "&amp;DEC2BIN(MOD(E23,256),8)</f>
        <v>00000001 01101110</v>
      </c>
      <c r="G23" t="str">
        <f>DEC2BIN((E23*2^5)/256,8)&amp;" "&amp;DEC2BIN(MOD((E23*2^5),256),8)</f>
        <v>00101101 11000000</v>
      </c>
      <c r="H23" s="21">
        <f>BIN2DEC(RIGHT(G23,8))+256*BIN2DEC(LEFT(G23,8))</f>
        <v>11712</v>
      </c>
      <c r="I23">
        <f>(1/(2^15))*H23</f>
        <v>0.357421875</v>
      </c>
    </row>
    <row r="24" spans="1:10" x14ac:dyDescent="0.3">
      <c r="A24">
        <v>238</v>
      </c>
      <c r="B24">
        <f>A24*SQRT(2)</f>
        <v>336.58282784479667</v>
      </c>
      <c r="C24">
        <v>23</v>
      </c>
      <c r="D24">
        <f>((B24/C24)*(6.2/27)+2.5)*(3.3/(3.3+1.69))-2.5</f>
        <v>1.3756206963700475</v>
      </c>
      <c r="E24">
        <f>ROUNDDOWN(1024*D24/3.3,0)</f>
        <v>426</v>
      </c>
      <c r="F24" t="str">
        <f>DEC2BIN(E24/256,8)&amp;" "&amp;DEC2BIN(MOD(E24,256),8)</f>
        <v>00000001 10101010</v>
      </c>
      <c r="G24" t="str">
        <f>DEC2BIN((E24*2^5)/256,8)&amp;" "&amp;DEC2BIN(MOD((E24*2^5),256),8)</f>
        <v>00110101 01000000</v>
      </c>
      <c r="H24" s="21">
        <f>BIN2DEC(RIGHT(G24,8))+256*BIN2DEC(LEFT(G24,8))</f>
        <v>13632</v>
      </c>
      <c r="I24">
        <f>(1/(2^15))*H24</f>
        <v>0.416015625</v>
      </c>
    </row>
    <row r="25" spans="1:10" x14ac:dyDescent="0.3">
      <c r="H25" s="23"/>
    </row>
    <row r="26" spans="1:10" x14ac:dyDescent="0.3">
      <c r="A26">
        <v>250.5</v>
      </c>
      <c r="B26">
        <f t="shared" ref="B26:B30" si="0">A26*SQRT(2)</f>
        <v>354.26049737446033</v>
      </c>
      <c r="C26" s="27">
        <v>46</v>
      </c>
      <c r="D26">
        <f t="shared" ref="D26:D29" si="1">((B26/C26)*(6.2/27)+2.5)*(3.3/(3.3+1.69))-2.5</f>
        <v>0.32282274311609616</v>
      </c>
      <c r="E26">
        <f t="shared" ref="E26:E30" si="2">ROUNDDOWN(1024*D26/3.3,0)</f>
        <v>100</v>
      </c>
      <c r="F26" t="str">
        <f t="shared" ref="F26:F30" si="3">DEC2BIN(E26/256,8)&amp;" "&amp;DEC2BIN(MOD(E26,256),8)</f>
        <v>00000000 01100100</v>
      </c>
      <c r="G26" t="str">
        <f t="shared" ref="G26:G30" si="4">DEC2BIN((E26*2^5)/256,8)&amp;" "&amp;DEC2BIN(MOD((E26*2^5),256),8)</f>
        <v>00001100 10000000</v>
      </c>
      <c r="H26" s="28">
        <f t="shared" ref="H26:H30" si="5">BIN2DEC(RIGHT(G26,8))+256*BIN2DEC(LEFT(G26,8))</f>
        <v>3200</v>
      </c>
      <c r="I26">
        <f t="shared" ref="I26:I30" si="6">(1/(2^15))*H26</f>
        <v>9.765625E-2</v>
      </c>
    </row>
    <row r="27" spans="1:10" x14ac:dyDescent="0.3">
      <c r="A27">
        <v>247.5</v>
      </c>
      <c r="B27">
        <f t="shared" si="0"/>
        <v>350.01785668734107</v>
      </c>
      <c r="C27" s="27">
        <v>46</v>
      </c>
      <c r="D27">
        <f t="shared" si="1"/>
        <v>0.3088165619198131</v>
      </c>
      <c r="E27">
        <f t="shared" si="2"/>
        <v>95</v>
      </c>
      <c r="F27" t="str">
        <f t="shared" si="3"/>
        <v>00000000 01011111</v>
      </c>
      <c r="G27" t="str">
        <f t="shared" si="4"/>
        <v>00001011 11100000</v>
      </c>
      <c r="H27" s="28">
        <f t="shared" si="5"/>
        <v>3040</v>
      </c>
      <c r="I27">
        <f t="shared" si="6"/>
        <v>9.27734375E-2</v>
      </c>
      <c r="J27" t="s">
        <v>99</v>
      </c>
    </row>
    <row r="28" spans="1:10" x14ac:dyDescent="0.3">
      <c r="A28">
        <v>214</v>
      </c>
      <c r="B28">
        <f t="shared" si="0"/>
        <v>302.64170234784234</v>
      </c>
      <c r="C28" s="27">
        <v>46</v>
      </c>
      <c r="D28">
        <f t="shared" si="1"/>
        <v>0.15241420522798466</v>
      </c>
      <c r="E28">
        <f t="shared" si="2"/>
        <v>47</v>
      </c>
      <c r="F28" t="str">
        <f t="shared" si="3"/>
        <v>00000000 00101111</v>
      </c>
      <c r="G28" t="str">
        <f t="shared" si="4"/>
        <v>00000101 11100000</v>
      </c>
      <c r="H28" s="28">
        <f t="shared" si="5"/>
        <v>1504</v>
      </c>
      <c r="I28">
        <f t="shared" si="6"/>
        <v>4.58984375E-2</v>
      </c>
    </row>
    <row r="29" spans="1:10" x14ac:dyDescent="0.3">
      <c r="A29">
        <v>217</v>
      </c>
      <c r="B29">
        <f t="shared" si="0"/>
        <v>306.88434303496166</v>
      </c>
      <c r="C29" s="27">
        <v>46</v>
      </c>
      <c r="D29">
        <f t="shared" si="1"/>
        <v>0.16642038642426771</v>
      </c>
      <c r="E29">
        <f t="shared" si="2"/>
        <v>51</v>
      </c>
      <c r="F29" t="str">
        <f t="shared" si="3"/>
        <v>00000000 00110011</v>
      </c>
      <c r="G29" t="str">
        <f t="shared" si="4"/>
        <v>00000110 01100000</v>
      </c>
      <c r="H29" s="28">
        <f t="shared" si="5"/>
        <v>1632</v>
      </c>
      <c r="I29">
        <f t="shared" si="6"/>
        <v>4.98046875E-2</v>
      </c>
      <c r="J29" t="s">
        <v>99</v>
      </c>
    </row>
    <row r="30" spans="1:10" x14ac:dyDescent="0.3">
      <c r="A30">
        <v>100</v>
      </c>
      <c r="B30">
        <f t="shared" si="0"/>
        <v>141.42135623730951</v>
      </c>
      <c r="C30" s="27">
        <v>46</v>
      </c>
      <c r="D30">
        <f>((B30/C30)*(6.2/27)+2.5)*(3.3/(3.3+1.69))</f>
        <v>2.1201793197692242</v>
      </c>
      <c r="E30">
        <f t="shared" si="2"/>
        <v>657</v>
      </c>
      <c r="F30" t="str">
        <f t="shared" si="3"/>
        <v>00000010 10010001</v>
      </c>
      <c r="G30" t="str">
        <f t="shared" si="4"/>
        <v>01010010 00100000</v>
      </c>
      <c r="H30" s="23">
        <f t="shared" si="5"/>
        <v>21024</v>
      </c>
      <c r="I30">
        <f t="shared" si="6"/>
        <v>0.6416015625</v>
      </c>
    </row>
    <row r="31" spans="1:10" x14ac:dyDescent="0.3">
      <c r="H31" s="21"/>
    </row>
    <row r="32" spans="1:10" x14ac:dyDescent="0.3">
      <c r="A32">
        <v>250.5</v>
      </c>
      <c r="B32">
        <f>A32*SQRT(2)</f>
        <v>354.26049737446033</v>
      </c>
      <c r="C32">
        <v>46</v>
      </c>
      <c r="D32">
        <f>((B32/C32)*(6.2/27))*(3.3/(3.3+1.69))</f>
        <v>1.1695161298896435</v>
      </c>
      <c r="E32">
        <f>ROUNDDOWN(1024*D32/3.3,0)</f>
        <v>362</v>
      </c>
      <c r="F32" t="str">
        <f>DEC2BIN(E32/256,8)&amp;" "&amp;DEC2BIN(MOD(E32,256),8)</f>
        <v>00000001 01101010</v>
      </c>
      <c r="G32" t="str">
        <f>DEC2BIN((E32*2^5)/256,8)&amp;" "&amp;DEC2BIN(MOD((E32*2^5),256),8)</f>
        <v>00101101 01000000</v>
      </c>
      <c r="H32" s="21">
        <f>BIN2DEC(RIGHT(G32,8))+256*BIN2DEC(LEFT(G32,8))</f>
        <v>11584</v>
      </c>
      <c r="I32">
        <f>(1/(2^15))*H32</f>
        <v>0.353515625</v>
      </c>
    </row>
    <row r="34" spans="1:9" x14ac:dyDescent="0.3">
      <c r="G34" t="s">
        <v>107</v>
      </c>
      <c r="H34" t="s">
        <v>41</v>
      </c>
    </row>
    <row r="35" spans="1:9" x14ac:dyDescent="0.3">
      <c r="A35">
        <v>230</v>
      </c>
      <c r="B35">
        <f t="shared" ref="B35" si="7">A35*SQRT(2)</f>
        <v>325.26911934581187</v>
      </c>
      <c r="C35" s="27">
        <v>46</v>
      </c>
      <c r="D35">
        <f>((B35/C35)*(6.2/27)+2.5)*(3.3/(3.3+1.69))</f>
        <v>2.7271138382748279</v>
      </c>
      <c r="E35">
        <f t="shared" ref="E35" si="8">ROUNDDOWN(1024*D35/3.3,0)</f>
        <v>846</v>
      </c>
      <c r="F35" t="str">
        <f t="shared" ref="F35" si="9">DEC2BIN(E35/256,8)&amp;" "&amp;DEC2BIN(MOD(E35,256),8)</f>
        <v>00000011 01001110</v>
      </c>
      <c r="G35" t="str">
        <f>DEC2BIN((E35*2^4)/256,8)&amp;" "&amp;DEC2BIN(MOD((E35*2^4),256),8)</f>
        <v>00110100 11100000</v>
      </c>
      <c r="H35" s="30">
        <f t="shared" ref="H35" si="10">BIN2DEC(RIGHT(G35,8))+256*BIN2DEC(LEFT(G35,8))</f>
        <v>13536</v>
      </c>
      <c r="I35">
        <f>(1/(2^14))*H35</f>
        <v>0.826171875</v>
      </c>
    </row>
  </sheetData>
  <mergeCells count="1">
    <mergeCell ref="G16:I16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S25"/>
  <sheetViews>
    <sheetView workbookViewId="0">
      <selection activeCell="J7" sqref="J7"/>
    </sheetView>
  </sheetViews>
  <sheetFormatPr defaultRowHeight="14.4" x14ac:dyDescent="0.3"/>
  <cols>
    <col min="10" max="10" width="9.77734375" customWidth="1"/>
    <col min="11" max="11" width="7" bestFit="1" customWidth="1"/>
    <col min="12" max="12" width="8.5546875" bestFit="1" customWidth="1"/>
    <col min="13" max="13" width="9.6640625" bestFit="1" customWidth="1"/>
    <col min="14" max="14" width="11.44140625" customWidth="1"/>
    <col min="15" max="17" width="17.6640625" bestFit="1" customWidth="1"/>
    <col min="18" max="18" width="11" bestFit="1" customWidth="1"/>
    <col min="19" max="19" width="8.33203125" customWidth="1"/>
  </cols>
  <sheetData>
    <row r="5" spans="6:19" x14ac:dyDescent="0.3">
      <c r="N5" t="s">
        <v>63</v>
      </c>
      <c r="Q5" s="36" t="s">
        <v>42</v>
      </c>
      <c r="R5" s="36"/>
      <c r="S5" s="36"/>
    </row>
    <row r="6" spans="6:19" ht="34.5" customHeight="1" x14ac:dyDescent="0.3">
      <c r="J6" s="33" t="s">
        <v>61</v>
      </c>
      <c r="K6" s="33" t="s">
        <v>16</v>
      </c>
      <c r="L6" s="33" t="s">
        <v>62</v>
      </c>
      <c r="M6" s="33" t="s">
        <v>57</v>
      </c>
      <c r="N6" s="33" t="s">
        <v>58</v>
      </c>
      <c r="O6" s="33" t="s">
        <v>31</v>
      </c>
      <c r="P6" s="33" t="s">
        <v>64</v>
      </c>
      <c r="Q6" s="33" t="s">
        <v>33</v>
      </c>
      <c r="R6" s="34" t="s">
        <v>48</v>
      </c>
      <c r="S6" s="33" t="s">
        <v>43</v>
      </c>
    </row>
    <row r="7" spans="6:19" x14ac:dyDescent="0.3">
      <c r="J7">
        <v>2.13</v>
      </c>
      <c r="K7">
        <f t="shared" ref="K7:K12" si="0">2500+J7*185</f>
        <v>2894.05</v>
      </c>
      <c r="L7">
        <f t="shared" ref="L7:L12" si="1">K7-2500</f>
        <v>394.05000000000018</v>
      </c>
      <c r="M7">
        <f t="shared" ref="M7:M12" si="2">K7/1000</f>
        <v>2.89405</v>
      </c>
      <c r="N7">
        <f>(2*(5*(3.3/5.7)*(1/2))-M7)*(1+(5.1/1.6))</f>
        <v>2.8761513157880558E-3</v>
      </c>
      <c r="O7">
        <f t="shared" ref="O7:O12" si="3">ROUNDDOWN(1024*N7/3.3,0)</f>
        <v>0</v>
      </c>
      <c r="P7" t="str">
        <f>DEC2BIN(O7/256,8)&amp;" "&amp;DEC2BIN(MOD(O7,256),8)</f>
        <v>00000000 00000000</v>
      </c>
      <c r="Q7" t="str">
        <f>DEC2BIN((O7*2^5)/256,8)&amp;" "&amp;DEC2BIN(MOD((O7*2^5),256),8)</f>
        <v>00000000 00000000</v>
      </c>
      <c r="R7" s="11">
        <f>BIN2DEC(RIGHT(Q7,8))+256*BIN2DEC(LEFT(Q7,8))</f>
        <v>0</v>
      </c>
      <c r="S7">
        <f>(1/(2^15))*R7</f>
        <v>0</v>
      </c>
    </row>
    <row r="8" spans="6:19" x14ac:dyDescent="0.3">
      <c r="J8">
        <v>0</v>
      </c>
      <c r="K8">
        <f t="shared" si="0"/>
        <v>2500</v>
      </c>
      <c r="L8">
        <f t="shared" si="1"/>
        <v>0</v>
      </c>
      <c r="M8">
        <f t="shared" si="2"/>
        <v>2.5</v>
      </c>
      <c r="N8">
        <f>(2*(5*(3.3/5.7)*(1/2))-M8)*(1+(5.1/1.6))</f>
        <v>1.652960526315788</v>
      </c>
      <c r="O8">
        <f t="shared" si="3"/>
        <v>512</v>
      </c>
      <c r="P8" t="str">
        <f>DEC2BIN(O8/256,8)&amp;" "&amp;DEC2BIN(MOD(O8,256),8)</f>
        <v>00000010 00000000</v>
      </c>
      <c r="Q8" t="str">
        <f>DEC2BIN((O8*2^5)/256,8)&amp;" "&amp;DEC2BIN(MOD((O8*2^5),256),8)</f>
        <v>01000000 00000000</v>
      </c>
      <c r="R8" s="31">
        <f>BIN2DEC(RIGHT(Q8,8))+256*BIN2DEC(LEFT(Q8,8))</f>
        <v>16384</v>
      </c>
      <c r="S8">
        <f>(1/(2^15))*R8</f>
        <v>0.5</v>
      </c>
    </row>
    <row r="9" spans="6:19" x14ac:dyDescent="0.3">
      <c r="J9" s="22">
        <v>0.45500000000000002</v>
      </c>
      <c r="K9">
        <f t="shared" si="0"/>
        <v>2584.1750000000002</v>
      </c>
      <c r="L9">
        <f t="shared" si="1"/>
        <v>84.175000000000182</v>
      </c>
      <c r="M9">
        <f t="shared" si="2"/>
        <v>2.5841750000000001</v>
      </c>
      <c r="N9">
        <f>(2*(5*(3.3/5.7)*(1/2))-M9)*(1+(5.1/1.6))</f>
        <v>1.3004777138157877</v>
      </c>
      <c r="O9">
        <f t="shared" si="3"/>
        <v>403</v>
      </c>
      <c r="P9" t="str">
        <f>DEC2BIN(O9/256,8)&amp;" "&amp;DEC2BIN(MOD(O9,256),8)</f>
        <v>00000001 10010011</v>
      </c>
      <c r="Q9" t="str">
        <f>DEC2BIN((O9*2^5)/256,8)&amp;" "&amp;DEC2BIN(MOD((O9*2^5),256),8)</f>
        <v>00110010 01100000</v>
      </c>
      <c r="R9" s="18">
        <f>BIN2DEC(RIGHT(Q9,8))+256*BIN2DEC(LEFT(Q9,8))</f>
        <v>12896</v>
      </c>
      <c r="S9">
        <f>(1/(2^15))*R9</f>
        <v>0.3935546875</v>
      </c>
    </row>
    <row r="10" spans="6:19" x14ac:dyDescent="0.3">
      <c r="J10" s="22">
        <v>-0.19</v>
      </c>
      <c r="K10">
        <f t="shared" si="0"/>
        <v>2464.85</v>
      </c>
      <c r="L10">
        <f t="shared" si="1"/>
        <v>-35.150000000000091</v>
      </c>
      <c r="M10">
        <f t="shared" si="2"/>
        <v>2.4648499999999998</v>
      </c>
      <c r="N10">
        <f>(2*(5*(3.3/5.7)*(1/2))-M10)*(1+(5.1/1.6))</f>
        <v>1.8001511513157891</v>
      </c>
      <c r="O10">
        <f t="shared" si="3"/>
        <v>558</v>
      </c>
      <c r="P10" t="str">
        <f>DEC2BIN(O10/256,8)&amp;" "&amp;DEC2BIN(MOD(O10,256),8)</f>
        <v>00000010 00101110</v>
      </c>
      <c r="Q10" t="str">
        <f>DEC2BIN((O10*2^5)/256,8)&amp;" "&amp;DEC2BIN(MOD((O10*2^5),256),8)</f>
        <v>01000101 11000000</v>
      </c>
      <c r="R10" s="18">
        <f>BIN2DEC(RIGHT(Q10,8))+256*BIN2DEC(LEFT(Q10,8))</f>
        <v>17856</v>
      </c>
      <c r="S10">
        <f>(1/(2^15))*R10</f>
        <v>0.544921875</v>
      </c>
    </row>
    <row r="11" spans="6:19" x14ac:dyDescent="0.3">
      <c r="J11">
        <v>-2.13</v>
      </c>
      <c r="K11">
        <f t="shared" si="0"/>
        <v>2105.9499999999998</v>
      </c>
      <c r="L11">
        <f t="shared" si="1"/>
        <v>-394.05000000000018</v>
      </c>
      <c r="M11">
        <f t="shared" si="2"/>
        <v>2.10595</v>
      </c>
      <c r="N11">
        <f t="shared" ref="N11:N12" si="4">(2*(5*(3.3/5.7)*(1/2))-M11)*(1+(5.1/1.6))</f>
        <v>3.3030449013157881</v>
      </c>
      <c r="O11">
        <f t="shared" si="3"/>
        <v>1024</v>
      </c>
      <c r="P11" t="str">
        <f t="shared" ref="P11:P12" si="5">DEC2BIN(O11/256,8)&amp;" "&amp;DEC2BIN(MOD(O11,256),8)</f>
        <v>00000100 00000000</v>
      </c>
      <c r="Q11" t="str">
        <f t="shared" ref="Q11:Q12" si="6">DEC2BIN((O11*2^5)/256,8)&amp;" "&amp;DEC2BIN(MOD((O11*2^5),256),8)</f>
        <v>10000000 00000000</v>
      </c>
      <c r="R11" s="11">
        <f t="shared" ref="R11:R12" si="7">BIN2DEC(RIGHT(Q11,8))+256*BIN2DEC(LEFT(Q11,8))</f>
        <v>32768</v>
      </c>
      <c r="S11">
        <f t="shared" ref="S11:S12" si="8">(1/(2^15))*R11</f>
        <v>1</v>
      </c>
    </row>
    <row r="12" spans="6:19" x14ac:dyDescent="0.3">
      <c r="J12">
        <v>1.6</v>
      </c>
      <c r="K12">
        <f t="shared" si="0"/>
        <v>2796</v>
      </c>
      <c r="L12">
        <f t="shared" si="1"/>
        <v>296</v>
      </c>
      <c r="M12">
        <f t="shared" si="2"/>
        <v>2.7959999999999998</v>
      </c>
      <c r="N12">
        <f t="shared" si="4"/>
        <v>0.41346052631578889</v>
      </c>
      <c r="O12">
        <f t="shared" si="3"/>
        <v>128</v>
      </c>
      <c r="P12" t="str">
        <f t="shared" si="5"/>
        <v>00000000 10000000</v>
      </c>
      <c r="Q12" t="str">
        <f t="shared" si="6"/>
        <v>00010000 00000000</v>
      </c>
      <c r="R12" s="11">
        <f t="shared" si="7"/>
        <v>4096</v>
      </c>
      <c r="S12">
        <f t="shared" si="8"/>
        <v>0.125</v>
      </c>
    </row>
    <row r="14" spans="6:19" x14ac:dyDescent="0.3">
      <c r="K14" s="22" t="s">
        <v>108</v>
      </c>
    </row>
    <row r="15" spans="6:19" x14ac:dyDescent="0.3">
      <c r="R15" s="11"/>
    </row>
    <row r="16" spans="6:19" ht="18" x14ac:dyDescent="0.35">
      <c r="F16" s="15" t="s">
        <v>59</v>
      </c>
      <c r="M16" t="s">
        <v>69</v>
      </c>
      <c r="P16" s="36" t="s">
        <v>42</v>
      </c>
      <c r="Q16" s="36"/>
      <c r="R16" s="36"/>
    </row>
    <row r="17" spans="2:18" x14ac:dyDescent="0.3">
      <c r="F17" s="16" t="s">
        <v>66</v>
      </c>
      <c r="G17" t="s">
        <v>60</v>
      </c>
      <c r="J17" s="32" t="s">
        <v>20</v>
      </c>
      <c r="K17" s="32" t="s">
        <v>67</v>
      </c>
      <c r="L17" s="32" t="s">
        <v>68</v>
      </c>
      <c r="M17" s="32" t="s">
        <v>70</v>
      </c>
      <c r="N17" s="32" t="s">
        <v>31</v>
      </c>
      <c r="O17" s="32" t="s">
        <v>32</v>
      </c>
      <c r="P17" s="32" t="s">
        <v>33</v>
      </c>
      <c r="Q17" s="32" t="s">
        <v>48</v>
      </c>
      <c r="R17" s="32" t="s">
        <v>43</v>
      </c>
    </row>
    <row r="18" spans="2:18" x14ac:dyDescent="0.3">
      <c r="J18" s="18">
        <v>2.13</v>
      </c>
      <c r="K18" s="31">
        <v>0.185</v>
      </c>
      <c r="L18" s="31">
        <v>4.1875</v>
      </c>
      <c r="M18" s="18">
        <f>J18*K18*L18</f>
        <v>1.6500843749999998</v>
      </c>
      <c r="N18" s="31">
        <f>ROUNDDOWN(1024*M18/3.3,0)</f>
        <v>512</v>
      </c>
      <c r="O18" s="31" t="str">
        <f>DEC2BIN(N18/256,8)&amp;" "&amp;DEC2BIN(MOD(N18,256),8)</f>
        <v>00000010 00000000</v>
      </c>
      <c r="P18" s="31" t="str">
        <f>DEC2BIN((N18*2^5)/256,8)&amp;" "&amp;DEC2BIN(MOD((N18*2^5),256),8)</f>
        <v>01000000 00000000</v>
      </c>
      <c r="Q18" s="31">
        <f>BIN2DEC(RIGHT(P18,8))+256*BIN2DEC(LEFT(P18,8))</f>
        <v>16384</v>
      </c>
      <c r="R18" s="31">
        <f>(1/(2^15))*Q18</f>
        <v>0.5</v>
      </c>
    </row>
    <row r="19" spans="2:18" x14ac:dyDescent="0.3">
      <c r="F19" t="s">
        <v>61</v>
      </c>
      <c r="G19" t="s">
        <v>16</v>
      </c>
      <c r="H19" t="s">
        <v>62</v>
      </c>
      <c r="J19" s="18">
        <v>1.6950000000000001</v>
      </c>
      <c r="K19" s="31">
        <v>0.185</v>
      </c>
      <c r="L19" s="31">
        <v>4.1875</v>
      </c>
      <c r="M19" s="31">
        <f>J19*K19*L19</f>
        <v>1.3130953125</v>
      </c>
      <c r="N19" s="31">
        <f>ROUNDDOWN(1024*M19/3.3,0)</f>
        <v>407</v>
      </c>
      <c r="O19" s="31" t="str">
        <f>DEC2BIN(N19/256,8)&amp;" "&amp;DEC2BIN(MOD(N19,256),8)</f>
        <v>00000001 10010111</v>
      </c>
      <c r="P19" s="31" t="str">
        <f>DEC2BIN((N19*2^5)/256,8)&amp;" "&amp;DEC2BIN(MOD((N19*2^5),256),8)</f>
        <v>00110010 11100000</v>
      </c>
      <c r="Q19" s="31">
        <f>BIN2DEC(RIGHT(P19,8))+256*BIN2DEC(LEFT(P19,8))</f>
        <v>13024</v>
      </c>
      <c r="R19" s="31">
        <f>(1/(2^15))*Q19</f>
        <v>0.3974609375</v>
      </c>
    </row>
    <row r="20" spans="2:18" x14ac:dyDescent="0.3">
      <c r="F20">
        <v>2.14</v>
      </c>
      <c r="G20">
        <f>2500+F20*185</f>
        <v>2895.9</v>
      </c>
      <c r="H20">
        <f>G20-2500</f>
        <v>395.90000000000009</v>
      </c>
      <c r="J20" s="18">
        <v>2.14</v>
      </c>
      <c r="K20" s="31">
        <v>0.185</v>
      </c>
      <c r="L20" s="31">
        <v>4.1875</v>
      </c>
      <c r="M20" s="18">
        <f>J20*K20*L20</f>
        <v>1.6578312500000001</v>
      </c>
      <c r="N20" s="31">
        <f>ROUNDDOWN(1024*M20/3.3,0)</f>
        <v>514</v>
      </c>
      <c r="O20" s="31" t="str">
        <f>DEC2BIN(N20/256,8)&amp;" "&amp;DEC2BIN(MOD(N20,256),8)</f>
        <v>00000010 00000010</v>
      </c>
      <c r="P20" s="31" t="str">
        <f>DEC2BIN((N20*2^5)/256,8)&amp;" "&amp;DEC2BIN(MOD((N20*2^5),256),8)</f>
        <v>01000000 01000000</v>
      </c>
      <c r="Q20" s="31">
        <f>BIN2DEC(RIGHT(P20,8))+256*BIN2DEC(LEFT(P20,8))</f>
        <v>16448</v>
      </c>
      <c r="R20" s="31">
        <f>(1/(2^15))*Q20</f>
        <v>0.501953125</v>
      </c>
    </row>
    <row r="21" spans="2:18" x14ac:dyDescent="0.3">
      <c r="F21">
        <v>-2.14</v>
      </c>
      <c r="G21">
        <f>2500+F21*185</f>
        <v>2104.1</v>
      </c>
      <c r="H21">
        <f>G21-2500</f>
        <v>-395.90000000000009</v>
      </c>
      <c r="J21" s="18">
        <v>1.3</v>
      </c>
      <c r="K21" s="31">
        <v>0.185</v>
      </c>
      <c r="L21" s="31">
        <v>4.1875</v>
      </c>
      <c r="M21" s="31">
        <f>J21*K21*L21</f>
        <v>1.0070937499999999</v>
      </c>
      <c r="N21" s="31">
        <f>ROUNDDOWN(1024*M21/3.3,0)</f>
        <v>312</v>
      </c>
      <c r="O21" s="31" t="str">
        <f>DEC2BIN(N21/256,8)&amp;" "&amp;DEC2BIN(MOD(N21,256),8)</f>
        <v>00000001 00111000</v>
      </c>
      <c r="P21" s="31" t="str">
        <f>DEC2BIN((N21*2^5)/256,8)&amp;" "&amp;DEC2BIN(MOD((N21*2^5),256),8)</f>
        <v>00100111 00000000</v>
      </c>
      <c r="Q21" s="18">
        <f>BIN2DEC(RIGHT(P21,8))+256*BIN2DEC(LEFT(P21,8))</f>
        <v>9984</v>
      </c>
      <c r="R21" s="31">
        <f>(1/(2^15))*Q21</f>
        <v>0.3046875</v>
      </c>
    </row>
    <row r="22" spans="2:18" x14ac:dyDescent="0.3">
      <c r="J22" s="18">
        <v>0.1</v>
      </c>
      <c r="K22" s="31">
        <v>0.185</v>
      </c>
      <c r="L22" s="31">
        <v>4.1875</v>
      </c>
      <c r="M22" s="31">
        <f>J22*K22*L22</f>
        <v>7.7468750000000003E-2</v>
      </c>
      <c r="N22" s="31">
        <f>ROUNDDOWN(1024*M22/3.3,0)</f>
        <v>24</v>
      </c>
      <c r="O22" s="31" t="str">
        <f>DEC2BIN(N22/256,8)&amp;" "&amp;DEC2BIN(MOD(N22,256),8)</f>
        <v>00000000 00011000</v>
      </c>
      <c r="P22" s="31" t="str">
        <f>DEC2BIN((N22*2^5)/256,8)&amp;" "&amp;DEC2BIN(MOD((N22*2^5),256),8)</f>
        <v>00000011 00000000</v>
      </c>
      <c r="Q22" s="18">
        <f>BIN2DEC(RIGHT(P22,8))+256*BIN2DEC(LEFT(P22,8))</f>
        <v>768</v>
      </c>
      <c r="R22" s="31">
        <f>(1/(2^15))*Q22</f>
        <v>2.34375E-2</v>
      </c>
    </row>
    <row r="23" spans="2:18" x14ac:dyDescent="0.3">
      <c r="B23" t="s">
        <v>112</v>
      </c>
      <c r="C23" t="s">
        <v>109</v>
      </c>
      <c r="D23" t="s">
        <v>110</v>
      </c>
      <c r="E23" t="s">
        <v>111</v>
      </c>
    </row>
    <row r="24" spans="2:18" x14ac:dyDescent="0.3">
      <c r="B24">
        <v>215</v>
      </c>
      <c r="C24">
        <v>230</v>
      </c>
      <c r="D24">
        <f>B24/C24</f>
        <v>0.93478260869565222</v>
      </c>
      <c r="E24" s="22">
        <f>ROUNDDOWN(D24*SQRT(2),1)</f>
        <v>1.3</v>
      </c>
    </row>
    <row r="25" spans="2:18" x14ac:dyDescent="0.3">
      <c r="B25">
        <v>100</v>
      </c>
      <c r="C25">
        <v>85</v>
      </c>
      <c r="D25">
        <f>B25/C25</f>
        <v>1.1764705882352942</v>
      </c>
      <c r="E25" s="22">
        <f>ROUNDDOWN(D25*SQRT(2),1)</f>
        <v>1.6</v>
      </c>
    </row>
  </sheetData>
  <mergeCells count="2">
    <mergeCell ref="Q5:S5"/>
    <mergeCell ref="P16:R16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3"/>
  <sheetViews>
    <sheetView workbookViewId="0">
      <selection activeCell="H23" sqref="H23"/>
    </sheetView>
  </sheetViews>
  <sheetFormatPr defaultRowHeight="14.4" x14ac:dyDescent="0.3"/>
  <cols>
    <col min="1" max="1" width="15.6640625" bestFit="1" customWidth="1"/>
  </cols>
  <sheetData>
    <row r="1" spans="1:4" x14ac:dyDescent="0.3">
      <c r="A1" t="s">
        <v>101</v>
      </c>
      <c r="B1" t="s">
        <v>102</v>
      </c>
    </row>
    <row r="2" spans="1:4" x14ac:dyDescent="0.3">
      <c r="A2">
        <v>0</v>
      </c>
      <c r="B2">
        <f>(1/(2^15-1))*A2</f>
        <v>0</v>
      </c>
      <c r="D2">
        <f>A2/2</f>
        <v>0</v>
      </c>
    </row>
    <row r="3" spans="1:4" x14ac:dyDescent="0.3">
      <c r="A3">
        <v>101</v>
      </c>
      <c r="B3">
        <f t="shared" ref="B3:B66" si="0">(1/(2^15-1))*A3</f>
        <v>3.0823694570757164E-3</v>
      </c>
      <c r="D3">
        <f>FLOOR(A3/2,1)</f>
        <v>50</v>
      </c>
    </row>
    <row r="4" spans="1:4" x14ac:dyDescent="0.3">
      <c r="A4">
        <v>201</v>
      </c>
      <c r="B4">
        <f t="shared" si="0"/>
        <v>6.1342204046754356E-3</v>
      </c>
      <c r="D4">
        <f>FLOOR(A4/2,1)</f>
        <v>100</v>
      </c>
    </row>
    <row r="5" spans="1:4" x14ac:dyDescent="0.3">
      <c r="A5">
        <v>302</v>
      </c>
      <c r="B5">
        <f t="shared" si="0"/>
        <v>9.2165898617511521E-3</v>
      </c>
      <c r="D5">
        <f>FLOOR(A5/2,1)</f>
        <v>151</v>
      </c>
    </row>
    <row r="6" spans="1:4" x14ac:dyDescent="0.3">
      <c r="A6">
        <v>402</v>
      </c>
      <c r="B6">
        <f t="shared" si="0"/>
        <v>1.2268440809350871E-2</v>
      </c>
      <c r="D6">
        <f>FLOOR(A6/2,1)</f>
        <v>201</v>
      </c>
    </row>
    <row r="7" spans="1:4" x14ac:dyDescent="0.3">
      <c r="A7">
        <v>503</v>
      </c>
      <c r="B7">
        <f t="shared" si="0"/>
        <v>1.5350810266426589E-2</v>
      </c>
      <c r="D7">
        <f t="shared" ref="D7:D70" si="1">FLOOR(A7/2,1)</f>
        <v>251</v>
      </c>
    </row>
    <row r="8" spans="1:4" x14ac:dyDescent="0.3">
      <c r="A8">
        <v>603</v>
      </c>
      <c r="B8">
        <f t="shared" si="0"/>
        <v>1.8402661214026308E-2</v>
      </c>
      <c r="D8">
        <f t="shared" si="1"/>
        <v>301</v>
      </c>
    </row>
    <row r="9" spans="1:4" x14ac:dyDescent="0.3">
      <c r="A9">
        <v>704</v>
      </c>
      <c r="B9">
        <f t="shared" si="0"/>
        <v>2.1485030671102023E-2</v>
      </c>
      <c r="D9">
        <f t="shared" si="1"/>
        <v>352</v>
      </c>
    </row>
    <row r="10" spans="1:4" x14ac:dyDescent="0.3">
      <c r="A10">
        <v>804</v>
      </c>
      <c r="B10">
        <f t="shared" si="0"/>
        <v>2.4536881618701743E-2</v>
      </c>
      <c r="D10">
        <f t="shared" si="1"/>
        <v>402</v>
      </c>
    </row>
    <row r="11" spans="1:4" x14ac:dyDescent="0.3">
      <c r="A11">
        <v>905</v>
      </c>
      <c r="B11">
        <f t="shared" si="0"/>
        <v>2.7619251075777458E-2</v>
      </c>
      <c r="D11">
        <f t="shared" si="1"/>
        <v>452</v>
      </c>
    </row>
    <row r="12" spans="1:4" x14ac:dyDescent="0.3">
      <c r="A12">
        <v>1005</v>
      </c>
      <c r="B12">
        <f t="shared" si="0"/>
        <v>3.0671102023377177E-2</v>
      </c>
      <c r="D12">
        <f t="shared" si="1"/>
        <v>502</v>
      </c>
    </row>
    <row r="13" spans="1:4" x14ac:dyDescent="0.3">
      <c r="A13">
        <v>1106</v>
      </c>
      <c r="B13">
        <f t="shared" si="0"/>
        <v>3.3753471480452893E-2</v>
      </c>
      <c r="D13">
        <f t="shared" si="1"/>
        <v>553</v>
      </c>
    </row>
    <row r="14" spans="1:4" x14ac:dyDescent="0.3">
      <c r="A14">
        <v>1206</v>
      </c>
      <c r="B14">
        <f t="shared" si="0"/>
        <v>3.6805322428052616E-2</v>
      </c>
      <c r="D14">
        <f t="shared" si="1"/>
        <v>603</v>
      </c>
    </row>
    <row r="15" spans="1:4" x14ac:dyDescent="0.3">
      <c r="A15">
        <v>1307</v>
      </c>
      <c r="B15">
        <f t="shared" si="0"/>
        <v>3.9887691885128328E-2</v>
      </c>
      <c r="D15">
        <f t="shared" si="1"/>
        <v>653</v>
      </c>
    </row>
    <row r="16" spans="1:4" x14ac:dyDescent="0.3">
      <c r="A16">
        <v>1407</v>
      </c>
      <c r="B16">
        <f t="shared" si="0"/>
        <v>4.293954283272805E-2</v>
      </c>
      <c r="D16">
        <f t="shared" si="1"/>
        <v>703</v>
      </c>
    </row>
    <row r="17" spans="1:4" x14ac:dyDescent="0.3">
      <c r="A17">
        <v>1507</v>
      </c>
      <c r="B17">
        <f t="shared" si="0"/>
        <v>4.5991393780327766E-2</v>
      </c>
      <c r="D17">
        <f t="shared" si="1"/>
        <v>753</v>
      </c>
    </row>
    <row r="18" spans="1:4" x14ac:dyDescent="0.3">
      <c r="A18">
        <v>1608</v>
      </c>
      <c r="B18">
        <f t="shared" si="0"/>
        <v>4.9073763237403485E-2</v>
      </c>
      <c r="D18">
        <f t="shared" si="1"/>
        <v>804</v>
      </c>
    </row>
    <row r="19" spans="1:4" x14ac:dyDescent="0.3">
      <c r="A19">
        <v>1708</v>
      </c>
      <c r="B19">
        <f t="shared" si="0"/>
        <v>5.2125614185003208E-2</v>
      </c>
      <c r="D19">
        <f t="shared" si="1"/>
        <v>854</v>
      </c>
    </row>
    <row r="20" spans="1:4" x14ac:dyDescent="0.3">
      <c r="A20">
        <v>1809</v>
      </c>
      <c r="B20">
        <f t="shared" si="0"/>
        <v>5.520798364207892E-2</v>
      </c>
      <c r="D20">
        <f t="shared" si="1"/>
        <v>904</v>
      </c>
    </row>
    <row r="21" spans="1:4" x14ac:dyDescent="0.3">
      <c r="A21">
        <v>1909</v>
      </c>
      <c r="B21">
        <f t="shared" si="0"/>
        <v>5.8259834589678643E-2</v>
      </c>
      <c r="D21">
        <f t="shared" si="1"/>
        <v>954</v>
      </c>
    </row>
    <row r="22" spans="1:4" x14ac:dyDescent="0.3">
      <c r="A22">
        <v>2009</v>
      </c>
      <c r="B22">
        <f t="shared" si="0"/>
        <v>6.1311685537278358E-2</v>
      </c>
      <c r="D22">
        <f t="shared" si="1"/>
        <v>1004</v>
      </c>
    </row>
    <row r="23" spans="1:4" x14ac:dyDescent="0.3">
      <c r="A23">
        <v>2110</v>
      </c>
      <c r="B23">
        <f t="shared" si="0"/>
        <v>6.4394054994354077E-2</v>
      </c>
      <c r="D23">
        <f t="shared" si="1"/>
        <v>1055</v>
      </c>
    </row>
    <row r="24" spans="1:4" x14ac:dyDescent="0.3">
      <c r="A24">
        <v>2210</v>
      </c>
      <c r="B24">
        <f t="shared" si="0"/>
        <v>6.7445905941953793E-2</v>
      </c>
      <c r="D24">
        <f t="shared" si="1"/>
        <v>1105</v>
      </c>
    </row>
    <row r="25" spans="1:4" x14ac:dyDescent="0.3">
      <c r="A25">
        <v>2310</v>
      </c>
      <c r="B25">
        <f t="shared" si="0"/>
        <v>7.0497756889553509E-2</v>
      </c>
      <c r="D25">
        <f t="shared" si="1"/>
        <v>1155</v>
      </c>
    </row>
    <row r="26" spans="1:4" x14ac:dyDescent="0.3">
      <c r="A26">
        <v>2410</v>
      </c>
      <c r="B26">
        <f t="shared" si="0"/>
        <v>7.3549607837153239E-2</v>
      </c>
      <c r="D26">
        <f t="shared" si="1"/>
        <v>1205</v>
      </c>
    </row>
    <row r="27" spans="1:4" x14ac:dyDescent="0.3">
      <c r="A27">
        <v>2511</v>
      </c>
      <c r="B27">
        <f t="shared" si="0"/>
        <v>7.6631977294228951E-2</v>
      </c>
      <c r="D27">
        <f t="shared" si="1"/>
        <v>1255</v>
      </c>
    </row>
    <row r="28" spans="1:4" x14ac:dyDescent="0.3">
      <c r="A28">
        <v>2611</v>
      </c>
      <c r="B28">
        <f t="shared" si="0"/>
        <v>7.9683828241828666E-2</v>
      </c>
      <c r="D28">
        <f t="shared" si="1"/>
        <v>1305</v>
      </c>
    </row>
    <row r="29" spans="1:4" x14ac:dyDescent="0.3">
      <c r="A29">
        <v>2711</v>
      </c>
      <c r="B29">
        <f t="shared" si="0"/>
        <v>8.2735679189428382E-2</v>
      </c>
      <c r="D29">
        <f t="shared" si="1"/>
        <v>1355</v>
      </c>
    </row>
    <row r="30" spans="1:4" x14ac:dyDescent="0.3">
      <c r="A30">
        <v>2811</v>
      </c>
      <c r="B30">
        <f t="shared" si="0"/>
        <v>8.5787530137028112E-2</v>
      </c>
      <c r="D30">
        <f t="shared" si="1"/>
        <v>1405</v>
      </c>
    </row>
    <row r="31" spans="1:4" x14ac:dyDescent="0.3">
      <c r="A31">
        <v>2911</v>
      </c>
      <c r="B31">
        <f t="shared" si="0"/>
        <v>8.8839381084627828E-2</v>
      </c>
      <c r="D31">
        <f t="shared" si="1"/>
        <v>1455</v>
      </c>
    </row>
    <row r="32" spans="1:4" x14ac:dyDescent="0.3">
      <c r="A32">
        <v>3012</v>
      </c>
      <c r="B32">
        <f t="shared" si="0"/>
        <v>9.192175054170354E-2</v>
      </c>
      <c r="D32">
        <f t="shared" si="1"/>
        <v>1506</v>
      </c>
    </row>
    <row r="33" spans="1:4" x14ac:dyDescent="0.3">
      <c r="A33">
        <v>3112</v>
      </c>
      <c r="B33">
        <f t="shared" si="0"/>
        <v>9.4973601489303255E-2</v>
      </c>
      <c r="D33">
        <f t="shared" si="1"/>
        <v>1556</v>
      </c>
    </row>
    <row r="34" spans="1:4" x14ac:dyDescent="0.3">
      <c r="A34">
        <v>3212</v>
      </c>
      <c r="B34">
        <f t="shared" si="0"/>
        <v>9.8025452436902985E-2</v>
      </c>
      <c r="D34">
        <f t="shared" si="1"/>
        <v>1606</v>
      </c>
    </row>
    <row r="35" spans="1:4" x14ac:dyDescent="0.3">
      <c r="A35">
        <v>3312</v>
      </c>
      <c r="B35">
        <f t="shared" si="0"/>
        <v>0.1010773033845027</v>
      </c>
      <c r="D35">
        <f t="shared" si="1"/>
        <v>1656</v>
      </c>
    </row>
    <row r="36" spans="1:4" x14ac:dyDescent="0.3">
      <c r="A36">
        <v>3412</v>
      </c>
      <c r="B36">
        <f t="shared" si="0"/>
        <v>0.10412915433210242</v>
      </c>
      <c r="D36">
        <f t="shared" si="1"/>
        <v>1706</v>
      </c>
    </row>
    <row r="37" spans="1:4" x14ac:dyDescent="0.3">
      <c r="A37">
        <v>3512</v>
      </c>
      <c r="B37">
        <f t="shared" si="0"/>
        <v>0.10718100527970215</v>
      </c>
      <c r="D37">
        <f t="shared" si="1"/>
        <v>1756</v>
      </c>
    </row>
    <row r="38" spans="1:4" x14ac:dyDescent="0.3">
      <c r="A38">
        <v>3612</v>
      </c>
      <c r="B38">
        <f t="shared" si="0"/>
        <v>0.11023285622730186</v>
      </c>
      <c r="D38">
        <f t="shared" si="1"/>
        <v>1806</v>
      </c>
    </row>
    <row r="39" spans="1:4" x14ac:dyDescent="0.3">
      <c r="A39">
        <v>3712</v>
      </c>
      <c r="B39">
        <f t="shared" si="0"/>
        <v>0.11328470717490158</v>
      </c>
      <c r="D39">
        <f t="shared" si="1"/>
        <v>1856</v>
      </c>
    </row>
    <row r="40" spans="1:4" x14ac:dyDescent="0.3">
      <c r="A40">
        <v>3811</v>
      </c>
      <c r="B40">
        <f t="shared" si="0"/>
        <v>0.1163060396130253</v>
      </c>
      <c r="D40">
        <f t="shared" si="1"/>
        <v>1905</v>
      </c>
    </row>
    <row r="41" spans="1:4" x14ac:dyDescent="0.3">
      <c r="A41">
        <v>3911</v>
      </c>
      <c r="B41">
        <f t="shared" si="0"/>
        <v>0.11935789056062501</v>
      </c>
      <c r="D41">
        <f t="shared" si="1"/>
        <v>1955</v>
      </c>
    </row>
    <row r="42" spans="1:4" x14ac:dyDescent="0.3">
      <c r="A42">
        <v>4011</v>
      </c>
      <c r="B42">
        <f t="shared" si="0"/>
        <v>0.12240974150822474</v>
      </c>
      <c r="D42">
        <f t="shared" si="1"/>
        <v>2005</v>
      </c>
    </row>
    <row r="43" spans="1:4" x14ac:dyDescent="0.3">
      <c r="A43">
        <v>4111</v>
      </c>
      <c r="B43">
        <f t="shared" si="0"/>
        <v>0.12546159245582444</v>
      </c>
      <c r="D43">
        <f t="shared" si="1"/>
        <v>2055</v>
      </c>
    </row>
    <row r="44" spans="1:4" x14ac:dyDescent="0.3">
      <c r="A44">
        <v>4210</v>
      </c>
      <c r="B44">
        <f t="shared" si="0"/>
        <v>0.12848292489394819</v>
      </c>
      <c r="D44">
        <f t="shared" si="1"/>
        <v>2105</v>
      </c>
    </row>
    <row r="45" spans="1:4" x14ac:dyDescent="0.3">
      <c r="A45">
        <v>4310</v>
      </c>
      <c r="B45">
        <f t="shared" si="0"/>
        <v>0.13153477584154791</v>
      </c>
      <c r="D45">
        <f t="shared" si="1"/>
        <v>2155</v>
      </c>
    </row>
    <row r="46" spans="1:4" x14ac:dyDescent="0.3">
      <c r="A46">
        <v>4410</v>
      </c>
      <c r="B46">
        <f t="shared" si="0"/>
        <v>0.13458662678914762</v>
      </c>
      <c r="D46">
        <f t="shared" si="1"/>
        <v>2205</v>
      </c>
    </row>
    <row r="47" spans="1:4" x14ac:dyDescent="0.3">
      <c r="A47">
        <v>4509</v>
      </c>
      <c r="B47">
        <f t="shared" si="0"/>
        <v>0.13760795922727134</v>
      </c>
      <c r="D47">
        <f t="shared" si="1"/>
        <v>2254</v>
      </c>
    </row>
    <row r="48" spans="1:4" x14ac:dyDescent="0.3">
      <c r="A48">
        <v>4609</v>
      </c>
      <c r="B48">
        <f t="shared" si="0"/>
        <v>0.14065981017487106</v>
      </c>
      <c r="D48">
        <f t="shared" si="1"/>
        <v>2304</v>
      </c>
    </row>
    <row r="49" spans="1:4" x14ac:dyDescent="0.3">
      <c r="A49">
        <v>4708</v>
      </c>
      <c r="B49">
        <f t="shared" si="0"/>
        <v>0.14368114261299478</v>
      </c>
      <c r="D49">
        <f t="shared" si="1"/>
        <v>2354</v>
      </c>
    </row>
    <row r="50" spans="1:4" x14ac:dyDescent="0.3">
      <c r="A50">
        <v>4808</v>
      </c>
      <c r="B50">
        <f t="shared" si="0"/>
        <v>0.14673299356059449</v>
      </c>
      <c r="D50">
        <f t="shared" si="1"/>
        <v>2404</v>
      </c>
    </row>
    <row r="51" spans="1:4" x14ac:dyDescent="0.3">
      <c r="A51">
        <v>4907</v>
      </c>
      <c r="B51">
        <f t="shared" si="0"/>
        <v>0.14975432599871821</v>
      </c>
      <c r="D51">
        <f t="shared" si="1"/>
        <v>2453</v>
      </c>
    </row>
    <row r="52" spans="1:4" x14ac:dyDescent="0.3">
      <c r="A52">
        <v>5007</v>
      </c>
      <c r="B52">
        <f t="shared" si="0"/>
        <v>0.15280617694631793</v>
      </c>
      <c r="D52">
        <f t="shared" si="1"/>
        <v>2503</v>
      </c>
    </row>
    <row r="53" spans="1:4" x14ac:dyDescent="0.3">
      <c r="A53">
        <v>5106</v>
      </c>
      <c r="B53">
        <f t="shared" si="0"/>
        <v>0.15582750938444168</v>
      </c>
      <c r="D53">
        <f t="shared" si="1"/>
        <v>2553</v>
      </c>
    </row>
    <row r="54" spans="1:4" x14ac:dyDescent="0.3">
      <c r="A54">
        <v>5205</v>
      </c>
      <c r="B54">
        <f t="shared" si="0"/>
        <v>0.1588488418225654</v>
      </c>
      <c r="D54">
        <f t="shared" si="1"/>
        <v>2602</v>
      </c>
    </row>
    <row r="55" spans="1:4" x14ac:dyDescent="0.3">
      <c r="A55">
        <v>5305</v>
      </c>
      <c r="B55">
        <f t="shared" si="0"/>
        <v>0.16190069277016511</v>
      </c>
      <c r="D55">
        <f t="shared" si="1"/>
        <v>2652</v>
      </c>
    </row>
    <row r="56" spans="1:4" x14ac:dyDescent="0.3">
      <c r="A56">
        <v>5404</v>
      </c>
      <c r="B56">
        <f t="shared" si="0"/>
        <v>0.16492202520828883</v>
      </c>
      <c r="D56">
        <f t="shared" si="1"/>
        <v>2702</v>
      </c>
    </row>
    <row r="57" spans="1:4" x14ac:dyDescent="0.3">
      <c r="A57">
        <v>5503</v>
      </c>
      <c r="B57">
        <f t="shared" si="0"/>
        <v>0.16794335764641255</v>
      </c>
      <c r="D57">
        <f t="shared" si="1"/>
        <v>2751</v>
      </c>
    </row>
    <row r="58" spans="1:4" x14ac:dyDescent="0.3">
      <c r="A58">
        <v>5602</v>
      </c>
      <c r="B58">
        <f t="shared" si="0"/>
        <v>0.17096469008453627</v>
      </c>
      <c r="D58">
        <f t="shared" si="1"/>
        <v>2801</v>
      </c>
    </row>
    <row r="59" spans="1:4" x14ac:dyDescent="0.3">
      <c r="A59">
        <v>5701</v>
      </c>
      <c r="B59">
        <f t="shared" si="0"/>
        <v>0.17398602252265999</v>
      </c>
      <c r="D59">
        <f t="shared" si="1"/>
        <v>2850</v>
      </c>
    </row>
    <row r="60" spans="1:4" x14ac:dyDescent="0.3">
      <c r="A60">
        <v>5800</v>
      </c>
      <c r="B60">
        <f t="shared" si="0"/>
        <v>0.17700735496078371</v>
      </c>
      <c r="D60">
        <f t="shared" si="1"/>
        <v>2900</v>
      </c>
    </row>
    <row r="61" spans="1:4" x14ac:dyDescent="0.3">
      <c r="A61">
        <v>5899</v>
      </c>
      <c r="B61">
        <f t="shared" si="0"/>
        <v>0.18002868739890743</v>
      </c>
      <c r="D61">
        <f t="shared" si="1"/>
        <v>2949</v>
      </c>
    </row>
    <row r="62" spans="1:4" x14ac:dyDescent="0.3">
      <c r="A62">
        <v>5998</v>
      </c>
      <c r="B62">
        <f t="shared" si="0"/>
        <v>0.18305001983703115</v>
      </c>
      <c r="D62">
        <f t="shared" si="1"/>
        <v>2999</v>
      </c>
    </row>
    <row r="63" spans="1:4" x14ac:dyDescent="0.3">
      <c r="A63">
        <v>6096</v>
      </c>
      <c r="B63">
        <f t="shared" si="0"/>
        <v>0.18604083376567887</v>
      </c>
      <c r="D63">
        <f t="shared" si="1"/>
        <v>3048</v>
      </c>
    </row>
    <row r="64" spans="1:4" x14ac:dyDescent="0.3">
      <c r="A64">
        <v>6195</v>
      </c>
      <c r="B64">
        <f t="shared" si="0"/>
        <v>0.18906216620380262</v>
      </c>
      <c r="D64">
        <f t="shared" si="1"/>
        <v>3097</v>
      </c>
    </row>
    <row r="65" spans="1:4" x14ac:dyDescent="0.3">
      <c r="A65">
        <v>6294</v>
      </c>
      <c r="B65">
        <f t="shared" si="0"/>
        <v>0.19208349864192634</v>
      </c>
      <c r="D65">
        <f t="shared" si="1"/>
        <v>3147</v>
      </c>
    </row>
    <row r="66" spans="1:4" x14ac:dyDescent="0.3">
      <c r="A66">
        <v>6393</v>
      </c>
      <c r="B66">
        <f t="shared" si="0"/>
        <v>0.19510483108005006</v>
      </c>
      <c r="D66">
        <f t="shared" si="1"/>
        <v>3196</v>
      </c>
    </row>
    <row r="67" spans="1:4" x14ac:dyDescent="0.3">
      <c r="A67">
        <v>6491</v>
      </c>
      <c r="B67">
        <f t="shared" ref="B67:B130" si="2">(1/(2^15-1))*A67</f>
        <v>0.19809564500869778</v>
      </c>
      <c r="D67">
        <f t="shared" si="1"/>
        <v>3245</v>
      </c>
    </row>
    <row r="68" spans="1:4" x14ac:dyDescent="0.3">
      <c r="A68">
        <v>6590</v>
      </c>
      <c r="B68">
        <f t="shared" si="2"/>
        <v>0.2011169774468215</v>
      </c>
      <c r="D68">
        <f t="shared" si="1"/>
        <v>3295</v>
      </c>
    </row>
    <row r="69" spans="1:4" x14ac:dyDescent="0.3">
      <c r="A69">
        <v>6688</v>
      </c>
      <c r="B69">
        <f t="shared" si="2"/>
        <v>0.20410779137546922</v>
      </c>
      <c r="D69">
        <f t="shared" si="1"/>
        <v>3344</v>
      </c>
    </row>
    <row r="70" spans="1:4" x14ac:dyDescent="0.3">
      <c r="A70">
        <v>6786</v>
      </c>
      <c r="B70">
        <f t="shared" si="2"/>
        <v>0.20709860530411695</v>
      </c>
      <c r="D70">
        <f t="shared" si="1"/>
        <v>3393</v>
      </c>
    </row>
    <row r="71" spans="1:4" x14ac:dyDescent="0.3">
      <c r="A71">
        <v>6885</v>
      </c>
      <c r="B71">
        <f t="shared" si="2"/>
        <v>0.21011993774224066</v>
      </c>
      <c r="D71">
        <f t="shared" ref="D71:D134" si="3">FLOOR(A71/2,1)</f>
        <v>3442</v>
      </c>
    </row>
    <row r="72" spans="1:4" x14ac:dyDescent="0.3">
      <c r="A72">
        <v>6983</v>
      </c>
      <c r="B72">
        <f t="shared" si="2"/>
        <v>0.21311075167088839</v>
      </c>
      <c r="D72">
        <f t="shared" si="3"/>
        <v>3491</v>
      </c>
    </row>
    <row r="73" spans="1:4" x14ac:dyDescent="0.3">
      <c r="A73">
        <v>7081</v>
      </c>
      <c r="B73">
        <f t="shared" si="2"/>
        <v>0.21610156559953611</v>
      </c>
      <c r="D73">
        <f t="shared" si="3"/>
        <v>3540</v>
      </c>
    </row>
    <row r="74" spans="1:4" x14ac:dyDescent="0.3">
      <c r="A74">
        <v>7179</v>
      </c>
      <c r="B74">
        <f t="shared" si="2"/>
        <v>0.21909237952818383</v>
      </c>
      <c r="D74">
        <f t="shared" si="3"/>
        <v>3589</v>
      </c>
    </row>
    <row r="75" spans="1:4" x14ac:dyDescent="0.3">
      <c r="A75">
        <v>7277</v>
      </c>
      <c r="B75">
        <f t="shared" si="2"/>
        <v>0.22208319345683156</v>
      </c>
      <c r="D75">
        <f t="shared" si="3"/>
        <v>3638</v>
      </c>
    </row>
    <row r="76" spans="1:4" x14ac:dyDescent="0.3">
      <c r="A76">
        <v>7375</v>
      </c>
      <c r="B76">
        <f t="shared" si="2"/>
        <v>0.22507400738547928</v>
      </c>
      <c r="D76">
        <f t="shared" si="3"/>
        <v>3687</v>
      </c>
    </row>
    <row r="77" spans="1:4" x14ac:dyDescent="0.3">
      <c r="A77">
        <v>7473</v>
      </c>
      <c r="B77">
        <f t="shared" si="2"/>
        <v>0.22806482131412703</v>
      </c>
      <c r="D77">
        <f t="shared" si="3"/>
        <v>3736</v>
      </c>
    </row>
    <row r="78" spans="1:4" x14ac:dyDescent="0.3">
      <c r="A78">
        <v>7571</v>
      </c>
      <c r="B78">
        <f t="shared" si="2"/>
        <v>0.23105563524277475</v>
      </c>
      <c r="D78">
        <f t="shared" si="3"/>
        <v>3785</v>
      </c>
    </row>
    <row r="79" spans="1:4" x14ac:dyDescent="0.3">
      <c r="A79">
        <v>7669</v>
      </c>
      <c r="B79">
        <f t="shared" si="2"/>
        <v>0.23404644917142248</v>
      </c>
      <c r="D79">
        <f t="shared" si="3"/>
        <v>3834</v>
      </c>
    </row>
    <row r="80" spans="1:4" x14ac:dyDescent="0.3">
      <c r="A80">
        <v>7767</v>
      </c>
      <c r="B80">
        <f t="shared" si="2"/>
        <v>0.2370372631000702</v>
      </c>
      <c r="D80">
        <f t="shared" si="3"/>
        <v>3883</v>
      </c>
    </row>
    <row r="81" spans="1:4" x14ac:dyDescent="0.3">
      <c r="A81">
        <v>7864</v>
      </c>
      <c r="B81">
        <f t="shared" si="2"/>
        <v>0.23999755851924193</v>
      </c>
      <c r="D81">
        <f t="shared" si="3"/>
        <v>3932</v>
      </c>
    </row>
    <row r="82" spans="1:4" x14ac:dyDescent="0.3">
      <c r="A82">
        <v>7962</v>
      </c>
      <c r="B82">
        <f t="shared" si="2"/>
        <v>0.24298837244788965</v>
      </c>
      <c r="D82">
        <f t="shared" si="3"/>
        <v>3981</v>
      </c>
    </row>
    <row r="83" spans="1:4" x14ac:dyDescent="0.3">
      <c r="A83">
        <v>8059</v>
      </c>
      <c r="B83">
        <f t="shared" si="2"/>
        <v>0.24594866786706138</v>
      </c>
      <c r="D83">
        <f t="shared" si="3"/>
        <v>4029</v>
      </c>
    </row>
    <row r="84" spans="1:4" x14ac:dyDescent="0.3">
      <c r="A84">
        <v>8157</v>
      </c>
      <c r="B84">
        <f t="shared" si="2"/>
        <v>0.2489394817957091</v>
      </c>
      <c r="D84">
        <f t="shared" si="3"/>
        <v>4078</v>
      </c>
    </row>
    <row r="85" spans="1:4" x14ac:dyDescent="0.3">
      <c r="A85">
        <v>8254</v>
      </c>
      <c r="B85">
        <f t="shared" si="2"/>
        <v>0.25189977721488083</v>
      </c>
      <c r="D85">
        <f t="shared" si="3"/>
        <v>4127</v>
      </c>
    </row>
    <row r="86" spans="1:4" x14ac:dyDescent="0.3">
      <c r="A86">
        <v>8351</v>
      </c>
      <c r="B86">
        <f t="shared" si="2"/>
        <v>0.25486007263405253</v>
      </c>
      <c r="D86">
        <f t="shared" si="3"/>
        <v>4175</v>
      </c>
    </row>
    <row r="87" spans="1:4" x14ac:dyDescent="0.3">
      <c r="A87">
        <v>8448</v>
      </c>
      <c r="B87">
        <f t="shared" si="2"/>
        <v>0.25782036805322428</v>
      </c>
      <c r="D87">
        <f t="shared" si="3"/>
        <v>4224</v>
      </c>
    </row>
    <row r="88" spans="1:4" x14ac:dyDescent="0.3">
      <c r="A88">
        <v>8545</v>
      </c>
      <c r="B88">
        <f t="shared" si="2"/>
        <v>0.26078066347239603</v>
      </c>
      <c r="D88">
        <f t="shared" si="3"/>
        <v>4272</v>
      </c>
    </row>
    <row r="89" spans="1:4" x14ac:dyDescent="0.3">
      <c r="A89">
        <v>8642</v>
      </c>
      <c r="B89">
        <f t="shared" si="2"/>
        <v>0.26374095889156773</v>
      </c>
      <c r="D89">
        <f t="shared" si="3"/>
        <v>4321</v>
      </c>
    </row>
    <row r="90" spans="1:4" x14ac:dyDescent="0.3">
      <c r="A90">
        <v>8739</v>
      </c>
      <c r="B90">
        <f t="shared" si="2"/>
        <v>0.26670125431073949</v>
      </c>
      <c r="D90">
        <f t="shared" si="3"/>
        <v>4369</v>
      </c>
    </row>
    <row r="91" spans="1:4" x14ac:dyDescent="0.3">
      <c r="A91">
        <v>8836</v>
      </c>
      <c r="B91">
        <f t="shared" si="2"/>
        <v>0.26966154972991119</v>
      </c>
      <c r="D91">
        <f t="shared" si="3"/>
        <v>4418</v>
      </c>
    </row>
    <row r="92" spans="1:4" x14ac:dyDescent="0.3">
      <c r="A92">
        <v>8933</v>
      </c>
      <c r="B92">
        <f t="shared" si="2"/>
        <v>0.27262184514908294</v>
      </c>
      <c r="D92">
        <f t="shared" si="3"/>
        <v>4466</v>
      </c>
    </row>
    <row r="93" spans="1:4" x14ac:dyDescent="0.3">
      <c r="A93">
        <v>9030</v>
      </c>
      <c r="B93">
        <f t="shared" si="2"/>
        <v>0.27558214056825464</v>
      </c>
      <c r="D93">
        <f t="shared" si="3"/>
        <v>4515</v>
      </c>
    </row>
    <row r="94" spans="1:4" x14ac:dyDescent="0.3">
      <c r="A94">
        <v>9126</v>
      </c>
      <c r="B94">
        <f t="shared" si="2"/>
        <v>0.2785119174779504</v>
      </c>
      <c r="D94">
        <f t="shared" si="3"/>
        <v>4563</v>
      </c>
    </row>
    <row r="95" spans="1:4" x14ac:dyDescent="0.3">
      <c r="A95">
        <v>9223</v>
      </c>
      <c r="B95">
        <f t="shared" si="2"/>
        <v>0.2814722128971221</v>
      </c>
      <c r="D95">
        <f t="shared" si="3"/>
        <v>4611</v>
      </c>
    </row>
    <row r="96" spans="1:4" x14ac:dyDescent="0.3">
      <c r="A96">
        <v>9319</v>
      </c>
      <c r="B96">
        <f t="shared" si="2"/>
        <v>0.28440198980681786</v>
      </c>
      <c r="D96">
        <f t="shared" si="3"/>
        <v>4659</v>
      </c>
    </row>
    <row r="97" spans="1:4" x14ac:dyDescent="0.3">
      <c r="A97">
        <v>9416</v>
      </c>
      <c r="B97">
        <f t="shared" si="2"/>
        <v>0.28736228522598956</v>
      </c>
      <c r="D97">
        <f t="shared" si="3"/>
        <v>4708</v>
      </c>
    </row>
    <row r="98" spans="1:4" x14ac:dyDescent="0.3">
      <c r="A98">
        <v>9512</v>
      </c>
      <c r="B98">
        <f t="shared" si="2"/>
        <v>0.29029206213568531</v>
      </c>
      <c r="D98">
        <f t="shared" si="3"/>
        <v>4756</v>
      </c>
    </row>
    <row r="99" spans="1:4" x14ac:dyDescent="0.3">
      <c r="A99">
        <v>9608</v>
      </c>
      <c r="B99">
        <f t="shared" si="2"/>
        <v>0.29322183904538102</v>
      </c>
      <c r="D99">
        <f t="shared" si="3"/>
        <v>4804</v>
      </c>
    </row>
    <row r="100" spans="1:4" x14ac:dyDescent="0.3">
      <c r="A100">
        <v>9704</v>
      </c>
      <c r="B100">
        <f t="shared" si="2"/>
        <v>0.29615161595507677</v>
      </c>
      <c r="D100">
        <f t="shared" si="3"/>
        <v>4852</v>
      </c>
    </row>
    <row r="101" spans="1:4" x14ac:dyDescent="0.3">
      <c r="A101">
        <v>9800</v>
      </c>
      <c r="B101">
        <f t="shared" si="2"/>
        <v>0.29908139286477248</v>
      </c>
      <c r="D101">
        <f t="shared" si="3"/>
        <v>4900</v>
      </c>
    </row>
    <row r="102" spans="1:4" x14ac:dyDescent="0.3">
      <c r="A102">
        <v>9896</v>
      </c>
      <c r="B102">
        <f t="shared" si="2"/>
        <v>0.30201116977446824</v>
      </c>
      <c r="D102">
        <f t="shared" si="3"/>
        <v>4948</v>
      </c>
    </row>
    <row r="103" spans="1:4" x14ac:dyDescent="0.3">
      <c r="A103">
        <v>9992</v>
      </c>
      <c r="B103">
        <f t="shared" si="2"/>
        <v>0.30494094668416394</v>
      </c>
      <c r="D103">
        <f t="shared" si="3"/>
        <v>4996</v>
      </c>
    </row>
    <row r="104" spans="1:4" x14ac:dyDescent="0.3">
      <c r="A104">
        <v>10087</v>
      </c>
      <c r="B104">
        <f t="shared" si="2"/>
        <v>0.3078402050843837</v>
      </c>
      <c r="D104">
        <f t="shared" si="3"/>
        <v>5043</v>
      </c>
    </row>
    <row r="105" spans="1:4" x14ac:dyDescent="0.3">
      <c r="A105">
        <v>10183</v>
      </c>
      <c r="B105">
        <f t="shared" si="2"/>
        <v>0.3107699819940794</v>
      </c>
      <c r="D105">
        <f t="shared" si="3"/>
        <v>5091</v>
      </c>
    </row>
    <row r="106" spans="1:4" x14ac:dyDescent="0.3">
      <c r="A106">
        <v>10278</v>
      </c>
      <c r="B106">
        <f t="shared" si="2"/>
        <v>0.31366924039429916</v>
      </c>
      <c r="D106">
        <f t="shared" si="3"/>
        <v>5139</v>
      </c>
    </row>
    <row r="107" spans="1:4" x14ac:dyDescent="0.3">
      <c r="A107">
        <v>10374</v>
      </c>
      <c r="B107">
        <f t="shared" si="2"/>
        <v>0.31659901730399487</v>
      </c>
      <c r="D107">
        <f t="shared" si="3"/>
        <v>5187</v>
      </c>
    </row>
    <row r="108" spans="1:4" x14ac:dyDescent="0.3">
      <c r="A108">
        <v>10469</v>
      </c>
      <c r="B108">
        <f t="shared" si="2"/>
        <v>0.31949827570421463</v>
      </c>
      <c r="D108">
        <f t="shared" si="3"/>
        <v>5234</v>
      </c>
    </row>
    <row r="109" spans="1:4" x14ac:dyDescent="0.3">
      <c r="A109">
        <v>10564</v>
      </c>
      <c r="B109">
        <f t="shared" si="2"/>
        <v>0.32239753410443434</v>
      </c>
      <c r="D109">
        <f t="shared" si="3"/>
        <v>5282</v>
      </c>
    </row>
    <row r="110" spans="1:4" x14ac:dyDescent="0.3">
      <c r="A110">
        <v>10659</v>
      </c>
      <c r="B110">
        <f t="shared" si="2"/>
        <v>0.3252967925046541</v>
      </c>
      <c r="D110">
        <f t="shared" si="3"/>
        <v>5329</v>
      </c>
    </row>
    <row r="111" spans="1:4" x14ac:dyDescent="0.3">
      <c r="A111">
        <v>10754</v>
      </c>
      <c r="B111">
        <f t="shared" si="2"/>
        <v>0.3281960509048738</v>
      </c>
      <c r="D111">
        <f t="shared" si="3"/>
        <v>5377</v>
      </c>
    </row>
    <row r="112" spans="1:4" x14ac:dyDescent="0.3">
      <c r="A112">
        <v>10849</v>
      </c>
      <c r="B112">
        <f t="shared" si="2"/>
        <v>0.33109530930509357</v>
      </c>
      <c r="D112">
        <f t="shared" si="3"/>
        <v>5424</v>
      </c>
    </row>
    <row r="113" spans="1:4" x14ac:dyDescent="0.3">
      <c r="A113">
        <v>10944</v>
      </c>
      <c r="B113">
        <f t="shared" si="2"/>
        <v>0.33399456770531327</v>
      </c>
      <c r="D113">
        <f t="shared" si="3"/>
        <v>5472</v>
      </c>
    </row>
    <row r="114" spans="1:4" x14ac:dyDescent="0.3">
      <c r="A114">
        <v>11039</v>
      </c>
      <c r="B114">
        <f t="shared" si="2"/>
        <v>0.33689382610553298</v>
      </c>
      <c r="D114">
        <f t="shared" si="3"/>
        <v>5519</v>
      </c>
    </row>
    <row r="115" spans="1:4" x14ac:dyDescent="0.3">
      <c r="A115">
        <v>11133</v>
      </c>
      <c r="B115">
        <f t="shared" si="2"/>
        <v>0.33976256599627674</v>
      </c>
      <c r="D115">
        <f t="shared" si="3"/>
        <v>5566</v>
      </c>
    </row>
    <row r="116" spans="1:4" x14ac:dyDescent="0.3">
      <c r="A116">
        <v>11228</v>
      </c>
      <c r="B116">
        <f t="shared" si="2"/>
        <v>0.34266182439649645</v>
      </c>
      <c r="D116">
        <f t="shared" si="3"/>
        <v>5614</v>
      </c>
    </row>
    <row r="117" spans="1:4" x14ac:dyDescent="0.3">
      <c r="A117">
        <v>11322</v>
      </c>
      <c r="B117">
        <f t="shared" si="2"/>
        <v>0.34553056428724022</v>
      </c>
      <c r="D117">
        <f t="shared" si="3"/>
        <v>5661</v>
      </c>
    </row>
    <row r="118" spans="1:4" x14ac:dyDescent="0.3">
      <c r="A118">
        <v>11417</v>
      </c>
      <c r="B118">
        <f t="shared" si="2"/>
        <v>0.34842982268745992</v>
      </c>
      <c r="D118">
        <f t="shared" si="3"/>
        <v>5708</v>
      </c>
    </row>
    <row r="119" spans="1:4" x14ac:dyDescent="0.3">
      <c r="A119">
        <v>11511</v>
      </c>
      <c r="B119">
        <f t="shared" si="2"/>
        <v>0.35129856257820369</v>
      </c>
      <c r="D119">
        <f t="shared" si="3"/>
        <v>5755</v>
      </c>
    </row>
    <row r="120" spans="1:4" x14ac:dyDescent="0.3">
      <c r="A120">
        <v>11605</v>
      </c>
      <c r="B120">
        <f t="shared" si="2"/>
        <v>0.3541673024689474</v>
      </c>
      <c r="D120">
        <f t="shared" si="3"/>
        <v>5802</v>
      </c>
    </row>
    <row r="121" spans="1:4" x14ac:dyDescent="0.3">
      <c r="A121">
        <v>11699</v>
      </c>
      <c r="B121">
        <f t="shared" si="2"/>
        <v>0.35703604235969116</v>
      </c>
      <c r="D121">
        <f t="shared" si="3"/>
        <v>5849</v>
      </c>
    </row>
    <row r="122" spans="1:4" x14ac:dyDescent="0.3">
      <c r="A122">
        <v>11793</v>
      </c>
      <c r="B122">
        <f t="shared" si="2"/>
        <v>0.35990478225043487</v>
      </c>
      <c r="D122">
        <f t="shared" si="3"/>
        <v>5896</v>
      </c>
    </row>
    <row r="123" spans="1:4" x14ac:dyDescent="0.3">
      <c r="A123">
        <v>11886</v>
      </c>
      <c r="B123">
        <f t="shared" si="2"/>
        <v>0.36274300363170264</v>
      </c>
      <c r="D123">
        <f t="shared" si="3"/>
        <v>5943</v>
      </c>
    </row>
    <row r="124" spans="1:4" x14ac:dyDescent="0.3">
      <c r="A124">
        <v>11980</v>
      </c>
      <c r="B124">
        <f t="shared" si="2"/>
        <v>0.36561174352244635</v>
      </c>
      <c r="D124">
        <f t="shared" si="3"/>
        <v>5990</v>
      </c>
    </row>
    <row r="125" spans="1:4" x14ac:dyDescent="0.3">
      <c r="A125">
        <v>12074</v>
      </c>
      <c r="B125">
        <f t="shared" si="2"/>
        <v>0.36848048341319012</v>
      </c>
      <c r="D125">
        <f t="shared" si="3"/>
        <v>6037</v>
      </c>
    </row>
    <row r="126" spans="1:4" x14ac:dyDescent="0.3">
      <c r="A126">
        <v>12167</v>
      </c>
      <c r="B126">
        <f t="shared" si="2"/>
        <v>0.37131870479445783</v>
      </c>
      <c r="D126">
        <f t="shared" si="3"/>
        <v>6083</v>
      </c>
    </row>
    <row r="127" spans="1:4" x14ac:dyDescent="0.3">
      <c r="A127">
        <v>12260</v>
      </c>
      <c r="B127">
        <f t="shared" si="2"/>
        <v>0.3741569261757256</v>
      </c>
      <c r="D127">
        <f t="shared" si="3"/>
        <v>6130</v>
      </c>
    </row>
    <row r="128" spans="1:4" x14ac:dyDescent="0.3">
      <c r="A128">
        <v>12353</v>
      </c>
      <c r="B128">
        <f t="shared" si="2"/>
        <v>0.37699514755699332</v>
      </c>
      <c r="D128">
        <f t="shared" si="3"/>
        <v>6176</v>
      </c>
    </row>
    <row r="129" spans="1:4" x14ac:dyDescent="0.3">
      <c r="A129">
        <v>12446</v>
      </c>
      <c r="B129">
        <f t="shared" si="2"/>
        <v>0.37983336893826103</v>
      </c>
      <c r="D129">
        <f t="shared" si="3"/>
        <v>6223</v>
      </c>
    </row>
    <row r="130" spans="1:4" x14ac:dyDescent="0.3">
      <c r="A130">
        <v>12539</v>
      </c>
      <c r="B130">
        <f t="shared" si="2"/>
        <v>0.3826715903195288</v>
      </c>
      <c r="D130">
        <f t="shared" si="3"/>
        <v>6269</v>
      </c>
    </row>
    <row r="131" spans="1:4" x14ac:dyDescent="0.3">
      <c r="A131">
        <v>12632</v>
      </c>
      <c r="B131">
        <f t="shared" ref="B131:B194" si="4">(1/(2^15-1))*A131</f>
        <v>0.38550981170079651</v>
      </c>
      <c r="D131">
        <f t="shared" si="3"/>
        <v>6316</v>
      </c>
    </row>
    <row r="132" spans="1:4" x14ac:dyDescent="0.3">
      <c r="A132">
        <v>12725</v>
      </c>
      <c r="B132">
        <f t="shared" si="4"/>
        <v>0.38834803308206428</v>
      </c>
      <c r="D132">
        <f t="shared" si="3"/>
        <v>6362</v>
      </c>
    </row>
    <row r="133" spans="1:4" x14ac:dyDescent="0.3">
      <c r="A133">
        <v>12817</v>
      </c>
      <c r="B133">
        <f t="shared" si="4"/>
        <v>0.391155735953856</v>
      </c>
      <c r="D133">
        <f t="shared" si="3"/>
        <v>6408</v>
      </c>
    </row>
    <row r="134" spans="1:4" x14ac:dyDescent="0.3">
      <c r="A134">
        <v>12910</v>
      </c>
      <c r="B134">
        <f t="shared" si="4"/>
        <v>0.39399395733512377</v>
      </c>
      <c r="D134">
        <f t="shared" si="3"/>
        <v>6455</v>
      </c>
    </row>
    <row r="135" spans="1:4" x14ac:dyDescent="0.3">
      <c r="A135">
        <v>13002</v>
      </c>
      <c r="B135">
        <f t="shared" si="4"/>
        <v>0.39680166020691549</v>
      </c>
      <c r="D135">
        <f t="shared" ref="D135:D198" si="5">FLOOR(A135/2,1)</f>
        <v>6501</v>
      </c>
    </row>
    <row r="136" spans="1:4" x14ac:dyDescent="0.3">
      <c r="A136">
        <v>13094</v>
      </c>
      <c r="B136">
        <f t="shared" si="4"/>
        <v>0.39960936307870726</v>
      </c>
      <c r="D136">
        <f t="shared" si="5"/>
        <v>6547</v>
      </c>
    </row>
    <row r="137" spans="1:4" x14ac:dyDescent="0.3">
      <c r="A137">
        <v>13187</v>
      </c>
      <c r="B137">
        <f t="shared" si="4"/>
        <v>0.40244758445997497</v>
      </c>
      <c r="D137">
        <f t="shared" si="5"/>
        <v>6593</v>
      </c>
    </row>
    <row r="138" spans="1:4" x14ac:dyDescent="0.3">
      <c r="A138">
        <v>13279</v>
      </c>
      <c r="B138">
        <f t="shared" si="4"/>
        <v>0.40525528733176669</v>
      </c>
      <c r="D138">
        <f t="shared" si="5"/>
        <v>6639</v>
      </c>
    </row>
    <row r="139" spans="1:4" x14ac:dyDescent="0.3">
      <c r="A139">
        <v>13370</v>
      </c>
      <c r="B139">
        <f t="shared" si="4"/>
        <v>0.40803247169408247</v>
      </c>
      <c r="D139">
        <f t="shared" si="5"/>
        <v>6685</v>
      </c>
    </row>
    <row r="140" spans="1:4" x14ac:dyDescent="0.3">
      <c r="A140">
        <v>13462</v>
      </c>
      <c r="B140">
        <f t="shared" si="4"/>
        <v>0.41084017456587418</v>
      </c>
      <c r="D140">
        <f t="shared" si="5"/>
        <v>6731</v>
      </c>
    </row>
    <row r="141" spans="1:4" x14ac:dyDescent="0.3">
      <c r="A141">
        <v>13554</v>
      </c>
      <c r="B141">
        <f t="shared" si="4"/>
        <v>0.41364787743766596</v>
      </c>
      <c r="D141">
        <f t="shared" si="5"/>
        <v>6777</v>
      </c>
    </row>
    <row r="142" spans="1:4" x14ac:dyDescent="0.3">
      <c r="A142">
        <v>13645</v>
      </c>
      <c r="B142">
        <f t="shared" si="4"/>
        <v>0.41642506179998168</v>
      </c>
      <c r="D142">
        <f t="shared" si="5"/>
        <v>6822</v>
      </c>
    </row>
    <row r="143" spans="1:4" x14ac:dyDescent="0.3">
      <c r="A143">
        <v>13736</v>
      </c>
      <c r="B143">
        <f t="shared" si="4"/>
        <v>0.41920224616229745</v>
      </c>
      <c r="D143">
        <f t="shared" si="5"/>
        <v>6868</v>
      </c>
    </row>
    <row r="144" spans="1:4" x14ac:dyDescent="0.3">
      <c r="A144">
        <v>13828</v>
      </c>
      <c r="B144">
        <f t="shared" si="4"/>
        <v>0.42200994903408917</v>
      </c>
      <c r="D144">
        <f t="shared" si="5"/>
        <v>6914</v>
      </c>
    </row>
    <row r="145" spans="1:4" x14ac:dyDescent="0.3">
      <c r="A145">
        <v>13919</v>
      </c>
      <c r="B145">
        <f t="shared" si="4"/>
        <v>0.42478713339640489</v>
      </c>
      <c r="D145">
        <f t="shared" si="5"/>
        <v>6959</v>
      </c>
    </row>
    <row r="146" spans="1:4" x14ac:dyDescent="0.3">
      <c r="A146">
        <v>14010</v>
      </c>
      <c r="B146">
        <f t="shared" si="4"/>
        <v>0.42756431775872067</v>
      </c>
      <c r="D146">
        <f t="shared" si="5"/>
        <v>7005</v>
      </c>
    </row>
    <row r="147" spans="1:4" x14ac:dyDescent="0.3">
      <c r="A147">
        <v>14101</v>
      </c>
      <c r="B147">
        <f t="shared" si="4"/>
        <v>0.43034150212103639</v>
      </c>
      <c r="D147">
        <f t="shared" si="5"/>
        <v>7050</v>
      </c>
    </row>
    <row r="148" spans="1:4" x14ac:dyDescent="0.3">
      <c r="A148">
        <v>14191</v>
      </c>
      <c r="B148">
        <f t="shared" si="4"/>
        <v>0.43308816797387617</v>
      </c>
      <c r="D148">
        <f t="shared" si="5"/>
        <v>7095</v>
      </c>
    </row>
    <row r="149" spans="1:4" x14ac:dyDescent="0.3">
      <c r="A149">
        <v>14282</v>
      </c>
      <c r="B149">
        <f t="shared" si="4"/>
        <v>0.43586535233619189</v>
      </c>
      <c r="D149">
        <f t="shared" si="5"/>
        <v>7141</v>
      </c>
    </row>
    <row r="150" spans="1:4" x14ac:dyDescent="0.3">
      <c r="A150">
        <v>14372</v>
      </c>
      <c r="B150">
        <f t="shared" si="4"/>
        <v>0.43861201818903167</v>
      </c>
      <c r="D150">
        <f t="shared" si="5"/>
        <v>7186</v>
      </c>
    </row>
    <row r="151" spans="1:4" x14ac:dyDescent="0.3">
      <c r="A151">
        <v>14462</v>
      </c>
      <c r="B151">
        <f t="shared" si="4"/>
        <v>0.4413586840418714</v>
      </c>
      <c r="D151">
        <f t="shared" si="5"/>
        <v>7231</v>
      </c>
    </row>
    <row r="152" spans="1:4" x14ac:dyDescent="0.3">
      <c r="A152">
        <v>14553</v>
      </c>
      <c r="B152">
        <f t="shared" si="4"/>
        <v>0.44413586840418712</v>
      </c>
      <c r="D152">
        <f t="shared" si="5"/>
        <v>7276</v>
      </c>
    </row>
    <row r="153" spans="1:4" x14ac:dyDescent="0.3">
      <c r="A153">
        <v>14643</v>
      </c>
      <c r="B153">
        <f t="shared" si="4"/>
        <v>0.4468825342570269</v>
      </c>
      <c r="D153">
        <f t="shared" si="5"/>
        <v>7321</v>
      </c>
    </row>
    <row r="154" spans="1:4" x14ac:dyDescent="0.3">
      <c r="A154">
        <v>14732</v>
      </c>
      <c r="B154">
        <f t="shared" si="4"/>
        <v>0.44959868160039063</v>
      </c>
      <c r="D154">
        <f t="shared" si="5"/>
        <v>7366</v>
      </c>
    </row>
    <row r="155" spans="1:4" x14ac:dyDescent="0.3">
      <c r="A155">
        <v>14822</v>
      </c>
      <c r="B155">
        <f t="shared" si="4"/>
        <v>0.45234534745323041</v>
      </c>
      <c r="D155">
        <f t="shared" si="5"/>
        <v>7411</v>
      </c>
    </row>
    <row r="156" spans="1:4" x14ac:dyDescent="0.3">
      <c r="A156">
        <v>14912</v>
      </c>
      <c r="B156">
        <f t="shared" si="4"/>
        <v>0.45509201330607013</v>
      </c>
      <c r="D156">
        <f t="shared" si="5"/>
        <v>7456</v>
      </c>
    </row>
    <row r="157" spans="1:4" x14ac:dyDescent="0.3">
      <c r="A157">
        <v>15001</v>
      </c>
      <c r="B157">
        <f t="shared" si="4"/>
        <v>0.45780816064943386</v>
      </c>
      <c r="D157">
        <f t="shared" si="5"/>
        <v>7500</v>
      </c>
    </row>
    <row r="158" spans="1:4" x14ac:dyDescent="0.3">
      <c r="A158">
        <v>15090</v>
      </c>
      <c r="B158">
        <f t="shared" si="4"/>
        <v>0.46052430799279764</v>
      </c>
      <c r="D158">
        <f t="shared" si="5"/>
        <v>7545</v>
      </c>
    </row>
    <row r="159" spans="1:4" x14ac:dyDescent="0.3">
      <c r="A159">
        <v>15180</v>
      </c>
      <c r="B159">
        <f t="shared" si="4"/>
        <v>0.46327097384563737</v>
      </c>
      <c r="D159">
        <f t="shared" si="5"/>
        <v>7590</v>
      </c>
    </row>
    <row r="160" spans="1:4" x14ac:dyDescent="0.3">
      <c r="A160">
        <v>15269</v>
      </c>
      <c r="B160">
        <f t="shared" si="4"/>
        <v>0.46598712118900115</v>
      </c>
      <c r="D160">
        <f t="shared" si="5"/>
        <v>7634</v>
      </c>
    </row>
    <row r="161" spans="1:4" x14ac:dyDescent="0.3">
      <c r="A161">
        <v>15358</v>
      </c>
      <c r="B161">
        <f t="shared" si="4"/>
        <v>0.46870326853236488</v>
      </c>
      <c r="D161">
        <f t="shared" si="5"/>
        <v>7679</v>
      </c>
    </row>
    <row r="162" spans="1:4" x14ac:dyDescent="0.3">
      <c r="A162">
        <v>15446</v>
      </c>
      <c r="B162">
        <f t="shared" si="4"/>
        <v>0.47138889736625261</v>
      </c>
      <c r="D162">
        <f t="shared" si="5"/>
        <v>7723</v>
      </c>
    </row>
    <row r="163" spans="1:4" x14ac:dyDescent="0.3">
      <c r="A163">
        <v>15535</v>
      </c>
      <c r="B163">
        <f t="shared" si="4"/>
        <v>0.4741050447096164</v>
      </c>
      <c r="D163">
        <f t="shared" si="5"/>
        <v>7767</v>
      </c>
    </row>
    <row r="164" spans="1:4" x14ac:dyDescent="0.3">
      <c r="A164">
        <v>15623</v>
      </c>
      <c r="B164">
        <f t="shared" si="4"/>
        <v>0.47679067354350413</v>
      </c>
      <c r="D164">
        <f t="shared" si="5"/>
        <v>7811</v>
      </c>
    </row>
    <row r="165" spans="1:4" x14ac:dyDescent="0.3">
      <c r="A165">
        <v>15712</v>
      </c>
      <c r="B165">
        <f t="shared" si="4"/>
        <v>0.47950682088686791</v>
      </c>
      <c r="D165">
        <f t="shared" si="5"/>
        <v>7856</v>
      </c>
    </row>
    <row r="166" spans="1:4" x14ac:dyDescent="0.3">
      <c r="A166">
        <v>15800</v>
      </c>
      <c r="B166">
        <f t="shared" si="4"/>
        <v>0.48219244972075564</v>
      </c>
      <c r="D166">
        <f t="shared" si="5"/>
        <v>7900</v>
      </c>
    </row>
    <row r="167" spans="1:4" x14ac:dyDescent="0.3">
      <c r="A167">
        <v>15888</v>
      </c>
      <c r="B167">
        <f t="shared" si="4"/>
        <v>0.48487807855464338</v>
      </c>
      <c r="D167">
        <f t="shared" si="5"/>
        <v>7944</v>
      </c>
    </row>
    <row r="168" spans="1:4" x14ac:dyDescent="0.3">
      <c r="A168">
        <v>15976</v>
      </c>
      <c r="B168">
        <f t="shared" si="4"/>
        <v>0.48756370738853116</v>
      </c>
      <c r="D168">
        <f t="shared" si="5"/>
        <v>7988</v>
      </c>
    </row>
    <row r="169" spans="1:4" x14ac:dyDescent="0.3">
      <c r="A169">
        <v>16063</v>
      </c>
      <c r="B169">
        <f t="shared" si="4"/>
        <v>0.4902188177129429</v>
      </c>
      <c r="D169">
        <f t="shared" si="5"/>
        <v>8031</v>
      </c>
    </row>
    <row r="170" spans="1:4" x14ac:dyDescent="0.3">
      <c r="A170">
        <v>16151</v>
      </c>
      <c r="B170">
        <f t="shared" si="4"/>
        <v>0.49290444654683063</v>
      </c>
      <c r="D170">
        <f t="shared" si="5"/>
        <v>8075</v>
      </c>
    </row>
    <row r="171" spans="1:4" x14ac:dyDescent="0.3">
      <c r="A171">
        <v>16238</v>
      </c>
      <c r="B171">
        <f t="shared" si="4"/>
        <v>0.49555955687124242</v>
      </c>
      <c r="D171">
        <f t="shared" si="5"/>
        <v>8119</v>
      </c>
    </row>
    <row r="172" spans="1:4" x14ac:dyDescent="0.3">
      <c r="A172">
        <v>16325</v>
      </c>
      <c r="B172">
        <f t="shared" si="4"/>
        <v>0.49821466719565416</v>
      </c>
      <c r="D172">
        <f t="shared" si="5"/>
        <v>8162</v>
      </c>
    </row>
    <row r="173" spans="1:4" x14ac:dyDescent="0.3">
      <c r="A173">
        <v>16413</v>
      </c>
      <c r="B173">
        <f t="shared" si="4"/>
        <v>0.50090029602954189</v>
      </c>
      <c r="D173">
        <f t="shared" si="5"/>
        <v>8206</v>
      </c>
    </row>
    <row r="174" spans="1:4" x14ac:dyDescent="0.3">
      <c r="A174">
        <v>16499</v>
      </c>
      <c r="B174">
        <f t="shared" si="4"/>
        <v>0.50352488784447769</v>
      </c>
      <c r="D174">
        <f t="shared" si="5"/>
        <v>8249</v>
      </c>
    </row>
    <row r="175" spans="1:4" x14ac:dyDescent="0.3">
      <c r="A175">
        <v>16586</v>
      </c>
      <c r="B175">
        <f t="shared" si="4"/>
        <v>0.50617999816888948</v>
      </c>
      <c r="D175">
        <f t="shared" si="5"/>
        <v>8293</v>
      </c>
    </row>
    <row r="176" spans="1:4" x14ac:dyDescent="0.3">
      <c r="A176">
        <v>16673</v>
      </c>
      <c r="B176">
        <f t="shared" si="4"/>
        <v>0.50883510849330116</v>
      </c>
      <c r="D176">
        <f t="shared" si="5"/>
        <v>8336</v>
      </c>
    </row>
    <row r="177" spans="1:4" x14ac:dyDescent="0.3">
      <c r="A177">
        <v>16759</v>
      </c>
      <c r="B177">
        <f t="shared" si="4"/>
        <v>0.51145970030823695</v>
      </c>
      <c r="D177">
        <f t="shared" si="5"/>
        <v>8379</v>
      </c>
    </row>
    <row r="178" spans="1:4" x14ac:dyDescent="0.3">
      <c r="A178">
        <v>16846</v>
      </c>
      <c r="B178">
        <f t="shared" si="4"/>
        <v>0.51411481063264874</v>
      </c>
      <c r="D178">
        <f t="shared" si="5"/>
        <v>8423</v>
      </c>
    </row>
    <row r="179" spans="1:4" x14ac:dyDescent="0.3">
      <c r="A179">
        <v>16932</v>
      </c>
      <c r="B179">
        <f t="shared" si="4"/>
        <v>0.51673940244758443</v>
      </c>
      <c r="D179">
        <f t="shared" si="5"/>
        <v>8466</v>
      </c>
    </row>
    <row r="180" spans="1:4" x14ac:dyDescent="0.3">
      <c r="A180">
        <v>17018</v>
      </c>
      <c r="B180">
        <f t="shared" si="4"/>
        <v>0.51936399426252022</v>
      </c>
      <c r="D180">
        <f t="shared" si="5"/>
        <v>8509</v>
      </c>
    </row>
    <row r="181" spans="1:4" x14ac:dyDescent="0.3">
      <c r="A181">
        <v>17104</v>
      </c>
      <c r="B181">
        <f t="shared" si="4"/>
        <v>0.52198858607745602</v>
      </c>
      <c r="D181">
        <f t="shared" si="5"/>
        <v>8552</v>
      </c>
    </row>
    <row r="182" spans="1:4" x14ac:dyDescent="0.3">
      <c r="A182">
        <v>17189</v>
      </c>
      <c r="B182">
        <f t="shared" si="4"/>
        <v>0.52458265938291571</v>
      </c>
      <c r="D182">
        <f t="shared" si="5"/>
        <v>8594</v>
      </c>
    </row>
    <row r="183" spans="1:4" x14ac:dyDescent="0.3">
      <c r="A183">
        <v>17275</v>
      </c>
      <c r="B183">
        <f t="shared" si="4"/>
        <v>0.5272072511978515</v>
      </c>
      <c r="D183">
        <f t="shared" si="5"/>
        <v>8637</v>
      </c>
    </row>
    <row r="184" spans="1:4" x14ac:dyDescent="0.3">
      <c r="A184">
        <v>17360</v>
      </c>
      <c r="B184">
        <f t="shared" si="4"/>
        <v>0.5298013245033113</v>
      </c>
      <c r="D184">
        <f t="shared" si="5"/>
        <v>8680</v>
      </c>
    </row>
    <row r="185" spans="1:4" x14ac:dyDescent="0.3">
      <c r="A185">
        <v>17445</v>
      </c>
      <c r="B185">
        <f t="shared" si="4"/>
        <v>0.53239539780877099</v>
      </c>
      <c r="D185">
        <f t="shared" si="5"/>
        <v>8722</v>
      </c>
    </row>
    <row r="186" spans="1:4" x14ac:dyDescent="0.3">
      <c r="A186">
        <v>17530</v>
      </c>
      <c r="B186">
        <f t="shared" si="4"/>
        <v>0.53498947111423079</v>
      </c>
      <c r="D186">
        <f t="shared" si="5"/>
        <v>8765</v>
      </c>
    </row>
    <row r="187" spans="1:4" x14ac:dyDescent="0.3">
      <c r="A187">
        <v>17615</v>
      </c>
      <c r="B187">
        <f t="shared" si="4"/>
        <v>0.53758354441969058</v>
      </c>
      <c r="D187">
        <f t="shared" si="5"/>
        <v>8807</v>
      </c>
    </row>
    <row r="188" spans="1:4" x14ac:dyDescent="0.3">
      <c r="A188">
        <v>17700</v>
      </c>
      <c r="B188">
        <f t="shared" si="4"/>
        <v>0.54017761772515027</v>
      </c>
      <c r="D188">
        <f t="shared" si="5"/>
        <v>8850</v>
      </c>
    </row>
    <row r="189" spans="1:4" x14ac:dyDescent="0.3">
      <c r="A189">
        <v>17784</v>
      </c>
      <c r="B189">
        <f t="shared" si="4"/>
        <v>0.54274117252113407</v>
      </c>
      <c r="D189">
        <f t="shared" si="5"/>
        <v>8892</v>
      </c>
    </row>
    <row r="190" spans="1:4" x14ac:dyDescent="0.3">
      <c r="A190">
        <v>17869</v>
      </c>
      <c r="B190">
        <f t="shared" si="4"/>
        <v>0.54533524582659387</v>
      </c>
      <c r="D190">
        <f t="shared" si="5"/>
        <v>8934</v>
      </c>
    </row>
    <row r="191" spans="1:4" x14ac:dyDescent="0.3">
      <c r="A191">
        <v>17953</v>
      </c>
      <c r="B191">
        <f t="shared" si="4"/>
        <v>0.54789880062257756</v>
      </c>
      <c r="D191">
        <f t="shared" si="5"/>
        <v>8976</v>
      </c>
    </row>
    <row r="192" spans="1:4" x14ac:dyDescent="0.3">
      <c r="A192">
        <v>18037</v>
      </c>
      <c r="B192">
        <f t="shared" si="4"/>
        <v>0.55046235541856137</v>
      </c>
      <c r="D192">
        <f t="shared" si="5"/>
        <v>9018</v>
      </c>
    </row>
    <row r="193" spans="1:4" x14ac:dyDescent="0.3">
      <c r="A193">
        <v>18121</v>
      </c>
      <c r="B193">
        <f t="shared" si="4"/>
        <v>0.55302591021454517</v>
      </c>
      <c r="D193">
        <f t="shared" si="5"/>
        <v>9060</v>
      </c>
    </row>
    <row r="194" spans="1:4" x14ac:dyDescent="0.3">
      <c r="A194">
        <v>18204</v>
      </c>
      <c r="B194">
        <f t="shared" si="4"/>
        <v>0.55555894650105286</v>
      </c>
      <c r="D194">
        <f t="shared" si="5"/>
        <v>9102</v>
      </c>
    </row>
    <row r="195" spans="1:4" x14ac:dyDescent="0.3">
      <c r="A195">
        <v>18288</v>
      </c>
      <c r="B195">
        <f t="shared" ref="B195:B258" si="6">(1/(2^15-1))*A195</f>
        <v>0.55812250129703667</v>
      </c>
      <c r="D195">
        <f t="shared" si="5"/>
        <v>9144</v>
      </c>
    </row>
    <row r="196" spans="1:4" x14ac:dyDescent="0.3">
      <c r="A196">
        <v>18371</v>
      </c>
      <c r="B196">
        <f t="shared" si="6"/>
        <v>0.56065553758354447</v>
      </c>
      <c r="D196">
        <f t="shared" si="5"/>
        <v>9185</v>
      </c>
    </row>
    <row r="197" spans="1:4" x14ac:dyDescent="0.3">
      <c r="A197">
        <v>18454</v>
      </c>
      <c r="B197">
        <f t="shared" si="6"/>
        <v>0.56318857387005217</v>
      </c>
      <c r="D197">
        <f t="shared" si="5"/>
        <v>9227</v>
      </c>
    </row>
    <row r="198" spans="1:4" x14ac:dyDescent="0.3">
      <c r="A198">
        <v>18537</v>
      </c>
      <c r="B198">
        <f t="shared" si="6"/>
        <v>0.56572161015655997</v>
      </c>
      <c r="D198">
        <f t="shared" si="5"/>
        <v>9268</v>
      </c>
    </row>
    <row r="199" spans="1:4" x14ac:dyDescent="0.3">
      <c r="A199">
        <v>18620</v>
      </c>
      <c r="B199">
        <f t="shared" si="6"/>
        <v>0.56825464644306767</v>
      </c>
      <c r="D199">
        <f t="shared" ref="D199:D262" si="7">FLOOR(A199/2,1)</f>
        <v>9310</v>
      </c>
    </row>
    <row r="200" spans="1:4" x14ac:dyDescent="0.3">
      <c r="A200">
        <v>18703</v>
      </c>
      <c r="B200">
        <f t="shared" si="6"/>
        <v>0.57078768272957547</v>
      </c>
      <c r="D200">
        <f t="shared" si="7"/>
        <v>9351</v>
      </c>
    </row>
    <row r="201" spans="1:4" x14ac:dyDescent="0.3">
      <c r="A201">
        <v>18785</v>
      </c>
      <c r="B201">
        <f t="shared" si="6"/>
        <v>0.57329020050660728</v>
      </c>
      <c r="D201">
        <f t="shared" si="7"/>
        <v>9392</v>
      </c>
    </row>
    <row r="202" spans="1:4" x14ac:dyDescent="0.3">
      <c r="A202">
        <v>18868</v>
      </c>
      <c r="B202">
        <f t="shared" si="6"/>
        <v>0.57582323679311498</v>
      </c>
      <c r="D202">
        <f t="shared" si="7"/>
        <v>9434</v>
      </c>
    </row>
    <row r="203" spans="1:4" x14ac:dyDescent="0.3">
      <c r="A203">
        <v>18950</v>
      </c>
      <c r="B203">
        <f t="shared" si="6"/>
        <v>0.57832575457014679</v>
      </c>
      <c r="D203">
        <f t="shared" si="7"/>
        <v>9475</v>
      </c>
    </row>
    <row r="204" spans="1:4" x14ac:dyDescent="0.3">
      <c r="A204">
        <v>19032</v>
      </c>
      <c r="B204">
        <f t="shared" si="6"/>
        <v>0.5808282723471786</v>
      </c>
      <c r="D204">
        <f t="shared" si="7"/>
        <v>9516</v>
      </c>
    </row>
    <row r="205" spans="1:4" x14ac:dyDescent="0.3">
      <c r="A205">
        <v>19113</v>
      </c>
      <c r="B205">
        <f t="shared" si="6"/>
        <v>0.5833002716147343</v>
      </c>
      <c r="D205">
        <f t="shared" si="7"/>
        <v>9556</v>
      </c>
    </row>
    <row r="206" spans="1:4" x14ac:dyDescent="0.3">
      <c r="A206">
        <v>19195</v>
      </c>
      <c r="B206">
        <f t="shared" si="6"/>
        <v>0.58580278939176611</v>
      </c>
      <c r="D206">
        <f t="shared" si="7"/>
        <v>9597</v>
      </c>
    </row>
    <row r="207" spans="1:4" x14ac:dyDescent="0.3">
      <c r="A207">
        <v>19276</v>
      </c>
      <c r="B207">
        <f t="shared" si="6"/>
        <v>0.58827478865932192</v>
      </c>
      <c r="D207">
        <f t="shared" si="7"/>
        <v>9638</v>
      </c>
    </row>
    <row r="208" spans="1:4" x14ac:dyDescent="0.3">
      <c r="A208">
        <v>19357</v>
      </c>
      <c r="B208">
        <f t="shared" si="6"/>
        <v>0.59074678792687763</v>
      </c>
      <c r="D208">
        <f t="shared" si="7"/>
        <v>9678</v>
      </c>
    </row>
    <row r="209" spans="1:4" x14ac:dyDescent="0.3">
      <c r="A209">
        <v>19438</v>
      </c>
      <c r="B209">
        <f t="shared" si="6"/>
        <v>0.59321878719443344</v>
      </c>
      <c r="D209">
        <f t="shared" si="7"/>
        <v>9719</v>
      </c>
    </row>
    <row r="210" spans="1:4" x14ac:dyDescent="0.3">
      <c r="A210">
        <v>19519</v>
      </c>
      <c r="B210">
        <f t="shared" si="6"/>
        <v>0.59569078646198914</v>
      </c>
      <c r="D210">
        <f t="shared" si="7"/>
        <v>9759</v>
      </c>
    </row>
    <row r="211" spans="1:4" x14ac:dyDescent="0.3">
      <c r="A211">
        <v>19600</v>
      </c>
      <c r="B211">
        <f t="shared" si="6"/>
        <v>0.59816278572954495</v>
      </c>
      <c r="D211">
        <f t="shared" si="7"/>
        <v>9800</v>
      </c>
    </row>
    <row r="212" spans="1:4" x14ac:dyDescent="0.3">
      <c r="A212">
        <v>19680</v>
      </c>
      <c r="B212">
        <f t="shared" si="6"/>
        <v>0.60060426648762477</v>
      </c>
      <c r="D212">
        <f t="shared" si="7"/>
        <v>9840</v>
      </c>
    </row>
    <row r="213" spans="1:4" x14ac:dyDescent="0.3">
      <c r="A213">
        <v>19761</v>
      </c>
      <c r="B213">
        <f t="shared" si="6"/>
        <v>0.60307626575518047</v>
      </c>
      <c r="D213">
        <f t="shared" si="7"/>
        <v>9880</v>
      </c>
    </row>
    <row r="214" spans="1:4" x14ac:dyDescent="0.3">
      <c r="A214">
        <v>19841</v>
      </c>
      <c r="B214">
        <f t="shared" si="6"/>
        <v>0.60551774651326029</v>
      </c>
      <c r="D214">
        <f t="shared" si="7"/>
        <v>9920</v>
      </c>
    </row>
    <row r="215" spans="1:4" x14ac:dyDescent="0.3">
      <c r="A215">
        <v>19921</v>
      </c>
      <c r="B215">
        <f t="shared" si="6"/>
        <v>0.60795922727134011</v>
      </c>
      <c r="D215">
        <f t="shared" si="7"/>
        <v>9960</v>
      </c>
    </row>
    <row r="216" spans="1:4" x14ac:dyDescent="0.3">
      <c r="A216">
        <v>20000</v>
      </c>
      <c r="B216">
        <f t="shared" si="6"/>
        <v>0.61037018951994382</v>
      </c>
      <c r="D216">
        <f t="shared" si="7"/>
        <v>10000</v>
      </c>
    </row>
    <row r="217" spans="1:4" x14ac:dyDescent="0.3">
      <c r="A217">
        <v>20080</v>
      </c>
      <c r="B217">
        <f t="shared" si="6"/>
        <v>0.61281167027802363</v>
      </c>
      <c r="D217">
        <f t="shared" si="7"/>
        <v>10040</v>
      </c>
    </row>
    <row r="218" spans="1:4" x14ac:dyDescent="0.3">
      <c r="A218">
        <v>20159</v>
      </c>
      <c r="B218">
        <f t="shared" si="6"/>
        <v>0.61522263252662734</v>
      </c>
      <c r="D218">
        <f t="shared" si="7"/>
        <v>10079</v>
      </c>
    </row>
    <row r="219" spans="1:4" x14ac:dyDescent="0.3">
      <c r="A219">
        <v>20238</v>
      </c>
      <c r="B219">
        <f t="shared" si="6"/>
        <v>0.61763359477523117</v>
      </c>
      <c r="D219">
        <f t="shared" si="7"/>
        <v>10119</v>
      </c>
    </row>
    <row r="220" spans="1:4" x14ac:dyDescent="0.3">
      <c r="A220">
        <v>20317</v>
      </c>
      <c r="B220">
        <f t="shared" si="6"/>
        <v>0.62004455702383499</v>
      </c>
      <c r="D220">
        <f t="shared" si="7"/>
        <v>10158</v>
      </c>
    </row>
    <row r="221" spans="1:4" x14ac:dyDescent="0.3">
      <c r="A221">
        <v>20396</v>
      </c>
      <c r="B221">
        <f t="shared" si="6"/>
        <v>0.6224555192724387</v>
      </c>
      <c r="D221">
        <f t="shared" si="7"/>
        <v>10198</v>
      </c>
    </row>
    <row r="222" spans="1:4" x14ac:dyDescent="0.3">
      <c r="A222">
        <v>20475</v>
      </c>
      <c r="B222">
        <f t="shared" si="6"/>
        <v>0.62486648152104252</v>
      </c>
      <c r="D222">
        <f t="shared" si="7"/>
        <v>10237</v>
      </c>
    </row>
    <row r="223" spans="1:4" x14ac:dyDescent="0.3">
      <c r="A223">
        <v>20553</v>
      </c>
      <c r="B223">
        <f t="shared" si="6"/>
        <v>0.62724692526017034</v>
      </c>
      <c r="D223">
        <f t="shared" si="7"/>
        <v>10276</v>
      </c>
    </row>
    <row r="224" spans="1:4" x14ac:dyDescent="0.3">
      <c r="A224">
        <v>20631</v>
      </c>
      <c r="B224">
        <f t="shared" si="6"/>
        <v>0.62962736899929805</v>
      </c>
      <c r="D224">
        <f t="shared" si="7"/>
        <v>10315</v>
      </c>
    </row>
    <row r="225" spans="1:4" x14ac:dyDescent="0.3">
      <c r="A225">
        <v>20709</v>
      </c>
      <c r="B225">
        <f t="shared" si="6"/>
        <v>0.63200781273842588</v>
      </c>
      <c r="D225">
        <f t="shared" si="7"/>
        <v>10354</v>
      </c>
    </row>
    <row r="226" spans="1:4" x14ac:dyDescent="0.3">
      <c r="A226">
        <v>20787</v>
      </c>
      <c r="B226">
        <f t="shared" si="6"/>
        <v>0.63438825647755359</v>
      </c>
      <c r="D226">
        <f t="shared" si="7"/>
        <v>10393</v>
      </c>
    </row>
    <row r="227" spans="1:4" x14ac:dyDescent="0.3">
      <c r="A227">
        <v>20865</v>
      </c>
      <c r="B227">
        <f t="shared" si="6"/>
        <v>0.63676870021668142</v>
      </c>
      <c r="D227">
        <f t="shared" si="7"/>
        <v>10432</v>
      </c>
    </row>
    <row r="228" spans="1:4" x14ac:dyDescent="0.3">
      <c r="A228">
        <v>20942</v>
      </c>
      <c r="B228">
        <f t="shared" si="6"/>
        <v>0.63911862544633324</v>
      </c>
      <c r="D228">
        <f t="shared" si="7"/>
        <v>10471</v>
      </c>
    </row>
    <row r="229" spans="1:4" x14ac:dyDescent="0.3">
      <c r="A229">
        <v>21019</v>
      </c>
      <c r="B229">
        <f t="shared" si="6"/>
        <v>0.64146855067598496</v>
      </c>
      <c r="D229">
        <f t="shared" si="7"/>
        <v>10509</v>
      </c>
    </row>
    <row r="230" spans="1:4" x14ac:dyDescent="0.3">
      <c r="A230">
        <v>21096</v>
      </c>
      <c r="B230">
        <f t="shared" si="6"/>
        <v>0.64381847590563679</v>
      </c>
      <c r="D230">
        <f t="shared" si="7"/>
        <v>10548</v>
      </c>
    </row>
    <row r="231" spans="1:4" x14ac:dyDescent="0.3">
      <c r="A231">
        <v>21173</v>
      </c>
      <c r="B231">
        <f t="shared" si="6"/>
        <v>0.64616840113528851</v>
      </c>
      <c r="D231">
        <f t="shared" si="7"/>
        <v>10586</v>
      </c>
    </row>
    <row r="232" spans="1:4" x14ac:dyDescent="0.3">
      <c r="A232">
        <v>21250</v>
      </c>
      <c r="B232">
        <f t="shared" si="6"/>
        <v>0.64851832636494033</v>
      </c>
      <c r="D232">
        <f t="shared" si="7"/>
        <v>10625</v>
      </c>
    </row>
    <row r="233" spans="1:4" x14ac:dyDescent="0.3">
      <c r="A233">
        <v>21326</v>
      </c>
      <c r="B233">
        <f t="shared" si="6"/>
        <v>0.65083773308511617</v>
      </c>
      <c r="D233">
        <f t="shared" si="7"/>
        <v>10663</v>
      </c>
    </row>
    <row r="234" spans="1:4" x14ac:dyDescent="0.3">
      <c r="A234">
        <v>21403</v>
      </c>
      <c r="B234">
        <f t="shared" si="6"/>
        <v>0.65318765831476788</v>
      </c>
      <c r="D234">
        <f t="shared" si="7"/>
        <v>10701</v>
      </c>
    </row>
    <row r="235" spans="1:4" x14ac:dyDescent="0.3">
      <c r="A235">
        <v>21479</v>
      </c>
      <c r="B235">
        <f t="shared" si="6"/>
        <v>0.65550706503494371</v>
      </c>
      <c r="D235">
        <f t="shared" si="7"/>
        <v>10739</v>
      </c>
    </row>
    <row r="236" spans="1:4" x14ac:dyDescent="0.3">
      <c r="A236">
        <v>21554</v>
      </c>
      <c r="B236">
        <f t="shared" si="6"/>
        <v>0.65779595324564344</v>
      </c>
      <c r="D236">
        <f t="shared" si="7"/>
        <v>10777</v>
      </c>
    </row>
    <row r="237" spans="1:4" x14ac:dyDescent="0.3">
      <c r="A237">
        <v>21630</v>
      </c>
      <c r="B237">
        <f t="shared" si="6"/>
        <v>0.66011535996581927</v>
      </c>
      <c r="D237">
        <f t="shared" si="7"/>
        <v>10815</v>
      </c>
    </row>
    <row r="238" spans="1:4" x14ac:dyDescent="0.3">
      <c r="A238">
        <v>21705</v>
      </c>
      <c r="B238">
        <f t="shared" si="6"/>
        <v>0.66240424817651911</v>
      </c>
      <c r="D238">
        <f t="shared" si="7"/>
        <v>10852</v>
      </c>
    </row>
    <row r="239" spans="1:4" x14ac:dyDescent="0.3">
      <c r="A239">
        <v>21781</v>
      </c>
      <c r="B239">
        <f t="shared" si="6"/>
        <v>0.66472365489669483</v>
      </c>
      <c r="D239">
        <f t="shared" si="7"/>
        <v>10890</v>
      </c>
    </row>
    <row r="240" spans="1:4" x14ac:dyDescent="0.3">
      <c r="A240">
        <v>21856</v>
      </c>
      <c r="B240">
        <f t="shared" si="6"/>
        <v>0.66701254310739466</v>
      </c>
      <c r="D240">
        <f t="shared" si="7"/>
        <v>10928</v>
      </c>
    </row>
    <row r="241" spans="1:4" x14ac:dyDescent="0.3">
      <c r="A241">
        <v>21930</v>
      </c>
      <c r="B241">
        <f t="shared" si="6"/>
        <v>0.66927091280861839</v>
      </c>
      <c r="D241">
        <f t="shared" si="7"/>
        <v>10965</v>
      </c>
    </row>
    <row r="242" spans="1:4" x14ac:dyDescent="0.3">
      <c r="A242">
        <v>22005</v>
      </c>
      <c r="B242">
        <f t="shared" si="6"/>
        <v>0.67155980101931823</v>
      </c>
      <c r="D242">
        <f t="shared" si="7"/>
        <v>11002</v>
      </c>
    </row>
    <row r="243" spans="1:4" x14ac:dyDescent="0.3">
      <c r="A243">
        <v>22079</v>
      </c>
      <c r="B243">
        <f t="shared" si="6"/>
        <v>0.67381817072054195</v>
      </c>
      <c r="D243">
        <f t="shared" si="7"/>
        <v>11039</v>
      </c>
    </row>
    <row r="244" spans="1:4" x14ac:dyDescent="0.3">
      <c r="A244">
        <v>22154</v>
      </c>
      <c r="B244">
        <f t="shared" si="6"/>
        <v>0.67610705893124179</v>
      </c>
      <c r="D244">
        <f t="shared" si="7"/>
        <v>11077</v>
      </c>
    </row>
    <row r="245" spans="1:4" x14ac:dyDescent="0.3">
      <c r="A245">
        <v>22227</v>
      </c>
      <c r="B245">
        <f t="shared" si="6"/>
        <v>0.67833491012298963</v>
      </c>
      <c r="D245">
        <f t="shared" si="7"/>
        <v>11113</v>
      </c>
    </row>
    <row r="246" spans="1:4" x14ac:dyDescent="0.3">
      <c r="A246">
        <v>22301</v>
      </c>
      <c r="B246">
        <f t="shared" si="6"/>
        <v>0.68059327982421336</v>
      </c>
      <c r="D246">
        <f t="shared" si="7"/>
        <v>11150</v>
      </c>
    </row>
    <row r="247" spans="1:4" x14ac:dyDescent="0.3">
      <c r="A247">
        <v>22375</v>
      </c>
      <c r="B247">
        <f t="shared" si="6"/>
        <v>0.6828516495254372</v>
      </c>
      <c r="D247">
        <f t="shared" si="7"/>
        <v>11187</v>
      </c>
    </row>
    <row r="248" spans="1:4" x14ac:dyDescent="0.3">
      <c r="A248">
        <v>22448</v>
      </c>
      <c r="B248">
        <f t="shared" si="6"/>
        <v>0.68507950071718493</v>
      </c>
      <c r="D248">
        <f t="shared" si="7"/>
        <v>11224</v>
      </c>
    </row>
    <row r="249" spans="1:4" x14ac:dyDescent="0.3">
      <c r="A249">
        <v>22521</v>
      </c>
      <c r="B249">
        <f t="shared" si="6"/>
        <v>0.68730735190893277</v>
      </c>
      <c r="D249">
        <f t="shared" si="7"/>
        <v>11260</v>
      </c>
    </row>
    <row r="250" spans="1:4" x14ac:dyDescent="0.3">
      <c r="A250">
        <v>22594</v>
      </c>
      <c r="B250">
        <f t="shared" si="6"/>
        <v>0.68953520310068062</v>
      </c>
      <c r="D250">
        <f t="shared" si="7"/>
        <v>11297</v>
      </c>
    </row>
    <row r="251" spans="1:4" x14ac:dyDescent="0.3">
      <c r="A251">
        <v>22667</v>
      </c>
      <c r="B251">
        <f t="shared" si="6"/>
        <v>0.69176305429242835</v>
      </c>
      <c r="D251">
        <f t="shared" si="7"/>
        <v>11333</v>
      </c>
    </row>
    <row r="252" spans="1:4" x14ac:dyDescent="0.3">
      <c r="A252">
        <v>22739</v>
      </c>
      <c r="B252">
        <f t="shared" si="6"/>
        <v>0.69396038697470019</v>
      </c>
      <c r="D252">
        <f t="shared" si="7"/>
        <v>11369</v>
      </c>
    </row>
    <row r="253" spans="1:4" x14ac:dyDescent="0.3">
      <c r="A253">
        <v>22812</v>
      </c>
      <c r="B253">
        <f t="shared" si="6"/>
        <v>0.69618823816644793</v>
      </c>
      <c r="D253">
        <f t="shared" si="7"/>
        <v>11406</v>
      </c>
    </row>
    <row r="254" spans="1:4" x14ac:dyDescent="0.3">
      <c r="A254">
        <v>22884</v>
      </c>
      <c r="B254">
        <f t="shared" si="6"/>
        <v>0.69838557084871977</v>
      </c>
      <c r="D254">
        <f t="shared" si="7"/>
        <v>11442</v>
      </c>
    </row>
    <row r="255" spans="1:4" x14ac:dyDescent="0.3">
      <c r="A255">
        <v>22956</v>
      </c>
      <c r="B255">
        <f t="shared" si="6"/>
        <v>0.70058290353099151</v>
      </c>
      <c r="D255">
        <f t="shared" si="7"/>
        <v>11478</v>
      </c>
    </row>
    <row r="256" spans="1:4" x14ac:dyDescent="0.3">
      <c r="A256">
        <v>23027</v>
      </c>
      <c r="B256">
        <f t="shared" si="6"/>
        <v>0.70274971770378736</v>
      </c>
      <c r="D256">
        <f t="shared" si="7"/>
        <v>11513</v>
      </c>
    </row>
    <row r="257" spans="1:4" x14ac:dyDescent="0.3">
      <c r="A257">
        <v>23099</v>
      </c>
      <c r="B257">
        <f t="shared" si="6"/>
        <v>0.70494705038605909</v>
      </c>
      <c r="D257">
        <f t="shared" si="7"/>
        <v>11549</v>
      </c>
    </row>
    <row r="258" spans="1:4" x14ac:dyDescent="0.3">
      <c r="A258">
        <v>23170</v>
      </c>
      <c r="B258">
        <f t="shared" si="6"/>
        <v>0.70711386455885494</v>
      </c>
      <c r="D258">
        <f t="shared" si="7"/>
        <v>11585</v>
      </c>
    </row>
    <row r="259" spans="1:4" x14ac:dyDescent="0.3">
      <c r="A259">
        <v>23241</v>
      </c>
      <c r="B259">
        <f t="shared" ref="B259:B322" si="8">(1/(2^15-1))*A259</f>
        <v>0.70928067873165079</v>
      </c>
      <c r="D259">
        <f t="shared" si="7"/>
        <v>11620</v>
      </c>
    </row>
    <row r="260" spans="1:4" x14ac:dyDescent="0.3">
      <c r="A260">
        <v>23311</v>
      </c>
      <c r="B260">
        <f t="shared" si="8"/>
        <v>0.71141697439497054</v>
      </c>
      <c r="D260">
        <f t="shared" si="7"/>
        <v>11655</v>
      </c>
    </row>
    <row r="261" spans="1:4" x14ac:dyDescent="0.3">
      <c r="A261">
        <v>23382</v>
      </c>
      <c r="B261">
        <f t="shared" si="8"/>
        <v>0.71358378856776639</v>
      </c>
      <c r="D261">
        <f t="shared" si="7"/>
        <v>11691</v>
      </c>
    </row>
    <row r="262" spans="1:4" x14ac:dyDescent="0.3">
      <c r="A262">
        <v>23452</v>
      </c>
      <c r="B262">
        <f t="shared" si="8"/>
        <v>0.71572008423108613</v>
      </c>
      <c r="D262">
        <f t="shared" si="7"/>
        <v>11726</v>
      </c>
    </row>
    <row r="263" spans="1:4" x14ac:dyDescent="0.3">
      <c r="A263">
        <v>23522</v>
      </c>
      <c r="B263">
        <f t="shared" si="8"/>
        <v>0.71785637989440598</v>
      </c>
      <c r="D263">
        <f t="shared" ref="D263:D326" si="9">FLOOR(A263/2,1)</f>
        <v>11761</v>
      </c>
    </row>
    <row r="264" spans="1:4" x14ac:dyDescent="0.3">
      <c r="A264">
        <v>23592</v>
      </c>
      <c r="B264">
        <f t="shared" si="8"/>
        <v>0.71999267555772573</v>
      </c>
      <c r="D264">
        <f t="shared" si="9"/>
        <v>11796</v>
      </c>
    </row>
    <row r="265" spans="1:4" x14ac:dyDescent="0.3">
      <c r="A265">
        <v>23662</v>
      </c>
      <c r="B265">
        <f t="shared" si="8"/>
        <v>0.72212897122104558</v>
      </c>
      <c r="D265">
        <f t="shared" si="9"/>
        <v>11831</v>
      </c>
    </row>
    <row r="266" spans="1:4" x14ac:dyDescent="0.3">
      <c r="A266">
        <v>23731</v>
      </c>
      <c r="B266">
        <f t="shared" si="8"/>
        <v>0.72423474837488933</v>
      </c>
      <c r="D266">
        <f t="shared" si="9"/>
        <v>11865</v>
      </c>
    </row>
    <row r="267" spans="1:4" x14ac:dyDescent="0.3">
      <c r="A267">
        <v>23801</v>
      </c>
      <c r="B267">
        <f t="shared" si="8"/>
        <v>0.72637104403820918</v>
      </c>
      <c r="D267">
        <f t="shared" si="9"/>
        <v>11900</v>
      </c>
    </row>
    <row r="268" spans="1:4" x14ac:dyDescent="0.3">
      <c r="A268">
        <v>23870</v>
      </c>
      <c r="B268">
        <f t="shared" si="8"/>
        <v>0.72847682119205293</v>
      </c>
      <c r="D268">
        <f t="shared" si="9"/>
        <v>11935</v>
      </c>
    </row>
    <row r="269" spans="1:4" x14ac:dyDescent="0.3">
      <c r="A269">
        <v>23938</v>
      </c>
      <c r="B269">
        <f t="shared" si="8"/>
        <v>0.73055207983642079</v>
      </c>
      <c r="D269">
        <f t="shared" si="9"/>
        <v>11969</v>
      </c>
    </row>
    <row r="270" spans="1:4" x14ac:dyDescent="0.3">
      <c r="A270">
        <v>24007</v>
      </c>
      <c r="B270">
        <f t="shared" si="8"/>
        <v>0.73265785699026464</v>
      </c>
      <c r="D270">
        <f t="shared" si="9"/>
        <v>12003</v>
      </c>
    </row>
    <row r="271" spans="1:4" x14ac:dyDescent="0.3">
      <c r="A271">
        <v>24075</v>
      </c>
      <c r="B271">
        <f t="shared" si="8"/>
        <v>0.73473311563463239</v>
      </c>
      <c r="D271">
        <f t="shared" si="9"/>
        <v>12037</v>
      </c>
    </row>
    <row r="272" spans="1:4" x14ac:dyDescent="0.3">
      <c r="A272">
        <v>24143</v>
      </c>
      <c r="B272">
        <f t="shared" si="8"/>
        <v>0.73680837427900026</v>
      </c>
      <c r="D272">
        <f t="shared" si="9"/>
        <v>12071</v>
      </c>
    </row>
    <row r="273" spans="1:4" x14ac:dyDescent="0.3">
      <c r="A273">
        <v>24211</v>
      </c>
      <c r="B273">
        <f t="shared" si="8"/>
        <v>0.73888363292336801</v>
      </c>
      <c r="D273">
        <f t="shared" si="9"/>
        <v>12105</v>
      </c>
    </row>
    <row r="274" spans="1:4" x14ac:dyDescent="0.3">
      <c r="A274">
        <v>24279</v>
      </c>
      <c r="B274">
        <f t="shared" si="8"/>
        <v>0.74095889156773587</v>
      </c>
      <c r="D274">
        <f t="shared" si="9"/>
        <v>12139</v>
      </c>
    </row>
    <row r="275" spans="1:4" x14ac:dyDescent="0.3">
      <c r="A275">
        <v>24346</v>
      </c>
      <c r="B275">
        <f t="shared" si="8"/>
        <v>0.74300363170262762</v>
      </c>
      <c r="D275">
        <f t="shared" si="9"/>
        <v>12173</v>
      </c>
    </row>
    <row r="276" spans="1:4" x14ac:dyDescent="0.3">
      <c r="A276">
        <v>24413</v>
      </c>
      <c r="B276">
        <f t="shared" si="8"/>
        <v>0.74504837183751949</v>
      </c>
      <c r="D276">
        <f t="shared" si="9"/>
        <v>12206</v>
      </c>
    </row>
    <row r="277" spans="1:4" x14ac:dyDescent="0.3">
      <c r="A277">
        <v>24480</v>
      </c>
      <c r="B277">
        <f t="shared" si="8"/>
        <v>0.74709311197241124</v>
      </c>
      <c r="D277">
        <f t="shared" si="9"/>
        <v>12240</v>
      </c>
    </row>
    <row r="278" spans="1:4" x14ac:dyDescent="0.3">
      <c r="A278">
        <v>24547</v>
      </c>
      <c r="B278">
        <f t="shared" si="8"/>
        <v>0.7491378521073031</v>
      </c>
      <c r="D278">
        <f t="shared" si="9"/>
        <v>12273</v>
      </c>
    </row>
    <row r="279" spans="1:4" x14ac:dyDescent="0.3">
      <c r="A279">
        <v>24613</v>
      </c>
      <c r="B279">
        <f t="shared" si="8"/>
        <v>0.75115207373271886</v>
      </c>
      <c r="D279">
        <f t="shared" si="9"/>
        <v>12306</v>
      </c>
    </row>
    <row r="280" spans="1:4" x14ac:dyDescent="0.3">
      <c r="A280">
        <v>24680</v>
      </c>
      <c r="B280">
        <f t="shared" si="8"/>
        <v>0.75319681386761073</v>
      </c>
      <c r="D280">
        <f t="shared" si="9"/>
        <v>12340</v>
      </c>
    </row>
    <row r="281" spans="1:4" x14ac:dyDescent="0.3">
      <c r="A281">
        <v>24746</v>
      </c>
      <c r="B281">
        <f t="shared" si="8"/>
        <v>0.75521103549302648</v>
      </c>
      <c r="D281">
        <f t="shared" si="9"/>
        <v>12373</v>
      </c>
    </row>
    <row r="282" spans="1:4" x14ac:dyDescent="0.3">
      <c r="A282">
        <v>24811</v>
      </c>
      <c r="B282">
        <f t="shared" si="8"/>
        <v>0.75719473860896636</v>
      </c>
      <c r="D282">
        <f t="shared" si="9"/>
        <v>12405</v>
      </c>
    </row>
    <row r="283" spans="1:4" x14ac:dyDescent="0.3">
      <c r="A283">
        <v>24877</v>
      </c>
      <c r="B283">
        <f t="shared" si="8"/>
        <v>0.75920896023438211</v>
      </c>
      <c r="D283">
        <f t="shared" si="9"/>
        <v>12438</v>
      </c>
    </row>
    <row r="284" spans="1:4" x14ac:dyDescent="0.3">
      <c r="A284">
        <v>24942</v>
      </c>
      <c r="B284">
        <f t="shared" si="8"/>
        <v>0.76119266335032199</v>
      </c>
      <c r="D284">
        <f t="shared" si="9"/>
        <v>12471</v>
      </c>
    </row>
    <row r="285" spans="1:4" x14ac:dyDescent="0.3">
      <c r="A285">
        <v>25007</v>
      </c>
      <c r="B285">
        <f t="shared" si="8"/>
        <v>0.76317636646626175</v>
      </c>
      <c r="D285">
        <f t="shared" si="9"/>
        <v>12503</v>
      </c>
    </row>
    <row r="286" spans="1:4" x14ac:dyDescent="0.3">
      <c r="A286">
        <v>25072</v>
      </c>
      <c r="B286">
        <f t="shared" si="8"/>
        <v>0.76516006958220162</v>
      </c>
      <c r="D286">
        <f t="shared" si="9"/>
        <v>12536</v>
      </c>
    </row>
    <row r="287" spans="1:4" x14ac:dyDescent="0.3">
      <c r="A287">
        <v>25137</v>
      </c>
      <c r="B287">
        <f t="shared" si="8"/>
        <v>0.76714377269814138</v>
      </c>
      <c r="D287">
        <f t="shared" si="9"/>
        <v>12568</v>
      </c>
    </row>
    <row r="288" spans="1:4" x14ac:dyDescent="0.3">
      <c r="A288">
        <v>25201</v>
      </c>
      <c r="B288">
        <f t="shared" si="8"/>
        <v>0.76909695730460526</v>
      </c>
      <c r="D288">
        <f t="shared" si="9"/>
        <v>12600</v>
      </c>
    </row>
    <row r="289" spans="1:4" x14ac:dyDescent="0.3">
      <c r="A289">
        <v>25265</v>
      </c>
      <c r="B289">
        <f t="shared" si="8"/>
        <v>0.77105014191106902</v>
      </c>
      <c r="D289">
        <f t="shared" si="9"/>
        <v>12632</v>
      </c>
    </row>
    <row r="290" spans="1:4" x14ac:dyDescent="0.3">
      <c r="A290">
        <v>25329</v>
      </c>
      <c r="B290">
        <f t="shared" si="8"/>
        <v>0.7730033265175329</v>
      </c>
      <c r="D290">
        <f t="shared" si="9"/>
        <v>12664</v>
      </c>
    </row>
    <row r="291" spans="1:4" x14ac:dyDescent="0.3">
      <c r="A291">
        <v>25393</v>
      </c>
      <c r="B291">
        <f t="shared" si="8"/>
        <v>0.77495651112399666</v>
      </c>
      <c r="D291">
        <f t="shared" si="9"/>
        <v>12696</v>
      </c>
    </row>
    <row r="292" spans="1:4" x14ac:dyDescent="0.3">
      <c r="A292">
        <v>25456</v>
      </c>
      <c r="B292">
        <f t="shared" si="8"/>
        <v>0.77687917722098454</v>
      </c>
      <c r="D292">
        <f t="shared" si="9"/>
        <v>12728</v>
      </c>
    </row>
    <row r="293" spans="1:4" x14ac:dyDescent="0.3">
      <c r="A293">
        <v>25519</v>
      </c>
      <c r="B293">
        <f t="shared" si="8"/>
        <v>0.77880184331797231</v>
      </c>
      <c r="D293">
        <f t="shared" si="9"/>
        <v>12759</v>
      </c>
    </row>
    <row r="294" spans="1:4" x14ac:dyDescent="0.3">
      <c r="A294">
        <v>25582</v>
      </c>
      <c r="B294">
        <f t="shared" si="8"/>
        <v>0.78072450941496019</v>
      </c>
      <c r="D294">
        <f t="shared" si="9"/>
        <v>12791</v>
      </c>
    </row>
    <row r="295" spans="1:4" x14ac:dyDescent="0.3">
      <c r="A295">
        <v>25645</v>
      </c>
      <c r="B295">
        <f t="shared" si="8"/>
        <v>0.78264717551194796</v>
      </c>
      <c r="D295">
        <f t="shared" si="9"/>
        <v>12822</v>
      </c>
    </row>
    <row r="296" spans="1:4" x14ac:dyDescent="0.3">
      <c r="A296">
        <v>25708</v>
      </c>
      <c r="B296">
        <f t="shared" si="8"/>
        <v>0.78456984160893584</v>
      </c>
      <c r="D296">
        <f t="shared" si="9"/>
        <v>12854</v>
      </c>
    </row>
    <row r="297" spans="1:4" x14ac:dyDescent="0.3">
      <c r="A297">
        <v>25770</v>
      </c>
      <c r="B297">
        <f t="shared" si="8"/>
        <v>0.78646198919644761</v>
      </c>
      <c r="D297">
        <f t="shared" si="9"/>
        <v>12885</v>
      </c>
    </row>
    <row r="298" spans="1:4" x14ac:dyDescent="0.3">
      <c r="A298">
        <v>25832</v>
      </c>
      <c r="B298">
        <f t="shared" si="8"/>
        <v>0.78835413678395949</v>
      </c>
      <c r="D298">
        <f t="shared" si="9"/>
        <v>12916</v>
      </c>
    </row>
    <row r="299" spans="1:4" x14ac:dyDescent="0.3">
      <c r="A299">
        <v>25893</v>
      </c>
      <c r="B299">
        <f t="shared" si="8"/>
        <v>0.79021576586199527</v>
      </c>
      <c r="D299">
        <f t="shared" si="9"/>
        <v>12946</v>
      </c>
    </row>
    <row r="300" spans="1:4" x14ac:dyDescent="0.3">
      <c r="A300">
        <v>25955</v>
      </c>
      <c r="B300">
        <f t="shared" si="8"/>
        <v>0.79210791344950715</v>
      </c>
      <c r="D300">
        <f t="shared" si="9"/>
        <v>12977</v>
      </c>
    </row>
    <row r="301" spans="1:4" x14ac:dyDescent="0.3">
      <c r="A301">
        <v>26016</v>
      </c>
      <c r="B301">
        <f t="shared" si="8"/>
        <v>0.79396954252754293</v>
      </c>
      <c r="D301">
        <f t="shared" si="9"/>
        <v>13008</v>
      </c>
    </row>
    <row r="302" spans="1:4" x14ac:dyDescent="0.3">
      <c r="A302">
        <v>26077</v>
      </c>
      <c r="B302">
        <f t="shared" si="8"/>
        <v>0.79583117160557881</v>
      </c>
      <c r="D302">
        <f t="shared" si="9"/>
        <v>13038</v>
      </c>
    </row>
    <row r="303" spans="1:4" x14ac:dyDescent="0.3">
      <c r="A303">
        <v>26138</v>
      </c>
      <c r="B303">
        <f t="shared" si="8"/>
        <v>0.79769280068361459</v>
      </c>
      <c r="D303">
        <f t="shared" si="9"/>
        <v>13069</v>
      </c>
    </row>
    <row r="304" spans="1:4" x14ac:dyDescent="0.3">
      <c r="A304">
        <v>26198</v>
      </c>
      <c r="B304">
        <f t="shared" si="8"/>
        <v>0.79952391125217448</v>
      </c>
      <c r="D304">
        <f t="shared" si="9"/>
        <v>13099</v>
      </c>
    </row>
    <row r="305" spans="1:4" x14ac:dyDescent="0.3">
      <c r="A305">
        <v>26259</v>
      </c>
      <c r="B305">
        <f t="shared" si="8"/>
        <v>0.80138554033021026</v>
      </c>
      <c r="D305">
        <f t="shared" si="9"/>
        <v>13129</v>
      </c>
    </row>
    <row r="306" spans="1:4" x14ac:dyDescent="0.3">
      <c r="A306">
        <v>26319</v>
      </c>
      <c r="B306">
        <f t="shared" si="8"/>
        <v>0.80321665089877015</v>
      </c>
      <c r="D306">
        <f t="shared" si="9"/>
        <v>13159</v>
      </c>
    </row>
    <row r="307" spans="1:4" x14ac:dyDescent="0.3">
      <c r="A307">
        <v>26378</v>
      </c>
      <c r="B307">
        <f t="shared" si="8"/>
        <v>0.80501724295785393</v>
      </c>
      <c r="D307">
        <f t="shared" si="9"/>
        <v>13189</v>
      </c>
    </row>
    <row r="308" spans="1:4" x14ac:dyDescent="0.3">
      <c r="A308">
        <v>26438</v>
      </c>
      <c r="B308">
        <f t="shared" si="8"/>
        <v>0.80684835352641382</v>
      </c>
      <c r="D308">
        <f t="shared" si="9"/>
        <v>13219</v>
      </c>
    </row>
    <row r="309" spans="1:4" x14ac:dyDescent="0.3">
      <c r="A309">
        <v>26497</v>
      </c>
      <c r="B309">
        <f t="shared" si="8"/>
        <v>0.8086489455854976</v>
      </c>
      <c r="D309">
        <f t="shared" si="9"/>
        <v>13248</v>
      </c>
    </row>
    <row r="310" spans="1:4" x14ac:dyDescent="0.3">
      <c r="A310">
        <v>26556</v>
      </c>
      <c r="B310">
        <f t="shared" si="8"/>
        <v>0.81044953764458139</v>
      </c>
      <c r="D310">
        <f t="shared" si="9"/>
        <v>13278</v>
      </c>
    </row>
    <row r="311" spans="1:4" x14ac:dyDescent="0.3">
      <c r="A311">
        <v>26615</v>
      </c>
      <c r="B311">
        <f t="shared" si="8"/>
        <v>0.81225012970366528</v>
      </c>
      <c r="D311">
        <f t="shared" si="9"/>
        <v>13307</v>
      </c>
    </row>
    <row r="312" spans="1:4" x14ac:dyDescent="0.3">
      <c r="A312">
        <v>26674</v>
      </c>
      <c r="B312">
        <f t="shared" si="8"/>
        <v>0.81405072176274906</v>
      </c>
      <c r="D312">
        <f t="shared" si="9"/>
        <v>13337</v>
      </c>
    </row>
    <row r="313" spans="1:4" x14ac:dyDescent="0.3">
      <c r="A313">
        <v>26732</v>
      </c>
      <c r="B313">
        <f t="shared" si="8"/>
        <v>0.81582079531235696</v>
      </c>
      <c r="D313">
        <f t="shared" si="9"/>
        <v>13366</v>
      </c>
    </row>
    <row r="314" spans="1:4" x14ac:dyDescent="0.3">
      <c r="A314">
        <v>26790</v>
      </c>
      <c r="B314">
        <f t="shared" si="8"/>
        <v>0.81759086886196475</v>
      </c>
      <c r="D314">
        <f t="shared" si="9"/>
        <v>13395</v>
      </c>
    </row>
    <row r="315" spans="1:4" x14ac:dyDescent="0.3">
      <c r="A315">
        <v>26848</v>
      </c>
      <c r="B315">
        <f t="shared" si="8"/>
        <v>0.81936094241157265</v>
      </c>
      <c r="D315">
        <f t="shared" si="9"/>
        <v>13424</v>
      </c>
    </row>
    <row r="316" spans="1:4" x14ac:dyDescent="0.3">
      <c r="A316">
        <v>26905</v>
      </c>
      <c r="B316">
        <f t="shared" si="8"/>
        <v>0.82110049745170444</v>
      </c>
      <c r="D316">
        <f t="shared" si="9"/>
        <v>13452</v>
      </c>
    </row>
    <row r="317" spans="1:4" x14ac:dyDescent="0.3">
      <c r="A317">
        <v>26962</v>
      </c>
      <c r="B317">
        <f t="shared" si="8"/>
        <v>0.82284005249183634</v>
      </c>
      <c r="D317">
        <f t="shared" si="9"/>
        <v>13481</v>
      </c>
    </row>
    <row r="318" spans="1:4" x14ac:dyDescent="0.3">
      <c r="A318">
        <v>27019</v>
      </c>
      <c r="B318">
        <f t="shared" si="8"/>
        <v>0.82457960753196813</v>
      </c>
      <c r="D318">
        <f t="shared" si="9"/>
        <v>13509</v>
      </c>
    </row>
    <row r="319" spans="1:4" x14ac:dyDescent="0.3">
      <c r="A319">
        <v>27076</v>
      </c>
      <c r="B319">
        <f t="shared" si="8"/>
        <v>0.82631916257210003</v>
      </c>
      <c r="D319">
        <f t="shared" si="9"/>
        <v>13538</v>
      </c>
    </row>
    <row r="320" spans="1:4" x14ac:dyDescent="0.3">
      <c r="A320">
        <v>27133</v>
      </c>
      <c r="B320">
        <f t="shared" si="8"/>
        <v>0.82805871761223182</v>
      </c>
      <c r="D320">
        <f t="shared" si="9"/>
        <v>13566</v>
      </c>
    </row>
    <row r="321" spans="1:4" x14ac:dyDescent="0.3">
      <c r="A321">
        <v>27189</v>
      </c>
      <c r="B321">
        <f t="shared" si="8"/>
        <v>0.82976775414288761</v>
      </c>
      <c r="D321">
        <f t="shared" si="9"/>
        <v>13594</v>
      </c>
    </row>
    <row r="322" spans="1:4" x14ac:dyDescent="0.3">
      <c r="A322">
        <v>27245</v>
      </c>
      <c r="B322">
        <f t="shared" si="8"/>
        <v>0.83147679067354352</v>
      </c>
      <c r="D322">
        <f t="shared" si="9"/>
        <v>13622</v>
      </c>
    </row>
    <row r="323" spans="1:4" x14ac:dyDescent="0.3">
      <c r="A323">
        <v>27300</v>
      </c>
      <c r="B323">
        <f t="shared" ref="B323:B386" si="10">(1/(2^15-1))*A323</f>
        <v>0.83315530869472332</v>
      </c>
      <c r="D323">
        <f t="shared" si="9"/>
        <v>13650</v>
      </c>
    </row>
    <row r="324" spans="1:4" x14ac:dyDescent="0.3">
      <c r="A324">
        <v>27356</v>
      </c>
      <c r="B324">
        <f t="shared" si="10"/>
        <v>0.83486434522537922</v>
      </c>
      <c r="D324">
        <f t="shared" si="9"/>
        <v>13678</v>
      </c>
    </row>
    <row r="325" spans="1:4" x14ac:dyDescent="0.3">
      <c r="A325">
        <v>27411</v>
      </c>
      <c r="B325">
        <f t="shared" si="10"/>
        <v>0.83654286324655902</v>
      </c>
      <c r="D325">
        <f t="shared" si="9"/>
        <v>13705</v>
      </c>
    </row>
    <row r="326" spans="1:4" x14ac:dyDescent="0.3">
      <c r="A326">
        <v>27466</v>
      </c>
      <c r="B326">
        <f t="shared" si="10"/>
        <v>0.83822138126773893</v>
      </c>
      <c r="D326">
        <f t="shared" si="9"/>
        <v>13733</v>
      </c>
    </row>
    <row r="327" spans="1:4" x14ac:dyDescent="0.3">
      <c r="A327">
        <v>27521</v>
      </c>
      <c r="B327">
        <f t="shared" si="10"/>
        <v>0.83989989928891873</v>
      </c>
      <c r="D327">
        <f t="shared" ref="D327:D390" si="11">FLOOR(A327/2,1)</f>
        <v>13760</v>
      </c>
    </row>
    <row r="328" spans="1:4" x14ac:dyDescent="0.3">
      <c r="A328">
        <v>27575</v>
      </c>
      <c r="B328">
        <f t="shared" si="10"/>
        <v>0.84154789880062253</v>
      </c>
      <c r="D328">
        <f t="shared" si="11"/>
        <v>13787</v>
      </c>
    </row>
    <row r="329" spans="1:4" x14ac:dyDescent="0.3">
      <c r="A329">
        <v>27629</v>
      </c>
      <c r="B329">
        <f t="shared" si="10"/>
        <v>0.84319589831232644</v>
      </c>
      <c r="D329">
        <f t="shared" si="11"/>
        <v>13814</v>
      </c>
    </row>
    <row r="330" spans="1:4" x14ac:dyDescent="0.3">
      <c r="A330">
        <v>27683</v>
      </c>
      <c r="B330">
        <f t="shared" si="10"/>
        <v>0.84484389782403024</v>
      </c>
      <c r="D330">
        <f t="shared" si="11"/>
        <v>13841</v>
      </c>
    </row>
    <row r="331" spans="1:4" x14ac:dyDescent="0.3">
      <c r="A331">
        <v>27737</v>
      </c>
      <c r="B331">
        <f t="shared" si="10"/>
        <v>0.84649189733573416</v>
      </c>
      <c r="D331">
        <f t="shared" si="11"/>
        <v>13868</v>
      </c>
    </row>
    <row r="332" spans="1:4" x14ac:dyDescent="0.3">
      <c r="A332">
        <v>27790</v>
      </c>
      <c r="B332">
        <f t="shared" si="10"/>
        <v>0.84810937833796196</v>
      </c>
      <c r="D332">
        <f t="shared" si="11"/>
        <v>13895</v>
      </c>
    </row>
    <row r="333" spans="1:4" x14ac:dyDescent="0.3">
      <c r="A333">
        <v>27843</v>
      </c>
      <c r="B333">
        <f t="shared" si="10"/>
        <v>0.84972685934018988</v>
      </c>
      <c r="D333">
        <f t="shared" si="11"/>
        <v>13921</v>
      </c>
    </row>
    <row r="334" spans="1:4" x14ac:dyDescent="0.3">
      <c r="A334">
        <v>27896</v>
      </c>
      <c r="B334">
        <f t="shared" si="10"/>
        <v>0.85134434034241768</v>
      </c>
      <c r="D334">
        <f t="shared" si="11"/>
        <v>13948</v>
      </c>
    </row>
    <row r="335" spans="1:4" x14ac:dyDescent="0.3">
      <c r="A335">
        <v>27949</v>
      </c>
      <c r="B335">
        <f t="shared" si="10"/>
        <v>0.85296182134464549</v>
      </c>
      <c r="D335">
        <f t="shared" si="11"/>
        <v>13974</v>
      </c>
    </row>
    <row r="336" spans="1:4" x14ac:dyDescent="0.3">
      <c r="A336">
        <v>28001</v>
      </c>
      <c r="B336">
        <f t="shared" si="10"/>
        <v>0.85454878383739741</v>
      </c>
      <c r="D336">
        <f t="shared" si="11"/>
        <v>14000</v>
      </c>
    </row>
    <row r="337" spans="1:4" x14ac:dyDescent="0.3">
      <c r="A337">
        <v>28053</v>
      </c>
      <c r="B337">
        <f t="shared" si="10"/>
        <v>0.85613574633014922</v>
      </c>
      <c r="D337">
        <f t="shared" si="11"/>
        <v>14026</v>
      </c>
    </row>
    <row r="338" spans="1:4" x14ac:dyDescent="0.3">
      <c r="A338">
        <v>28105</v>
      </c>
      <c r="B338">
        <f t="shared" si="10"/>
        <v>0.85772270882290114</v>
      </c>
      <c r="D338">
        <f t="shared" si="11"/>
        <v>14052</v>
      </c>
    </row>
    <row r="339" spans="1:4" x14ac:dyDescent="0.3">
      <c r="A339">
        <v>28157</v>
      </c>
      <c r="B339">
        <f t="shared" si="10"/>
        <v>0.85930967131565295</v>
      </c>
      <c r="D339">
        <f t="shared" si="11"/>
        <v>14078</v>
      </c>
    </row>
    <row r="340" spans="1:4" x14ac:dyDescent="0.3">
      <c r="A340">
        <v>28208</v>
      </c>
      <c r="B340">
        <f t="shared" si="10"/>
        <v>0.86086611529892876</v>
      </c>
      <c r="D340">
        <f t="shared" si="11"/>
        <v>14104</v>
      </c>
    </row>
    <row r="341" spans="1:4" x14ac:dyDescent="0.3">
      <c r="A341">
        <v>28259</v>
      </c>
      <c r="B341">
        <f t="shared" si="10"/>
        <v>0.86242255928220468</v>
      </c>
      <c r="D341">
        <f t="shared" si="11"/>
        <v>14129</v>
      </c>
    </row>
    <row r="342" spans="1:4" x14ac:dyDescent="0.3">
      <c r="A342">
        <v>28310</v>
      </c>
      <c r="B342">
        <f t="shared" si="10"/>
        <v>0.86397900326548049</v>
      </c>
      <c r="D342">
        <f t="shared" si="11"/>
        <v>14155</v>
      </c>
    </row>
    <row r="343" spans="1:4" x14ac:dyDescent="0.3">
      <c r="A343">
        <v>28360</v>
      </c>
      <c r="B343">
        <f t="shared" si="10"/>
        <v>0.86550492873928042</v>
      </c>
      <c r="D343">
        <f t="shared" si="11"/>
        <v>14180</v>
      </c>
    </row>
    <row r="344" spans="1:4" x14ac:dyDescent="0.3">
      <c r="A344">
        <v>28411</v>
      </c>
      <c r="B344">
        <f t="shared" si="10"/>
        <v>0.86706137272255623</v>
      </c>
      <c r="D344">
        <f t="shared" si="11"/>
        <v>14205</v>
      </c>
    </row>
    <row r="345" spans="1:4" x14ac:dyDescent="0.3">
      <c r="A345">
        <v>28460</v>
      </c>
      <c r="B345">
        <f t="shared" si="10"/>
        <v>0.86855677968688005</v>
      </c>
      <c r="D345">
        <f t="shared" si="11"/>
        <v>14230</v>
      </c>
    </row>
    <row r="346" spans="1:4" x14ac:dyDescent="0.3">
      <c r="A346">
        <v>28510</v>
      </c>
      <c r="B346">
        <f t="shared" si="10"/>
        <v>0.87008270516067998</v>
      </c>
      <c r="D346">
        <f t="shared" si="11"/>
        <v>14255</v>
      </c>
    </row>
    <row r="347" spans="1:4" x14ac:dyDescent="0.3">
      <c r="A347">
        <v>28560</v>
      </c>
      <c r="B347">
        <f t="shared" si="10"/>
        <v>0.8716086306344798</v>
      </c>
      <c r="D347">
        <f t="shared" si="11"/>
        <v>14280</v>
      </c>
    </row>
    <row r="348" spans="1:4" x14ac:dyDescent="0.3">
      <c r="A348">
        <v>28609</v>
      </c>
      <c r="B348">
        <f t="shared" si="10"/>
        <v>0.87310403759880373</v>
      </c>
      <c r="D348">
        <f t="shared" si="11"/>
        <v>14304</v>
      </c>
    </row>
    <row r="349" spans="1:4" x14ac:dyDescent="0.3">
      <c r="A349">
        <v>28658</v>
      </c>
      <c r="B349">
        <f t="shared" si="10"/>
        <v>0.87459944456312755</v>
      </c>
      <c r="D349">
        <f t="shared" si="11"/>
        <v>14329</v>
      </c>
    </row>
    <row r="350" spans="1:4" x14ac:dyDescent="0.3">
      <c r="A350">
        <v>28706</v>
      </c>
      <c r="B350">
        <f t="shared" si="10"/>
        <v>0.87606433301797537</v>
      </c>
      <c r="D350">
        <f t="shared" si="11"/>
        <v>14353</v>
      </c>
    </row>
    <row r="351" spans="1:4" x14ac:dyDescent="0.3">
      <c r="A351">
        <v>28755</v>
      </c>
      <c r="B351">
        <f t="shared" si="10"/>
        <v>0.8775597399822993</v>
      </c>
      <c r="D351">
        <f t="shared" si="11"/>
        <v>14377</v>
      </c>
    </row>
    <row r="352" spans="1:4" x14ac:dyDescent="0.3">
      <c r="A352">
        <v>28803</v>
      </c>
      <c r="B352">
        <f t="shared" si="10"/>
        <v>0.87902462843714713</v>
      </c>
      <c r="D352">
        <f t="shared" si="11"/>
        <v>14401</v>
      </c>
    </row>
    <row r="353" spans="1:4" x14ac:dyDescent="0.3">
      <c r="A353">
        <v>28850</v>
      </c>
      <c r="B353">
        <f t="shared" si="10"/>
        <v>0.88045899838251895</v>
      </c>
      <c r="D353">
        <f t="shared" si="11"/>
        <v>14425</v>
      </c>
    </row>
    <row r="354" spans="1:4" x14ac:dyDescent="0.3">
      <c r="A354">
        <v>28898</v>
      </c>
      <c r="B354">
        <f t="shared" si="10"/>
        <v>0.88192388683736689</v>
      </c>
      <c r="D354">
        <f t="shared" si="11"/>
        <v>14449</v>
      </c>
    </row>
    <row r="355" spans="1:4" x14ac:dyDescent="0.3">
      <c r="A355">
        <v>28945</v>
      </c>
      <c r="B355">
        <f t="shared" si="10"/>
        <v>0.88335825678273872</v>
      </c>
      <c r="D355">
        <f t="shared" si="11"/>
        <v>14472</v>
      </c>
    </row>
    <row r="356" spans="1:4" x14ac:dyDescent="0.3">
      <c r="A356">
        <v>28992</v>
      </c>
      <c r="B356">
        <f t="shared" si="10"/>
        <v>0.88479262672811054</v>
      </c>
      <c r="D356">
        <f t="shared" si="11"/>
        <v>14496</v>
      </c>
    </row>
    <row r="357" spans="1:4" x14ac:dyDescent="0.3">
      <c r="A357">
        <v>29039</v>
      </c>
      <c r="B357">
        <f t="shared" si="10"/>
        <v>0.88622699667348248</v>
      </c>
      <c r="D357">
        <f t="shared" si="11"/>
        <v>14519</v>
      </c>
    </row>
    <row r="358" spans="1:4" x14ac:dyDescent="0.3">
      <c r="A358">
        <v>29085</v>
      </c>
      <c r="B358">
        <f t="shared" si="10"/>
        <v>0.88763084810937831</v>
      </c>
      <c r="D358">
        <f t="shared" si="11"/>
        <v>14542</v>
      </c>
    </row>
    <row r="359" spans="1:4" x14ac:dyDescent="0.3">
      <c r="A359">
        <v>29131</v>
      </c>
      <c r="B359">
        <f t="shared" si="10"/>
        <v>0.88903469954527425</v>
      </c>
      <c r="D359">
        <f t="shared" si="11"/>
        <v>14565</v>
      </c>
    </row>
    <row r="360" spans="1:4" x14ac:dyDescent="0.3">
      <c r="A360">
        <v>29177</v>
      </c>
      <c r="B360">
        <f t="shared" si="10"/>
        <v>0.89043855098117008</v>
      </c>
      <c r="D360">
        <f t="shared" si="11"/>
        <v>14588</v>
      </c>
    </row>
    <row r="361" spans="1:4" x14ac:dyDescent="0.3">
      <c r="A361">
        <v>29223</v>
      </c>
      <c r="B361">
        <f t="shared" si="10"/>
        <v>0.89184240241706592</v>
      </c>
      <c r="D361">
        <f t="shared" si="11"/>
        <v>14611</v>
      </c>
    </row>
    <row r="362" spans="1:4" x14ac:dyDescent="0.3">
      <c r="A362">
        <v>29268</v>
      </c>
      <c r="B362">
        <f t="shared" si="10"/>
        <v>0.89321573534348586</v>
      </c>
      <c r="D362">
        <f t="shared" si="11"/>
        <v>14634</v>
      </c>
    </row>
    <row r="363" spans="1:4" x14ac:dyDescent="0.3">
      <c r="A363">
        <v>29313</v>
      </c>
      <c r="B363">
        <f t="shared" si="10"/>
        <v>0.8945890682699057</v>
      </c>
      <c r="D363">
        <f t="shared" si="11"/>
        <v>14656</v>
      </c>
    </row>
    <row r="364" spans="1:4" x14ac:dyDescent="0.3">
      <c r="A364">
        <v>29358</v>
      </c>
      <c r="B364">
        <f t="shared" si="10"/>
        <v>0.89596240119632553</v>
      </c>
      <c r="D364">
        <f t="shared" si="11"/>
        <v>14679</v>
      </c>
    </row>
    <row r="365" spans="1:4" x14ac:dyDescent="0.3">
      <c r="A365">
        <v>29403</v>
      </c>
      <c r="B365">
        <f t="shared" si="10"/>
        <v>0.89733573412274548</v>
      </c>
      <c r="D365">
        <f t="shared" si="11"/>
        <v>14701</v>
      </c>
    </row>
    <row r="366" spans="1:4" x14ac:dyDescent="0.3">
      <c r="A366">
        <v>29447</v>
      </c>
      <c r="B366">
        <f t="shared" si="10"/>
        <v>0.89867854853968931</v>
      </c>
      <c r="D366">
        <f t="shared" si="11"/>
        <v>14723</v>
      </c>
    </row>
    <row r="367" spans="1:4" x14ac:dyDescent="0.3">
      <c r="A367">
        <v>29491</v>
      </c>
      <c r="B367">
        <f t="shared" si="10"/>
        <v>0.90002136295663315</v>
      </c>
      <c r="D367">
        <f t="shared" si="11"/>
        <v>14745</v>
      </c>
    </row>
    <row r="368" spans="1:4" x14ac:dyDescent="0.3">
      <c r="A368">
        <v>29534</v>
      </c>
      <c r="B368">
        <f t="shared" si="10"/>
        <v>0.90133365886410111</v>
      </c>
      <c r="D368">
        <f t="shared" si="11"/>
        <v>14767</v>
      </c>
    </row>
    <row r="369" spans="1:4" x14ac:dyDescent="0.3">
      <c r="A369">
        <v>29578</v>
      </c>
      <c r="B369">
        <f t="shared" si="10"/>
        <v>0.90267647328104494</v>
      </c>
      <c r="D369">
        <f t="shared" si="11"/>
        <v>14789</v>
      </c>
    </row>
    <row r="370" spans="1:4" x14ac:dyDescent="0.3">
      <c r="A370">
        <v>29621</v>
      </c>
      <c r="B370">
        <f t="shared" si="10"/>
        <v>0.90398876918851279</v>
      </c>
      <c r="D370">
        <f t="shared" si="11"/>
        <v>14810</v>
      </c>
    </row>
    <row r="371" spans="1:4" x14ac:dyDescent="0.3">
      <c r="A371">
        <v>29664</v>
      </c>
      <c r="B371">
        <f t="shared" si="10"/>
        <v>0.90530106509598074</v>
      </c>
      <c r="D371">
        <f t="shared" si="11"/>
        <v>14832</v>
      </c>
    </row>
    <row r="372" spans="1:4" x14ac:dyDescent="0.3">
      <c r="A372">
        <v>29706</v>
      </c>
      <c r="B372">
        <f t="shared" si="10"/>
        <v>0.90658284249397258</v>
      </c>
      <c r="D372">
        <f t="shared" si="11"/>
        <v>14853</v>
      </c>
    </row>
    <row r="373" spans="1:4" x14ac:dyDescent="0.3">
      <c r="A373">
        <v>29749</v>
      </c>
      <c r="B373">
        <f t="shared" si="10"/>
        <v>0.90789513840144043</v>
      </c>
      <c r="D373">
        <f t="shared" si="11"/>
        <v>14874</v>
      </c>
    </row>
    <row r="374" spans="1:4" x14ac:dyDescent="0.3">
      <c r="A374">
        <v>29791</v>
      </c>
      <c r="B374">
        <f t="shared" si="10"/>
        <v>0.90917691579943238</v>
      </c>
      <c r="D374">
        <f t="shared" si="11"/>
        <v>14895</v>
      </c>
    </row>
    <row r="375" spans="1:4" x14ac:dyDescent="0.3">
      <c r="A375">
        <v>29832</v>
      </c>
      <c r="B375">
        <f t="shared" si="10"/>
        <v>0.91042817468794823</v>
      </c>
      <c r="D375">
        <f t="shared" si="11"/>
        <v>14916</v>
      </c>
    </row>
    <row r="376" spans="1:4" x14ac:dyDescent="0.3">
      <c r="A376">
        <v>29874</v>
      </c>
      <c r="B376">
        <f t="shared" si="10"/>
        <v>0.91170995208594008</v>
      </c>
      <c r="D376">
        <f t="shared" si="11"/>
        <v>14937</v>
      </c>
    </row>
    <row r="377" spans="1:4" x14ac:dyDescent="0.3">
      <c r="A377">
        <v>29915</v>
      </c>
      <c r="B377">
        <f t="shared" si="10"/>
        <v>0.91296121097445604</v>
      </c>
      <c r="D377">
        <f t="shared" si="11"/>
        <v>14957</v>
      </c>
    </row>
    <row r="378" spans="1:4" x14ac:dyDescent="0.3">
      <c r="A378">
        <v>29956</v>
      </c>
      <c r="B378">
        <f t="shared" si="10"/>
        <v>0.91421246986297189</v>
      </c>
      <c r="D378">
        <f t="shared" si="11"/>
        <v>14978</v>
      </c>
    </row>
    <row r="379" spans="1:4" x14ac:dyDescent="0.3">
      <c r="A379">
        <v>29997</v>
      </c>
      <c r="B379">
        <f t="shared" si="10"/>
        <v>0.91546372875148774</v>
      </c>
      <c r="D379">
        <f t="shared" si="11"/>
        <v>14998</v>
      </c>
    </row>
    <row r="380" spans="1:4" x14ac:dyDescent="0.3">
      <c r="A380">
        <v>30037</v>
      </c>
      <c r="B380">
        <f t="shared" si="10"/>
        <v>0.9166844691305277</v>
      </c>
      <c r="D380">
        <f t="shared" si="11"/>
        <v>15018</v>
      </c>
    </row>
    <row r="381" spans="1:4" x14ac:dyDescent="0.3">
      <c r="A381">
        <v>30077</v>
      </c>
      <c r="B381">
        <f t="shared" si="10"/>
        <v>0.91790520950956755</v>
      </c>
      <c r="D381">
        <f t="shared" si="11"/>
        <v>15038</v>
      </c>
    </row>
    <row r="382" spans="1:4" x14ac:dyDescent="0.3">
      <c r="A382">
        <v>30117</v>
      </c>
      <c r="B382">
        <f t="shared" si="10"/>
        <v>0.91912594988860741</v>
      </c>
      <c r="D382">
        <f t="shared" si="11"/>
        <v>15058</v>
      </c>
    </row>
    <row r="383" spans="1:4" x14ac:dyDescent="0.3">
      <c r="A383">
        <v>30156</v>
      </c>
      <c r="B383">
        <f t="shared" si="10"/>
        <v>0.92031617175817138</v>
      </c>
      <c r="D383">
        <f t="shared" si="11"/>
        <v>15078</v>
      </c>
    </row>
    <row r="384" spans="1:4" x14ac:dyDescent="0.3">
      <c r="A384">
        <v>30195</v>
      </c>
      <c r="B384">
        <f t="shared" si="10"/>
        <v>0.92150639362773523</v>
      </c>
      <c r="D384">
        <f t="shared" si="11"/>
        <v>15097</v>
      </c>
    </row>
    <row r="385" spans="1:4" x14ac:dyDescent="0.3">
      <c r="A385">
        <v>30234</v>
      </c>
      <c r="B385">
        <f t="shared" si="10"/>
        <v>0.92269661549729909</v>
      </c>
      <c r="D385">
        <f t="shared" si="11"/>
        <v>15117</v>
      </c>
    </row>
    <row r="386" spans="1:4" x14ac:dyDescent="0.3">
      <c r="A386">
        <v>30273</v>
      </c>
      <c r="B386">
        <f t="shared" si="10"/>
        <v>0.92388683736686306</v>
      </c>
      <c r="D386">
        <f t="shared" si="11"/>
        <v>15136</v>
      </c>
    </row>
    <row r="387" spans="1:4" x14ac:dyDescent="0.3">
      <c r="A387">
        <v>30311</v>
      </c>
      <c r="B387">
        <f t="shared" ref="B387:B450" si="12">(1/(2^15-1))*A387</f>
        <v>0.92504654072695092</v>
      </c>
      <c r="D387">
        <f t="shared" si="11"/>
        <v>15155</v>
      </c>
    </row>
    <row r="388" spans="1:4" x14ac:dyDescent="0.3">
      <c r="A388">
        <v>30349</v>
      </c>
      <c r="B388">
        <f t="shared" si="12"/>
        <v>0.92620624408703878</v>
      </c>
      <c r="D388">
        <f t="shared" si="11"/>
        <v>15174</v>
      </c>
    </row>
    <row r="389" spans="1:4" x14ac:dyDescent="0.3">
      <c r="A389">
        <v>30387</v>
      </c>
      <c r="B389">
        <f t="shared" si="12"/>
        <v>0.92736594744712664</v>
      </c>
      <c r="D389">
        <f t="shared" si="11"/>
        <v>15193</v>
      </c>
    </row>
    <row r="390" spans="1:4" x14ac:dyDescent="0.3">
      <c r="A390">
        <v>30424</v>
      </c>
      <c r="B390">
        <f t="shared" si="12"/>
        <v>0.92849513229773861</v>
      </c>
      <c r="D390">
        <f t="shared" si="11"/>
        <v>15212</v>
      </c>
    </row>
    <row r="391" spans="1:4" x14ac:dyDescent="0.3">
      <c r="A391">
        <v>30462</v>
      </c>
      <c r="B391">
        <f t="shared" si="12"/>
        <v>0.92965483565782647</v>
      </c>
      <c r="D391">
        <f t="shared" ref="D391:D454" si="13">FLOOR(A391/2,1)</f>
        <v>15231</v>
      </c>
    </row>
    <row r="392" spans="1:4" x14ac:dyDescent="0.3">
      <c r="A392">
        <v>30498</v>
      </c>
      <c r="B392">
        <f t="shared" si="12"/>
        <v>0.93075350199896234</v>
      </c>
      <c r="D392">
        <f t="shared" si="13"/>
        <v>15249</v>
      </c>
    </row>
    <row r="393" spans="1:4" x14ac:dyDescent="0.3">
      <c r="A393">
        <v>30535</v>
      </c>
      <c r="B393">
        <f t="shared" si="12"/>
        <v>0.93188268684957432</v>
      </c>
      <c r="D393">
        <f t="shared" si="13"/>
        <v>15267</v>
      </c>
    </row>
    <row r="394" spans="1:4" x14ac:dyDescent="0.3">
      <c r="A394">
        <v>30571</v>
      </c>
      <c r="B394">
        <f t="shared" si="12"/>
        <v>0.93298135319071018</v>
      </c>
      <c r="D394">
        <f t="shared" si="13"/>
        <v>15285</v>
      </c>
    </row>
    <row r="395" spans="1:4" x14ac:dyDescent="0.3">
      <c r="A395">
        <v>30607</v>
      </c>
      <c r="B395">
        <f t="shared" si="12"/>
        <v>0.93408001953184605</v>
      </c>
      <c r="D395">
        <f t="shared" si="13"/>
        <v>15303</v>
      </c>
    </row>
    <row r="396" spans="1:4" x14ac:dyDescent="0.3">
      <c r="A396">
        <v>30643</v>
      </c>
      <c r="B396">
        <f t="shared" si="12"/>
        <v>0.93517868587298192</v>
      </c>
      <c r="D396">
        <f t="shared" si="13"/>
        <v>15321</v>
      </c>
    </row>
    <row r="397" spans="1:4" x14ac:dyDescent="0.3">
      <c r="A397">
        <v>30679</v>
      </c>
      <c r="B397">
        <f t="shared" si="12"/>
        <v>0.9362773522141179</v>
      </c>
      <c r="D397">
        <f t="shared" si="13"/>
        <v>15339</v>
      </c>
    </row>
    <row r="398" spans="1:4" x14ac:dyDescent="0.3">
      <c r="A398">
        <v>30714</v>
      </c>
      <c r="B398">
        <f t="shared" si="12"/>
        <v>0.93734550004577777</v>
      </c>
      <c r="D398">
        <f t="shared" si="13"/>
        <v>15357</v>
      </c>
    </row>
    <row r="399" spans="1:4" x14ac:dyDescent="0.3">
      <c r="A399">
        <v>30749</v>
      </c>
      <c r="B399">
        <f t="shared" si="12"/>
        <v>0.93841364787743764</v>
      </c>
      <c r="D399">
        <f t="shared" si="13"/>
        <v>15374</v>
      </c>
    </row>
    <row r="400" spans="1:4" x14ac:dyDescent="0.3">
      <c r="A400">
        <v>30783</v>
      </c>
      <c r="B400">
        <f t="shared" si="12"/>
        <v>0.93945127719962152</v>
      </c>
      <c r="D400">
        <f t="shared" si="13"/>
        <v>15391</v>
      </c>
    </row>
    <row r="401" spans="1:4" x14ac:dyDescent="0.3">
      <c r="A401">
        <v>30818</v>
      </c>
      <c r="B401">
        <f t="shared" si="12"/>
        <v>0.9405194250312815</v>
      </c>
      <c r="D401">
        <f t="shared" si="13"/>
        <v>15409</v>
      </c>
    </row>
    <row r="402" spans="1:4" x14ac:dyDescent="0.3">
      <c r="A402">
        <v>30852</v>
      </c>
      <c r="B402">
        <f t="shared" si="12"/>
        <v>0.94155705435346537</v>
      </c>
      <c r="D402">
        <f t="shared" si="13"/>
        <v>15426</v>
      </c>
    </row>
    <row r="403" spans="1:4" x14ac:dyDescent="0.3">
      <c r="A403">
        <v>30885</v>
      </c>
      <c r="B403">
        <f t="shared" si="12"/>
        <v>0.94256416516617325</v>
      </c>
      <c r="D403">
        <f t="shared" si="13"/>
        <v>15442</v>
      </c>
    </row>
    <row r="404" spans="1:4" x14ac:dyDescent="0.3">
      <c r="A404">
        <v>30919</v>
      </c>
      <c r="B404">
        <f t="shared" si="12"/>
        <v>0.94360179448835724</v>
      </c>
      <c r="D404">
        <f t="shared" si="13"/>
        <v>15459</v>
      </c>
    </row>
    <row r="405" spans="1:4" x14ac:dyDescent="0.3">
      <c r="A405">
        <v>30952</v>
      </c>
      <c r="B405">
        <f t="shared" si="12"/>
        <v>0.94460890530106512</v>
      </c>
      <c r="D405">
        <f t="shared" si="13"/>
        <v>15476</v>
      </c>
    </row>
    <row r="406" spans="1:4" x14ac:dyDescent="0.3">
      <c r="A406">
        <v>30985</v>
      </c>
      <c r="B406">
        <f t="shared" si="12"/>
        <v>0.94561601611377299</v>
      </c>
      <c r="D406">
        <f t="shared" si="13"/>
        <v>15492</v>
      </c>
    </row>
    <row r="407" spans="1:4" x14ac:dyDescent="0.3">
      <c r="A407">
        <v>31017</v>
      </c>
      <c r="B407">
        <f t="shared" si="12"/>
        <v>0.94659260841700488</v>
      </c>
      <c r="D407">
        <f t="shared" si="13"/>
        <v>15508</v>
      </c>
    </row>
    <row r="408" spans="1:4" x14ac:dyDescent="0.3">
      <c r="A408">
        <v>31050</v>
      </c>
      <c r="B408">
        <f t="shared" si="12"/>
        <v>0.94759971922971287</v>
      </c>
      <c r="D408">
        <f t="shared" si="13"/>
        <v>15525</v>
      </c>
    </row>
    <row r="409" spans="1:4" x14ac:dyDescent="0.3">
      <c r="A409">
        <v>31082</v>
      </c>
      <c r="B409">
        <f t="shared" si="12"/>
        <v>0.94857631153294475</v>
      </c>
      <c r="D409">
        <f t="shared" si="13"/>
        <v>15541</v>
      </c>
    </row>
    <row r="410" spans="1:4" x14ac:dyDescent="0.3">
      <c r="A410">
        <v>31113</v>
      </c>
      <c r="B410">
        <f t="shared" si="12"/>
        <v>0.94952238532670064</v>
      </c>
      <c r="D410">
        <f t="shared" si="13"/>
        <v>15556</v>
      </c>
    </row>
    <row r="411" spans="1:4" x14ac:dyDescent="0.3">
      <c r="A411">
        <v>31145</v>
      </c>
      <c r="B411">
        <f t="shared" si="12"/>
        <v>0.95049897762993252</v>
      </c>
      <c r="D411">
        <f t="shared" si="13"/>
        <v>15572</v>
      </c>
    </row>
    <row r="412" spans="1:4" x14ac:dyDescent="0.3">
      <c r="A412">
        <v>31176</v>
      </c>
      <c r="B412">
        <f t="shared" si="12"/>
        <v>0.95144505142368851</v>
      </c>
      <c r="D412">
        <f t="shared" si="13"/>
        <v>15588</v>
      </c>
    </row>
    <row r="413" spans="1:4" x14ac:dyDescent="0.3">
      <c r="A413">
        <v>31206</v>
      </c>
      <c r="B413">
        <f t="shared" si="12"/>
        <v>0.9523606067079684</v>
      </c>
      <c r="D413">
        <f t="shared" si="13"/>
        <v>15603</v>
      </c>
    </row>
    <row r="414" spans="1:4" x14ac:dyDescent="0.3">
      <c r="A414">
        <v>31237</v>
      </c>
      <c r="B414">
        <f t="shared" si="12"/>
        <v>0.95330668050172429</v>
      </c>
      <c r="D414">
        <f t="shared" si="13"/>
        <v>15618</v>
      </c>
    </row>
    <row r="415" spans="1:4" x14ac:dyDescent="0.3">
      <c r="A415">
        <v>31267</v>
      </c>
      <c r="B415">
        <f t="shared" si="12"/>
        <v>0.95422223578600418</v>
      </c>
      <c r="D415">
        <f t="shared" si="13"/>
        <v>15633</v>
      </c>
    </row>
    <row r="416" spans="1:4" x14ac:dyDescent="0.3">
      <c r="A416">
        <v>31297</v>
      </c>
      <c r="B416">
        <f t="shared" si="12"/>
        <v>0.95513779107028418</v>
      </c>
      <c r="D416">
        <f t="shared" si="13"/>
        <v>15648</v>
      </c>
    </row>
    <row r="417" spans="1:4" x14ac:dyDescent="0.3">
      <c r="A417">
        <v>31327</v>
      </c>
      <c r="B417">
        <f t="shared" si="12"/>
        <v>0.95605334635456407</v>
      </c>
      <c r="D417">
        <f t="shared" si="13"/>
        <v>15663</v>
      </c>
    </row>
    <row r="418" spans="1:4" x14ac:dyDescent="0.3">
      <c r="A418">
        <v>31356</v>
      </c>
      <c r="B418">
        <f t="shared" si="12"/>
        <v>0.95693838312936796</v>
      </c>
      <c r="D418">
        <f t="shared" si="13"/>
        <v>15678</v>
      </c>
    </row>
    <row r="419" spans="1:4" x14ac:dyDescent="0.3">
      <c r="A419">
        <v>31385</v>
      </c>
      <c r="B419">
        <f t="shared" si="12"/>
        <v>0.95782341990417186</v>
      </c>
      <c r="D419">
        <f t="shared" si="13"/>
        <v>15692</v>
      </c>
    </row>
    <row r="420" spans="1:4" x14ac:dyDescent="0.3">
      <c r="A420">
        <v>31414</v>
      </c>
      <c r="B420">
        <f t="shared" si="12"/>
        <v>0.95870845667897575</v>
      </c>
      <c r="D420">
        <f t="shared" si="13"/>
        <v>15707</v>
      </c>
    </row>
    <row r="421" spans="1:4" x14ac:dyDescent="0.3">
      <c r="A421">
        <v>31442</v>
      </c>
      <c r="B421">
        <f t="shared" si="12"/>
        <v>0.95956297494430376</v>
      </c>
      <c r="D421">
        <f t="shared" si="13"/>
        <v>15721</v>
      </c>
    </row>
    <row r="422" spans="1:4" x14ac:dyDescent="0.3">
      <c r="A422">
        <v>31470</v>
      </c>
      <c r="B422">
        <f t="shared" si="12"/>
        <v>0.96041749320963166</v>
      </c>
      <c r="D422">
        <f t="shared" si="13"/>
        <v>15735</v>
      </c>
    </row>
    <row r="423" spans="1:4" x14ac:dyDescent="0.3">
      <c r="A423">
        <v>31498</v>
      </c>
      <c r="B423">
        <f t="shared" si="12"/>
        <v>0.96127201147495955</v>
      </c>
      <c r="D423">
        <f t="shared" si="13"/>
        <v>15749</v>
      </c>
    </row>
    <row r="424" spans="1:4" x14ac:dyDescent="0.3">
      <c r="A424">
        <v>31526</v>
      </c>
      <c r="B424">
        <f t="shared" si="12"/>
        <v>0.96212652974028745</v>
      </c>
      <c r="D424">
        <f t="shared" si="13"/>
        <v>15763</v>
      </c>
    </row>
    <row r="425" spans="1:4" x14ac:dyDescent="0.3">
      <c r="A425">
        <v>31553</v>
      </c>
      <c r="B425">
        <f t="shared" si="12"/>
        <v>0.96295052949613946</v>
      </c>
      <c r="D425">
        <f t="shared" si="13"/>
        <v>15776</v>
      </c>
    </row>
    <row r="426" spans="1:4" x14ac:dyDescent="0.3">
      <c r="A426">
        <v>31580</v>
      </c>
      <c r="B426">
        <f t="shared" si="12"/>
        <v>0.96377452925199136</v>
      </c>
      <c r="D426">
        <f t="shared" si="13"/>
        <v>15790</v>
      </c>
    </row>
    <row r="427" spans="1:4" x14ac:dyDescent="0.3">
      <c r="A427">
        <v>31607</v>
      </c>
      <c r="B427">
        <f t="shared" si="12"/>
        <v>0.96459852900784326</v>
      </c>
      <c r="D427">
        <f t="shared" si="13"/>
        <v>15803</v>
      </c>
    </row>
    <row r="428" spans="1:4" x14ac:dyDescent="0.3">
      <c r="A428">
        <v>31633</v>
      </c>
      <c r="B428">
        <f t="shared" si="12"/>
        <v>0.96539201025421917</v>
      </c>
      <c r="D428">
        <f t="shared" si="13"/>
        <v>15816</v>
      </c>
    </row>
    <row r="429" spans="1:4" x14ac:dyDescent="0.3">
      <c r="A429">
        <v>31659</v>
      </c>
      <c r="B429">
        <f t="shared" si="12"/>
        <v>0.96618549150059507</v>
      </c>
      <c r="D429">
        <f t="shared" si="13"/>
        <v>15829</v>
      </c>
    </row>
    <row r="430" spans="1:4" x14ac:dyDescent="0.3">
      <c r="A430">
        <v>31685</v>
      </c>
      <c r="B430">
        <f t="shared" si="12"/>
        <v>0.96697897274697109</v>
      </c>
      <c r="D430">
        <f t="shared" si="13"/>
        <v>15842</v>
      </c>
    </row>
    <row r="431" spans="1:4" x14ac:dyDescent="0.3">
      <c r="A431">
        <v>31710</v>
      </c>
      <c r="B431">
        <f t="shared" si="12"/>
        <v>0.967741935483871</v>
      </c>
      <c r="D431">
        <f t="shared" si="13"/>
        <v>15855</v>
      </c>
    </row>
    <row r="432" spans="1:4" x14ac:dyDescent="0.3">
      <c r="A432">
        <v>31736</v>
      </c>
      <c r="B432">
        <f t="shared" si="12"/>
        <v>0.9685354167302469</v>
      </c>
      <c r="D432">
        <f t="shared" si="13"/>
        <v>15868</v>
      </c>
    </row>
    <row r="433" spans="1:4" x14ac:dyDescent="0.3">
      <c r="A433">
        <v>31760</v>
      </c>
      <c r="B433">
        <f t="shared" si="12"/>
        <v>0.96926786095767081</v>
      </c>
      <c r="D433">
        <f t="shared" si="13"/>
        <v>15880</v>
      </c>
    </row>
    <row r="434" spans="1:4" x14ac:dyDescent="0.3">
      <c r="A434">
        <v>31785</v>
      </c>
      <c r="B434">
        <f t="shared" si="12"/>
        <v>0.97003082369457072</v>
      </c>
      <c r="D434">
        <f t="shared" si="13"/>
        <v>15892</v>
      </c>
    </row>
    <row r="435" spans="1:4" x14ac:dyDescent="0.3">
      <c r="A435">
        <v>31809</v>
      </c>
      <c r="B435">
        <f t="shared" si="12"/>
        <v>0.97076326792199474</v>
      </c>
      <c r="D435">
        <f t="shared" si="13"/>
        <v>15904</v>
      </c>
    </row>
    <row r="436" spans="1:4" x14ac:dyDescent="0.3">
      <c r="A436">
        <v>31833</v>
      </c>
      <c r="B436">
        <f t="shared" si="12"/>
        <v>0.97149571214941866</v>
      </c>
      <c r="D436">
        <f t="shared" si="13"/>
        <v>15916</v>
      </c>
    </row>
    <row r="437" spans="1:4" x14ac:dyDescent="0.3">
      <c r="A437">
        <v>31857</v>
      </c>
      <c r="B437">
        <f t="shared" si="12"/>
        <v>0.97222815637684257</v>
      </c>
      <c r="D437">
        <f t="shared" si="13"/>
        <v>15928</v>
      </c>
    </row>
    <row r="438" spans="1:4" x14ac:dyDescent="0.3">
      <c r="A438">
        <v>31880</v>
      </c>
      <c r="B438">
        <f t="shared" si="12"/>
        <v>0.97293008209479048</v>
      </c>
      <c r="D438">
        <f t="shared" si="13"/>
        <v>15940</v>
      </c>
    </row>
    <row r="439" spans="1:4" x14ac:dyDescent="0.3">
      <c r="A439">
        <v>31903</v>
      </c>
      <c r="B439">
        <f t="shared" si="12"/>
        <v>0.9736320078127384</v>
      </c>
      <c r="D439">
        <f t="shared" si="13"/>
        <v>15951</v>
      </c>
    </row>
    <row r="440" spans="1:4" x14ac:dyDescent="0.3">
      <c r="A440">
        <v>31926</v>
      </c>
      <c r="B440">
        <f t="shared" si="12"/>
        <v>0.97433393353068631</v>
      </c>
      <c r="D440">
        <f t="shared" si="13"/>
        <v>15963</v>
      </c>
    </row>
    <row r="441" spans="1:4" x14ac:dyDescent="0.3">
      <c r="A441">
        <v>31949</v>
      </c>
      <c r="B441">
        <f t="shared" si="12"/>
        <v>0.97503585924863434</v>
      </c>
      <c r="D441">
        <f t="shared" si="13"/>
        <v>15974</v>
      </c>
    </row>
    <row r="442" spans="1:4" x14ac:dyDescent="0.3">
      <c r="A442">
        <v>31971</v>
      </c>
      <c r="B442">
        <f t="shared" si="12"/>
        <v>0.97570726645710626</v>
      </c>
      <c r="D442">
        <f t="shared" si="13"/>
        <v>15985</v>
      </c>
    </row>
    <row r="443" spans="1:4" x14ac:dyDescent="0.3">
      <c r="A443">
        <v>31993</v>
      </c>
      <c r="B443">
        <f t="shared" si="12"/>
        <v>0.97637867366557818</v>
      </c>
      <c r="D443">
        <f t="shared" si="13"/>
        <v>15996</v>
      </c>
    </row>
    <row r="444" spans="1:4" x14ac:dyDescent="0.3">
      <c r="A444">
        <v>32014</v>
      </c>
      <c r="B444">
        <f t="shared" si="12"/>
        <v>0.9770195623645741</v>
      </c>
      <c r="D444">
        <f t="shared" si="13"/>
        <v>16007</v>
      </c>
    </row>
    <row r="445" spans="1:4" x14ac:dyDescent="0.3">
      <c r="A445">
        <v>32036</v>
      </c>
      <c r="B445">
        <f t="shared" si="12"/>
        <v>0.97769096957304602</v>
      </c>
      <c r="D445">
        <f t="shared" si="13"/>
        <v>16018</v>
      </c>
    </row>
    <row r="446" spans="1:4" x14ac:dyDescent="0.3">
      <c r="A446">
        <v>32057</v>
      </c>
      <c r="B446">
        <f t="shared" si="12"/>
        <v>0.97833185827204194</v>
      </c>
      <c r="D446">
        <f t="shared" si="13"/>
        <v>16028</v>
      </c>
    </row>
    <row r="447" spans="1:4" x14ac:dyDescent="0.3">
      <c r="A447">
        <v>32077</v>
      </c>
      <c r="B447">
        <f t="shared" si="12"/>
        <v>0.97894222846156198</v>
      </c>
      <c r="D447">
        <f t="shared" si="13"/>
        <v>16038</v>
      </c>
    </row>
    <row r="448" spans="1:4" x14ac:dyDescent="0.3">
      <c r="A448">
        <v>32098</v>
      </c>
      <c r="B448">
        <f t="shared" si="12"/>
        <v>0.9795831171605579</v>
      </c>
      <c r="D448">
        <f t="shared" si="13"/>
        <v>16049</v>
      </c>
    </row>
    <row r="449" spans="1:4" x14ac:dyDescent="0.3">
      <c r="A449">
        <v>32118</v>
      </c>
      <c r="B449">
        <f t="shared" si="12"/>
        <v>0.98019348735007783</v>
      </c>
      <c r="D449">
        <f t="shared" si="13"/>
        <v>16059</v>
      </c>
    </row>
    <row r="450" spans="1:4" x14ac:dyDescent="0.3">
      <c r="A450">
        <v>32137</v>
      </c>
      <c r="B450">
        <f t="shared" si="12"/>
        <v>0.98077333903012176</v>
      </c>
      <c r="D450">
        <f t="shared" si="13"/>
        <v>16068</v>
      </c>
    </row>
    <row r="451" spans="1:4" x14ac:dyDescent="0.3">
      <c r="A451">
        <v>32157</v>
      </c>
      <c r="B451">
        <f t="shared" ref="B451:B513" si="14">(1/(2^15-1))*A451</f>
        <v>0.98138370921964169</v>
      </c>
      <c r="D451">
        <f t="shared" si="13"/>
        <v>16078</v>
      </c>
    </row>
    <row r="452" spans="1:4" x14ac:dyDescent="0.3">
      <c r="A452">
        <v>32176</v>
      </c>
      <c r="B452">
        <f t="shared" si="14"/>
        <v>0.98196356089968562</v>
      </c>
      <c r="D452">
        <f t="shared" si="13"/>
        <v>16088</v>
      </c>
    </row>
    <row r="453" spans="1:4" x14ac:dyDescent="0.3">
      <c r="A453">
        <v>32195</v>
      </c>
      <c r="B453">
        <f t="shared" si="14"/>
        <v>0.98254341257972966</v>
      </c>
      <c r="D453">
        <f t="shared" si="13"/>
        <v>16097</v>
      </c>
    </row>
    <row r="454" spans="1:4" x14ac:dyDescent="0.3">
      <c r="A454">
        <v>32213</v>
      </c>
      <c r="B454">
        <f t="shared" si="14"/>
        <v>0.98309274575029759</v>
      </c>
      <c r="D454">
        <f t="shared" si="13"/>
        <v>16106</v>
      </c>
    </row>
    <row r="455" spans="1:4" x14ac:dyDescent="0.3">
      <c r="A455">
        <v>32232</v>
      </c>
      <c r="B455">
        <f t="shared" si="14"/>
        <v>0.98367259743034152</v>
      </c>
      <c r="D455">
        <f t="shared" ref="D455:D513" si="15">FLOOR(A455/2,1)</f>
        <v>16116</v>
      </c>
    </row>
    <row r="456" spans="1:4" x14ac:dyDescent="0.3">
      <c r="A456">
        <v>32250</v>
      </c>
      <c r="B456">
        <f t="shared" si="14"/>
        <v>0.98422193060090946</v>
      </c>
      <c r="D456">
        <f t="shared" si="15"/>
        <v>16125</v>
      </c>
    </row>
    <row r="457" spans="1:4" x14ac:dyDescent="0.3">
      <c r="A457">
        <v>32267</v>
      </c>
      <c r="B457">
        <f t="shared" si="14"/>
        <v>0.98474074526200139</v>
      </c>
      <c r="D457">
        <f t="shared" si="15"/>
        <v>16133</v>
      </c>
    </row>
    <row r="458" spans="1:4" x14ac:dyDescent="0.3">
      <c r="A458">
        <v>32285</v>
      </c>
      <c r="B458">
        <f t="shared" si="14"/>
        <v>0.98529007843256933</v>
      </c>
      <c r="D458">
        <f t="shared" si="15"/>
        <v>16142</v>
      </c>
    </row>
    <row r="459" spans="1:4" x14ac:dyDescent="0.3">
      <c r="A459">
        <v>32302</v>
      </c>
      <c r="B459">
        <f t="shared" si="14"/>
        <v>0.98580889309366126</v>
      </c>
      <c r="D459">
        <f t="shared" si="15"/>
        <v>16151</v>
      </c>
    </row>
    <row r="460" spans="1:4" x14ac:dyDescent="0.3">
      <c r="A460">
        <v>32318</v>
      </c>
      <c r="B460">
        <f t="shared" si="14"/>
        <v>0.98629718924527721</v>
      </c>
      <c r="D460">
        <f t="shared" si="15"/>
        <v>16159</v>
      </c>
    </row>
    <row r="461" spans="1:4" x14ac:dyDescent="0.3">
      <c r="A461">
        <v>32335</v>
      </c>
      <c r="B461">
        <f t="shared" si="14"/>
        <v>0.98681600390636925</v>
      </c>
      <c r="D461">
        <f t="shared" si="15"/>
        <v>16167</v>
      </c>
    </row>
    <row r="462" spans="1:4" x14ac:dyDescent="0.3">
      <c r="A462">
        <v>32351</v>
      </c>
      <c r="B462">
        <f t="shared" si="14"/>
        <v>0.9873043000579852</v>
      </c>
      <c r="D462">
        <f t="shared" si="15"/>
        <v>16175</v>
      </c>
    </row>
    <row r="463" spans="1:4" x14ac:dyDescent="0.3">
      <c r="A463">
        <v>32367</v>
      </c>
      <c r="B463">
        <f t="shared" si="14"/>
        <v>0.98779259620960114</v>
      </c>
      <c r="D463">
        <f t="shared" si="15"/>
        <v>16183</v>
      </c>
    </row>
    <row r="464" spans="1:4" x14ac:dyDescent="0.3">
      <c r="A464">
        <v>32382</v>
      </c>
      <c r="B464">
        <f t="shared" si="14"/>
        <v>0.98825037385174108</v>
      </c>
      <c r="D464">
        <f t="shared" si="15"/>
        <v>16191</v>
      </c>
    </row>
    <row r="465" spans="1:4" x14ac:dyDescent="0.3">
      <c r="A465">
        <v>32397</v>
      </c>
      <c r="B465">
        <f t="shared" si="14"/>
        <v>0.98870815149388103</v>
      </c>
      <c r="D465">
        <f t="shared" si="15"/>
        <v>16198</v>
      </c>
    </row>
    <row r="466" spans="1:4" x14ac:dyDescent="0.3">
      <c r="A466">
        <v>32412</v>
      </c>
      <c r="B466">
        <f t="shared" si="14"/>
        <v>0.98916592913602097</v>
      </c>
      <c r="D466">
        <f t="shared" si="15"/>
        <v>16206</v>
      </c>
    </row>
    <row r="467" spans="1:4" x14ac:dyDescent="0.3">
      <c r="A467">
        <v>32427</v>
      </c>
      <c r="B467">
        <f t="shared" si="14"/>
        <v>0.98962370677816092</v>
      </c>
      <c r="D467">
        <f t="shared" si="15"/>
        <v>16213</v>
      </c>
    </row>
    <row r="468" spans="1:4" x14ac:dyDescent="0.3">
      <c r="A468">
        <v>32441</v>
      </c>
      <c r="B468">
        <f t="shared" si="14"/>
        <v>0.99005096591082487</v>
      </c>
      <c r="D468">
        <f t="shared" si="15"/>
        <v>16220</v>
      </c>
    </row>
    <row r="469" spans="1:4" x14ac:dyDescent="0.3">
      <c r="A469">
        <v>32455</v>
      </c>
      <c r="B469">
        <f t="shared" si="14"/>
        <v>0.99047822504348892</v>
      </c>
      <c r="D469">
        <f t="shared" si="15"/>
        <v>16227</v>
      </c>
    </row>
    <row r="470" spans="1:4" x14ac:dyDescent="0.3">
      <c r="A470">
        <v>32469</v>
      </c>
      <c r="B470">
        <f t="shared" si="14"/>
        <v>0.99090548417615287</v>
      </c>
      <c r="D470">
        <f t="shared" si="15"/>
        <v>16234</v>
      </c>
    </row>
    <row r="471" spans="1:4" x14ac:dyDescent="0.3">
      <c r="A471">
        <v>32482</v>
      </c>
      <c r="B471">
        <f t="shared" si="14"/>
        <v>0.99130222479934083</v>
      </c>
      <c r="D471">
        <f t="shared" si="15"/>
        <v>16241</v>
      </c>
    </row>
    <row r="472" spans="1:4" x14ac:dyDescent="0.3">
      <c r="A472">
        <v>32495</v>
      </c>
      <c r="B472">
        <f t="shared" si="14"/>
        <v>0.99169896542252878</v>
      </c>
      <c r="D472">
        <f t="shared" si="15"/>
        <v>16247</v>
      </c>
    </row>
    <row r="473" spans="1:4" x14ac:dyDescent="0.3">
      <c r="A473">
        <v>32508</v>
      </c>
      <c r="B473">
        <f t="shared" si="14"/>
        <v>0.99209570604571673</v>
      </c>
      <c r="D473">
        <f t="shared" si="15"/>
        <v>16254</v>
      </c>
    </row>
    <row r="474" spans="1:4" x14ac:dyDescent="0.3">
      <c r="A474">
        <v>32521</v>
      </c>
      <c r="B474">
        <f t="shared" si="14"/>
        <v>0.99249244666890468</v>
      </c>
      <c r="D474">
        <f t="shared" si="15"/>
        <v>16260</v>
      </c>
    </row>
    <row r="475" spans="1:4" x14ac:dyDescent="0.3">
      <c r="A475">
        <v>32533</v>
      </c>
      <c r="B475">
        <f t="shared" si="14"/>
        <v>0.99285866878261664</v>
      </c>
      <c r="D475">
        <f t="shared" si="15"/>
        <v>16266</v>
      </c>
    </row>
    <row r="476" spans="1:4" x14ac:dyDescent="0.3">
      <c r="A476">
        <v>32545</v>
      </c>
      <c r="B476">
        <f t="shared" si="14"/>
        <v>0.99322489089632859</v>
      </c>
      <c r="D476">
        <f t="shared" si="15"/>
        <v>16272</v>
      </c>
    </row>
    <row r="477" spans="1:4" x14ac:dyDescent="0.3">
      <c r="A477">
        <v>32556</v>
      </c>
      <c r="B477">
        <f t="shared" si="14"/>
        <v>0.99356059450056455</v>
      </c>
      <c r="D477">
        <f t="shared" si="15"/>
        <v>16278</v>
      </c>
    </row>
    <row r="478" spans="1:4" x14ac:dyDescent="0.3">
      <c r="A478">
        <v>32567</v>
      </c>
      <c r="B478">
        <f t="shared" si="14"/>
        <v>0.99389629810480051</v>
      </c>
      <c r="D478">
        <f t="shared" si="15"/>
        <v>16283</v>
      </c>
    </row>
    <row r="479" spans="1:4" x14ac:dyDescent="0.3">
      <c r="A479">
        <v>32578</v>
      </c>
      <c r="B479">
        <f t="shared" si="14"/>
        <v>0.99423200170903658</v>
      </c>
      <c r="D479">
        <f t="shared" si="15"/>
        <v>16289</v>
      </c>
    </row>
    <row r="480" spans="1:4" x14ac:dyDescent="0.3">
      <c r="A480">
        <v>32589</v>
      </c>
      <c r="B480">
        <f t="shared" si="14"/>
        <v>0.99456770531327254</v>
      </c>
      <c r="D480">
        <f t="shared" si="15"/>
        <v>16294</v>
      </c>
    </row>
    <row r="481" spans="1:4" x14ac:dyDescent="0.3">
      <c r="A481">
        <v>32599</v>
      </c>
      <c r="B481">
        <f t="shared" si="14"/>
        <v>0.99487289040803251</v>
      </c>
      <c r="D481">
        <f t="shared" si="15"/>
        <v>16299</v>
      </c>
    </row>
    <row r="482" spans="1:4" x14ac:dyDescent="0.3">
      <c r="A482">
        <v>32609</v>
      </c>
      <c r="B482">
        <f t="shared" si="14"/>
        <v>0.99517807550279247</v>
      </c>
      <c r="D482">
        <f t="shared" si="15"/>
        <v>16304</v>
      </c>
    </row>
    <row r="483" spans="1:4" x14ac:dyDescent="0.3">
      <c r="A483">
        <v>32619</v>
      </c>
      <c r="B483">
        <f t="shared" si="14"/>
        <v>0.99548326059755243</v>
      </c>
      <c r="D483">
        <f t="shared" si="15"/>
        <v>16309</v>
      </c>
    </row>
    <row r="484" spans="1:4" x14ac:dyDescent="0.3">
      <c r="A484">
        <v>32628</v>
      </c>
      <c r="B484">
        <f t="shared" si="14"/>
        <v>0.9957579271828364</v>
      </c>
      <c r="D484">
        <f t="shared" si="15"/>
        <v>16314</v>
      </c>
    </row>
    <row r="485" spans="1:4" x14ac:dyDescent="0.3">
      <c r="A485">
        <v>32637</v>
      </c>
      <c r="B485">
        <f t="shared" si="14"/>
        <v>0.99603259376812037</v>
      </c>
      <c r="D485">
        <f t="shared" si="15"/>
        <v>16318</v>
      </c>
    </row>
    <row r="486" spans="1:4" x14ac:dyDescent="0.3">
      <c r="A486">
        <v>32646</v>
      </c>
      <c r="B486">
        <f t="shared" si="14"/>
        <v>0.99630726035340433</v>
      </c>
      <c r="D486">
        <f t="shared" si="15"/>
        <v>16323</v>
      </c>
    </row>
    <row r="487" spans="1:4" x14ac:dyDescent="0.3">
      <c r="A487">
        <v>32655</v>
      </c>
      <c r="B487">
        <f t="shared" si="14"/>
        <v>0.9965819269386883</v>
      </c>
      <c r="D487">
        <f t="shared" si="15"/>
        <v>16327</v>
      </c>
    </row>
    <row r="488" spans="1:4" x14ac:dyDescent="0.3">
      <c r="A488">
        <v>32663</v>
      </c>
      <c r="B488">
        <f t="shared" si="14"/>
        <v>0.99682607501449627</v>
      </c>
      <c r="D488">
        <f t="shared" si="15"/>
        <v>16331</v>
      </c>
    </row>
    <row r="489" spans="1:4" x14ac:dyDescent="0.3">
      <c r="A489">
        <v>32671</v>
      </c>
      <c r="B489">
        <f t="shared" si="14"/>
        <v>0.99707022309030424</v>
      </c>
      <c r="D489">
        <f t="shared" si="15"/>
        <v>16335</v>
      </c>
    </row>
    <row r="490" spans="1:4" x14ac:dyDescent="0.3">
      <c r="A490">
        <v>32678</v>
      </c>
      <c r="B490">
        <f t="shared" si="14"/>
        <v>0.99728385265663622</v>
      </c>
      <c r="D490">
        <f t="shared" si="15"/>
        <v>16339</v>
      </c>
    </row>
    <row r="491" spans="1:4" x14ac:dyDescent="0.3">
      <c r="A491">
        <v>32685</v>
      </c>
      <c r="B491">
        <f t="shared" si="14"/>
        <v>0.99749748222296819</v>
      </c>
      <c r="D491">
        <f t="shared" si="15"/>
        <v>16342</v>
      </c>
    </row>
    <row r="492" spans="1:4" x14ac:dyDescent="0.3">
      <c r="A492">
        <v>32692</v>
      </c>
      <c r="B492">
        <f t="shared" si="14"/>
        <v>0.99771111178930016</v>
      </c>
      <c r="D492">
        <f t="shared" si="15"/>
        <v>16346</v>
      </c>
    </row>
    <row r="493" spans="1:4" x14ac:dyDescent="0.3">
      <c r="A493">
        <v>32699</v>
      </c>
      <c r="B493">
        <f t="shared" si="14"/>
        <v>0.99792474135563214</v>
      </c>
      <c r="D493">
        <f t="shared" si="15"/>
        <v>16349</v>
      </c>
    </row>
    <row r="494" spans="1:4" x14ac:dyDescent="0.3">
      <c r="A494">
        <v>32705</v>
      </c>
      <c r="B494">
        <f t="shared" si="14"/>
        <v>0.99810785241248823</v>
      </c>
      <c r="D494">
        <f t="shared" si="15"/>
        <v>16352</v>
      </c>
    </row>
    <row r="495" spans="1:4" x14ac:dyDescent="0.3">
      <c r="A495">
        <v>32711</v>
      </c>
      <c r="B495">
        <f t="shared" si="14"/>
        <v>0.99829096346934421</v>
      </c>
      <c r="D495">
        <f t="shared" si="15"/>
        <v>16355</v>
      </c>
    </row>
    <row r="496" spans="1:4" x14ac:dyDescent="0.3">
      <c r="A496">
        <v>32717</v>
      </c>
      <c r="B496">
        <f t="shared" si="14"/>
        <v>0.99847407452620018</v>
      </c>
      <c r="D496">
        <f t="shared" si="15"/>
        <v>16358</v>
      </c>
    </row>
    <row r="497" spans="1:4" x14ac:dyDescent="0.3">
      <c r="A497">
        <v>32722</v>
      </c>
      <c r="B497">
        <f t="shared" si="14"/>
        <v>0.99862666707358017</v>
      </c>
      <c r="D497">
        <f t="shared" si="15"/>
        <v>16361</v>
      </c>
    </row>
    <row r="498" spans="1:4" x14ac:dyDescent="0.3">
      <c r="A498">
        <v>32728</v>
      </c>
      <c r="B498">
        <f t="shared" si="14"/>
        <v>0.99880977813043614</v>
      </c>
      <c r="D498">
        <f t="shared" si="15"/>
        <v>16364</v>
      </c>
    </row>
    <row r="499" spans="1:4" x14ac:dyDescent="0.3">
      <c r="A499">
        <v>32732</v>
      </c>
      <c r="B499">
        <f t="shared" si="14"/>
        <v>0.99893185216834013</v>
      </c>
      <c r="D499">
        <f t="shared" si="15"/>
        <v>16366</v>
      </c>
    </row>
    <row r="500" spans="1:4" x14ac:dyDescent="0.3">
      <c r="A500">
        <v>32737</v>
      </c>
      <c r="B500">
        <f t="shared" si="14"/>
        <v>0.99908444471572011</v>
      </c>
      <c r="D500">
        <f t="shared" si="15"/>
        <v>16368</v>
      </c>
    </row>
    <row r="501" spans="1:4" x14ac:dyDescent="0.3">
      <c r="A501">
        <v>32741</v>
      </c>
      <c r="B501">
        <f t="shared" si="14"/>
        <v>0.9992065187536241</v>
      </c>
      <c r="D501">
        <f t="shared" si="15"/>
        <v>16370</v>
      </c>
    </row>
    <row r="502" spans="1:4" x14ac:dyDescent="0.3">
      <c r="A502">
        <v>32745</v>
      </c>
      <c r="B502">
        <f t="shared" si="14"/>
        <v>0.99932859279152808</v>
      </c>
      <c r="D502">
        <f t="shared" si="15"/>
        <v>16372</v>
      </c>
    </row>
    <row r="503" spans="1:4" x14ac:dyDescent="0.3">
      <c r="A503">
        <v>32748</v>
      </c>
      <c r="B503">
        <f t="shared" si="14"/>
        <v>0.99942014831995607</v>
      </c>
      <c r="D503">
        <f t="shared" si="15"/>
        <v>16374</v>
      </c>
    </row>
    <row r="504" spans="1:4" x14ac:dyDescent="0.3">
      <c r="A504">
        <v>32752</v>
      </c>
      <c r="B504">
        <f t="shared" si="14"/>
        <v>0.99954222235786006</v>
      </c>
      <c r="D504">
        <f t="shared" si="15"/>
        <v>16376</v>
      </c>
    </row>
    <row r="505" spans="1:4" x14ac:dyDescent="0.3">
      <c r="A505">
        <v>32755</v>
      </c>
      <c r="B505">
        <f t="shared" si="14"/>
        <v>0.99963377788628804</v>
      </c>
      <c r="D505">
        <f t="shared" si="15"/>
        <v>16377</v>
      </c>
    </row>
    <row r="506" spans="1:4" x14ac:dyDescent="0.3">
      <c r="A506">
        <v>32757</v>
      </c>
      <c r="B506">
        <f t="shared" si="14"/>
        <v>0.99969481490524004</v>
      </c>
      <c r="D506">
        <f t="shared" si="15"/>
        <v>16378</v>
      </c>
    </row>
    <row r="507" spans="1:4" x14ac:dyDescent="0.3">
      <c r="A507">
        <v>32759</v>
      </c>
      <c r="B507">
        <f t="shared" si="14"/>
        <v>0.99975585192419203</v>
      </c>
      <c r="D507">
        <f t="shared" si="15"/>
        <v>16379</v>
      </c>
    </row>
    <row r="508" spans="1:4" x14ac:dyDescent="0.3">
      <c r="A508">
        <v>32761</v>
      </c>
      <c r="B508">
        <f t="shared" si="14"/>
        <v>0.99981688894314402</v>
      </c>
      <c r="D508">
        <f t="shared" si="15"/>
        <v>16380</v>
      </c>
    </row>
    <row r="509" spans="1:4" x14ac:dyDescent="0.3">
      <c r="A509">
        <v>32763</v>
      </c>
      <c r="B509">
        <f t="shared" si="14"/>
        <v>0.99987792596209601</v>
      </c>
      <c r="D509">
        <f t="shared" si="15"/>
        <v>16381</v>
      </c>
    </row>
    <row r="510" spans="1:4" x14ac:dyDescent="0.3">
      <c r="A510">
        <v>32765</v>
      </c>
      <c r="B510">
        <f t="shared" si="14"/>
        <v>0.99993896298104801</v>
      </c>
      <c r="D510">
        <f t="shared" si="15"/>
        <v>16382</v>
      </c>
    </row>
    <row r="511" spans="1:4" x14ac:dyDescent="0.3">
      <c r="A511">
        <v>32766</v>
      </c>
      <c r="B511">
        <f t="shared" si="14"/>
        <v>0.999969481490524</v>
      </c>
      <c r="D511">
        <f t="shared" si="15"/>
        <v>16383</v>
      </c>
    </row>
    <row r="512" spans="1:4" x14ac:dyDescent="0.3">
      <c r="A512">
        <v>32766</v>
      </c>
      <c r="B512">
        <f t="shared" si="14"/>
        <v>0.999969481490524</v>
      </c>
      <c r="D512">
        <f t="shared" si="15"/>
        <v>16383</v>
      </c>
    </row>
    <row r="513" spans="1:4" x14ac:dyDescent="0.3">
      <c r="A513">
        <v>32767</v>
      </c>
      <c r="B513">
        <f t="shared" si="14"/>
        <v>1</v>
      </c>
      <c r="D513">
        <f t="shared" si="15"/>
        <v>16383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5"/>
  <sheetViews>
    <sheetView workbookViewId="0">
      <selection activeCell="H4" sqref="H4"/>
    </sheetView>
  </sheetViews>
  <sheetFormatPr defaultRowHeight="14.4" x14ac:dyDescent="0.3"/>
  <cols>
    <col min="8" max="8" width="12.44140625" customWidth="1"/>
  </cols>
  <sheetData>
    <row r="4" spans="2:8" x14ac:dyDescent="0.3">
      <c r="B4" t="s">
        <v>103</v>
      </c>
      <c r="C4" t="s">
        <v>104</v>
      </c>
      <c r="D4" t="s">
        <v>105</v>
      </c>
      <c r="H4">
        <f>10000</f>
        <v>10000</v>
      </c>
    </row>
    <row r="5" spans="2:8" x14ac:dyDescent="0.3">
      <c r="B5">
        <v>389</v>
      </c>
      <c r="C5">
        <f>B5*5.1/(5.1+300+240+240)</f>
        <v>2.5269392434084827</v>
      </c>
      <c r="D5">
        <f>B5*30/(30+150+150+150)</f>
        <v>24.3125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9</vt:i4>
      </vt:variant>
    </vt:vector>
  </HeadingPairs>
  <TitlesOfParts>
    <vt:vector size="9" baseType="lpstr">
      <vt:lpstr>Timer</vt:lpstr>
      <vt:lpstr>16bit sayilar</vt:lpstr>
      <vt:lpstr>An1444_transformer</vt:lpstr>
      <vt:lpstr>PV Gerilim ölçme</vt:lpstr>
      <vt:lpstr>2,5V referans</vt:lpstr>
      <vt:lpstr>AC Gerilim ölçme</vt:lpstr>
      <vt:lpstr>AC Akım Ölçme</vt:lpstr>
      <vt:lpstr>SinTablo</vt:lpstr>
      <vt:lpstr>Sayfa1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2016-07-13T13:36:15Z</dcterms:modified>
</cp:coreProperties>
</file>