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D:\itiop\NSTU-develop\Labs\semya3\itiop\lab4\"/>
    </mc:Choice>
  </mc:AlternateContent>
  <xr:revisionPtr revIDLastSave="0" documentId="13_ncr:1_{480B0C2E-B3E8-4B7E-AFDE-4A79342A0E79}" xr6:coauthVersionLast="47" xr6:coauthVersionMax="47" xr10:uidLastSave="{00000000-0000-0000-0000-000000000000}"/>
  <bookViews>
    <workbookView xWindow="20685" yWindow="0" windowWidth="8115" windowHeight="16200" activeTab="1" xr2:uid="{00000000-000D-0000-FFFF-FFFF00000000}"/>
  </bookViews>
  <sheets>
    <sheet name="Sheet1" sheetId="1" r:id="rId1"/>
    <sheet name="Лист1" sheetId="2" r:id="rId2"/>
    <sheet name="Лист2" sheetId="5" r:id="rId3"/>
    <sheet name="Стипендиальная ведомость потока" sheetId="3" r:id="rId4"/>
    <sheet name="студенты" sheetId="4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 l="1"/>
  <c r="O22" i="3"/>
  <c r="N22" i="3"/>
  <c r="M22" i="3"/>
  <c r="L22" i="3"/>
  <c r="K3" i="3"/>
  <c r="K4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2" i="3"/>
  <c r="G41" i="3"/>
  <c r="G40" i="3"/>
  <c r="G39" i="3"/>
  <c r="G38" i="3"/>
  <c r="G37" i="3"/>
  <c r="G36" i="3"/>
  <c r="G35" i="3"/>
  <c r="H35" i="3" s="1"/>
  <c r="G34" i="3"/>
  <c r="H34" i="3" s="1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H19" i="3" s="1"/>
  <c r="G18" i="3"/>
  <c r="G17" i="3"/>
  <c r="G16" i="3"/>
  <c r="G15" i="3"/>
  <c r="G14" i="3"/>
  <c r="G13" i="3"/>
  <c r="G12" i="3"/>
  <c r="G11" i="3"/>
  <c r="H11" i="3" s="1"/>
  <c r="G10" i="3"/>
  <c r="G9" i="3"/>
  <c r="G8" i="3"/>
  <c r="G7" i="3"/>
  <c r="G6" i="3"/>
  <c r="G5" i="3"/>
  <c r="K5" i="3" s="1"/>
  <c r="G4" i="3"/>
  <c r="G3" i="3"/>
  <c r="I9" i="3"/>
  <c r="I17" i="3"/>
  <c r="I25" i="3"/>
  <c r="H31" i="3"/>
  <c r="H33" i="3"/>
  <c r="H39" i="3"/>
  <c r="H29" i="3"/>
  <c r="H13" i="3"/>
  <c r="H32" i="3"/>
  <c r="H40" i="3"/>
  <c r="G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2" i="3"/>
  <c r="H30" i="3"/>
  <c r="H36" i="3"/>
  <c r="H37" i="3"/>
  <c r="H38" i="3"/>
  <c r="H41" i="3"/>
  <c r="H22" i="3"/>
  <c r="Q3" i="2"/>
  <c r="R3" i="2" s="1"/>
  <c r="S3" i="2"/>
  <c r="P3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" i="2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D24" i="1"/>
  <c r="D25" i="1"/>
  <c r="D26" i="1"/>
  <c r="D27" i="1"/>
  <c r="D28" i="1"/>
  <c r="D29" i="1"/>
  <c r="D30" i="1"/>
  <c r="D31" i="1"/>
  <c r="D32" i="1"/>
  <c r="W4" i="1"/>
  <c r="X4" i="1"/>
  <c r="Y4" i="1"/>
  <c r="Z4" i="1"/>
  <c r="AA4" i="1"/>
  <c r="AB4" i="1"/>
  <c r="AC4" i="1"/>
  <c r="AD4" i="1"/>
  <c r="AE4" i="1"/>
  <c r="AF4" i="1"/>
  <c r="W5" i="1"/>
  <c r="X5" i="1"/>
  <c r="Y5" i="1"/>
  <c r="Z5" i="1"/>
  <c r="AA5" i="1"/>
  <c r="AB5" i="1"/>
  <c r="AC5" i="1"/>
  <c r="AD5" i="1"/>
  <c r="AE5" i="1"/>
  <c r="AF5" i="1"/>
  <c r="W6" i="1"/>
  <c r="X6" i="1"/>
  <c r="Y6" i="1"/>
  <c r="Z6" i="1"/>
  <c r="AA6" i="1"/>
  <c r="AB6" i="1"/>
  <c r="AC6" i="1"/>
  <c r="AD6" i="1"/>
  <c r="AE6" i="1"/>
  <c r="AF6" i="1"/>
  <c r="W7" i="1"/>
  <c r="X7" i="1"/>
  <c r="Y7" i="1"/>
  <c r="Z7" i="1"/>
  <c r="AA7" i="1"/>
  <c r="AB7" i="1"/>
  <c r="AC7" i="1"/>
  <c r="AD7" i="1"/>
  <c r="AE7" i="1"/>
  <c r="AF7" i="1"/>
  <c r="W8" i="1"/>
  <c r="X8" i="1"/>
  <c r="Y8" i="1"/>
  <c r="Z8" i="1"/>
  <c r="AA8" i="1"/>
  <c r="AB8" i="1"/>
  <c r="AC8" i="1"/>
  <c r="AD8" i="1"/>
  <c r="AE8" i="1"/>
  <c r="AF8" i="1"/>
  <c r="W9" i="1"/>
  <c r="X9" i="1"/>
  <c r="Y9" i="1"/>
  <c r="Z9" i="1"/>
  <c r="AA9" i="1"/>
  <c r="AB9" i="1"/>
  <c r="AC9" i="1"/>
  <c r="AD9" i="1"/>
  <c r="AE9" i="1"/>
  <c r="AF9" i="1"/>
  <c r="W10" i="1"/>
  <c r="X10" i="1"/>
  <c r="Y10" i="1"/>
  <c r="Z10" i="1"/>
  <c r="AA10" i="1"/>
  <c r="AB10" i="1"/>
  <c r="AC10" i="1"/>
  <c r="AD10" i="1"/>
  <c r="AE10" i="1"/>
  <c r="AF10" i="1"/>
  <c r="W11" i="1"/>
  <c r="X11" i="1"/>
  <c r="Y11" i="1"/>
  <c r="Z11" i="1"/>
  <c r="AA11" i="1"/>
  <c r="AB11" i="1"/>
  <c r="AC11" i="1"/>
  <c r="AD11" i="1"/>
  <c r="AE11" i="1"/>
  <c r="AF11" i="1"/>
  <c r="W12" i="1"/>
  <c r="X12" i="1"/>
  <c r="Y12" i="1"/>
  <c r="Z12" i="1"/>
  <c r="AA12" i="1"/>
  <c r="AB12" i="1"/>
  <c r="AC12" i="1"/>
  <c r="AD12" i="1"/>
  <c r="AE12" i="1"/>
  <c r="AF12" i="1"/>
  <c r="W13" i="1"/>
  <c r="X13" i="1"/>
  <c r="Y13" i="1"/>
  <c r="Z13" i="1"/>
  <c r="AA13" i="1"/>
  <c r="AB13" i="1"/>
  <c r="AC13" i="1"/>
  <c r="AD13" i="1"/>
  <c r="AE13" i="1"/>
  <c r="AF13" i="1"/>
  <c r="W14" i="1"/>
  <c r="X14" i="1"/>
  <c r="Y14" i="1"/>
  <c r="Z14" i="1"/>
  <c r="AA14" i="1"/>
  <c r="AB14" i="1"/>
  <c r="AC14" i="1"/>
  <c r="AD14" i="1"/>
  <c r="AE14" i="1"/>
  <c r="AF14" i="1"/>
  <c r="W15" i="1"/>
  <c r="X15" i="1"/>
  <c r="Y15" i="1"/>
  <c r="Z15" i="1"/>
  <c r="AA15" i="1"/>
  <c r="AB15" i="1"/>
  <c r="AC15" i="1"/>
  <c r="AD15" i="1"/>
  <c r="AE15" i="1"/>
  <c r="AF15" i="1"/>
  <c r="W16" i="1"/>
  <c r="X16" i="1"/>
  <c r="Y16" i="1"/>
  <c r="Z16" i="1"/>
  <c r="AA16" i="1"/>
  <c r="AB16" i="1"/>
  <c r="AC16" i="1"/>
  <c r="AD16" i="1"/>
  <c r="AE16" i="1"/>
  <c r="AF16" i="1"/>
  <c r="W17" i="1"/>
  <c r="X17" i="1"/>
  <c r="Y17" i="1"/>
  <c r="Z17" i="1"/>
  <c r="AA17" i="1"/>
  <c r="AB17" i="1"/>
  <c r="AC17" i="1"/>
  <c r="AD17" i="1"/>
  <c r="AE17" i="1"/>
  <c r="AF17" i="1"/>
  <c r="W18" i="1"/>
  <c r="X18" i="1"/>
  <c r="Y18" i="1"/>
  <c r="Z18" i="1"/>
  <c r="AA18" i="1"/>
  <c r="AB18" i="1"/>
  <c r="AC18" i="1"/>
  <c r="AD18" i="1"/>
  <c r="AE18" i="1"/>
  <c r="AF18" i="1"/>
  <c r="W19" i="1"/>
  <c r="X19" i="1"/>
  <c r="Y19" i="1"/>
  <c r="Z19" i="1"/>
  <c r="AA19" i="1"/>
  <c r="AB19" i="1"/>
  <c r="AC19" i="1"/>
  <c r="AD19" i="1"/>
  <c r="AE19" i="1"/>
  <c r="AF19" i="1"/>
  <c r="W20" i="1"/>
  <c r="X20" i="1"/>
  <c r="Y20" i="1"/>
  <c r="Z20" i="1"/>
  <c r="AA20" i="1"/>
  <c r="AB20" i="1"/>
  <c r="AC20" i="1"/>
  <c r="AD20" i="1"/>
  <c r="AE20" i="1"/>
  <c r="AF20" i="1"/>
  <c r="W21" i="1"/>
  <c r="X21" i="1"/>
  <c r="Y21" i="1"/>
  <c r="Z21" i="1"/>
  <c r="AA21" i="1"/>
  <c r="AB21" i="1"/>
  <c r="AC21" i="1"/>
  <c r="AD21" i="1"/>
  <c r="AE21" i="1"/>
  <c r="AF21" i="1"/>
  <c r="W22" i="1"/>
  <c r="X22" i="1"/>
  <c r="Y22" i="1"/>
  <c r="Z22" i="1"/>
  <c r="AA22" i="1"/>
  <c r="AB22" i="1"/>
  <c r="AC22" i="1"/>
  <c r="AD22" i="1"/>
  <c r="AE22" i="1"/>
  <c r="AF22" i="1"/>
  <c r="X3" i="1"/>
  <c r="Y3" i="1"/>
  <c r="Z3" i="1"/>
  <c r="AA3" i="1"/>
  <c r="AB3" i="1"/>
  <c r="AC3" i="1"/>
  <c r="AD3" i="1"/>
  <c r="AE3" i="1"/>
  <c r="AF3" i="1"/>
  <c r="AG3" i="1"/>
  <c r="C24" i="1"/>
  <c r="C25" i="1"/>
  <c r="C26" i="1"/>
  <c r="C27" i="1"/>
  <c r="C28" i="1"/>
  <c r="C29" i="1"/>
  <c r="C30" i="1"/>
  <c r="C31" i="1"/>
  <c r="C32" i="1"/>
  <c r="C3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C23" i="1"/>
  <c r="D23" i="1"/>
  <c r="T18" i="3" l="1"/>
  <c r="S18" i="3"/>
  <c r="O2" i="3"/>
  <c r="L2" i="3"/>
  <c r="N2" i="3"/>
  <c r="M2" i="3"/>
  <c r="H24" i="3"/>
  <c r="I34" i="3"/>
  <c r="J34" i="3" s="1"/>
  <c r="H4" i="3"/>
  <c r="H28" i="3"/>
  <c r="I3" i="3"/>
  <c r="H10" i="3"/>
  <c r="I19" i="3"/>
  <c r="J19" i="3" s="1"/>
  <c r="I30" i="3"/>
  <c r="J30" i="3" s="1"/>
  <c r="I6" i="3"/>
  <c r="I22" i="3"/>
  <c r="J22" i="3" s="1"/>
  <c r="I7" i="3"/>
  <c r="I26" i="3"/>
  <c r="I10" i="3"/>
  <c r="H18" i="3"/>
  <c r="I11" i="3"/>
  <c r="J11" i="3" s="1"/>
  <c r="H14" i="3"/>
  <c r="H26" i="3"/>
  <c r="I14" i="3"/>
  <c r="I38" i="3"/>
  <c r="J38" i="3" s="1"/>
  <c r="I15" i="3"/>
  <c r="H6" i="3"/>
  <c r="I2" i="3"/>
  <c r="I18" i="3"/>
  <c r="H21" i="3"/>
  <c r="H5" i="3"/>
  <c r="I27" i="3"/>
  <c r="I35" i="3"/>
  <c r="J35" i="3" s="1"/>
  <c r="H20" i="3"/>
  <c r="H12" i="3"/>
  <c r="I4" i="3"/>
  <c r="I12" i="3"/>
  <c r="I20" i="3"/>
  <c r="I28" i="3"/>
  <c r="I36" i="3"/>
  <c r="J36" i="3" s="1"/>
  <c r="H25" i="3"/>
  <c r="J25" i="3" s="1"/>
  <c r="I5" i="3"/>
  <c r="I13" i="3"/>
  <c r="J13" i="3" s="1"/>
  <c r="I21" i="3"/>
  <c r="I29" i="3"/>
  <c r="J29" i="3" s="1"/>
  <c r="I37" i="3"/>
  <c r="J37" i="3" s="1"/>
  <c r="H17" i="3"/>
  <c r="J17" i="3" s="1"/>
  <c r="I23" i="3"/>
  <c r="I39" i="3"/>
  <c r="J39" i="3" s="1"/>
  <c r="H8" i="3"/>
  <c r="I16" i="3"/>
  <c r="I24" i="3"/>
  <c r="I40" i="3"/>
  <c r="J40" i="3" s="1"/>
  <c r="H9" i="3"/>
  <c r="J9" i="3" s="1"/>
  <c r="I31" i="3"/>
  <c r="J31" i="3" s="1"/>
  <c r="H16" i="3"/>
  <c r="I8" i="3"/>
  <c r="I32" i="3"/>
  <c r="J32" i="3" s="1"/>
  <c r="H3" i="3"/>
  <c r="H15" i="3"/>
  <c r="J15" i="3" s="1"/>
  <c r="H7" i="3"/>
  <c r="H23" i="3"/>
  <c r="H27" i="3"/>
  <c r="I33" i="3"/>
  <c r="J33" i="3" s="1"/>
  <c r="I41" i="3"/>
  <c r="J41" i="3" s="1"/>
  <c r="H2" i="3"/>
  <c r="O4" i="2"/>
  <c r="P4" i="2" s="1"/>
  <c r="S4" i="2"/>
  <c r="Q4" i="2" l="1"/>
  <c r="R4" i="2" s="1"/>
  <c r="N5" i="2" s="1"/>
  <c r="J26" i="3"/>
  <c r="J7" i="3"/>
  <c r="J24" i="3"/>
  <c r="J27" i="3"/>
  <c r="J28" i="3"/>
  <c r="J3" i="3"/>
  <c r="J4" i="3"/>
  <c r="J10" i="3"/>
  <c r="J20" i="3"/>
  <c r="J2" i="3"/>
  <c r="J14" i="3"/>
  <c r="J23" i="3"/>
  <c r="J12" i="3"/>
  <c r="J18" i="3"/>
  <c r="J6" i="3"/>
  <c r="J21" i="3"/>
  <c r="J8" i="3"/>
  <c r="J16" i="3"/>
  <c r="J5" i="3"/>
  <c r="O5" i="2"/>
  <c r="S5" i="2" l="1"/>
  <c r="O6" i="2"/>
  <c r="P5" i="2"/>
  <c r="O7" i="2" l="1"/>
  <c r="Q5" i="2"/>
  <c r="R5" i="2" s="1"/>
  <c r="N6" i="2" s="1"/>
  <c r="P6" i="2" s="1"/>
  <c r="S6" i="2" l="1"/>
  <c r="U14" i="2"/>
  <c r="U15" i="2"/>
  <c r="U16" i="2" s="1"/>
  <c r="V14" i="2"/>
  <c r="Q6" i="2"/>
  <c r="R6" i="2" s="1"/>
  <c r="N7" i="2" s="1"/>
  <c r="P7" i="2" s="1"/>
  <c r="Q7" i="2" s="1"/>
  <c r="R7" i="2" s="1"/>
  <c r="V15" i="2" l="1"/>
  <c r="U17" i="2"/>
  <c r="V16" i="2"/>
  <c r="S7" i="2"/>
  <c r="U18" i="2" l="1"/>
  <c r="V17" i="2"/>
  <c r="U19" i="2" l="1"/>
  <c r="V19" i="2" s="1"/>
  <c r="V18" i="2"/>
</calcChain>
</file>

<file path=xl/sharedStrings.xml><?xml version="1.0" encoding="utf-8"?>
<sst xmlns="http://schemas.openxmlformats.org/spreadsheetml/2006/main" count="165" uniqueCount="78">
  <si>
    <t>x</t>
  </si>
  <si>
    <t>y</t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</si>
  <si>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x</t>
    </r>
    <r>
      <rPr>
        <sz val="11"/>
        <color theme="1"/>
        <rFont val="Calibri"/>
        <family val="2"/>
        <charset val="204"/>
        <scheme val="minor"/>
      </rPr>
      <t>=1</t>
    </r>
  </si>
  <si>
    <r>
      <t>h</t>
    </r>
    <r>
      <rPr>
        <vertAlign val="subscript"/>
        <sz val="11"/>
        <color theme="1"/>
        <rFont val="Calibri"/>
        <family val="2"/>
        <charset val="204"/>
        <scheme val="minor"/>
      </rPr>
      <t>y</t>
    </r>
    <r>
      <rPr>
        <sz val="11"/>
        <color theme="1"/>
        <rFont val="Calibri"/>
        <family val="2"/>
        <charset val="204"/>
        <scheme val="minor"/>
      </rPr>
      <t>=1</t>
    </r>
  </si>
  <si>
    <t>z = xy</t>
  </si>
  <si>
    <t>f(x)</t>
  </si>
  <si>
    <t>интервал, содержащий корень [0,8; 0,9]</t>
  </si>
  <si>
    <t>№ итерации</t>
  </si>
  <si>
    <t>a</t>
  </si>
  <si>
    <t>b</t>
  </si>
  <si>
    <t>x(среднее)</t>
  </si>
  <si>
    <t>точность</t>
  </si>
  <si>
    <t>знак</t>
  </si>
  <si>
    <t>[-15, 15]*[-15,15]</t>
  </si>
  <si>
    <t>группа 1</t>
  </si>
  <si>
    <t>Денис Егоров</t>
  </si>
  <si>
    <t>Юлия Иванов</t>
  </si>
  <si>
    <t>Татьяна Федоров</t>
  </si>
  <si>
    <t>Ольга Сидоров</t>
  </si>
  <si>
    <t>Мария Михайлов</t>
  </si>
  <si>
    <t>Елена Кузнецов</t>
  </si>
  <si>
    <t>Андрей Семёнов</t>
  </si>
  <si>
    <t>Дмитрий Соколов</t>
  </si>
  <si>
    <t>Ирина Кузнецов</t>
  </si>
  <si>
    <t>Елена Смирнов</t>
  </si>
  <si>
    <t>Андрей Михайлов</t>
  </si>
  <si>
    <t>Елена Егоров</t>
  </si>
  <si>
    <t>Ирина Егоров</t>
  </si>
  <si>
    <t>Ирина Иванов</t>
  </si>
  <si>
    <t>Елена Николаев</t>
  </si>
  <si>
    <t>Василий Егоров</t>
  </si>
  <si>
    <t>Мария Волков</t>
  </si>
  <si>
    <t>Татьяна Волков</t>
  </si>
  <si>
    <t>Андрей Кузнецов</t>
  </si>
  <si>
    <t>Юлия Морозов</t>
  </si>
  <si>
    <t>группа 2</t>
  </si>
  <si>
    <t>Максим Николаев</t>
  </si>
  <si>
    <t>Ольга Николаев</t>
  </si>
  <si>
    <t>Василий Николаев</t>
  </si>
  <si>
    <t>Василий Козлов</t>
  </si>
  <si>
    <t>Евгений Кузнецов</t>
  </si>
  <si>
    <t>Анна Иванов</t>
  </si>
  <si>
    <t>Евгений Смирнов</t>
  </si>
  <si>
    <t>Иван Кузнецов</t>
  </si>
  <si>
    <t>Юлия Сидоров</t>
  </si>
  <si>
    <t>Ольга Лебедев</t>
  </si>
  <si>
    <t>Евгений Соколов</t>
  </si>
  <si>
    <t>Ирина Павлов</t>
  </si>
  <si>
    <t>Сергей Сидоров</t>
  </si>
  <si>
    <t>Ольга Попов</t>
  </si>
  <si>
    <t>Юлия Попов</t>
  </si>
  <si>
    <t>Михаил Николаев</t>
  </si>
  <si>
    <t>Михаил Михайлов</t>
  </si>
  <si>
    <t>Василий Семёнов</t>
  </si>
  <si>
    <t>Андрей Васильев</t>
  </si>
  <si>
    <t>Татьяна Иванов</t>
  </si>
  <si>
    <t>студент</t>
  </si>
  <si>
    <t>предмет1</t>
  </si>
  <si>
    <t>предмет2</t>
  </si>
  <si>
    <t>предмет3</t>
  </si>
  <si>
    <t>предмет4</t>
  </si>
  <si>
    <t>ср. балл</t>
  </si>
  <si>
    <t>стипендия</t>
  </si>
  <si>
    <t>надбавка</t>
  </si>
  <si>
    <t>итого</t>
  </si>
  <si>
    <t>группа1</t>
  </si>
  <si>
    <t>раоао</t>
  </si>
  <si>
    <t>группа2</t>
  </si>
  <si>
    <t>отличники</t>
  </si>
  <si>
    <t>хорошисты</t>
  </si>
  <si>
    <t>троечники</t>
  </si>
  <si>
    <t>двоечники</t>
  </si>
  <si>
    <t>Названия строк</t>
  </si>
  <si>
    <t>Общий итог</t>
  </si>
  <si>
    <t>категория</t>
  </si>
  <si>
    <t>Отличник</t>
  </si>
  <si>
    <t>Не отличник</t>
  </si>
  <si>
    <t>не отличники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</si>
</sst>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1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3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 = xy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1"/>
        <c:ser>
          <c:idx val="0"/>
          <c:order val="0"/>
          <c:tx>
            <c:strRef>
              <c:f>Sheet1!$A$3:$B$3</c:f>
              <c:strCache>
                <c:ptCount val="2"/>
                <c:pt idx="0">
                  <c:v>x</c:v>
                </c:pt>
                <c:pt idx="1">
                  <c:v>-15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Sheet1!$C$3:$AG$3</c:f>
              <c:numCache>
                <c:formatCode>General</c:formatCode>
                <c:ptCount val="31"/>
                <c:pt idx="0">
                  <c:v>225</c:v>
                </c:pt>
                <c:pt idx="1">
                  <c:v>210</c:v>
                </c:pt>
                <c:pt idx="2">
                  <c:v>195</c:v>
                </c:pt>
                <c:pt idx="3">
                  <c:v>180</c:v>
                </c:pt>
                <c:pt idx="4">
                  <c:v>165</c:v>
                </c:pt>
                <c:pt idx="5">
                  <c:v>150</c:v>
                </c:pt>
                <c:pt idx="6">
                  <c:v>135</c:v>
                </c:pt>
                <c:pt idx="7">
                  <c:v>120</c:v>
                </c:pt>
                <c:pt idx="8">
                  <c:v>105</c:v>
                </c:pt>
                <c:pt idx="9">
                  <c:v>90</c:v>
                </c:pt>
                <c:pt idx="10">
                  <c:v>75</c:v>
                </c:pt>
                <c:pt idx="11">
                  <c:v>60</c:v>
                </c:pt>
                <c:pt idx="12">
                  <c:v>45</c:v>
                </c:pt>
                <c:pt idx="13">
                  <c:v>30</c:v>
                </c:pt>
                <c:pt idx="14">
                  <c:v>15</c:v>
                </c:pt>
                <c:pt idx="15">
                  <c:v>0</c:v>
                </c:pt>
                <c:pt idx="16">
                  <c:v>-15</c:v>
                </c:pt>
                <c:pt idx="17">
                  <c:v>-30</c:v>
                </c:pt>
                <c:pt idx="18">
                  <c:v>-45</c:v>
                </c:pt>
                <c:pt idx="19">
                  <c:v>-60</c:v>
                </c:pt>
                <c:pt idx="20">
                  <c:v>-75</c:v>
                </c:pt>
                <c:pt idx="21">
                  <c:v>-90</c:v>
                </c:pt>
                <c:pt idx="22">
                  <c:v>-105</c:v>
                </c:pt>
                <c:pt idx="23">
                  <c:v>-120</c:v>
                </c:pt>
                <c:pt idx="24">
                  <c:v>-135</c:v>
                </c:pt>
                <c:pt idx="25">
                  <c:v>-150</c:v>
                </c:pt>
                <c:pt idx="26">
                  <c:v>-165</c:v>
                </c:pt>
                <c:pt idx="27">
                  <c:v>-180</c:v>
                </c:pt>
                <c:pt idx="28">
                  <c:v>-195</c:v>
                </c:pt>
                <c:pt idx="29">
                  <c:v>-210</c:v>
                </c:pt>
                <c:pt idx="30">
                  <c:v>-225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5E-4DFA-9A25-B15AEE70D255}"/>
            </c:ext>
          </c:extLst>
        </c:ser>
        <c:ser>
          <c:idx val="1"/>
          <c:order val="1"/>
          <c:tx>
            <c:strRef>
              <c:f>Sheet1!$A$4:$B$4</c:f>
              <c:strCache>
                <c:ptCount val="2"/>
                <c:pt idx="0">
                  <c:v>x</c:v>
                </c:pt>
                <c:pt idx="1">
                  <c:v>-14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Sheet1!$C$4:$AG$4</c:f>
              <c:numCache>
                <c:formatCode>General</c:formatCode>
                <c:ptCount val="31"/>
                <c:pt idx="0">
                  <c:v>210</c:v>
                </c:pt>
                <c:pt idx="1">
                  <c:v>196</c:v>
                </c:pt>
                <c:pt idx="2">
                  <c:v>182</c:v>
                </c:pt>
                <c:pt idx="3">
                  <c:v>168</c:v>
                </c:pt>
                <c:pt idx="4">
                  <c:v>154</c:v>
                </c:pt>
                <c:pt idx="5">
                  <c:v>140</c:v>
                </c:pt>
                <c:pt idx="6">
                  <c:v>126</c:v>
                </c:pt>
                <c:pt idx="7">
                  <c:v>112</c:v>
                </c:pt>
                <c:pt idx="8">
                  <c:v>98</c:v>
                </c:pt>
                <c:pt idx="9">
                  <c:v>84</c:v>
                </c:pt>
                <c:pt idx="10">
                  <c:v>70</c:v>
                </c:pt>
                <c:pt idx="11">
                  <c:v>56</c:v>
                </c:pt>
                <c:pt idx="12">
                  <c:v>42</c:v>
                </c:pt>
                <c:pt idx="13">
                  <c:v>28</c:v>
                </c:pt>
                <c:pt idx="14">
                  <c:v>14</c:v>
                </c:pt>
                <c:pt idx="15">
                  <c:v>0</c:v>
                </c:pt>
                <c:pt idx="16">
                  <c:v>-14</c:v>
                </c:pt>
                <c:pt idx="17">
                  <c:v>-28</c:v>
                </c:pt>
                <c:pt idx="18">
                  <c:v>-42</c:v>
                </c:pt>
                <c:pt idx="19">
                  <c:v>-56</c:v>
                </c:pt>
                <c:pt idx="20">
                  <c:v>-70</c:v>
                </c:pt>
                <c:pt idx="21">
                  <c:v>-84</c:v>
                </c:pt>
                <c:pt idx="22">
                  <c:v>-98</c:v>
                </c:pt>
                <c:pt idx="23">
                  <c:v>-112</c:v>
                </c:pt>
                <c:pt idx="24">
                  <c:v>-126</c:v>
                </c:pt>
                <c:pt idx="25">
                  <c:v>-140</c:v>
                </c:pt>
                <c:pt idx="26">
                  <c:v>-154</c:v>
                </c:pt>
                <c:pt idx="27">
                  <c:v>-168</c:v>
                </c:pt>
                <c:pt idx="28">
                  <c:v>-182</c:v>
                </c:pt>
                <c:pt idx="29">
                  <c:v>-196</c:v>
                </c:pt>
                <c:pt idx="30">
                  <c:v>-210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5E-4DFA-9A25-B15AEE70D255}"/>
            </c:ext>
          </c:extLst>
        </c:ser>
        <c:ser>
          <c:idx val="2"/>
          <c:order val="2"/>
          <c:tx>
            <c:strRef>
              <c:f>Sheet1!$A$5:$B$5</c:f>
              <c:strCache>
                <c:ptCount val="2"/>
                <c:pt idx="0">
                  <c:v>x</c:v>
                </c:pt>
                <c:pt idx="1">
                  <c:v>-13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Sheet1!$C$5:$AG$5</c:f>
              <c:numCache>
                <c:formatCode>General</c:formatCode>
                <c:ptCount val="31"/>
                <c:pt idx="0">
                  <c:v>195</c:v>
                </c:pt>
                <c:pt idx="1">
                  <c:v>182</c:v>
                </c:pt>
                <c:pt idx="2">
                  <c:v>169</c:v>
                </c:pt>
                <c:pt idx="3">
                  <c:v>156</c:v>
                </c:pt>
                <c:pt idx="4">
                  <c:v>143</c:v>
                </c:pt>
                <c:pt idx="5">
                  <c:v>130</c:v>
                </c:pt>
                <c:pt idx="6">
                  <c:v>117</c:v>
                </c:pt>
                <c:pt idx="7">
                  <c:v>104</c:v>
                </c:pt>
                <c:pt idx="8">
                  <c:v>91</c:v>
                </c:pt>
                <c:pt idx="9">
                  <c:v>78</c:v>
                </c:pt>
                <c:pt idx="10">
                  <c:v>65</c:v>
                </c:pt>
                <c:pt idx="11">
                  <c:v>52</c:v>
                </c:pt>
                <c:pt idx="12">
                  <c:v>39</c:v>
                </c:pt>
                <c:pt idx="13">
                  <c:v>26</c:v>
                </c:pt>
                <c:pt idx="14">
                  <c:v>13</c:v>
                </c:pt>
                <c:pt idx="15">
                  <c:v>0</c:v>
                </c:pt>
                <c:pt idx="16">
                  <c:v>-13</c:v>
                </c:pt>
                <c:pt idx="17">
                  <c:v>-26</c:v>
                </c:pt>
                <c:pt idx="18">
                  <c:v>-39</c:v>
                </c:pt>
                <c:pt idx="19">
                  <c:v>-52</c:v>
                </c:pt>
                <c:pt idx="20">
                  <c:v>-65</c:v>
                </c:pt>
                <c:pt idx="21">
                  <c:v>-78</c:v>
                </c:pt>
                <c:pt idx="22">
                  <c:v>-91</c:v>
                </c:pt>
                <c:pt idx="23">
                  <c:v>-104</c:v>
                </c:pt>
                <c:pt idx="24">
                  <c:v>-117</c:v>
                </c:pt>
                <c:pt idx="25">
                  <c:v>-130</c:v>
                </c:pt>
                <c:pt idx="26">
                  <c:v>-143</c:v>
                </c:pt>
                <c:pt idx="27">
                  <c:v>-156</c:v>
                </c:pt>
                <c:pt idx="28">
                  <c:v>-169</c:v>
                </c:pt>
                <c:pt idx="29">
                  <c:v>-182</c:v>
                </c:pt>
                <c:pt idx="30">
                  <c:v>-195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5E-4DFA-9A25-B15AEE70D255}"/>
            </c:ext>
          </c:extLst>
        </c:ser>
        <c:ser>
          <c:idx val="3"/>
          <c:order val="3"/>
          <c:tx>
            <c:strRef>
              <c:f>Sheet1!$A$6:$B$6</c:f>
              <c:strCache>
                <c:ptCount val="2"/>
                <c:pt idx="0">
                  <c:v>x</c:v>
                </c:pt>
                <c:pt idx="1">
                  <c:v>-12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Sheet1!$C$6:$AG$6</c:f>
              <c:numCache>
                <c:formatCode>General</c:formatCode>
                <c:ptCount val="31"/>
                <c:pt idx="0">
                  <c:v>180</c:v>
                </c:pt>
                <c:pt idx="1">
                  <c:v>168</c:v>
                </c:pt>
                <c:pt idx="2">
                  <c:v>156</c:v>
                </c:pt>
                <c:pt idx="3">
                  <c:v>144</c:v>
                </c:pt>
                <c:pt idx="4">
                  <c:v>132</c:v>
                </c:pt>
                <c:pt idx="5">
                  <c:v>120</c:v>
                </c:pt>
                <c:pt idx="6">
                  <c:v>108</c:v>
                </c:pt>
                <c:pt idx="7">
                  <c:v>96</c:v>
                </c:pt>
                <c:pt idx="8">
                  <c:v>84</c:v>
                </c:pt>
                <c:pt idx="9">
                  <c:v>72</c:v>
                </c:pt>
                <c:pt idx="10">
                  <c:v>60</c:v>
                </c:pt>
                <c:pt idx="11">
                  <c:v>48</c:v>
                </c:pt>
                <c:pt idx="12">
                  <c:v>36</c:v>
                </c:pt>
                <c:pt idx="13">
                  <c:v>24</c:v>
                </c:pt>
                <c:pt idx="14">
                  <c:v>12</c:v>
                </c:pt>
                <c:pt idx="15">
                  <c:v>0</c:v>
                </c:pt>
                <c:pt idx="16">
                  <c:v>-12</c:v>
                </c:pt>
                <c:pt idx="17">
                  <c:v>-24</c:v>
                </c:pt>
                <c:pt idx="18">
                  <c:v>-36</c:v>
                </c:pt>
                <c:pt idx="19">
                  <c:v>-48</c:v>
                </c:pt>
                <c:pt idx="20">
                  <c:v>-60</c:v>
                </c:pt>
                <c:pt idx="21">
                  <c:v>-72</c:v>
                </c:pt>
                <c:pt idx="22">
                  <c:v>-84</c:v>
                </c:pt>
                <c:pt idx="23">
                  <c:v>-96</c:v>
                </c:pt>
                <c:pt idx="24">
                  <c:v>-108</c:v>
                </c:pt>
                <c:pt idx="25">
                  <c:v>-120</c:v>
                </c:pt>
                <c:pt idx="26">
                  <c:v>-132</c:v>
                </c:pt>
                <c:pt idx="27">
                  <c:v>-144</c:v>
                </c:pt>
                <c:pt idx="28">
                  <c:v>-156</c:v>
                </c:pt>
                <c:pt idx="29">
                  <c:v>-168</c:v>
                </c:pt>
                <c:pt idx="30">
                  <c:v>-180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5E-4DFA-9A25-B15AEE70D255}"/>
            </c:ext>
          </c:extLst>
        </c:ser>
        <c:ser>
          <c:idx val="4"/>
          <c:order val="4"/>
          <c:tx>
            <c:strRef>
              <c:f>Sheet1!$A$7:$B$7</c:f>
              <c:strCache>
                <c:ptCount val="2"/>
                <c:pt idx="0">
                  <c:v>x</c:v>
                </c:pt>
                <c:pt idx="1">
                  <c:v>-11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Sheet1!$C$7:$AG$7</c:f>
              <c:numCache>
                <c:formatCode>General</c:formatCode>
                <c:ptCount val="31"/>
                <c:pt idx="0">
                  <c:v>165</c:v>
                </c:pt>
                <c:pt idx="1">
                  <c:v>154</c:v>
                </c:pt>
                <c:pt idx="2">
                  <c:v>143</c:v>
                </c:pt>
                <c:pt idx="3">
                  <c:v>132</c:v>
                </c:pt>
                <c:pt idx="4">
                  <c:v>121</c:v>
                </c:pt>
                <c:pt idx="5">
                  <c:v>110</c:v>
                </c:pt>
                <c:pt idx="6">
                  <c:v>99</c:v>
                </c:pt>
                <c:pt idx="7">
                  <c:v>88</c:v>
                </c:pt>
                <c:pt idx="8">
                  <c:v>77</c:v>
                </c:pt>
                <c:pt idx="9">
                  <c:v>66</c:v>
                </c:pt>
                <c:pt idx="10">
                  <c:v>55</c:v>
                </c:pt>
                <c:pt idx="11">
                  <c:v>44</c:v>
                </c:pt>
                <c:pt idx="12">
                  <c:v>33</c:v>
                </c:pt>
                <c:pt idx="13">
                  <c:v>22</c:v>
                </c:pt>
                <c:pt idx="14">
                  <c:v>11</c:v>
                </c:pt>
                <c:pt idx="15">
                  <c:v>0</c:v>
                </c:pt>
                <c:pt idx="16">
                  <c:v>-11</c:v>
                </c:pt>
                <c:pt idx="17">
                  <c:v>-22</c:v>
                </c:pt>
                <c:pt idx="18">
                  <c:v>-33</c:v>
                </c:pt>
                <c:pt idx="19">
                  <c:v>-44</c:v>
                </c:pt>
                <c:pt idx="20">
                  <c:v>-55</c:v>
                </c:pt>
                <c:pt idx="21">
                  <c:v>-66</c:v>
                </c:pt>
                <c:pt idx="22">
                  <c:v>-77</c:v>
                </c:pt>
                <c:pt idx="23">
                  <c:v>-88</c:v>
                </c:pt>
                <c:pt idx="24">
                  <c:v>-99</c:v>
                </c:pt>
                <c:pt idx="25">
                  <c:v>-110</c:v>
                </c:pt>
                <c:pt idx="26">
                  <c:v>-121</c:v>
                </c:pt>
                <c:pt idx="27">
                  <c:v>-132</c:v>
                </c:pt>
                <c:pt idx="28">
                  <c:v>-143</c:v>
                </c:pt>
                <c:pt idx="29">
                  <c:v>-154</c:v>
                </c:pt>
                <c:pt idx="30">
                  <c:v>-165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5E-4DFA-9A25-B15AEE70D255}"/>
            </c:ext>
          </c:extLst>
        </c:ser>
        <c:ser>
          <c:idx val="5"/>
          <c:order val="5"/>
          <c:tx>
            <c:strRef>
              <c:f>Sheet1!$A$8:$B$8</c:f>
              <c:strCache>
                <c:ptCount val="2"/>
                <c:pt idx="0">
                  <c:v>x</c:v>
                </c:pt>
                <c:pt idx="1">
                  <c:v>-10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Sheet1!$C$8:$AG$8</c:f>
              <c:numCache>
                <c:formatCode>General</c:formatCode>
                <c:ptCount val="31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  <c:pt idx="19">
                  <c:v>-40</c:v>
                </c:pt>
                <c:pt idx="20">
                  <c:v>-50</c:v>
                </c:pt>
                <c:pt idx="21">
                  <c:v>-60</c:v>
                </c:pt>
                <c:pt idx="22">
                  <c:v>-70</c:v>
                </c:pt>
                <c:pt idx="23">
                  <c:v>-80</c:v>
                </c:pt>
                <c:pt idx="24">
                  <c:v>-90</c:v>
                </c:pt>
                <c:pt idx="25">
                  <c:v>-100</c:v>
                </c:pt>
                <c:pt idx="26">
                  <c:v>-110</c:v>
                </c:pt>
                <c:pt idx="27">
                  <c:v>-120</c:v>
                </c:pt>
                <c:pt idx="28">
                  <c:v>-130</c:v>
                </c:pt>
                <c:pt idx="29">
                  <c:v>-140</c:v>
                </c:pt>
                <c:pt idx="30">
                  <c:v>-150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5E-4DFA-9A25-B15AEE70D255}"/>
            </c:ext>
          </c:extLst>
        </c:ser>
        <c:ser>
          <c:idx val="6"/>
          <c:order val="6"/>
          <c:tx>
            <c:strRef>
              <c:f>Sheet1!$A$9:$B$9</c:f>
              <c:strCache>
                <c:ptCount val="2"/>
                <c:pt idx="0">
                  <c:v>x</c:v>
                </c:pt>
                <c:pt idx="1">
                  <c:v>-9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Sheet1!$C$9:$AG$9</c:f>
              <c:numCache>
                <c:formatCode>General</c:formatCode>
                <c:ptCount val="31"/>
                <c:pt idx="0">
                  <c:v>135</c:v>
                </c:pt>
                <c:pt idx="1">
                  <c:v>126</c:v>
                </c:pt>
                <c:pt idx="2">
                  <c:v>117</c:v>
                </c:pt>
                <c:pt idx="3">
                  <c:v>108</c:v>
                </c:pt>
                <c:pt idx="4">
                  <c:v>99</c:v>
                </c:pt>
                <c:pt idx="5">
                  <c:v>90</c:v>
                </c:pt>
                <c:pt idx="6">
                  <c:v>81</c:v>
                </c:pt>
                <c:pt idx="7">
                  <c:v>72</c:v>
                </c:pt>
                <c:pt idx="8">
                  <c:v>63</c:v>
                </c:pt>
                <c:pt idx="9">
                  <c:v>54</c:v>
                </c:pt>
                <c:pt idx="10">
                  <c:v>45</c:v>
                </c:pt>
                <c:pt idx="11">
                  <c:v>36</c:v>
                </c:pt>
                <c:pt idx="12">
                  <c:v>27</c:v>
                </c:pt>
                <c:pt idx="13">
                  <c:v>18</c:v>
                </c:pt>
                <c:pt idx="14">
                  <c:v>9</c:v>
                </c:pt>
                <c:pt idx="15">
                  <c:v>0</c:v>
                </c:pt>
                <c:pt idx="16">
                  <c:v>-9</c:v>
                </c:pt>
                <c:pt idx="17">
                  <c:v>-18</c:v>
                </c:pt>
                <c:pt idx="18">
                  <c:v>-27</c:v>
                </c:pt>
                <c:pt idx="19">
                  <c:v>-36</c:v>
                </c:pt>
                <c:pt idx="20">
                  <c:v>-45</c:v>
                </c:pt>
                <c:pt idx="21">
                  <c:v>-54</c:v>
                </c:pt>
                <c:pt idx="22">
                  <c:v>-63</c:v>
                </c:pt>
                <c:pt idx="23">
                  <c:v>-72</c:v>
                </c:pt>
                <c:pt idx="24">
                  <c:v>-81</c:v>
                </c:pt>
                <c:pt idx="25">
                  <c:v>-90</c:v>
                </c:pt>
                <c:pt idx="26">
                  <c:v>-99</c:v>
                </c:pt>
                <c:pt idx="27">
                  <c:v>-108</c:v>
                </c:pt>
                <c:pt idx="28">
                  <c:v>-117</c:v>
                </c:pt>
                <c:pt idx="29">
                  <c:v>-126</c:v>
                </c:pt>
                <c:pt idx="30">
                  <c:v>-135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5E-4DFA-9A25-B15AEE70D255}"/>
            </c:ext>
          </c:extLst>
        </c:ser>
        <c:ser>
          <c:idx val="7"/>
          <c:order val="7"/>
          <c:tx>
            <c:strRef>
              <c:f>Sheet1!$A$10:$B$10</c:f>
              <c:strCache>
                <c:ptCount val="2"/>
                <c:pt idx="0">
                  <c:v>x</c:v>
                </c:pt>
                <c:pt idx="1">
                  <c:v>-8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Sheet1!$C$10:$AG$10</c:f>
              <c:numCache>
                <c:formatCode>General</c:formatCode>
                <c:ptCount val="31"/>
                <c:pt idx="0">
                  <c:v>120</c:v>
                </c:pt>
                <c:pt idx="1">
                  <c:v>112</c:v>
                </c:pt>
                <c:pt idx="2">
                  <c:v>104</c:v>
                </c:pt>
                <c:pt idx="3">
                  <c:v>96</c:v>
                </c:pt>
                <c:pt idx="4">
                  <c:v>88</c:v>
                </c:pt>
                <c:pt idx="5">
                  <c:v>80</c:v>
                </c:pt>
                <c:pt idx="6">
                  <c:v>72</c:v>
                </c:pt>
                <c:pt idx="7">
                  <c:v>64</c:v>
                </c:pt>
                <c:pt idx="8">
                  <c:v>56</c:v>
                </c:pt>
                <c:pt idx="9">
                  <c:v>48</c:v>
                </c:pt>
                <c:pt idx="10">
                  <c:v>40</c:v>
                </c:pt>
                <c:pt idx="11">
                  <c:v>32</c:v>
                </c:pt>
                <c:pt idx="12">
                  <c:v>24</c:v>
                </c:pt>
                <c:pt idx="13">
                  <c:v>16</c:v>
                </c:pt>
                <c:pt idx="14">
                  <c:v>8</c:v>
                </c:pt>
                <c:pt idx="15">
                  <c:v>0</c:v>
                </c:pt>
                <c:pt idx="16">
                  <c:v>-8</c:v>
                </c:pt>
                <c:pt idx="17">
                  <c:v>-16</c:v>
                </c:pt>
                <c:pt idx="18">
                  <c:v>-24</c:v>
                </c:pt>
                <c:pt idx="19">
                  <c:v>-32</c:v>
                </c:pt>
                <c:pt idx="20">
                  <c:v>-40</c:v>
                </c:pt>
                <c:pt idx="21">
                  <c:v>-48</c:v>
                </c:pt>
                <c:pt idx="22">
                  <c:v>-56</c:v>
                </c:pt>
                <c:pt idx="23">
                  <c:v>-64</c:v>
                </c:pt>
                <c:pt idx="24">
                  <c:v>-72</c:v>
                </c:pt>
                <c:pt idx="25">
                  <c:v>-80</c:v>
                </c:pt>
                <c:pt idx="26">
                  <c:v>-88</c:v>
                </c:pt>
                <c:pt idx="27">
                  <c:v>-96</c:v>
                </c:pt>
                <c:pt idx="28">
                  <c:v>-104</c:v>
                </c:pt>
                <c:pt idx="29">
                  <c:v>-112</c:v>
                </c:pt>
                <c:pt idx="30">
                  <c:v>-120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5E-4DFA-9A25-B15AEE70D255}"/>
            </c:ext>
          </c:extLst>
        </c:ser>
        <c:ser>
          <c:idx val="8"/>
          <c:order val="8"/>
          <c:tx>
            <c:strRef>
              <c:f>Sheet1!$A$11:$B$11</c:f>
              <c:strCache>
                <c:ptCount val="2"/>
                <c:pt idx="0">
                  <c:v>x</c:v>
                </c:pt>
                <c:pt idx="1">
                  <c:v>-7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Sheet1!$C$11:$AG$11</c:f>
              <c:numCache>
                <c:formatCode>General</c:formatCode>
                <c:ptCount val="31"/>
                <c:pt idx="0">
                  <c:v>105</c:v>
                </c:pt>
                <c:pt idx="1">
                  <c:v>98</c:v>
                </c:pt>
                <c:pt idx="2">
                  <c:v>91</c:v>
                </c:pt>
                <c:pt idx="3">
                  <c:v>84</c:v>
                </c:pt>
                <c:pt idx="4">
                  <c:v>77</c:v>
                </c:pt>
                <c:pt idx="5">
                  <c:v>70</c:v>
                </c:pt>
                <c:pt idx="6">
                  <c:v>63</c:v>
                </c:pt>
                <c:pt idx="7">
                  <c:v>56</c:v>
                </c:pt>
                <c:pt idx="8">
                  <c:v>49</c:v>
                </c:pt>
                <c:pt idx="9">
                  <c:v>42</c:v>
                </c:pt>
                <c:pt idx="10">
                  <c:v>35</c:v>
                </c:pt>
                <c:pt idx="11">
                  <c:v>28</c:v>
                </c:pt>
                <c:pt idx="12">
                  <c:v>21</c:v>
                </c:pt>
                <c:pt idx="13">
                  <c:v>14</c:v>
                </c:pt>
                <c:pt idx="14">
                  <c:v>7</c:v>
                </c:pt>
                <c:pt idx="15">
                  <c:v>0</c:v>
                </c:pt>
                <c:pt idx="16">
                  <c:v>-7</c:v>
                </c:pt>
                <c:pt idx="17">
                  <c:v>-14</c:v>
                </c:pt>
                <c:pt idx="18">
                  <c:v>-21</c:v>
                </c:pt>
                <c:pt idx="19">
                  <c:v>-28</c:v>
                </c:pt>
                <c:pt idx="20">
                  <c:v>-35</c:v>
                </c:pt>
                <c:pt idx="21">
                  <c:v>-42</c:v>
                </c:pt>
                <c:pt idx="22">
                  <c:v>-49</c:v>
                </c:pt>
                <c:pt idx="23">
                  <c:v>-56</c:v>
                </c:pt>
                <c:pt idx="24">
                  <c:v>-63</c:v>
                </c:pt>
                <c:pt idx="25">
                  <c:v>-70</c:v>
                </c:pt>
                <c:pt idx="26">
                  <c:v>-77</c:v>
                </c:pt>
                <c:pt idx="27">
                  <c:v>-84</c:v>
                </c:pt>
                <c:pt idx="28">
                  <c:v>-91</c:v>
                </c:pt>
                <c:pt idx="29">
                  <c:v>-98</c:v>
                </c:pt>
                <c:pt idx="30">
                  <c:v>-105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5E-4DFA-9A25-B15AEE70D255}"/>
            </c:ext>
          </c:extLst>
        </c:ser>
        <c:ser>
          <c:idx val="9"/>
          <c:order val="9"/>
          <c:tx>
            <c:strRef>
              <c:f>Sheet1!$A$12:$B$12</c:f>
              <c:strCache>
                <c:ptCount val="2"/>
                <c:pt idx="0">
                  <c:v>x</c:v>
                </c:pt>
                <c:pt idx="1">
                  <c:v>-6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Sheet1!$C$12:$AG$12</c:f>
              <c:numCache>
                <c:formatCode>General</c:formatCode>
                <c:ptCount val="31"/>
                <c:pt idx="0">
                  <c:v>90</c:v>
                </c:pt>
                <c:pt idx="1">
                  <c:v>84</c:v>
                </c:pt>
                <c:pt idx="2">
                  <c:v>78</c:v>
                </c:pt>
                <c:pt idx="3">
                  <c:v>72</c:v>
                </c:pt>
                <c:pt idx="4">
                  <c:v>66</c:v>
                </c:pt>
                <c:pt idx="5">
                  <c:v>60</c:v>
                </c:pt>
                <c:pt idx="6">
                  <c:v>54</c:v>
                </c:pt>
                <c:pt idx="7">
                  <c:v>48</c:v>
                </c:pt>
                <c:pt idx="8">
                  <c:v>42</c:v>
                </c:pt>
                <c:pt idx="9">
                  <c:v>36</c:v>
                </c:pt>
                <c:pt idx="10">
                  <c:v>30</c:v>
                </c:pt>
                <c:pt idx="11">
                  <c:v>24</c:v>
                </c:pt>
                <c:pt idx="12">
                  <c:v>18</c:v>
                </c:pt>
                <c:pt idx="13">
                  <c:v>12</c:v>
                </c:pt>
                <c:pt idx="14">
                  <c:v>6</c:v>
                </c:pt>
                <c:pt idx="15">
                  <c:v>0</c:v>
                </c:pt>
                <c:pt idx="16">
                  <c:v>-6</c:v>
                </c:pt>
                <c:pt idx="17">
                  <c:v>-12</c:v>
                </c:pt>
                <c:pt idx="18">
                  <c:v>-18</c:v>
                </c:pt>
                <c:pt idx="19">
                  <c:v>-24</c:v>
                </c:pt>
                <c:pt idx="20">
                  <c:v>-30</c:v>
                </c:pt>
                <c:pt idx="21">
                  <c:v>-36</c:v>
                </c:pt>
                <c:pt idx="22">
                  <c:v>-42</c:v>
                </c:pt>
                <c:pt idx="23">
                  <c:v>-48</c:v>
                </c:pt>
                <c:pt idx="24">
                  <c:v>-54</c:v>
                </c:pt>
                <c:pt idx="25">
                  <c:v>-60</c:v>
                </c:pt>
                <c:pt idx="26">
                  <c:v>-66</c:v>
                </c:pt>
                <c:pt idx="27">
                  <c:v>-72</c:v>
                </c:pt>
                <c:pt idx="28">
                  <c:v>-78</c:v>
                </c:pt>
                <c:pt idx="29">
                  <c:v>-84</c:v>
                </c:pt>
                <c:pt idx="30">
                  <c:v>-90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5E-4DFA-9A25-B15AEE70D255}"/>
            </c:ext>
          </c:extLst>
        </c:ser>
        <c:ser>
          <c:idx val="10"/>
          <c:order val="10"/>
          <c:tx>
            <c:strRef>
              <c:f>Sheet1!$A$13:$B$13</c:f>
              <c:strCache>
                <c:ptCount val="2"/>
                <c:pt idx="0">
                  <c:v>x</c:v>
                </c:pt>
                <c:pt idx="1">
                  <c:v>-5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Sheet1!$C$13:$AG$13</c:f>
              <c:numCache>
                <c:formatCode>General</c:formatCode>
                <c:ptCount val="31"/>
                <c:pt idx="0">
                  <c:v>75</c:v>
                </c:pt>
                <c:pt idx="1">
                  <c:v>70</c:v>
                </c:pt>
                <c:pt idx="2">
                  <c:v>65</c:v>
                </c:pt>
                <c:pt idx="3">
                  <c:v>60</c:v>
                </c:pt>
                <c:pt idx="4">
                  <c:v>55</c:v>
                </c:pt>
                <c:pt idx="5">
                  <c:v>50</c:v>
                </c:pt>
                <c:pt idx="6">
                  <c:v>45</c:v>
                </c:pt>
                <c:pt idx="7">
                  <c:v>40</c:v>
                </c:pt>
                <c:pt idx="8">
                  <c:v>35</c:v>
                </c:pt>
                <c:pt idx="9">
                  <c:v>30</c:v>
                </c:pt>
                <c:pt idx="10">
                  <c:v>25</c:v>
                </c:pt>
                <c:pt idx="11">
                  <c:v>20</c:v>
                </c:pt>
                <c:pt idx="12">
                  <c:v>15</c:v>
                </c:pt>
                <c:pt idx="13">
                  <c:v>10</c:v>
                </c:pt>
                <c:pt idx="14">
                  <c:v>5</c:v>
                </c:pt>
                <c:pt idx="15">
                  <c:v>0</c:v>
                </c:pt>
                <c:pt idx="16">
                  <c:v>-5</c:v>
                </c:pt>
                <c:pt idx="17">
                  <c:v>-10</c:v>
                </c:pt>
                <c:pt idx="18">
                  <c:v>-15</c:v>
                </c:pt>
                <c:pt idx="19">
                  <c:v>-20</c:v>
                </c:pt>
                <c:pt idx="20">
                  <c:v>-25</c:v>
                </c:pt>
                <c:pt idx="21">
                  <c:v>-30</c:v>
                </c:pt>
                <c:pt idx="22">
                  <c:v>-35</c:v>
                </c:pt>
                <c:pt idx="23">
                  <c:v>-40</c:v>
                </c:pt>
                <c:pt idx="24">
                  <c:v>-45</c:v>
                </c:pt>
                <c:pt idx="25">
                  <c:v>-50</c:v>
                </c:pt>
                <c:pt idx="26">
                  <c:v>-55</c:v>
                </c:pt>
                <c:pt idx="27">
                  <c:v>-60</c:v>
                </c:pt>
                <c:pt idx="28">
                  <c:v>-65</c:v>
                </c:pt>
                <c:pt idx="29">
                  <c:v>-70</c:v>
                </c:pt>
                <c:pt idx="30">
                  <c:v>-75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5E-4DFA-9A25-B15AEE70D255}"/>
            </c:ext>
          </c:extLst>
        </c:ser>
        <c:ser>
          <c:idx val="11"/>
          <c:order val="11"/>
          <c:tx>
            <c:strRef>
              <c:f>Sheet1!$A$14:$B$14</c:f>
              <c:strCache>
                <c:ptCount val="2"/>
                <c:pt idx="0">
                  <c:v>x</c:v>
                </c:pt>
                <c:pt idx="1">
                  <c:v>-4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Sheet1!$C$14:$AG$14</c:f>
              <c:numCache>
                <c:formatCode>General</c:formatCode>
                <c:ptCount val="31"/>
                <c:pt idx="0">
                  <c:v>60</c:v>
                </c:pt>
                <c:pt idx="1">
                  <c:v>56</c:v>
                </c:pt>
                <c:pt idx="2">
                  <c:v>52</c:v>
                </c:pt>
                <c:pt idx="3">
                  <c:v>48</c:v>
                </c:pt>
                <c:pt idx="4">
                  <c:v>44</c:v>
                </c:pt>
                <c:pt idx="5">
                  <c:v>40</c:v>
                </c:pt>
                <c:pt idx="6">
                  <c:v>36</c:v>
                </c:pt>
                <c:pt idx="7">
                  <c:v>32</c:v>
                </c:pt>
                <c:pt idx="8">
                  <c:v>28</c:v>
                </c:pt>
                <c:pt idx="9">
                  <c:v>24</c:v>
                </c:pt>
                <c:pt idx="10">
                  <c:v>20</c:v>
                </c:pt>
                <c:pt idx="11">
                  <c:v>16</c:v>
                </c:pt>
                <c:pt idx="12">
                  <c:v>12</c:v>
                </c:pt>
                <c:pt idx="13">
                  <c:v>8</c:v>
                </c:pt>
                <c:pt idx="14">
                  <c:v>4</c:v>
                </c:pt>
                <c:pt idx="15">
                  <c:v>0</c:v>
                </c:pt>
                <c:pt idx="16">
                  <c:v>-4</c:v>
                </c:pt>
                <c:pt idx="17">
                  <c:v>-8</c:v>
                </c:pt>
                <c:pt idx="18">
                  <c:v>-12</c:v>
                </c:pt>
                <c:pt idx="19">
                  <c:v>-16</c:v>
                </c:pt>
                <c:pt idx="20">
                  <c:v>-20</c:v>
                </c:pt>
                <c:pt idx="21">
                  <c:v>-24</c:v>
                </c:pt>
                <c:pt idx="22">
                  <c:v>-28</c:v>
                </c:pt>
                <c:pt idx="23">
                  <c:v>-32</c:v>
                </c:pt>
                <c:pt idx="24">
                  <c:v>-36</c:v>
                </c:pt>
                <c:pt idx="25">
                  <c:v>-40</c:v>
                </c:pt>
                <c:pt idx="26">
                  <c:v>-44</c:v>
                </c:pt>
                <c:pt idx="27">
                  <c:v>-48</c:v>
                </c:pt>
                <c:pt idx="28">
                  <c:v>-52</c:v>
                </c:pt>
                <c:pt idx="29">
                  <c:v>-56</c:v>
                </c:pt>
                <c:pt idx="30">
                  <c:v>-60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B5E-4DFA-9A25-B15AEE70D255}"/>
            </c:ext>
          </c:extLst>
        </c:ser>
        <c:ser>
          <c:idx val="12"/>
          <c:order val="12"/>
          <c:tx>
            <c:strRef>
              <c:f>Sheet1!$A$15:$B$15</c:f>
              <c:strCache>
                <c:ptCount val="2"/>
                <c:pt idx="0">
                  <c:v>x</c:v>
                </c:pt>
                <c:pt idx="1">
                  <c:v>-3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Sheet1!$C$15:$AG$15</c:f>
              <c:numCache>
                <c:formatCode>General</c:formatCode>
                <c:ptCount val="31"/>
                <c:pt idx="0">
                  <c:v>45</c:v>
                </c:pt>
                <c:pt idx="1">
                  <c:v>42</c:v>
                </c:pt>
                <c:pt idx="2">
                  <c:v>39</c:v>
                </c:pt>
                <c:pt idx="3">
                  <c:v>36</c:v>
                </c:pt>
                <c:pt idx="4">
                  <c:v>33</c:v>
                </c:pt>
                <c:pt idx="5">
                  <c:v>30</c:v>
                </c:pt>
                <c:pt idx="6">
                  <c:v>27</c:v>
                </c:pt>
                <c:pt idx="7">
                  <c:v>24</c:v>
                </c:pt>
                <c:pt idx="8">
                  <c:v>21</c:v>
                </c:pt>
                <c:pt idx="9">
                  <c:v>18</c:v>
                </c:pt>
                <c:pt idx="10">
                  <c:v>15</c:v>
                </c:pt>
                <c:pt idx="11">
                  <c:v>12</c:v>
                </c:pt>
                <c:pt idx="12">
                  <c:v>9</c:v>
                </c:pt>
                <c:pt idx="13">
                  <c:v>6</c:v>
                </c:pt>
                <c:pt idx="14">
                  <c:v>3</c:v>
                </c:pt>
                <c:pt idx="15">
                  <c:v>0</c:v>
                </c:pt>
                <c:pt idx="16">
                  <c:v>-3</c:v>
                </c:pt>
                <c:pt idx="17">
                  <c:v>-6</c:v>
                </c:pt>
                <c:pt idx="18">
                  <c:v>-9</c:v>
                </c:pt>
                <c:pt idx="19">
                  <c:v>-12</c:v>
                </c:pt>
                <c:pt idx="20">
                  <c:v>-15</c:v>
                </c:pt>
                <c:pt idx="21">
                  <c:v>-18</c:v>
                </c:pt>
                <c:pt idx="22">
                  <c:v>-21</c:v>
                </c:pt>
                <c:pt idx="23">
                  <c:v>-24</c:v>
                </c:pt>
                <c:pt idx="24">
                  <c:v>-27</c:v>
                </c:pt>
                <c:pt idx="25">
                  <c:v>-30</c:v>
                </c:pt>
                <c:pt idx="26">
                  <c:v>-33</c:v>
                </c:pt>
                <c:pt idx="27">
                  <c:v>-36</c:v>
                </c:pt>
                <c:pt idx="28">
                  <c:v>-39</c:v>
                </c:pt>
                <c:pt idx="29">
                  <c:v>-42</c:v>
                </c:pt>
                <c:pt idx="30">
                  <c:v>-45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B5E-4DFA-9A25-B15AEE70D255}"/>
            </c:ext>
          </c:extLst>
        </c:ser>
        <c:ser>
          <c:idx val="13"/>
          <c:order val="13"/>
          <c:tx>
            <c:strRef>
              <c:f>Sheet1!$A$16:$B$16</c:f>
              <c:strCache>
                <c:ptCount val="2"/>
                <c:pt idx="0">
                  <c:v>x</c:v>
                </c:pt>
                <c:pt idx="1">
                  <c:v>-2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Sheet1!$C$16:$AG$16</c:f>
              <c:numCache>
                <c:formatCode>General</c:formatCode>
                <c:ptCount val="31"/>
                <c:pt idx="0">
                  <c:v>30</c:v>
                </c:pt>
                <c:pt idx="1">
                  <c:v>28</c:v>
                </c:pt>
                <c:pt idx="2">
                  <c:v>26</c:v>
                </c:pt>
                <c:pt idx="3">
                  <c:v>24</c:v>
                </c:pt>
                <c:pt idx="4">
                  <c:v>22</c:v>
                </c:pt>
                <c:pt idx="5">
                  <c:v>20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6</c:v>
                </c:pt>
                <c:pt idx="13">
                  <c:v>4</c:v>
                </c:pt>
                <c:pt idx="14">
                  <c:v>2</c:v>
                </c:pt>
                <c:pt idx="15">
                  <c:v>0</c:v>
                </c:pt>
                <c:pt idx="16">
                  <c:v>-2</c:v>
                </c:pt>
                <c:pt idx="17">
                  <c:v>-4</c:v>
                </c:pt>
                <c:pt idx="18">
                  <c:v>-6</c:v>
                </c:pt>
                <c:pt idx="19">
                  <c:v>-8</c:v>
                </c:pt>
                <c:pt idx="20">
                  <c:v>-10</c:v>
                </c:pt>
                <c:pt idx="21">
                  <c:v>-12</c:v>
                </c:pt>
                <c:pt idx="22">
                  <c:v>-14</c:v>
                </c:pt>
                <c:pt idx="23">
                  <c:v>-16</c:v>
                </c:pt>
                <c:pt idx="24">
                  <c:v>-18</c:v>
                </c:pt>
                <c:pt idx="25">
                  <c:v>-20</c:v>
                </c:pt>
                <c:pt idx="26">
                  <c:v>-22</c:v>
                </c:pt>
                <c:pt idx="27">
                  <c:v>-24</c:v>
                </c:pt>
                <c:pt idx="28">
                  <c:v>-26</c:v>
                </c:pt>
                <c:pt idx="29">
                  <c:v>-28</c:v>
                </c:pt>
                <c:pt idx="30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B5E-4DFA-9A25-B15AEE70D255}"/>
            </c:ext>
          </c:extLst>
        </c:ser>
        <c:ser>
          <c:idx val="14"/>
          <c:order val="14"/>
          <c:tx>
            <c:strRef>
              <c:f>Sheet1!$A$17:$B$17</c:f>
              <c:strCache>
                <c:ptCount val="2"/>
                <c:pt idx="0">
                  <c:v>x</c:v>
                </c:pt>
                <c:pt idx="1">
                  <c:v>-1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Sheet1!$C$17:$AG$17</c:f>
              <c:numCache>
                <c:formatCode>General</c:formatCode>
                <c:ptCount val="31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-1</c:v>
                </c:pt>
                <c:pt idx="17">
                  <c:v>-2</c:v>
                </c:pt>
                <c:pt idx="18">
                  <c:v>-3</c:v>
                </c:pt>
                <c:pt idx="19">
                  <c:v>-4</c:v>
                </c:pt>
                <c:pt idx="20">
                  <c:v>-5</c:v>
                </c:pt>
                <c:pt idx="21">
                  <c:v>-6</c:v>
                </c:pt>
                <c:pt idx="22">
                  <c:v>-7</c:v>
                </c:pt>
                <c:pt idx="23">
                  <c:v>-8</c:v>
                </c:pt>
                <c:pt idx="24">
                  <c:v>-9</c:v>
                </c:pt>
                <c:pt idx="25">
                  <c:v>-10</c:v>
                </c:pt>
                <c:pt idx="26">
                  <c:v>-11</c:v>
                </c:pt>
                <c:pt idx="27">
                  <c:v>-12</c:v>
                </c:pt>
                <c:pt idx="28">
                  <c:v>-13</c:v>
                </c:pt>
                <c:pt idx="29">
                  <c:v>-14</c:v>
                </c:pt>
                <c:pt idx="30">
                  <c:v>-15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B5E-4DFA-9A25-B15AEE70D255}"/>
            </c:ext>
          </c:extLst>
        </c:ser>
        <c:ser>
          <c:idx val="15"/>
          <c:order val="15"/>
          <c:tx>
            <c:strRef>
              <c:f>Sheet1!$A$18:$B$18</c:f>
              <c:strCache>
                <c:ptCount val="2"/>
                <c:pt idx="0">
                  <c:v>x</c:v>
                </c:pt>
                <c:pt idx="1">
                  <c:v>0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Sheet1!$C$18:$AG$18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5E-4DFA-9A25-B15AEE70D255}"/>
            </c:ext>
          </c:extLst>
        </c:ser>
        <c:ser>
          <c:idx val="16"/>
          <c:order val="16"/>
          <c:tx>
            <c:strRef>
              <c:f>Sheet1!$A$19:$B$19</c:f>
              <c:strCache>
                <c:ptCount val="2"/>
                <c:pt idx="0">
                  <c:v>x</c:v>
                </c:pt>
                <c:pt idx="1">
                  <c:v>1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Sheet1!$C$19:$AG$19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B5E-4DFA-9A25-B15AEE70D255}"/>
            </c:ext>
          </c:extLst>
        </c:ser>
        <c:ser>
          <c:idx val="17"/>
          <c:order val="17"/>
          <c:tx>
            <c:strRef>
              <c:f>Sheet1!$A$20:$B$20</c:f>
              <c:strCache>
                <c:ptCount val="2"/>
                <c:pt idx="0">
                  <c:v>x</c:v>
                </c:pt>
                <c:pt idx="1">
                  <c:v>2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Sheet1!$C$20:$AG$20</c:f>
              <c:numCache>
                <c:formatCode>General</c:formatCode>
                <c:ptCount val="31"/>
                <c:pt idx="0">
                  <c:v>-30</c:v>
                </c:pt>
                <c:pt idx="1">
                  <c:v>-28</c:v>
                </c:pt>
                <c:pt idx="2">
                  <c:v>-26</c:v>
                </c:pt>
                <c:pt idx="3">
                  <c:v>-24</c:v>
                </c:pt>
                <c:pt idx="4">
                  <c:v>-22</c:v>
                </c:pt>
                <c:pt idx="5">
                  <c:v>-20</c:v>
                </c:pt>
                <c:pt idx="6">
                  <c:v>-18</c:v>
                </c:pt>
                <c:pt idx="7">
                  <c:v>-16</c:v>
                </c:pt>
                <c:pt idx="8">
                  <c:v>-14</c:v>
                </c:pt>
                <c:pt idx="9">
                  <c:v>-12</c:v>
                </c:pt>
                <c:pt idx="10">
                  <c:v>-10</c:v>
                </c:pt>
                <c:pt idx="11">
                  <c:v>-8</c:v>
                </c:pt>
                <c:pt idx="12">
                  <c:v>-6</c:v>
                </c:pt>
                <c:pt idx="13">
                  <c:v>-4</c:v>
                </c:pt>
                <c:pt idx="14">
                  <c:v>-2</c:v>
                </c:pt>
                <c:pt idx="15">
                  <c:v>0</c:v>
                </c:pt>
                <c:pt idx="16">
                  <c:v>2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10</c:v>
                </c:pt>
                <c:pt idx="21">
                  <c:v>12</c:v>
                </c:pt>
                <c:pt idx="22">
                  <c:v>14</c:v>
                </c:pt>
                <c:pt idx="23">
                  <c:v>16</c:v>
                </c:pt>
                <c:pt idx="24">
                  <c:v>18</c:v>
                </c:pt>
                <c:pt idx="25">
                  <c:v>20</c:v>
                </c:pt>
                <c:pt idx="26">
                  <c:v>22</c:v>
                </c:pt>
                <c:pt idx="27">
                  <c:v>24</c:v>
                </c:pt>
                <c:pt idx="28">
                  <c:v>26</c:v>
                </c:pt>
                <c:pt idx="29">
                  <c:v>28</c:v>
                </c:pt>
                <c:pt idx="3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5E-4DFA-9A25-B15AEE70D255}"/>
            </c:ext>
          </c:extLst>
        </c:ser>
        <c:ser>
          <c:idx val="18"/>
          <c:order val="18"/>
          <c:tx>
            <c:strRef>
              <c:f>Sheet1!$A$21:$B$21</c:f>
              <c:strCache>
                <c:ptCount val="2"/>
                <c:pt idx="0">
                  <c:v>x</c:v>
                </c:pt>
                <c:pt idx="1">
                  <c:v>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Sheet1!$C$21:$AG$21</c:f>
              <c:numCache>
                <c:formatCode>General</c:formatCode>
                <c:ptCount val="31"/>
                <c:pt idx="0">
                  <c:v>-45</c:v>
                </c:pt>
                <c:pt idx="1">
                  <c:v>-42</c:v>
                </c:pt>
                <c:pt idx="2">
                  <c:v>-39</c:v>
                </c:pt>
                <c:pt idx="3">
                  <c:v>-36</c:v>
                </c:pt>
                <c:pt idx="4">
                  <c:v>-33</c:v>
                </c:pt>
                <c:pt idx="5">
                  <c:v>-30</c:v>
                </c:pt>
                <c:pt idx="6">
                  <c:v>-27</c:v>
                </c:pt>
                <c:pt idx="7">
                  <c:v>-24</c:v>
                </c:pt>
                <c:pt idx="8">
                  <c:v>-21</c:v>
                </c:pt>
                <c:pt idx="9">
                  <c:v>-18</c:v>
                </c:pt>
                <c:pt idx="10">
                  <c:v>-15</c:v>
                </c:pt>
                <c:pt idx="11">
                  <c:v>-12</c:v>
                </c:pt>
                <c:pt idx="12">
                  <c:v>-9</c:v>
                </c:pt>
                <c:pt idx="13">
                  <c:v>-6</c:v>
                </c:pt>
                <c:pt idx="14">
                  <c:v>-3</c:v>
                </c:pt>
                <c:pt idx="15">
                  <c:v>0</c:v>
                </c:pt>
                <c:pt idx="16">
                  <c:v>3</c:v>
                </c:pt>
                <c:pt idx="17">
                  <c:v>6</c:v>
                </c:pt>
                <c:pt idx="18">
                  <c:v>9</c:v>
                </c:pt>
                <c:pt idx="19">
                  <c:v>12</c:v>
                </c:pt>
                <c:pt idx="20">
                  <c:v>15</c:v>
                </c:pt>
                <c:pt idx="21">
                  <c:v>18</c:v>
                </c:pt>
                <c:pt idx="22">
                  <c:v>21</c:v>
                </c:pt>
                <c:pt idx="23">
                  <c:v>24</c:v>
                </c:pt>
                <c:pt idx="24">
                  <c:v>27</c:v>
                </c:pt>
                <c:pt idx="25">
                  <c:v>30</c:v>
                </c:pt>
                <c:pt idx="26">
                  <c:v>33</c:v>
                </c:pt>
                <c:pt idx="27">
                  <c:v>36</c:v>
                </c:pt>
                <c:pt idx="28">
                  <c:v>39</c:v>
                </c:pt>
                <c:pt idx="29">
                  <c:v>42</c:v>
                </c:pt>
                <c:pt idx="30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B5E-4DFA-9A25-B15AEE70D255}"/>
            </c:ext>
          </c:extLst>
        </c:ser>
        <c:ser>
          <c:idx val="19"/>
          <c:order val="19"/>
          <c:tx>
            <c:strRef>
              <c:f>Sheet1!$A$22:$B$22</c:f>
              <c:strCache>
                <c:ptCount val="2"/>
                <c:pt idx="0">
                  <c:v>x</c:v>
                </c:pt>
                <c:pt idx="1">
                  <c:v>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Sheet1!$C$22:$AG$22</c:f>
              <c:numCache>
                <c:formatCode>General</c:formatCode>
                <c:ptCount val="31"/>
                <c:pt idx="0">
                  <c:v>-60</c:v>
                </c:pt>
                <c:pt idx="1">
                  <c:v>-56</c:v>
                </c:pt>
                <c:pt idx="2">
                  <c:v>-52</c:v>
                </c:pt>
                <c:pt idx="3">
                  <c:v>-48</c:v>
                </c:pt>
                <c:pt idx="4">
                  <c:v>-44</c:v>
                </c:pt>
                <c:pt idx="5">
                  <c:v>-40</c:v>
                </c:pt>
                <c:pt idx="6">
                  <c:v>-36</c:v>
                </c:pt>
                <c:pt idx="7">
                  <c:v>-32</c:v>
                </c:pt>
                <c:pt idx="8">
                  <c:v>-28</c:v>
                </c:pt>
                <c:pt idx="9">
                  <c:v>-24</c:v>
                </c:pt>
                <c:pt idx="10">
                  <c:v>-20</c:v>
                </c:pt>
                <c:pt idx="11">
                  <c:v>-16</c:v>
                </c:pt>
                <c:pt idx="12">
                  <c:v>-12</c:v>
                </c:pt>
                <c:pt idx="13">
                  <c:v>-8</c:v>
                </c:pt>
                <c:pt idx="14">
                  <c:v>-4</c:v>
                </c:pt>
                <c:pt idx="15">
                  <c:v>0</c:v>
                </c:pt>
                <c:pt idx="16">
                  <c:v>4</c:v>
                </c:pt>
                <c:pt idx="17">
                  <c:v>8</c:v>
                </c:pt>
                <c:pt idx="18">
                  <c:v>12</c:v>
                </c:pt>
                <c:pt idx="19">
                  <c:v>16</c:v>
                </c:pt>
                <c:pt idx="20">
                  <c:v>20</c:v>
                </c:pt>
                <c:pt idx="21">
                  <c:v>24</c:v>
                </c:pt>
                <c:pt idx="22">
                  <c:v>28</c:v>
                </c:pt>
                <c:pt idx="23">
                  <c:v>32</c:v>
                </c:pt>
                <c:pt idx="24">
                  <c:v>36</c:v>
                </c:pt>
                <c:pt idx="25">
                  <c:v>40</c:v>
                </c:pt>
                <c:pt idx="26">
                  <c:v>44</c:v>
                </c:pt>
                <c:pt idx="27">
                  <c:v>48</c:v>
                </c:pt>
                <c:pt idx="28">
                  <c:v>52</c:v>
                </c:pt>
                <c:pt idx="29">
                  <c:v>56</c:v>
                </c:pt>
                <c:pt idx="3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B5E-4DFA-9A25-B15AEE70D255}"/>
            </c:ext>
          </c:extLst>
        </c:ser>
        <c:ser>
          <c:idx val="20"/>
          <c:order val="20"/>
          <c:tx>
            <c:strRef>
              <c:f>Sheet1!$A$23:$B$23</c:f>
              <c:strCache>
                <c:ptCount val="2"/>
                <c:pt idx="0">
                  <c:v>x</c:v>
                </c:pt>
                <c:pt idx="1">
                  <c:v>5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Sheet1!$C$23:$AG$23</c:f>
              <c:numCache>
                <c:formatCode>General</c:formatCode>
                <c:ptCount val="31"/>
                <c:pt idx="0">
                  <c:v>-75</c:v>
                </c:pt>
                <c:pt idx="1">
                  <c:v>-70</c:v>
                </c:pt>
                <c:pt idx="2">
                  <c:v>-65</c:v>
                </c:pt>
                <c:pt idx="3">
                  <c:v>-60</c:v>
                </c:pt>
                <c:pt idx="4">
                  <c:v>-55</c:v>
                </c:pt>
                <c:pt idx="5">
                  <c:v>-50</c:v>
                </c:pt>
                <c:pt idx="6">
                  <c:v>-45</c:v>
                </c:pt>
                <c:pt idx="7">
                  <c:v>-40</c:v>
                </c:pt>
                <c:pt idx="8">
                  <c:v>-35</c:v>
                </c:pt>
                <c:pt idx="9">
                  <c:v>-30</c:v>
                </c:pt>
                <c:pt idx="10">
                  <c:v>-25</c:v>
                </c:pt>
                <c:pt idx="11">
                  <c:v>-20</c:v>
                </c:pt>
                <c:pt idx="12">
                  <c:v>-15</c:v>
                </c:pt>
                <c:pt idx="13">
                  <c:v>-10</c:v>
                </c:pt>
                <c:pt idx="14">
                  <c:v>-5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15</c:v>
                </c:pt>
                <c:pt idx="19">
                  <c:v>20</c:v>
                </c:pt>
                <c:pt idx="20">
                  <c:v>25</c:v>
                </c:pt>
                <c:pt idx="21">
                  <c:v>30</c:v>
                </c:pt>
                <c:pt idx="22">
                  <c:v>35</c:v>
                </c:pt>
                <c:pt idx="23">
                  <c:v>40</c:v>
                </c:pt>
                <c:pt idx="24">
                  <c:v>45</c:v>
                </c:pt>
                <c:pt idx="25">
                  <c:v>50</c:v>
                </c:pt>
                <c:pt idx="26">
                  <c:v>55</c:v>
                </c:pt>
                <c:pt idx="27">
                  <c:v>60</c:v>
                </c:pt>
                <c:pt idx="28">
                  <c:v>65</c:v>
                </c:pt>
                <c:pt idx="29">
                  <c:v>70</c:v>
                </c:pt>
                <c:pt idx="3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B5E-4DFA-9A25-B15AEE70D255}"/>
            </c:ext>
          </c:extLst>
        </c:ser>
        <c:ser>
          <c:idx val="21"/>
          <c:order val="21"/>
          <c:tx>
            <c:strRef>
              <c:f>Sheet1!$A$24:$B$24</c:f>
              <c:strCache>
                <c:ptCount val="2"/>
                <c:pt idx="0">
                  <c:v>x</c:v>
                </c:pt>
                <c:pt idx="1">
                  <c:v>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Sheet1!$C$24:$AG$24</c:f>
              <c:numCache>
                <c:formatCode>General</c:formatCode>
                <c:ptCount val="31"/>
                <c:pt idx="0">
                  <c:v>-90</c:v>
                </c:pt>
                <c:pt idx="1">
                  <c:v>-84</c:v>
                </c:pt>
                <c:pt idx="2">
                  <c:v>-78</c:v>
                </c:pt>
                <c:pt idx="3">
                  <c:v>-72</c:v>
                </c:pt>
                <c:pt idx="4">
                  <c:v>-66</c:v>
                </c:pt>
                <c:pt idx="5">
                  <c:v>-60</c:v>
                </c:pt>
                <c:pt idx="6">
                  <c:v>-54</c:v>
                </c:pt>
                <c:pt idx="7">
                  <c:v>-48</c:v>
                </c:pt>
                <c:pt idx="8">
                  <c:v>-42</c:v>
                </c:pt>
                <c:pt idx="9">
                  <c:v>-36</c:v>
                </c:pt>
                <c:pt idx="10">
                  <c:v>-30</c:v>
                </c:pt>
                <c:pt idx="11">
                  <c:v>-24</c:v>
                </c:pt>
                <c:pt idx="12">
                  <c:v>-18</c:v>
                </c:pt>
                <c:pt idx="13">
                  <c:v>-12</c:v>
                </c:pt>
                <c:pt idx="14">
                  <c:v>-6</c:v>
                </c:pt>
                <c:pt idx="15">
                  <c:v>0</c:v>
                </c:pt>
                <c:pt idx="16">
                  <c:v>6</c:v>
                </c:pt>
                <c:pt idx="17">
                  <c:v>12</c:v>
                </c:pt>
                <c:pt idx="18">
                  <c:v>18</c:v>
                </c:pt>
                <c:pt idx="19">
                  <c:v>24</c:v>
                </c:pt>
                <c:pt idx="20">
                  <c:v>30</c:v>
                </c:pt>
                <c:pt idx="21">
                  <c:v>36</c:v>
                </c:pt>
                <c:pt idx="22">
                  <c:v>42</c:v>
                </c:pt>
                <c:pt idx="23">
                  <c:v>48</c:v>
                </c:pt>
                <c:pt idx="24">
                  <c:v>54</c:v>
                </c:pt>
                <c:pt idx="25">
                  <c:v>60</c:v>
                </c:pt>
                <c:pt idx="26">
                  <c:v>66</c:v>
                </c:pt>
                <c:pt idx="27">
                  <c:v>72</c:v>
                </c:pt>
                <c:pt idx="28">
                  <c:v>78</c:v>
                </c:pt>
                <c:pt idx="29">
                  <c:v>84</c:v>
                </c:pt>
                <c:pt idx="30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B5E-4DFA-9A25-B15AEE70D255}"/>
            </c:ext>
          </c:extLst>
        </c:ser>
        <c:ser>
          <c:idx val="22"/>
          <c:order val="22"/>
          <c:tx>
            <c:strRef>
              <c:f>Sheet1!$A$25:$B$25</c:f>
              <c:strCache>
                <c:ptCount val="2"/>
                <c:pt idx="0">
                  <c:v>x</c:v>
                </c:pt>
                <c:pt idx="1">
                  <c:v>7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Sheet1!$C$25:$AG$25</c:f>
              <c:numCache>
                <c:formatCode>General</c:formatCode>
                <c:ptCount val="31"/>
                <c:pt idx="0">
                  <c:v>-105</c:v>
                </c:pt>
                <c:pt idx="1">
                  <c:v>-98</c:v>
                </c:pt>
                <c:pt idx="2">
                  <c:v>-91</c:v>
                </c:pt>
                <c:pt idx="3">
                  <c:v>-84</c:v>
                </c:pt>
                <c:pt idx="4">
                  <c:v>-77</c:v>
                </c:pt>
                <c:pt idx="5">
                  <c:v>-70</c:v>
                </c:pt>
                <c:pt idx="6">
                  <c:v>-63</c:v>
                </c:pt>
                <c:pt idx="7">
                  <c:v>-56</c:v>
                </c:pt>
                <c:pt idx="8">
                  <c:v>-49</c:v>
                </c:pt>
                <c:pt idx="9">
                  <c:v>-42</c:v>
                </c:pt>
                <c:pt idx="10">
                  <c:v>-35</c:v>
                </c:pt>
                <c:pt idx="11">
                  <c:v>-28</c:v>
                </c:pt>
                <c:pt idx="12">
                  <c:v>-21</c:v>
                </c:pt>
                <c:pt idx="13">
                  <c:v>-14</c:v>
                </c:pt>
                <c:pt idx="14">
                  <c:v>-7</c:v>
                </c:pt>
                <c:pt idx="15">
                  <c:v>0</c:v>
                </c:pt>
                <c:pt idx="16">
                  <c:v>7</c:v>
                </c:pt>
                <c:pt idx="17">
                  <c:v>14</c:v>
                </c:pt>
                <c:pt idx="18">
                  <c:v>21</c:v>
                </c:pt>
                <c:pt idx="19">
                  <c:v>28</c:v>
                </c:pt>
                <c:pt idx="20">
                  <c:v>35</c:v>
                </c:pt>
                <c:pt idx="21">
                  <c:v>42</c:v>
                </c:pt>
                <c:pt idx="22">
                  <c:v>49</c:v>
                </c:pt>
                <c:pt idx="23">
                  <c:v>56</c:v>
                </c:pt>
                <c:pt idx="24">
                  <c:v>63</c:v>
                </c:pt>
                <c:pt idx="25">
                  <c:v>70</c:v>
                </c:pt>
                <c:pt idx="26">
                  <c:v>77</c:v>
                </c:pt>
                <c:pt idx="27">
                  <c:v>84</c:v>
                </c:pt>
                <c:pt idx="28">
                  <c:v>91</c:v>
                </c:pt>
                <c:pt idx="29">
                  <c:v>98</c:v>
                </c:pt>
                <c:pt idx="3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B5E-4DFA-9A25-B15AEE70D255}"/>
            </c:ext>
          </c:extLst>
        </c:ser>
        <c:ser>
          <c:idx val="23"/>
          <c:order val="23"/>
          <c:tx>
            <c:strRef>
              <c:f>Sheet1!$A$26:$B$26</c:f>
              <c:strCache>
                <c:ptCount val="2"/>
                <c:pt idx="0">
                  <c:v>x</c:v>
                </c:pt>
                <c:pt idx="1">
                  <c:v>8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Sheet1!$C$26:$AG$26</c:f>
              <c:numCache>
                <c:formatCode>General</c:formatCode>
                <c:ptCount val="31"/>
                <c:pt idx="0">
                  <c:v>-120</c:v>
                </c:pt>
                <c:pt idx="1">
                  <c:v>-112</c:v>
                </c:pt>
                <c:pt idx="2">
                  <c:v>-104</c:v>
                </c:pt>
                <c:pt idx="3">
                  <c:v>-96</c:v>
                </c:pt>
                <c:pt idx="4">
                  <c:v>-88</c:v>
                </c:pt>
                <c:pt idx="5">
                  <c:v>-80</c:v>
                </c:pt>
                <c:pt idx="6">
                  <c:v>-72</c:v>
                </c:pt>
                <c:pt idx="7">
                  <c:v>-64</c:v>
                </c:pt>
                <c:pt idx="8">
                  <c:v>-56</c:v>
                </c:pt>
                <c:pt idx="9">
                  <c:v>-48</c:v>
                </c:pt>
                <c:pt idx="10">
                  <c:v>-40</c:v>
                </c:pt>
                <c:pt idx="11">
                  <c:v>-32</c:v>
                </c:pt>
                <c:pt idx="12">
                  <c:v>-24</c:v>
                </c:pt>
                <c:pt idx="13">
                  <c:v>-16</c:v>
                </c:pt>
                <c:pt idx="14">
                  <c:v>-8</c:v>
                </c:pt>
                <c:pt idx="15">
                  <c:v>0</c:v>
                </c:pt>
                <c:pt idx="16">
                  <c:v>8</c:v>
                </c:pt>
                <c:pt idx="17">
                  <c:v>16</c:v>
                </c:pt>
                <c:pt idx="18">
                  <c:v>24</c:v>
                </c:pt>
                <c:pt idx="19">
                  <c:v>32</c:v>
                </c:pt>
                <c:pt idx="20">
                  <c:v>40</c:v>
                </c:pt>
                <c:pt idx="21">
                  <c:v>48</c:v>
                </c:pt>
                <c:pt idx="22">
                  <c:v>56</c:v>
                </c:pt>
                <c:pt idx="23">
                  <c:v>64</c:v>
                </c:pt>
                <c:pt idx="24">
                  <c:v>72</c:v>
                </c:pt>
                <c:pt idx="25">
                  <c:v>80</c:v>
                </c:pt>
                <c:pt idx="26">
                  <c:v>88</c:v>
                </c:pt>
                <c:pt idx="27">
                  <c:v>96</c:v>
                </c:pt>
                <c:pt idx="28">
                  <c:v>104</c:v>
                </c:pt>
                <c:pt idx="29">
                  <c:v>112</c:v>
                </c:pt>
                <c:pt idx="30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B5E-4DFA-9A25-B15AEE70D255}"/>
            </c:ext>
          </c:extLst>
        </c:ser>
        <c:ser>
          <c:idx val="24"/>
          <c:order val="24"/>
          <c:tx>
            <c:strRef>
              <c:f>Sheet1!$A$27:$B$27</c:f>
              <c:strCache>
                <c:ptCount val="2"/>
                <c:pt idx="0">
                  <c:v>x</c:v>
                </c:pt>
                <c:pt idx="1">
                  <c:v>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Sheet1!$C$27:$AG$27</c:f>
              <c:numCache>
                <c:formatCode>General</c:formatCode>
                <c:ptCount val="31"/>
                <c:pt idx="0">
                  <c:v>-135</c:v>
                </c:pt>
                <c:pt idx="1">
                  <c:v>-126</c:v>
                </c:pt>
                <c:pt idx="2">
                  <c:v>-117</c:v>
                </c:pt>
                <c:pt idx="3">
                  <c:v>-108</c:v>
                </c:pt>
                <c:pt idx="4">
                  <c:v>-99</c:v>
                </c:pt>
                <c:pt idx="5">
                  <c:v>-90</c:v>
                </c:pt>
                <c:pt idx="6">
                  <c:v>-81</c:v>
                </c:pt>
                <c:pt idx="7">
                  <c:v>-72</c:v>
                </c:pt>
                <c:pt idx="8">
                  <c:v>-63</c:v>
                </c:pt>
                <c:pt idx="9">
                  <c:v>-54</c:v>
                </c:pt>
                <c:pt idx="10">
                  <c:v>-45</c:v>
                </c:pt>
                <c:pt idx="11">
                  <c:v>-36</c:v>
                </c:pt>
                <c:pt idx="12">
                  <c:v>-27</c:v>
                </c:pt>
                <c:pt idx="13">
                  <c:v>-18</c:v>
                </c:pt>
                <c:pt idx="14">
                  <c:v>-9</c:v>
                </c:pt>
                <c:pt idx="15">
                  <c:v>0</c:v>
                </c:pt>
                <c:pt idx="16">
                  <c:v>9</c:v>
                </c:pt>
                <c:pt idx="17">
                  <c:v>18</c:v>
                </c:pt>
                <c:pt idx="18">
                  <c:v>27</c:v>
                </c:pt>
                <c:pt idx="19">
                  <c:v>36</c:v>
                </c:pt>
                <c:pt idx="20">
                  <c:v>45</c:v>
                </c:pt>
                <c:pt idx="21">
                  <c:v>54</c:v>
                </c:pt>
                <c:pt idx="22">
                  <c:v>63</c:v>
                </c:pt>
                <c:pt idx="23">
                  <c:v>72</c:v>
                </c:pt>
                <c:pt idx="24">
                  <c:v>81</c:v>
                </c:pt>
                <c:pt idx="25">
                  <c:v>90</c:v>
                </c:pt>
                <c:pt idx="26">
                  <c:v>99</c:v>
                </c:pt>
                <c:pt idx="27">
                  <c:v>108</c:v>
                </c:pt>
                <c:pt idx="28">
                  <c:v>117</c:v>
                </c:pt>
                <c:pt idx="29">
                  <c:v>126</c:v>
                </c:pt>
                <c:pt idx="30">
                  <c:v>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B5E-4DFA-9A25-B15AEE70D255}"/>
            </c:ext>
          </c:extLst>
        </c:ser>
        <c:ser>
          <c:idx val="25"/>
          <c:order val="25"/>
          <c:tx>
            <c:strRef>
              <c:f>Sheet1!$A$28:$B$28</c:f>
              <c:strCache>
                <c:ptCount val="2"/>
                <c:pt idx="0">
                  <c:v>x</c:v>
                </c:pt>
                <c:pt idx="1">
                  <c:v>10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Sheet1!$C$28:$AG$28</c:f>
              <c:numCache>
                <c:formatCode>General</c:formatCode>
                <c:ptCount val="31"/>
                <c:pt idx="0">
                  <c:v>-150</c:v>
                </c:pt>
                <c:pt idx="1">
                  <c:v>-140</c:v>
                </c:pt>
                <c:pt idx="2">
                  <c:v>-130</c:v>
                </c:pt>
                <c:pt idx="3">
                  <c:v>-120</c:v>
                </c:pt>
                <c:pt idx="4">
                  <c:v>-110</c:v>
                </c:pt>
                <c:pt idx="5">
                  <c:v>-100</c:v>
                </c:pt>
                <c:pt idx="6">
                  <c:v>-90</c:v>
                </c:pt>
                <c:pt idx="7">
                  <c:v>-80</c:v>
                </c:pt>
                <c:pt idx="8">
                  <c:v>-70</c:v>
                </c:pt>
                <c:pt idx="9">
                  <c:v>-60</c:v>
                </c:pt>
                <c:pt idx="10">
                  <c:v>-50</c:v>
                </c:pt>
                <c:pt idx="11">
                  <c:v>-40</c:v>
                </c:pt>
                <c:pt idx="12">
                  <c:v>-30</c:v>
                </c:pt>
                <c:pt idx="13">
                  <c:v>-20</c:v>
                </c:pt>
                <c:pt idx="14">
                  <c:v>-10</c:v>
                </c:pt>
                <c:pt idx="15">
                  <c:v>0</c:v>
                </c:pt>
                <c:pt idx="16">
                  <c:v>10</c:v>
                </c:pt>
                <c:pt idx="17">
                  <c:v>20</c:v>
                </c:pt>
                <c:pt idx="18">
                  <c:v>30</c:v>
                </c:pt>
                <c:pt idx="19">
                  <c:v>40</c:v>
                </c:pt>
                <c:pt idx="20">
                  <c:v>50</c:v>
                </c:pt>
                <c:pt idx="21">
                  <c:v>60</c:v>
                </c:pt>
                <c:pt idx="22">
                  <c:v>70</c:v>
                </c:pt>
                <c:pt idx="23">
                  <c:v>80</c:v>
                </c:pt>
                <c:pt idx="24">
                  <c:v>90</c:v>
                </c:pt>
                <c:pt idx="25">
                  <c:v>100</c:v>
                </c:pt>
                <c:pt idx="26">
                  <c:v>110</c:v>
                </c:pt>
                <c:pt idx="27">
                  <c:v>120</c:v>
                </c:pt>
                <c:pt idx="28">
                  <c:v>130</c:v>
                </c:pt>
                <c:pt idx="29">
                  <c:v>140</c:v>
                </c:pt>
                <c:pt idx="3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B5E-4DFA-9A25-B15AEE70D255}"/>
            </c:ext>
          </c:extLst>
        </c:ser>
        <c:ser>
          <c:idx val="26"/>
          <c:order val="26"/>
          <c:tx>
            <c:strRef>
              <c:f>Sheet1!$A$29:$B$29</c:f>
              <c:strCache>
                <c:ptCount val="2"/>
                <c:pt idx="0">
                  <c:v>x</c:v>
                </c:pt>
                <c:pt idx="1">
                  <c:v>11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Sheet1!$C$29:$AG$29</c:f>
              <c:numCache>
                <c:formatCode>General</c:formatCode>
                <c:ptCount val="31"/>
                <c:pt idx="0">
                  <c:v>-165</c:v>
                </c:pt>
                <c:pt idx="1">
                  <c:v>-154</c:v>
                </c:pt>
                <c:pt idx="2">
                  <c:v>-143</c:v>
                </c:pt>
                <c:pt idx="3">
                  <c:v>-132</c:v>
                </c:pt>
                <c:pt idx="4">
                  <c:v>-121</c:v>
                </c:pt>
                <c:pt idx="5">
                  <c:v>-110</c:v>
                </c:pt>
                <c:pt idx="6">
                  <c:v>-99</c:v>
                </c:pt>
                <c:pt idx="7">
                  <c:v>-88</c:v>
                </c:pt>
                <c:pt idx="8">
                  <c:v>-77</c:v>
                </c:pt>
                <c:pt idx="9">
                  <c:v>-66</c:v>
                </c:pt>
                <c:pt idx="10">
                  <c:v>-55</c:v>
                </c:pt>
                <c:pt idx="11">
                  <c:v>-44</c:v>
                </c:pt>
                <c:pt idx="12">
                  <c:v>-33</c:v>
                </c:pt>
                <c:pt idx="13">
                  <c:v>-22</c:v>
                </c:pt>
                <c:pt idx="14">
                  <c:v>-11</c:v>
                </c:pt>
                <c:pt idx="15">
                  <c:v>0</c:v>
                </c:pt>
                <c:pt idx="16">
                  <c:v>11</c:v>
                </c:pt>
                <c:pt idx="17">
                  <c:v>22</c:v>
                </c:pt>
                <c:pt idx="18">
                  <c:v>33</c:v>
                </c:pt>
                <c:pt idx="19">
                  <c:v>44</c:v>
                </c:pt>
                <c:pt idx="20">
                  <c:v>55</c:v>
                </c:pt>
                <c:pt idx="21">
                  <c:v>66</c:v>
                </c:pt>
                <c:pt idx="22">
                  <c:v>77</c:v>
                </c:pt>
                <c:pt idx="23">
                  <c:v>88</c:v>
                </c:pt>
                <c:pt idx="24">
                  <c:v>99</c:v>
                </c:pt>
                <c:pt idx="25">
                  <c:v>110</c:v>
                </c:pt>
                <c:pt idx="26">
                  <c:v>121</c:v>
                </c:pt>
                <c:pt idx="27">
                  <c:v>132</c:v>
                </c:pt>
                <c:pt idx="28">
                  <c:v>143</c:v>
                </c:pt>
                <c:pt idx="29">
                  <c:v>154</c:v>
                </c:pt>
                <c:pt idx="30">
                  <c:v>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B5E-4DFA-9A25-B15AEE70D255}"/>
            </c:ext>
          </c:extLst>
        </c:ser>
        <c:ser>
          <c:idx val="27"/>
          <c:order val="27"/>
          <c:tx>
            <c:strRef>
              <c:f>Sheet1!$A$30:$B$30</c:f>
              <c:strCache>
                <c:ptCount val="2"/>
                <c:pt idx="0">
                  <c:v>x</c:v>
                </c:pt>
                <c:pt idx="1">
                  <c:v>12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Sheet1!$C$30:$AG$30</c:f>
              <c:numCache>
                <c:formatCode>General</c:formatCode>
                <c:ptCount val="31"/>
                <c:pt idx="0">
                  <c:v>-180</c:v>
                </c:pt>
                <c:pt idx="1">
                  <c:v>-168</c:v>
                </c:pt>
                <c:pt idx="2">
                  <c:v>-156</c:v>
                </c:pt>
                <c:pt idx="3">
                  <c:v>-144</c:v>
                </c:pt>
                <c:pt idx="4">
                  <c:v>-132</c:v>
                </c:pt>
                <c:pt idx="5">
                  <c:v>-120</c:v>
                </c:pt>
                <c:pt idx="6">
                  <c:v>-108</c:v>
                </c:pt>
                <c:pt idx="7">
                  <c:v>-96</c:v>
                </c:pt>
                <c:pt idx="8">
                  <c:v>-84</c:v>
                </c:pt>
                <c:pt idx="9">
                  <c:v>-72</c:v>
                </c:pt>
                <c:pt idx="10">
                  <c:v>-60</c:v>
                </c:pt>
                <c:pt idx="11">
                  <c:v>-48</c:v>
                </c:pt>
                <c:pt idx="12">
                  <c:v>-36</c:v>
                </c:pt>
                <c:pt idx="13">
                  <c:v>-24</c:v>
                </c:pt>
                <c:pt idx="14">
                  <c:v>-12</c:v>
                </c:pt>
                <c:pt idx="15">
                  <c:v>0</c:v>
                </c:pt>
                <c:pt idx="16">
                  <c:v>12</c:v>
                </c:pt>
                <c:pt idx="17">
                  <c:v>24</c:v>
                </c:pt>
                <c:pt idx="18">
                  <c:v>36</c:v>
                </c:pt>
                <c:pt idx="19">
                  <c:v>48</c:v>
                </c:pt>
                <c:pt idx="20">
                  <c:v>60</c:v>
                </c:pt>
                <c:pt idx="21">
                  <c:v>72</c:v>
                </c:pt>
                <c:pt idx="22">
                  <c:v>84</c:v>
                </c:pt>
                <c:pt idx="23">
                  <c:v>96</c:v>
                </c:pt>
                <c:pt idx="24">
                  <c:v>108</c:v>
                </c:pt>
                <c:pt idx="25">
                  <c:v>120</c:v>
                </c:pt>
                <c:pt idx="26">
                  <c:v>132</c:v>
                </c:pt>
                <c:pt idx="27">
                  <c:v>144</c:v>
                </c:pt>
                <c:pt idx="28">
                  <c:v>156</c:v>
                </c:pt>
                <c:pt idx="29">
                  <c:v>168</c:v>
                </c:pt>
                <c:pt idx="30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B5E-4DFA-9A25-B15AEE70D255}"/>
            </c:ext>
          </c:extLst>
        </c:ser>
        <c:ser>
          <c:idx val="28"/>
          <c:order val="28"/>
          <c:tx>
            <c:strRef>
              <c:f>Sheet1!$A$31:$B$31</c:f>
              <c:strCache>
                <c:ptCount val="2"/>
                <c:pt idx="0">
                  <c:v>x</c:v>
                </c:pt>
                <c:pt idx="1">
                  <c:v>13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Sheet1!$C$31:$AG$31</c:f>
              <c:numCache>
                <c:formatCode>General</c:formatCode>
                <c:ptCount val="31"/>
                <c:pt idx="0">
                  <c:v>-195</c:v>
                </c:pt>
                <c:pt idx="1">
                  <c:v>-182</c:v>
                </c:pt>
                <c:pt idx="2">
                  <c:v>-169</c:v>
                </c:pt>
                <c:pt idx="3">
                  <c:v>-156</c:v>
                </c:pt>
                <c:pt idx="4">
                  <c:v>-143</c:v>
                </c:pt>
                <c:pt idx="5">
                  <c:v>-130</c:v>
                </c:pt>
                <c:pt idx="6">
                  <c:v>-117</c:v>
                </c:pt>
                <c:pt idx="7">
                  <c:v>-104</c:v>
                </c:pt>
                <c:pt idx="8">
                  <c:v>-91</c:v>
                </c:pt>
                <c:pt idx="9">
                  <c:v>-78</c:v>
                </c:pt>
                <c:pt idx="10">
                  <c:v>-65</c:v>
                </c:pt>
                <c:pt idx="11">
                  <c:v>-52</c:v>
                </c:pt>
                <c:pt idx="12">
                  <c:v>-39</c:v>
                </c:pt>
                <c:pt idx="13">
                  <c:v>-26</c:v>
                </c:pt>
                <c:pt idx="14">
                  <c:v>-13</c:v>
                </c:pt>
                <c:pt idx="15">
                  <c:v>0</c:v>
                </c:pt>
                <c:pt idx="16">
                  <c:v>13</c:v>
                </c:pt>
                <c:pt idx="17">
                  <c:v>26</c:v>
                </c:pt>
                <c:pt idx="18">
                  <c:v>39</c:v>
                </c:pt>
                <c:pt idx="19">
                  <c:v>52</c:v>
                </c:pt>
                <c:pt idx="20">
                  <c:v>65</c:v>
                </c:pt>
                <c:pt idx="21">
                  <c:v>78</c:v>
                </c:pt>
                <c:pt idx="22">
                  <c:v>91</c:v>
                </c:pt>
                <c:pt idx="23">
                  <c:v>104</c:v>
                </c:pt>
                <c:pt idx="24">
                  <c:v>117</c:v>
                </c:pt>
                <c:pt idx="25">
                  <c:v>130</c:v>
                </c:pt>
                <c:pt idx="26">
                  <c:v>143</c:v>
                </c:pt>
                <c:pt idx="27">
                  <c:v>156</c:v>
                </c:pt>
                <c:pt idx="28">
                  <c:v>169</c:v>
                </c:pt>
                <c:pt idx="29">
                  <c:v>182</c:v>
                </c:pt>
                <c:pt idx="30">
                  <c:v>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B5E-4DFA-9A25-B15AEE70D255}"/>
            </c:ext>
          </c:extLst>
        </c:ser>
        <c:ser>
          <c:idx val="29"/>
          <c:order val="29"/>
          <c:tx>
            <c:strRef>
              <c:f>Sheet1!$A$32:$B$32</c:f>
              <c:strCache>
                <c:ptCount val="2"/>
                <c:pt idx="0">
                  <c:v>x</c:v>
                </c:pt>
                <c:pt idx="1">
                  <c:v>14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Sheet1!$C$32:$AG$32</c:f>
              <c:numCache>
                <c:formatCode>General</c:formatCode>
                <c:ptCount val="31"/>
                <c:pt idx="0">
                  <c:v>-210</c:v>
                </c:pt>
                <c:pt idx="1">
                  <c:v>-196</c:v>
                </c:pt>
                <c:pt idx="2">
                  <c:v>-182</c:v>
                </c:pt>
                <c:pt idx="3">
                  <c:v>-168</c:v>
                </c:pt>
                <c:pt idx="4">
                  <c:v>-154</c:v>
                </c:pt>
                <c:pt idx="5">
                  <c:v>-140</c:v>
                </c:pt>
                <c:pt idx="6">
                  <c:v>-126</c:v>
                </c:pt>
                <c:pt idx="7">
                  <c:v>-112</c:v>
                </c:pt>
                <c:pt idx="8">
                  <c:v>-98</c:v>
                </c:pt>
                <c:pt idx="9">
                  <c:v>-84</c:v>
                </c:pt>
                <c:pt idx="10">
                  <c:v>-70</c:v>
                </c:pt>
                <c:pt idx="11">
                  <c:v>-56</c:v>
                </c:pt>
                <c:pt idx="12">
                  <c:v>-42</c:v>
                </c:pt>
                <c:pt idx="13">
                  <c:v>-28</c:v>
                </c:pt>
                <c:pt idx="14">
                  <c:v>-14</c:v>
                </c:pt>
                <c:pt idx="15">
                  <c:v>0</c:v>
                </c:pt>
                <c:pt idx="16">
                  <c:v>14</c:v>
                </c:pt>
                <c:pt idx="17">
                  <c:v>28</c:v>
                </c:pt>
                <c:pt idx="18">
                  <c:v>42</c:v>
                </c:pt>
                <c:pt idx="19">
                  <c:v>56</c:v>
                </c:pt>
                <c:pt idx="20">
                  <c:v>70</c:v>
                </c:pt>
                <c:pt idx="21">
                  <c:v>84</c:v>
                </c:pt>
                <c:pt idx="22">
                  <c:v>98</c:v>
                </c:pt>
                <c:pt idx="23">
                  <c:v>112</c:v>
                </c:pt>
                <c:pt idx="24">
                  <c:v>126</c:v>
                </c:pt>
                <c:pt idx="25">
                  <c:v>140</c:v>
                </c:pt>
                <c:pt idx="26">
                  <c:v>154</c:v>
                </c:pt>
                <c:pt idx="27">
                  <c:v>168</c:v>
                </c:pt>
                <c:pt idx="28">
                  <c:v>182</c:v>
                </c:pt>
                <c:pt idx="29">
                  <c:v>196</c:v>
                </c:pt>
                <c:pt idx="30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B5E-4DFA-9A25-B15AEE70D255}"/>
            </c:ext>
          </c:extLst>
        </c:ser>
        <c:ser>
          <c:idx val="30"/>
          <c:order val="30"/>
          <c:tx>
            <c:strRef>
              <c:f>Sheet1!$A$33:$B$33</c:f>
              <c:strCache>
                <c:ptCount val="2"/>
                <c:pt idx="0">
                  <c:v>x</c:v>
                </c:pt>
                <c:pt idx="1">
                  <c:v>15</c:v>
                </c:pt>
              </c:strCache>
            </c:strRef>
          </c:tx>
          <c:spPr>
            <a:ln w="95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cat>
            <c:multiLvlStrRef>
              <c:f>Sheet1!$C$1:$AG$2</c:f>
              <c:multiLvlStrCache>
                <c:ptCount val="31"/>
                <c:lvl>
                  <c:pt idx="0">
                    <c:v>-15</c:v>
                  </c:pt>
                  <c:pt idx="1">
                    <c:v>-14</c:v>
                  </c:pt>
                  <c:pt idx="2">
                    <c:v>-13</c:v>
                  </c:pt>
                  <c:pt idx="3">
                    <c:v>-12</c:v>
                  </c:pt>
                  <c:pt idx="4">
                    <c:v>-11</c:v>
                  </c:pt>
                  <c:pt idx="5">
                    <c:v>-10</c:v>
                  </c:pt>
                  <c:pt idx="6">
                    <c:v>-9</c:v>
                  </c:pt>
                  <c:pt idx="7">
                    <c:v>-8</c:v>
                  </c:pt>
                  <c:pt idx="8">
                    <c:v>-7</c:v>
                  </c:pt>
                  <c:pt idx="9">
                    <c:v>-6</c:v>
                  </c:pt>
                  <c:pt idx="10">
                    <c:v>-5</c:v>
                  </c:pt>
                  <c:pt idx="11">
                    <c:v>-4</c:v>
                  </c:pt>
                  <c:pt idx="12">
                    <c:v>-3</c:v>
                  </c:pt>
                  <c:pt idx="13">
                    <c:v>-2</c:v>
                  </c:pt>
                  <c:pt idx="14">
                    <c:v>-1</c:v>
                  </c:pt>
                  <c:pt idx="15">
                    <c:v>0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5</c:v>
                  </c:pt>
                  <c:pt idx="21">
                    <c:v>6</c:v>
                  </c:pt>
                  <c:pt idx="22">
                    <c:v>7</c:v>
                  </c:pt>
                  <c:pt idx="23">
                    <c:v>8</c:v>
                  </c:pt>
                  <c:pt idx="24">
                    <c:v>9</c:v>
                  </c:pt>
                  <c:pt idx="25">
                    <c:v>10</c:v>
                  </c:pt>
                  <c:pt idx="26">
                    <c:v>11</c:v>
                  </c:pt>
                  <c:pt idx="27">
                    <c:v>12</c:v>
                  </c:pt>
                  <c:pt idx="28">
                    <c:v>13</c:v>
                  </c:pt>
                  <c:pt idx="29">
                    <c:v>14</c:v>
                  </c:pt>
                  <c:pt idx="30">
                    <c:v>15</c:v>
                  </c:pt>
                </c:lvl>
                <c:lvl>
                  <c:pt idx="0">
                    <c:v>y</c:v>
                  </c:pt>
                </c:lvl>
              </c:multiLvlStrCache>
            </c:multiLvlStrRef>
          </c:cat>
          <c:val>
            <c:numRef>
              <c:f>Sheet1!$C$33:$AG$33</c:f>
              <c:numCache>
                <c:formatCode>General</c:formatCode>
                <c:ptCount val="31"/>
                <c:pt idx="0">
                  <c:v>-225</c:v>
                </c:pt>
                <c:pt idx="1">
                  <c:v>-210</c:v>
                </c:pt>
                <c:pt idx="2">
                  <c:v>-195</c:v>
                </c:pt>
                <c:pt idx="3">
                  <c:v>-180</c:v>
                </c:pt>
                <c:pt idx="4">
                  <c:v>-165</c:v>
                </c:pt>
                <c:pt idx="5">
                  <c:v>-150</c:v>
                </c:pt>
                <c:pt idx="6">
                  <c:v>-135</c:v>
                </c:pt>
                <c:pt idx="7">
                  <c:v>-120</c:v>
                </c:pt>
                <c:pt idx="8">
                  <c:v>-105</c:v>
                </c:pt>
                <c:pt idx="9">
                  <c:v>-90</c:v>
                </c:pt>
                <c:pt idx="10">
                  <c:v>-75</c:v>
                </c:pt>
                <c:pt idx="11">
                  <c:v>-60</c:v>
                </c:pt>
                <c:pt idx="12">
                  <c:v>-45</c:v>
                </c:pt>
                <c:pt idx="13">
                  <c:v>-30</c:v>
                </c:pt>
                <c:pt idx="14">
                  <c:v>-15</c:v>
                </c:pt>
                <c:pt idx="15">
                  <c:v>0</c:v>
                </c:pt>
                <c:pt idx="16">
                  <c:v>15</c:v>
                </c:pt>
                <c:pt idx="17">
                  <c:v>30</c:v>
                </c:pt>
                <c:pt idx="18">
                  <c:v>45</c:v>
                </c:pt>
                <c:pt idx="19">
                  <c:v>60</c:v>
                </c:pt>
                <c:pt idx="20">
                  <c:v>75</c:v>
                </c:pt>
                <c:pt idx="21">
                  <c:v>90</c:v>
                </c:pt>
                <c:pt idx="22">
                  <c:v>105</c:v>
                </c:pt>
                <c:pt idx="23">
                  <c:v>120</c:v>
                </c:pt>
                <c:pt idx="24">
                  <c:v>135</c:v>
                </c:pt>
                <c:pt idx="25">
                  <c:v>150</c:v>
                </c:pt>
                <c:pt idx="26">
                  <c:v>165</c:v>
                </c:pt>
                <c:pt idx="27">
                  <c:v>180</c:v>
                </c:pt>
                <c:pt idx="28">
                  <c:v>195</c:v>
                </c:pt>
                <c:pt idx="29">
                  <c:v>210</c:v>
                </c:pt>
                <c:pt idx="30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B5E-4DFA-9A25-B15AEE70D255}"/>
            </c:ext>
          </c:extLst>
        </c:ser>
        <c:bandFmts>
          <c:bandFmt>
            <c:idx val="0"/>
            <c:spPr>
              <a:ln w="9525" cap="rnd">
                <a:solidFill>
                  <a:schemeClr val="accent1"/>
                </a:solidFill>
                <a:round/>
              </a:ln>
              <a:effectLst/>
            </c:spPr>
          </c:bandFmt>
          <c:bandFmt>
            <c:idx val="1"/>
            <c:spPr>
              <a:ln w="9525" cap="rnd">
                <a:solidFill>
                  <a:schemeClr val="accent2"/>
                </a:solidFill>
                <a:round/>
              </a:ln>
              <a:effectLst/>
            </c:spPr>
          </c:bandFmt>
          <c:bandFmt>
            <c:idx val="2"/>
            <c:spPr>
              <a:ln w="9525" cap="rnd">
                <a:solidFill>
                  <a:schemeClr val="accent3"/>
                </a:solidFill>
                <a:round/>
              </a:ln>
              <a:effectLst/>
            </c:spPr>
          </c:bandFmt>
          <c:bandFmt>
            <c:idx val="3"/>
            <c:spPr>
              <a:ln w="9525" cap="rnd">
                <a:solidFill>
                  <a:schemeClr val="accent4"/>
                </a:solidFill>
                <a:round/>
              </a:ln>
              <a:effectLst/>
            </c:spPr>
          </c:bandFmt>
          <c:bandFmt>
            <c:idx val="4"/>
            <c:spPr>
              <a:ln w="9525" cap="rnd">
                <a:solidFill>
                  <a:schemeClr val="accent5"/>
                </a:solidFill>
                <a:round/>
              </a:ln>
              <a:effectLst/>
            </c:spPr>
          </c:bandFmt>
          <c:bandFmt>
            <c:idx val="5"/>
            <c:spPr>
              <a:ln w="9525" cap="rnd">
                <a:solidFill>
                  <a:schemeClr val="accent6"/>
                </a:solidFill>
                <a:round/>
              </a:ln>
              <a:effectLst/>
            </c:spPr>
          </c:bandFmt>
          <c:bandFmt>
            <c:idx val="6"/>
            <c:spPr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7"/>
            <c:spPr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8"/>
            <c:spPr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9"/>
            <c:spPr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0"/>
            <c:spPr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1"/>
            <c:spPr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bandFmt>
          <c:bandFmt>
            <c:idx val="12"/>
            <c:spPr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3"/>
            <c:spPr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  <c:bandFmt>
            <c:idx val="14"/>
            <c:spPr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/>
            </c:spPr>
          </c:bandFmt>
        </c:bandFmts>
        <c:axId val="549682304"/>
        <c:axId val="549683944"/>
        <c:axId val="492369376"/>
      </c:surface3DChart>
      <c:catAx>
        <c:axId val="54968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683944"/>
        <c:crosses val="autoZero"/>
        <c:auto val="1"/>
        <c:lblAlgn val="ctr"/>
        <c:lblOffset val="100"/>
        <c:noMultiLvlLbl val="0"/>
      </c:catAx>
      <c:valAx>
        <c:axId val="54968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682304"/>
        <c:crosses val="autoZero"/>
        <c:crossBetween val="midCat"/>
      </c:valAx>
      <c:serAx>
        <c:axId val="4923693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683944"/>
        <c:crosses val="autoZero"/>
      </c:ser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ctgx-x^2=0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Лист1!$A$2:$A$21</c:f>
              <c:numCache>
                <c:formatCode>General</c:formatCode>
                <c:ptCount val="2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</c:numCache>
            </c:numRef>
          </c:xVal>
          <c:yVal>
            <c:numRef>
              <c:f>Лист1!$B$2:$B$21</c:f>
              <c:numCache>
                <c:formatCode>General</c:formatCode>
                <c:ptCount val="20"/>
                <c:pt idx="0">
                  <c:v>9.9566444232592382</c:v>
                </c:pt>
                <c:pt idx="1">
                  <c:v>4.8931548755868928</c:v>
                </c:pt>
                <c:pt idx="2">
                  <c:v>3.1427281437658277</c:v>
                </c:pt>
                <c:pt idx="3">
                  <c:v>2.2052224200391102</c:v>
                </c:pt>
                <c:pt idx="4">
                  <c:v>1.580487721712452</c:v>
                </c:pt>
                <c:pt idx="5">
                  <c:v>1.101695947078102</c:v>
                </c:pt>
                <c:pt idx="6">
                  <c:v>0.69724183212667934</c:v>
                </c:pt>
                <c:pt idx="7">
                  <c:v>0.33121460065047414</c:v>
                </c:pt>
                <c:pt idx="8">
                  <c:v>-1.6448852157682992E-2</c:v>
                </c:pt>
                <c:pt idx="9">
                  <c:v>-0.35790738406566935</c:v>
                </c:pt>
                <c:pt idx="10">
                  <c:v>-0.70103189476093586</c:v>
                </c:pt>
                <c:pt idx="11">
                  <c:v>-1.0512204306317949</c:v>
                </c:pt>
                <c:pt idx="12">
                  <c:v>-1.4123843534588749</c:v>
                </c:pt>
                <c:pt idx="13">
                  <c:v>-1.7875232741681997</c:v>
                </c:pt>
                <c:pt idx="14">
                  <c:v>-2.1790851556973476</c:v>
                </c:pt>
                <c:pt idx="15">
                  <c:v>-2.5892119781999452</c:v>
                </c:pt>
                <c:pt idx="16">
                  <c:v>-3.0199274643382132</c:v>
                </c:pt>
                <c:pt idx="17">
                  <c:v>-3.4733035348540113</c:v>
                </c:pt>
                <c:pt idx="18">
                  <c:v>-3.9516353554965469</c:v>
                </c:pt>
                <c:pt idx="19">
                  <c:v>-4.4576575543602859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E3-4BC0-8F88-B9AEA4DA0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846992"/>
        <c:axId val="847842400"/>
      </c:scatterChart>
      <c:valAx>
        <c:axId val="84784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7842400"/>
        <c:crosses val="autoZero"/>
        <c:crossBetween val="midCat"/>
        <c:majorUnit val="0.1"/>
      </c:valAx>
      <c:valAx>
        <c:axId val="8478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784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Лист1!$V$13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Лист1!$U$14:$U$19</c:f>
              <c:numCache>
                <c:formatCode>General</c:formatCode>
                <c:ptCount val="6"/>
                <c:pt idx="0">
                  <c:v>0.88749999999999996</c:v>
                </c:pt>
                <c:pt idx="1">
                  <c:v>0.8899999999999999</c:v>
                </c:pt>
                <c:pt idx="2">
                  <c:v>0.89249999999999985</c:v>
                </c:pt>
                <c:pt idx="3">
                  <c:v>0.8949999999999998</c:v>
                </c:pt>
                <c:pt idx="4">
                  <c:v>0.89749999999999974</c:v>
                </c:pt>
                <c:pt idx="5">
                  <c:v>0.89999999999999969</c:v>
                </c:pt>
              </c:numCache>
            </c:numRef>
          </c:xVal>
          <c:yVal>
            <c:numRef>
              <c:f>Лист1!$V$14:$V$19</c:f>
              <c:numCache>
                <c:formatCode>General</c:formatCode>
                <c:ptCount val="6"/>
                <c:pt idx="0">
                  <c:v>2.6471620888228409E-2</c:v>
                </c:pt>
                <c:pt idx="1">
                  <c:v>1.7879295447194687E-2</c:v>
                </c:pt>
                <c:pt idx="2">
                  <c:v>9.2912373890746691E-3</c:v>
                </c:pt>
                <c:pt idx="3">
                  <c:v>7.0729392919766099E-4</c:v>
                </c:pt>
                <c:pt idx="4">
                  <c:v>-7.8726860771236584E-3</c:v>
                </c:pt>
                <c:pt idx="5">
                  <c:v>-1.644885215768177E-2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2C-4370-8446-95A2173FD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635752"/>
        <c:axId val="1203682664"/>
      </c:scatterChart>
      <c:valAx>
        <c:axId val="54863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3682664"/>
        <c:crosses val="autoZero"/>
        <c:crossBetween val="midCat"/>
      </c:valAx>
      <c:valAx>
        <c:axId val="120368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9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863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</a:t>
            </a:r>
            <a:r>
              <a:rPr lang="ru-RU" baseline="0"/>
              <a:t> отличников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43-4D05-B292-96ADA31192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43-4D05-B292-96ADA31192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'Стипендиальная ведомость потока'!$S$17:$T$17</c:f>
              <c:strCache>
                <c:ptCount val="2"/>
                <c:pt idx="0">
                  <c:v>отличники</c:v>
                </c:pt>
                <c:pt idx="1">
                  <c:v>не отличники</c:v>
                </c:pt>
              </c:strCache>
            </c:strRef>
          </c:cat>
          <c:val>
            <c:numRef>
              <c:f>'Стипендиальная ведомость потока'!$S$18:$T$18</c:f>
              <c:numCache>
                <c:formatCode>General</c:formatCode>
                <c:ptCount val="2"/>
                <c:pt idx="0">
                  <c:v>6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1-4088-BFD8-DC5D0E72A5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группа</a:t>
            </a:r>
            <a:r>
              <a:rPr lang="ru-RU" baseline="0"/>
              <a:t> 1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83-46DE-A7C4-965591ED53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83-46DE-A7C4-965591ED53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83-46DE-A7C4-965591ED53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83-46DE-A7C4-965591ED53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'Стипендиальная ведомость потока'!$L$1:$O$1</c:f>
              <c:strCache>
                <c:ptCount val="4"/>
                <c:pt idx="0">
                  <c:v>отличники</c:v>
                </c:pt>
                <c:pt idx="1">
                  <c:v>хорошисты</c:v>
                </c:pt>
                <c:pt idx="2">
                  <c:v>троечники</c:v>
                </c:pt>
                <c:pt idx="3">
                  <c:v>двоечники</c:v>
                </c:pt>
              </c:strCache>
            </c:strRef>
          </c:cat>
          <c:val>
            <c:numRef>
              <c:f>'Стипендиальная ведомость потока'!$L$2:$O$2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2-493A-ABA3-90AA0E0D0B1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группа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0C-4EFD-93E4-B0CF1E4B226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0C-4EFD-93E4-B0CF1E4B226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0C-4EFD-93E4-B0CF1E4B226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0C-4EFD-93E4-B0CF1E4B22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'Стипендиальная ведомость потока'!$L$1:$O$1</c:f>
              <c:strCache>
                <c:ptCount val="4"/>
                <c:pt idx="0">
                  <c:v>отличники</c:v>
                </c:pt>
                <c:pt idx="1">
                  <c:v>хорошисты</c:v>
                </c:pt>
                <c:pt idx="2">
                  <c:v>троечники</c:v>
                </c:pt>
                <c:pt idx="3">
                  <c:v>двоечники</c:v>
                </c:pt>
              </c:strCache>
            </c:strRef>
          </c:cat>
          <c:val>
            <c:numRef>
              <c:f>'Стипендиальная ведомость потока'!$L$22:$O$22</c:f>
              <c:numCache>
                <c:formatCode>General</c:formatCode>
                <c:ptCount val="4"/>
                <c:pt idx="0">
                  <c:v>4</c:v>
                </c:pt>
                <c:pt idx="1">
                  <c:v>10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9-4972-8821-E388E696E56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34</xdr:row>
      <xdr:rowOff>26670</xdr:rowOff>
    </xdr:from>
    <xdr:to>
      <xdr:col>15</xdr:col>
      <xdr:colOff>312420</xdr:colOff>
      <xdr:row>52</xdr:row>
      <xdr:rowOff>7620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7B82602-BF31-409D-A182-665A55BD91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171450</xdr:rowOff>
    </xdr:from>
    <xdr:to>
      <xdr:col>10</xdr:col>
      <xdr:colOff>190500</xdr:colOff>
      <xdr:row>15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2721CB9-BED0-4CD7-8141-A44222D411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524933</xdr:colOff>
      <xdr:row>9</xdr:row>
      <xdr:rowOff>16933</xdr:rowOff>
    </xdr:from>
    <xdr:to>
      <xdr:col>19</xdr:col>
      <xdr:colOff>220133</xdr:colOff>
      <xdr:row>23</xdr:row>
      <xdr:rowOff>152400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0661F60-4F51-4FEE-BE4A-DE43143F78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642257</xdr:colOff>
      <xdr:row>0</xdr:row>
      <xdr:rowOff>0</xdr:rowOff>
    </xdr:from>
    <xdr:to>
      <xdr:col>19</xdr:col>
      <xdr:colOff>2667000</xdr:colOff>
      <xdr:row>14</xdr:row>
      <xdr:rowOff>152400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C43FEFDD-0623-EB65-5CED-8D006CAD0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718456</xdr:colOff>
      <xdr:row>18</xdr:row>
      <xdr:rowOff>43542</xdr:rowOff>
    </xdr:from>
    <xdr:to>
      <xdr:col>19</xdr:col>
      <xdr:colOff>2743199</xdr:colOff>
      <xdr:row>33</xdr:row>
      <xdr:rowOff>10885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0E270790-1B83-3AEC-19C0-D6EBFFAFE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740228</xdr:colOff>
      <xdr:row>34</xdr:row>
      <xdr:rowOff>0</xdr:rowOff>
    </xdr:from>
    <xdr:to>
      <xdr:col>20</xdr:col>
      <xdr:colOff>21771</xdr:colOff>
      <xdr:row>48</xdr:row>
      <xdr:rowOff>152400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B2716362-B144-E9CB-5BFC-1DCAA52CB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ртем" refreshedDate="45639.201972453702" createdVersion="8" refreshedVersion="8" minRefreshableVersion="3" recordCount="40" xr:uid="{85FCE633-CE52-4F40-991D-ADE091CE0123}">
  <cacheSource type="worksheet">
    <worksheetSource ref="B1:M41" sheet="Стипендиальная ведомость потока"/>
  </cacheSource>
  <cacheFields count="12">
    <cacheField name="студент" numFmtId="0">
      <sharedItems count="40">
        <s v="Денис Егоров"/>
        <s v="Юлия Иванов"/>
        <s v="Татьяна Федоров"/>
        <s v="Ольга Сидоров"/>
        <s v="Мария Михайлов"/>
        <s v="Елена Кузнецов"/>
        <s v="Андрей Семёнов"/>
        <s v="Дмитрий Соколов"/>
        <s v="Ирина Кузнецов"/>
        <s v="Елена Смирнов"/>
        <s v="Андрей Михайлов"/>
        <s v="Елена Егоров"/>
        <s v="Ирина Егоров"/>
        <s v="Ирина Иванов"/>
        <s v="Елена Николаев"/>
        <s v="Василий Егоров"/>
        <s v="Мария Волков"/>
        <s v="Татьяна Волков"/>
        <s v="Андрей Кузнецов"/>
        <s v="Юлия Морозов"/>
        <s v="Максим Николаев"/>
        <s v="Ольга Николаев"/>
        <s v="Василий Николаев"/>
        <s v="Василий Козлов"/>
        <s v="Евгений Кузнецов"/>
        <s v="Анна Иванов"/>
        <s v="Евгений Смирнов"/>
        <s v="Иван Кузнецов"/>
        <s v="Юлия Сидоров"/>
        <s v="Ольга Лебедев"/>
        <s v="Евгений Соколов"/>
        <s v="Ирина Павлов"/>
        <s v="Сергей Сидоров"/>
        <s v="Ольга Попов"/>
        <s v="Юлия Попов"/>
        <s v="Михаил Николаев"/>
        <s v="Михаил Михайлов"/>
        <s v="Василий Семёнов"/>
        <s v="Андрей Васильев"/>
        <s v="Татьяна Иванов"/>
      </sharedItems>
    </cacheField>
    <cacheField name="предмет1" numFmtId="0">
      <sharedItems containsSemiMixedTypes="0" containsString="0" containsNumber="1" containsInteger="1" minValue="2" maxValue="5"/>
    </cacheField>
    <cacheField name="предмет2" numFmtId="0">
      <sharedItems containsSemiMixedTypes="0" containsString="0" containsNumber="1" containsInteger="1" minValue="2" maxValue="5"/>
    </cacheField>
    <cacheField name="предмет3" numFmtId="0">
      <sharedItems containsSemiMixedTypes="0" containsString="0" containsNumber="1" containsInteger="1" minValue="2" maxValue="5"/>
    </cacheField>
    <cacheField name="предмет4" numFmtId="0">
      <sharedItems containsSemiMixedTypes="0" containsString="0" containsNumber="1" containsInteger="1" minValue="2" maxValue="5"/>
    </cacheField>
    <cacheField name="ср. балл" numFmtId="0">
      <sharedItems containsSemiMixedTypes="0" containsString="0" containsNumber="1" minValue="2.25" maxValue="5"/>
    </cacheField>
    <cacheField name="стипендия" numFmtId="0">
      <sharedItems containsSemiMixedTypes="0" containsString="0" containsNumber="1" containsInteger="1" minValue="0" maxValue="10000"/>
    </cacheField>
    <cacheField name="надбавка" numFmtId="0">
      <sharedItems containsSemiMixedTypes="0" containsString="0" containsNumber="1" containsInteger="1" minValue="0" maxValue="5000"/>
    </cacheField>
    <cacheField name="итого" numFmtId="0">
      <sharedItems containsSemiMixedTypes="0" containsString="0" containsNumber="1" containsInteger="1" minValue="0" maxValue="15000"/>
    </cacheField>
    <cacheField name="категория" numFmtId="0">
      <sharedItems count="2">
        <s v="Не отличник"/>
        <s v="Отличник"/>
      </sharedItems>
    </cacheField>
    <cacheField name="количество отличников" numFmtId="0">
      <sharedItems containsString="0" containsBlank="1" containsNumber="1" containsInteger="1" minValue="6" maxValue="6" count="2">
        <n v="6"/>
        <m/>
      </sharedItems>
    </cacheField>
    <cacheField name="количество не отличников" numFmtId="0">
      <sharedItems containsString="0" containsBlank="1" containsNumber="1" containsInteger="1" minValue="34" maxValue="34" count="2">
        <n v="34"/>
        <m/>
      </sharedItems>
    </cacheField>
  </cacheFields>
  <extLst>
    <ext xmlns:x14="http://schemas.microsoft.com/office/spreadsheetml/2009/9/main" uri="{725AE2AE-9491-48be-B2B4-4EB974FC3084}">
      <x14:pivotCacheDefinition pivotCacheId="176949239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n v="2"/>
    <n v="3"/>
    <n v="3"/>
    <n v="4"/>
    <n v="3"/>
    <n v="0"/>
    <n v="0"/>
    <n v="0"/>
    <x v="0"/>
    <x v="0"/>
    <x v="0"/>
  </r>
  <r>
    <x v="1"/>
    <n v="3"/>
    <n v="3"/>
    <n v="4"/>
    <n v="4"/>
    <n v="3.5"/>
    <n v="10000"/>
    <n v="0"/>
    <n v="10000"/>
    <x v="0"/>
    <x v="1"/>
    <x v="1"/>
  </r>
  <r>
    <x v="2"/>
    <n v="4"/>
    <n v="5"/>
    <n v="4"/>
    <n v="4"/>
    <n v="4.25"/>
    <n v="10000"/>
    <n v="2500"/>
    <n v="12500"/>
    <x v="0"/>
    <x v="1"/>
    <x v="1"/>
  </r>
  <r>
    <x v="3"/>
    <n v="4"/>
    <n v="4"/>
    <n v="4"/>
    <n v="4"/>
    <n v="4"/>
    <n v="10000"/>
    <n v="2500"/>
    <n v="12500"/>
    <x v="0"/>
    <x v="1"/>
    <x v="1"/>
  </r>
  <r>
    <x v="4"/>
    <n v="4"/>
    <n v="5"/>
    <n v="5"/>
    <n v="5"/>
    <n v="4.75"/>
    <n v="10000"/>
    <n v="5000"/>
    <n v="15000"/>
    <x v="1"/>
    <x v="1"/>
    <x v="1"/>
  </r>
  <r>
    <x v="5"/>
    <n v="4"/>
    <n v="4"/>
    <n v="3"/>
    <n v="3"/>
    <n v="3.5"/>
    <n v="10000"/>
    <n v="0"/>
    <n v="10000"/>
    <x v="0"/>
    <x v="1"/>
    <x v="1"/>
  </r>
  <r>
    <x v="6"/>
    <n v="5"/>
    <n v="3"/>
    <n v="4"/>
    <n v="4"/>
    <n v="4"/>
    <n v="10000"/>
    <n v="2500"/>
    <n v="12500"/>
    <x v="0"/>
    <x v="1"/>
    <x v="1"/>
  </r>
  <r>
    <x v="7"/>
    <n v="5"/>
    <n v="5"/>
    <n v="5"/>
    <n v="5"/>
    <n v="5"/>
    <n v="10000"/>
    <n v="5000"/>
    <n v="15000"/>
    <x v="1"/>
    <x v="1"/>
    <x v="1"/>
  </r>
  <r>
    <x v="8"/>
    <n v="2"/>
    <n v="3"/>
    <n v="4"/>
    <n v="3"/>
    <n v="3"/>
    <n v="0"/>
    <n v="0"/>
    <n v="0"/>
    <x v="0"/>
    <x v="1"/>
    <x v="1"/>
  </r>
  <r>
    <x v="9"/>
    <n v="3"/>
    <n v="4"/>
    <n v="4"/>
    <n v="5"/>
    <n v="4"/>
    <n v="10000"/>
    <n v="2500"/>
    <n v="12500"/>
    <x v="0"/>
    <x v="1"/>
    <x v="1"/>
  </r>
  <r>
    <x v="10"/>
    <n v="4"/>
    <n v="3"/>
    <n v="5"/>
    <n v="4"/>
    <n v="4"/>
    <n v="10000"/>
    <n v="2500"/>
    <n v="12500"/>
    <x v="0"/>
    <x v="1"/>
    <x v="1"/>
  </r>
  <r>
    <x v="11"/>
    <n v="3"/>
    <n v="3"/>
    <n v="3"/>
    <n v="3"/>
    <n v="3"/>
    <n v="0"/>
    <n v="0"/>
    <n v="0"/>
    <x v="0"/>
    <x v="1"/>
    <x v="1"/>
  </r>
  <r>
    <x v="12"/>
    <n v="2"/>
    <n v="2"/>
    <n v="3"/>
    <n v="3"/>
    <n v="2.5"/>
    <n v="0"/>
    <n v="0"/>
    <n v="0"/>
    <x v="0"/>
    <x v="1"/>
    <x v="1"/>
  </r>
  <r>
    <x v="13"/>
    <n v="5"/>
    <n v="4"/>
    <n v="5"/>
    <n v="3"/>
    <n v="4.25"/>
    <n v="10000"/>
    <n v="2500"/>
    <n v="12500"/>
    <x v="0"/>
    <x v="1"/>
    <x v="1"/>
  </r>
  <r>
    <x v="14"/>
    <n v="5"/>
    <n v="5"/>
    <n v="2"/>
    <n v="4"/>
    <n v="4"/>
    <n v="10000"/>
    <n v="2500"/>
    <n v="12500"/>
    <x v="0"/>
    <x v="1"/>
    <x v="1"/>
  </r>
  <r>
    <x v="15"/>
    <n v="3"/>
    <n v="3"/>
    <n v="4"/>
    <n v="5"/>
    <n v="3.75"/>
    <n v="10000"/>
    <n v="0"/>
    <n v="10000"/>
    <x v="0"/>
    <x v="1"/>
    <x v="1"/>
  </r>
  <r>
    <x v="16"/>
    <n v="5"/>
    <n v="3"/>
    <n v="5"/>
    <n v="3"/>
    <n v="4"/>
    <n v="10000"/>
    <n v="2500"/>
    <n v="12500"/>
    <x v="0"/>
    <x v="1"/>
    <x v="1"/>
  </r>
  <r>
    <x v="17"/>
    <n v="2"/>
    <n v="2"/>
    <n v="3"/>
    <n v="2"/>
    <n v="2.25"/>
    <n v="0"/>
    <n v="0"/>
    <n v="0"/>
    <x v="0"/>
    <x v="1"/>
    <x v="1"/>
  </r>
  <r>
    <x v="18"/>
    <n v="4"/>
    <n v="5"/>
    <n v="4"/>
    <n v="3"/>
    <n v="4"/>
    <n v="10000"/>
    <n v="2500"/>
    <n v="12500"/>
    <x v="0"/>
    <x v="1"/>
    <x v="1"/>
  </r>
  <r>
    <x v="19"/>
    <n v="5"/>
    <n v="3"/>
    <n v="5"/>
    <n v="4"/>
    <n v="4.25"/>
    <n v="10000"/>
    <n v="2500"/>
    <n v="12500"/>
    <x v="0"/>
    <x v="1"/>
    <x v="1"/>
  </r>
  <r>
    <x v="20"/>
    <n v="3"/>
    <n v="4"/>
    <n v="3"/>
    <n v="5"/>
    <n v="3.75"/>
    <n v="10000"/>
    <n v="0"/>
    <n v="10000"/>
    <x v="0"/>
    <x v="1"/>
    <x v="1"/>
  </r>
  <r>
    <x v="21"/>
    <n v="4"/>
    <n v="4"/>
    <n v="4"/>
    <n v="5"/>
    <n v="4.25"/>
    <n v="10000"/>
    <n v="2500"/>
    <n v="12500"/>
    <x v="0"/>
    <x v="1"/>
    <x v="1"/>
  </r>
  <r>
    <x v="22"/>
    <n v="3"/>
    <n v="4"/>
    <n v="3"/>
    <n v="5"/>
    <n v="3.75"/>
    <n v="10000"/>
    <n v="0"/>
    <n v="10000"/>
    <x v="0"/>
    <x v="1"/>
    <x v="1"/>
  </r>
  <r>
    <x v="23"/>
    <n v="5"/>
    <n v="4"/>
    <n v="4"/>
    <n v="5"/>
    <n v="4.5"/>
    <n v="10000"/>
    <n v="5000"/>
    <n v="15000"/>
    <x v="1"/>
    <x v="1"/>
    <x v="1"/>
  </r>
  <r>
    <x v="24"/>
    <n v="4"/>
    <n v="4"/>
    <n v="4"/>
    <n v="5"/>
    <n v="4.25"/>
    <n v="10000"/>
    <n v="2500"/>
    <n v="12500"/>
    <x v="0"/>
    <x v="1"/>
    <x v="1"/>
  </r>
  <r>
    <x v="25"/>
    <n v="3"/>
    <n v="5"/>
    <n v="5"/>
    <n v="4"/>
    <n v="4.25"/>
    <n v="10000"/>
    <n v="2500"/>
    <n v="12500"/>
    <x v="0"/>
    <x v="1"/>
    <x v="1"/>
  </r>
  <r>
    <x v="26"/>
    <n v="3"/>
    <n v="5"/>
    <n v="4"/>
    <n v="3"/>
    <n v="3.75"/>
    <n v="10000"/>
    <n v="0"/>
    <n v="10000"/>
    <x v="0"/>
    <x v="1"/>
    <x v="1"/>
  </r>
  <r>
    <x v="27"/>
    <n v="4"/>
    <n v="4"/>
    <n v="4"/>
    <n v="4"/>
    <n v="4"/>
    <n v="10000"/>
    <n v="2500"/>
    <n v="12500"/>
    <x v="0"/>
    <x v="1"/>
    <x v="1"/>
  </r>
  <r>
    <x v="28"/>
    <n v="5"/>
    <n v="5"/>
    <n v="3"/>
    <n v="4"/>
    <n v="4.25"/>
    <n v="10000"/>
    <n v="2500"/>
    <n v="12500"/>
    <x v="0"/>
    <x v="1"/>
    <x v="1"/>
  </r>
  <r>
    <x v="29"/>
    <n v="5"/>
    <n v="4"/>
    <n v="4"/>
    <n v="5"/>
    <n v="4.5"/>
    <n v="10000"/>
    <n v="5000"/>
    <n v="15000"/>
    <x v="1"/>
    <x v="1"/>
    <x v="1"/>
  </r>
  <r>
    <x v="30"/>
    <n v="5"/>
    <n v="4"/>
    <n v="4"/>
    <n v="5"/>
    <n v="4.5"/>
    <n v="10000"/>
    <n v="5000"/>
    <n v="15000"/>
    <x v="1"/>
    <x v="1"/>
    <x v="1"/>
  </r>
  <r>
    <x v="31"/>
    <n v="4"/>
    <n v="3"/>
    <n v="4"/>
    <n v="5"/>
    <n v="4"/>
    <n v="10000"/>
    <n v="2500"/>
    <n v="12500"/>
    <x v="0"/>
    <x v="1"/>
    <x v="1"/>
  </r>
  <r>
    <x v="32"/>
    <n v="4"/>
    <n v="3"/>
    <n v="3"/>
    <n v="4"/>
    <n v="3.5"/>
    <n v="10000"/>
    <n v="0"/>
    <n v="10000"/>
    <x v="0"/>
    <x v="1"/>
    <x v="1"/>
  </r>
  <r>
    <x v="33"/>
    <n v="4"/>
    <n v="3"/>
    <n v="3"/>
    <n v="3"/>
    <n v="3.25"/>
    <n v="0"/>
    <n v="0"/>
    <n v="0"/>
    <x v="0"/>
    <x v="1"/>
    <x v="1"/>
  </r>
  <r>
    <x v="34"/>
    <n v="4"/>
    <n v="4"/>
    <n v="3"/>
    <n v="3"/>
    <n v="3.5"/>
    <n v="10000"/>
    <n v="0"/>
    <n v="10000"/>
    <x v="0"/>
    <x v="1"/>
    <x v="1"/>
  </r>
  <r>
    <x v="35"/>
    <n v="4"/>
    <n v="4"/>
    <n v="4"/>
    <n v="4"/>
    <n v="4"/>
    <n v="10000"/>
    <n v="2500"/>
    <n v="12500"/>
    <x v="0"/>
    <x v="1"/>
    <x v="1"/>
  </r>
  <r>
    <x v="36"/>
    <n v="4"/>
    <n v="4"/>
    <n v="4"/>
    <n v="4"/>
    <n v="4"/>
    <n v="10000"/>
    <n v="2500"/>
    <n v="12500"/>
    <x v="0"/>
    <x v="1"/>
    <x v="1"/>
  </r>
  <r>
    <x v="37"/>
    <n v="5"/>
    <n v="4"/>
    <n v="4"/>
    <n v="4"/>
    <n v="4.25"/>
    <n v="10000"/>
    <n v="2500"/>
    <n v="12500"/>
    <x v="0"/>
    <x v="1"/>
    <x v="1"/>
  </r>
  <r>
    <x v="38"/>
    <n v="5"/>
    <n v="5"/>
    <n v="4"/>
    <n v="4"/>
    <n v="4.5"/>
    <n v="10000"/>
    <n v="5000"/>
    <n v="15000"/>
    <x v="1"/>
    <x v="1"/>
    <x v="1"/>
  </r>
  <r>
    <x v="39"/>
    <n v="3"/>
    <n v="5"/>
    <n v="5"/>
    <n v="3"/>
    <n v="4"/>
    <n v="10000"/>
    <n v="2500"/>
    <n v="12500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916EF-0E04-42C3-BD64-FDDC69B7C360}" name="Сводная таблица6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3">
  <location ref="R1:R44" firstHeaderRow="1" firstDataRow="1" firstDataCol="1"/>
  <pivotFields count="12">
    <pivotField axis="axisRow" showAll="0">
      <items count="41">
        <item x="38"/>
        <item x="18"/>
        <item x="10"/>
        <item x="6"/>
        <item x="25"/>
        <item x="15"/>
        <item x="23"/>
        <item x="22"/>
        <item x="37"/>
        <item x="0"/>
        <item x="7"/>
        <item x="24"/>
        <item x="26"/>
        <item x="30"/>
        <item x="11"/>
        <item x="5"/>
        <item x="14"/>
        <item x="9"/>
        <item x="27"/>
        <item x="12"/>
        <item x="13"/>
        <item x="8"/>
        <item x="31"/>
        <item x="20"/>
        <item x="16"/>
        <item x="4"/>
        <item x="36"/>
        <item x="35"/>
        <item x="29"/>
        <item x="21"/>
        <item x="33"/>
        <item x="3"/>
        <item x="32"/>
        <item x="17"/>
        <item x="39"/>
        <item x="2"/>
        <item x="1"/>
        <item x="19"/>
        <item x="34"/>
        <item x="2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</pivotFields>
  <rowFields count="2">
    <field x="9"/>
    <field x="0"/>
  </rowFields>
  <rowItems count="43">
    <i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1"/>
    </i>
    <i r="1">
      <x/>
    </i>
    <i r="1">
      <x v="6"/>
    </i>
    <i r="1">
      <x v="10"/>
    </i>
    <i r="1">
      <x v="13"/>
    </i>
    <i r="1">
      <x v="25"/>
    </i>
    <i r="1"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8"/>
  <sheetViews>
    <sheetView topLeftCell="A28" zoomScaleNormal="100" workbookViewId="0">
      <selection activeCell="B37" sqref="B37"/>
    </sheetView>
  </sheetViews>
  <sheetFormatPr defaultRowHeight="15" x14ac:dyDescent="0.25"/>
  <cols>
    <col min="1" max="33" width="5.7109375" customWidth="1"/>
  </cols>
  <sheetData>
    <row r="1" spans="1:33" x14ac:dyDescent="0.25">
      <c r="A1" s="2"/>
      <c r="B1" s="2"/>
      <c r="C1" s="18" t="s">
        <v>1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20"/>
    </row>
    <row r="2" spans="1:33" x14ac:dyDescent="0.25">
      <c r="A2" s="2"/>
      <c r="B2" s="3"/>
      <c r="C2" s="2">
        <v>-15</v>
      </c>
      <c r="D2" s="2">
        <v>-14</v>
      </c>
      <c r="E2" s="2">
        <v>-13</v>
      </c>
      <c r="F2" s="2">
        <v>-12</v>
      </c>
      <c r="G2" s="2">
        <v>-11</v>
      </c>
      <c r="H2" s="2">
        <v>-10</v>
      </c>
      <c r="I2" s="2">
        <v>-9</v>
      </c>
      <c r="J2" s="2">
        <v>-8</v>
      </c>
      <c r="K2" s="2">
        <v>-7</v>
      </c>
      <c r="L2" s="2">
        <v>-6</v>
      </c>
      <c r="M2" s="2">
        <v>-5</v>
      </c>
      <c r="N2" s="2">
        <v>-4</v>
      </c>
      <c r="O2" s="2">
        <v>-3</v>
      </c>
      <c r="P2" s="2">
        <v>-2</v>
      </c>
      <c r="Q2" s="2">
        <v>-1</v>
      </c>
      <c r="R2" s="2">
        <v>0</v>
      </c>
      <c r="S2" s="2">
        <v>1</v>
      </c>
      <c r="T2" s="2">
        <v>2</v>
      </c>
      <c r="U2" s="2">
        <v>3</v>
      </c>
      <c r="V2" s="2">
        <v>4</v>
      </c>
      <c r="W2" s="2">
        <v>5</v>
      </c>
      <c r="X2" s="2">
        <v>6</v>
      </c>
      <c r="Y2" s="2">
        <v>7</v>
      </c>
      <c r="Z2" s="2">
        <v>8</v>
      </c>
      <c r="AA2" s="2">
        <v>9</v>
      </c>
      <c r="AB2" s="2">
        <v>10</v>
      </c>
      <c r="AC2" s="2">
        <v>11</v>
      </c>
      <c r="AD2" s="2">
        <v>12</v>
      </c>
      <c r="AE2" s="2">
        <v>13</v>
      </c>
      <c r="AF2" s="2">
        <v>14</v>
      </c>
      <c r="AG2" s="2">
        <v>15</v>
      </c>
    </row>
    <row r="3" spans="1:33" x14ac:dyDescent="0.25">
      <c r="A3" s="15" t="s">
        <v>0</v>
      </c>
      <c r="B3" s="2">
        <v>-15</v>
      </c>
      <c r="C3" s="2">
        <f t="shared" ref="C3:L12" si="0">$B3*C$2</f>
        <v>225</v>
      </c>
      <c r="D3" s="2">
        <f t="shared" si="0"/>
        <v>210</v>
      </c>
      <c r="E3" s="2">
        <f t="shared" si="0"/>
        <v>195</v>
      </c>
      <c r="F3" s="2">
        <f t="shared" si="0"/>
        <v>180</v>
      </c>
      <c r="G3" s="2">
        <f t="shared" si="0"/>
        <v>165</v>
      </c>
      <c r="H3" s="2">
        <f t="shared" si="0"/>
        <v>150</v>
      </c>
      <c r="I3" s="2">
        <f t="shared" si="0"/>
        <v>135</v>
      </c>
      <c r="J3" s="2">
        <f t="shared" si="0"/>
        <v>120</v>
      </c>
      <c r="K3" s="2">
        <f t="shared" si="0"/>
        <v>105</v>
      </c>
      <c r="L3" s="2">
        <f t="shared" si="0"/>
        <v>90</v>
      </c>
      <c r="M3" s="2">
        <f t="shared" ref="M3:V12" si="1">$B3*M$2</f>
        <v>75</v>
      </c>
      <c r="N3" s="2">
        <f t="shared" si="1"/>
        <v>60</v>
      </c>
      <c r="O3" s="2">
        <f t="shared" si="1"/>
        <v>45</v>
      </c>
      <c r="P3" s="2">
        <f t="shared" si="1"/>
        <v>30</v>
      </c>
      <c r="Q3" s="2">
        <f t="shared" si="1"/>
        <v>15</v>
      </c>
      <c r="R3" s="2">
        <f t="shared" si="1"/>
        <v>0</v>
      </c>
      <c r="S3" s="2">
        <f t="shared" si="1"/>
        <v>-15</v>
      </c>
      <c r="T3" s="2">
        <f t="shared" si="1"/>
        <v>-30</v>
      </c>
      <c r="U3" s="2">
        <f t="shared" si="1"/>
        <v>-45</v>
      </c>
      <c r="V3" s="2">
        <f t="shared" si="1"/>
        <v>-60</v>
      </c>
      <c r="W3" s="2">
        <f t="shared" ref="W3:AG12" si="2">$B3*W$2</f>
        <v>-75</v>
      </c>
      <c r="X3" s="2">
        <f t="shared" si="2"/>
        <v>-90</v>
      </c>
      <c r="Y3" s="2">
        <f t="shared" si="2"/>
        <v>-105</v>
      </c>
      <c r="Z3" s="2">
        <f t="shared" si="2"/>
        <v>-120</v>
      </c>
      <c r="AA3" s="2">
        <f t="shared" si="2"/>
        <v>-135</v>
      </c>
      <c r="AB3" s="2">
        <f t="shared" si="2"/>
        <v>-150</v>
      </c>
      <c r="AC3" s="2">
        <f t="shared" si="2"/>
        <v>-165</v>
      </c>
      <c r="AD3" s="2">
        <f t="shared" si="2"/>
        <v>-180</v>
      </c>
      <c r="AE3" s="2">
        <f t="shared" si="2"/>
        <v>-195</v>
      </c>
      <c r="AF3" s="2">
        <f t="shared" si="2"/>
        <v>-210</v>
      </c>
      <c r="AG3" s="2">
        <f t="shared" si="2"/>
        <v>-225</v>
      </c>
    </row>
    <row r="4" spans="1:33" x14ac:dyDescent="0.25">
      <c r="A4" s="16"/>
      <c r="B4" s="2">
        <v>-14</v>
      </c>
      <c r="C4" s="2">
        <f t="shared" si="0"/>
        <v>210</v>
      </c>
      <c r="D4" s="2">
        <f t="shared" si="0"/>
        <v>196</v>
      </c>
      <c r="E4" s="2">
        <f t="shared" si="0"/>
        <v>182</v>
      </c>
      <c r="F4" s="2">
        <f t="shared" si="0"/>
        <v>168</v>
      </c>
      <c r="G4" s="2">
        <f t="shared" si="0"/>
        <v>154</v>
      </c>
      <c r="H4" s="2">
        <f t="shared" si="0"/>
        <v>140</v>
      </c>
      <c r="I4" s="2">
        <f t="shared" si="0"/>
        <v>126</v>
      </c>
      <c r="J4" s="2">
        <f t="shared" si="0"/>
        <v>112</v>
      </c>
      <c r="K4" s="2">
        <f t="shared" si="0"/>
        <v>98</v>
      </c>
      <c r="L4" s="2">
        <f t="shared" si="0"/>
        <v>84</v>
      </c>
      <c r="M4" s="2">
        <f t="shared" si="1"/>
        <v>70</v>
      </c>
      <c r="N4" s="2">
        <f t="shared" si="1"/>
        <v>56</v>
      </c>
      <c r="O4" s="2">
        <f t="shared" si="1"/>
        <v>42</v>
      </c>
      <c r="P4" s="2">
        <f t="shared" si="1"/>
        <v>28</v>
      </c>
      <c r="Q4" s="2">
        <f t="shared" si="1"/>
        <v>14</v>
      </c>
      <c r="R4" s="2">
        <f t="shared" si="1"/>
        <v>0</v>
      </c>
      <c r="S4" s="2">
        <f t="shared" si="1"/>
        <v>-14</v>
      </c>
      <c r="T4" s="2">
        <f t="shared" si="1"/>
        <v>-28</v>
      </c>
      <c r="U4" s="2">
        <f t="shared" si="1"/>
        <v>-42</v>
      </c>
      <c r="V4" s="2">
        <f t="shared" si="1"/>
        <v>-56</v>
      </c>
      <c r="W4" s="2">
        <f t="shared" si="2"/>
        <v>-70</v>
      </c>
      <c r="X4" s="2">
        <f t="shared" si="2"/>
        <v>-84</v>
      </c>
      <c r="Y4" s="2">
        <f t="shared" si="2"/>
        <v>-98</v>
      </c>
      <c r="Z4" s="2">
        <f t="shared" si="2"/>
        <v>-112</v>
      </c>
      <c r="AA4" s="2">
        <f t="shared" si="2"/>
        <v>-126</v>
      </c>
      <c r="AB4" s="2">
        <f t="shared" si="2"/>
        <v>-140</v>
      </c>
      <c r="AC4" s="2">
        <f t="shared" si="2"/>
        <v>-154</v>
      </c>
      <c r="AD4" s="2">
        <f t="shared" si="2"/>
        <v>-168</v>
      </c>
      <c r="AE4" s="2">
        <f t="shared" si="2"/>
        <v>-182</v>
      </c>
      <c r="AF4" s="2">
        <f t="shared" si="2"/>
        <v>-196</v>
      </c>
      <c r="AG4" s="2">
        <f t="shared" si="2"/>
        <v>-210</v>
      </c>
    </row>
    <row r="5" spans="1:33" x14ac:dyDescent="0.25">
      <c r="A5" s="16"/>
      <c r="B5" s="2">
        <v>-13</v>
      </c>
      <c r="C5" s="2">
        <f t="shared" si="0"/>
        <v>195</v>
      </c>
      <c r="D5" s="2">
        <f t="shared" si="0"/>
        <v>182</v>
      </c>
      <c r="E5" s="2">
        <f t="shared" si="0"/>
        <v>169</v>
      </c>
      <c r="F5" s="2">
        <f t="shared" si="0"/>
        <v>156</v>
      </c>
      <c r="G5" s="2">
        <f t="shared" si="0"/>
        <v>143</v>
      </c>
      <c r="H5" s="2">
        <f t="shared" si="0"/>
        <v>130</v>
      </c>
      <c r="I5" s="2">
        <f t="shared" si="0"/>
        <v>117</v>
      </c>
      <c r="J5" s="2">
        <f t="shared" si="0"/>
        <v>104</v>
      </c>
      <c r="K5" s="2">
        <f t="shared" si="0"/>
        <v>91</v>
      </c>
      <c r="L5" s="2">
        <f t="shared" si="0"/>
        <v>78</v>
      </c>
      <c r="M5" s="2">
        <f t="shared" si="1"/>
        <v>65</v>
      </c>
      <c r="N5" s="2">
        <f t="shared" si="1"/>
        <v>52</v>
      </c>
      <c r="O5" s="2">
        <f t="shared" si="1"/>
        <v>39</v>
      </c>
      <c r="P5" s="2">
        <f t="shared" si="1"/>
        <v>26</v>
      </c>
      <c r="Q5" s="2">
        <f t="shared" si="1"/>
        <v>13</v>
      </c>
      <c r="R5" s="2">
        <f t="shared" si="1"/>
        <v>0</v>
      </c>
      <c r="S5" s="2">
        <f t="shared" si="1"/>
        <v>-13</v>
      </c>
      <c r="T5" s="2">
        <f t="shared" si="1"/>
        <v>-26</v>
      </c>
      <c r="U5" s="2">
        <f t="shared" si="1"/>
        <v>-39</v>
      </c>
      <c r="V5" s="2">
        <f t="shared" si="1"/>
        <v>-52</v>
      </c>
      <c r="W5" s="2">
        <f t="shared" si="2"/>
        <v>-65</v>
      </c>
      <c r="X5" s="2">
        <f t="shared" si="2"/>
        <v>-78</v>
      </c>
      <c r="Y5" s="2">
        <f t="shared" si="2"/>
        <v>-91</v>
      </c>
      <c r="Z5" s="2">
        <f t="shared" si="2"/>
        <v>-104</v>
      </c>
      <c r="AA5" s="2">
        <f t="shared" si="2"/>
        <v>-117</v>
      </c>
      <c r="AB5" s="2">
        <f t="shared" si="2"/>
        <v>-130</v>
      </c>
      <c r="AC5" s="2">
        <f t="shared" si="2"/>
        <v>-143</v>
      </c>
      <c r="AD5" s="2">
        <f t="shared" si="2"/>
        <v>-156</v>
      </c>
      <c r="AE5" s="2">
        <f t="shared" si="2"/>
        <v>-169</v>
      </c>
      <c r="AF5" s="2">
        <f t="shared" si="2"/>
        <v>-182</v>
      </c>
      <c r="AG5" s="2">
        <f t="shared" si="2"/>
        <v>-195</v>
      </c>
    </row>
    <row r="6" spans="1:33" x14ac:dyDescent="0.25">
      <c r="A6" s="16"/>
      <c r="B6" s="2">
        <v>-12</v>
      </c>
      <c r="C6" s="2">
        <f t="shared" si="0"/>
        <v>180</v>
      </c>
      <c r="D6" s="2">
        <f t="shared" si="0"/>
        <v>168</v>
      </c>
      <c r="E6" s="2">
        <f t="shared" si="0"/>
        <v>156</v>
      </c>
      <c r="F6" s="2">
        <f t="shared" si="0"/>
        <v>144</v>
      </c>
      <c r="G6" s="2">
        <f t="shared" si="0"/>
        <v>132</v>
      </c>
      <c r="H6" s="2">
        <f t="shared" si="0"/>
        <v>120</v>
      </c>
      <c r="I6" s="2">
        <f t="shared" si="0"/>
        <v>108</v>
      </c>
      <c r="J6" s="2">
        <f t="shared" si="0"/>
        <v>96</v>
      </c>
      <c r="K6" s="2">
        <f t="shared" si="0"/>
        <v>84</v>
      </c>
      <c r="L6" s="2">
        <f t="shared" si="0"/>
        <v>72</v>
      </c>
      <c r="M6" s="2">
        <f t="shared" si="1"/>
        <v>60</v>
      </c>
      <c r="N6" s="2">
        <f t="shared" si="1"/>
        <v>48</v>
      </c>
      <c r="O6" s="2">
        <f t="shared" si="1"/>
        <v>36</v>
      </c>
      <c r="P6" s="2">
        <f t="shared" si="1"/>
        <v>24</v>
      </c>
      <c r="Q6" s="2">
        <f t="shared" si="1"/>
        <v>12</v>
      </c>
      <c r="R6" s="2">
        <f t="shared" si="1"/>
        <v>0</v>
      </c>
      <c r="S6" s="2">
        <f t="shared" si="1"/>
        <v>-12</v>
      </c>
      <c r="T6" s="2">
        <f t="shared" si="1"/>
        <v>-24</v>
      </c>
      <c r="U6" s="2">
        <f t="shared" si="1"/>
        <v>-36</v>
      </c>
      <c r="V6" s="2">
        <f t="shared" si="1"/>
        <v>-48</v>
      </c>
      <c r="W6" s="2">
        <f t="shared" si="2"/>
        <v>-60</v>
      </c>
      <c r="X6" s="2">
        <f t="shared" si="2"/>
        <v>-72</v>
      </c>
      <c r="Y6" s="2">
        <f t="shared" si="2"/>
        <v>-84</v>
      </c>
      <c r="Z6" s="2">
        <f t="shared" si="2"/>
        <v>-96</v>
      </c>
      <c r="AA6" s="2">
        <f t="shared" si="2"/>
        <v>-108</v>
      </c>
      <c r="AB6" s="2">
        <f t="shared" si="2"/>
        <v>-120</v>
      </c>
      <c r="AC6" s="2">
        <f t="shared" si="2"/>
        <v>-132</v>
      </c>
      <c r="AD6" s="2">
        <f t="shared" si="2"/>
        <v>-144</v>
      </c>
      <c r="AE6" s="2">
        <f t="shared" si="2"/>
        <v>-156</v>
      </c>
      <c r="AF6" s="2">
        <f t="shared" si="2"/>
        <v>-168</v>
      </c>
      <c r="AG6" s="2">
        <f t="shared" si="2"/>
        <v>-180</v>
      </c>
    </row>
    <row r="7" spans="1:33" x14ac:dyDescent="0.25">
      <c r="A7" s="16"/>
      <c r="B7" s="2">
        <v>-11</v>
      </c>
      <c r="C7" s="2">
        <f t="shared" si="0"/>
        <v>165</v>
      </c>
      <c r="D7" s="2">
        <f t="shared" si="0"/>
        <v>154</v>
      </c>
      <c r="E7" s="2">
        <f t="shared" si="0"/>
        <v>143</v>
      </c>
      <c r="F7" s="2">
        <f t="shared" si="0"/>
        <v>132</v>
      </c>
      <c r="G7" s="2">
        <f t="shared" si="0"/>
        <v>121</v>
      </c>
      <c r="H7" s="2">
        <f t="shared" si="0"/>
        <v>110</v>
      </c>
      <c r="I7" s="2">
        <f t="shared" si="0"/>
        <v>99</v>
      </c>
      <c r="J7" s="2">
        <f t="shared" si="0"/>
        <v>88</v>
      </c>
      <c r="K7" s="2">
        <f t="shared" si="0"/>
        <v>77</v>
      </c>
      <c r="L7" s="2">
        <f t="shared" si="0"/>
        <v>66</v>
      </c>
      <c r="M7" s="2">
        <f t="shared" si="1"/>
        <v>55</v>
      </c>
      <c r="N7" s="2">
        <f t="shared" si="1"/>
        <v>44</v>
      </c>
      <c r="O7" s="2">
        <f t="shared" si="1"/>
        <v>33</v>
      </c>
      <c r="P7" s="2">
        <f t="shared" si="1"/>
        <v>22</v>
      </c>
      <c r="Q7" s="2">
        <f t="shared" si="1"/>
        <v>11</v>
      </c>
      <c r="R7" s="2">
        <f t="shared" si="1"/>
        <v>0</v>
      </c>
      <c r="S7" s="2">
        <f t="shared" si="1"/>
        <v>-11</v>
      </c>
      <c r="T7" s="2">
        <f t="shared" si="1"/>
        <v>-22</v>
      </c>
      <c r="U7" s="2">
        <f t="shared" si="1"/>
        <v>-33</v>
      </c>
      <c r="V7" s="2">
        <f t="shared" si="1"/>
        <v>-44</v>
      </c>
      <c r="W7" s="2">
        <f t="shared" si="2"/>
        <v>-55</v>
      </c>
      <c r="X7" s="2">
        <f t="shared" si="2"/>
        <v>-66</v>
      </c>
      <c r="Y7" s="2">
        <f t="shared" si="2"/>
        <v>-77</v>
      </c>
      <c r="Z7" s="2">
        <f t="shared" si="2"/>
        <v>-88</v>
      </c>
      <c r="AA7" s="2">
        <f t="shared" si="2"/>
        <v>-99</v>
      </c>
      <c r="AB7" s="2">
        <f t="shared" si="2"/>
        <v>-110</v>
      </c>
      <c r="AC7" s="2">
        <f t="shared" si="2"/>
        <v>-121</v>
      </c>
      <c r="AD7" s="2">
        <f t="shared" si="2"/>
        <v>-132</v>
      </c>
      <c r="AE7" s="2">
        <f t="shared" si="2"/>
        <v>-143</v>
      </c>
      <c r="AF7" s="2">
        <f t="shared" si="2"/>
        <v>-154</v>
      </c>
      <c r="AG7" s="2">
        <f t="shared" si="2"/>
        <v>-165</v>
      </c>
    </row>
    <row r="8" spans="1:33" x14ac:dyDescent="0.25">
      <c r="A8" s="16"/>
      <c r="B8" s="2">
        <v>-10</v>
      </c>
      <c r="C8" s="2">
        <f t="shared" si="0"/>
        <v>150</v>
      </c>
      <c r="D8" s="2">
        <f t="shared" si="0"/>
        <v>140</v>
      </c>
      <c r="E8" s="2">
        <f t="shared" si="0"/>
        <v>130</v>
      </c>
      <c r="F8" s="2">
        <f t="shared" si="0"/>
        <v>120</v>
      </c>
      <c r="G8" s="2">
        <f t="shared" si="0"/>
        <v>110</v>
      </c>
      <c r="H8" s="2">
        <f t="shared" si="0"/>
        <v>100</v>
      </c>
      <c r="I8" s="2">
        <f t="shared" si="0"/>
        <v>90</v>
      </c>
      <c r="J8" s="2">
        <f t="shared" si="0"/>
        <v>80</v>
      </c>
      <c r="K8" s="2">
        <f t="shared" si="0"/>
        <v>70</v>
      </c>
      <c r="L8" s="2">
        <f t="shared" si="0"/>
        <v>60</v>
      </c>
      <c r="M8" s="2">
        <f t="shared" si="1"/>
        <v>50</v>
      </c>
      <c r="N8" s="2">
        <f t="shared" si="1"/>
        <v>40</v>
      </c>
      <c r="O8" s="2">
        <f t="shared" si="1"/>
        <v>30</v>
      </c>
      <c r="P8" s="2">
        <f t="shared" si="1"/>
        <v>20</v>
      </c>
      <c r="Q8" s="2">
        <f t="shared" si="1"/>
        <v>10</v>
      </c>
      <c r="R8" s="2">
        <f t="shared" si="1"/>
        <v>0</v>
      </c>
      <c r="S8" s="2">
        <f t="shared" si="1"/>
        <v>-10</v>
      </c>
      <c r="T8" s="2">
        <f t="shared" si="1"/>
        <v>-20</v>
      </c>
      <c r="U8" s="2">
        <f t="shared" si="1"/>
        <v>-30</v>
      </c>
      <c r="V8" s="2">
        <f t="shared" si="1"/>
        <v>-40</v>
      </c>
      <c r="W8" s="2">
        <f t="shared" si="2"/>
        <v>-50</v>
      </c>
      <c r="X8" s="2">
        <f t="shared" si="2"/>
        <v>-60</v>
      </c>
      <c r="Y8" s="2">
        <f t="shared" si="2"/>
        <v>-70</v>
      </c>
      <c r="Z8" s="2">
        <f t="shared" si="2"/>
        <v>-80</v>
      </c>
      <c r="AA8" s="2">
        <f t="shared" si="2"/>
        <v>-90</v>
      </c>
      <c r="AB8" s="2">
        <f t="shared" si="2"/>
        <v>-100</v>
      </c>
      <c r="AC8" s="2">
        <f t="shared" si="2"/>
        <v>-110</v>
      </c>
      <c r="AD8" s="2">
        <f t="shared" si="2"/>
        <v>-120</v>
      </c>
      <c r="AE8" s="2">
        <f t="shared" si="2"/>
        <v>-130</v>
      </c>
      <c r="AF8" s="2">
        <f t="shared" si="2"/>
        <v>-140</v>
      </c>
      <c r="AG8" s="2">
        <f t="shared" si="2"/>
        <v>-150</v>
      </c>
    </row>
    <row r="9" spans="1:33" x14ac:dyDescent="0.25">
      <c r="A9" s="16"/>
      <c r="B9" s="2">
        <v>-9</v>
      </c>
      <c r="C9" s="2">
        <f t="shared" si="0"/>
        <v>135</v>
      </c>
      <c r="D9" s="2">
        <f t="shared" si="0"/>
        <v>126</v>
      </c>
      <c r="E9" s="2">
        <f t="shared" si="0"/>
        <v>117</v>
      </c>
      <c r="F9" s="2">
        <f t="shared" si="0"/>
        <v>108</v>
      </c>
      <c r="G9" s="2">
        <f t="shared" si="0"/>
        <v>99</v>
      </c>
      <c r="H9" s="2">
        <f t="shared" si="0"/>
        <v>90</v>
      </c>
      <c r="I9" s="2">
        <f t="shared" si="0"/>
        <v>81</v>
      </c>
      <c r="J9" s="2">
        <f t="shared" si="0"/>
        <v>72</v>
      </c>
      <c r="K9" s="2">
        <f t="shared" si="0"/>
        <v>63</v>
      </c>
      <c r="L9" s="2">
        <f t="shared" si="0"/>
        <v>54</v>
      </c>
      <c r="M9" s="2">
        <f t="shared" si="1"/>
        <v>45</v>
      </c>
      <c r="N9" s="2">
        <f t="shared" si="1"/>
        <v>36</v>
      </c>
      <c r="O9" s="2">
        <f t="shared" si="1"/>
        <v>27</v>
      </c>
      <c r="P9" s="2">
        <f t="shared" si="1"/>
        <v>18</v>
      </c>
      <c r="Q9" s="2">
        <f t="shared" si="1"/>
        <v>9</v>
      </c>
      <c r="R9" s="2">
        <f t="shared" si="1"/>
        <v>0</v>
      </c>
      <c r="S9" s="2">
        <f t="shared" si="1"/>
        <v>-9</v>
      </c>
      <c r="T9" s="2">
        <f t="shared" si="1"/>
        <v>-18</v>
      </c>
      <c r="U9" s="2">
        <f t="shared" si="1"/>
        <v>-27</v>
      </c>
      <c r="V9" s="2">
        <f t="shared" si="1"/>
        <v>-36</v>
      </c>
      <c r="W9" s="2">
        <f t="shared" si="2"/>
        <v>-45</v>
      </c>
      <c r="X9" s="2">
        <f t="shared" si="2"/>
        <v>-54</v>
      </c>
      <c r="Y9" s="2">
        <f t="shared" si="2"/>
        <v>-63</v>
      </c>
      <c r="Z9" s="2">
        <f t="shared" si="2"/>
        <v>-72</v>
      </c>
      <c r="AA9" s="2">
        <f t="shared" si="2"/>
        <v>-81</v>
      </c>
      <c r="AB9" s="2">
        <f t="shared" si="2"/>
        <v>-90</v>
      </c>
      <c r="AC9" s="2">
        <f t="shared" si="2"/>
        <v>-99</v>
      </c>
      <c r="AD9" s="2">
        <f t="shared" si="2"/>
        <v>-108</v>
      </c>
      <c r="AE9" s="2">
        <f t="shared" si="2"/>
        <v>-117</v>
      </c>
      <c r="AF9" s="2">
        <f t="shared" si="2"/>
        <v>-126</v>
      </c>
      <c r="AG9" s="2">
        <f t="shared" si="2"/>
        <v>-135</v>
      </c>
    </row>
    <row r="10" spans="1:33" x14ac:dyDescent="0.25">
      <c r="A10" s="16"/>
      <c r="B10" s="2">
        <v>-8</v>
      </c>
      <c r="C10" s="2">
        <f t="shared" si="0"/>
        <v>120</v>
      </c>
      <c r="D10" s="2">
        <f t="shared" si="0"/>
        <v>112</v>
      </c>
      <c r="E10" s="2">
        <f t="shared" si="0"/>
        <v>104</v>
      </c>
      <c r="F10" s="2">
        <f t="shared" si="0"/>
        <v>96</v>
      </c>
      <c r="G10" s="2">
        <f t="shared" si="0"/>
        <v>88</v>
      </c>
      <c r="H10" s="2">
        <f t="shared" si="0"/>
        <v>80</v>
      </c>
      <c r="I10" s="2">
        <f t="shared" si="0"/>
        <v>72</v>
      </c>
      <c r="J10" s="2">
        <f t="shared" si="0"/>
        <v>64</v>
      </c>
      <c r="K10" s="2">
        <f t="shared" si="0"/>
        <v>56</v>
      </c>
      <c r="L10" s="2">
        <f t="shared" si="0"/>
        <v>48</v>
      </c>
      <c r="M10" s="2">
        <f t="shared" si="1"/>
        <v>40</v>
      </c>
      <c r="N10" s="2">
        <f t="shared" si="1"/>
        <v>32</v>
      </c>
      <c r="O10" s="2">
        <f t="shared" si="1"/>
        <v>24</v>
      </c>
      <c r="P10" s="2">
        <f t="shared" si="1"/>
        <v>16</v>
      </c>
      <c r="Q10" s="2">
        <f t="shared" si="1"/>
        <v>8</v>
      </c>
      <c r="R10" s="2">
        <f t="shared" si="1"/>
        <v>0</v>
      </c>
      <c r="S10" s="2">
        <f t="shared" si="1"/>
        <v>-8</v>
      </c>
      <c r="T10" s="2">
        <f t="shared" si="1"/>
        <v>-16</v>
      </c>
      <c r="U10" s="2">
        <f t="shared" si="1"/>
        <v>-24</v>
      </c>
      <c r="V10" s="2">
        <f t="shared" si="1"/>
        <v>-32</v>
      </c>
      <c r="W10" s="2">
        <f t="shared" si="2"/>
        <v>-40</v>
      </c>
      <c r="X10" s="2">
        <f t="shared" si="2"/>
        <v>-48</v>
      </c>
      <c r="Y10" s="2">
        <f t="shared" si="2"/>
        <v>-56</v>
      </c>
      <c r="Z10" s="2">
        <f t="shared" si="2"/>
        <v>-64</v>
      </c>
      <c r="AA10" s="2">
        <f t="shared" si="2"/>
        <v>-72</v>
      </c>
      <c r="AB10" s="2">
        <f t="shared" si="2"/>
        <v>-80</v>
      </c>
      <c r="AC10" s="2">
        <f t="shared" si="2"/>
        <v>-88</v>
      </c>
      <c r="AD10" s="2">
        <f t="shared" si="2"/>
        <v>-96</v>
      </c>
      <c r="AE10" s="2">
        <f t="shared" si="2"/>
        <v>-104</v>
      </c>
      <c r="AF10" s="2">
        <f t="shared" si="2"/>
        <v>-112</v>
      </c>
      <c r="AG10" s="2">
        <f t="shared" si="2"/>
        <v>-120</v>
      </c>
    </row>
    <row r="11" spans="1:33" x14ac:dyDescent="0.25">
      <c r="A11" s="16"/>
      <c r="B11" s="2">
        <v>-7</v>
      </c>
      <c r="C11" s="2">
        <f t="shared" si="0"/>
        <v>105</v>
      </c>
      <c r="D11" s="2">
        <f t="shared" si="0"/>
        <v>98</v>
      </c>
      <c r="E11" s="2">
        <f t="shared" si="0"/>
        <v>91</v>
      </c>
      <c r="F11" s="2">
        <f t="shared" si="0"/>
        <v>84</v>
      </c>
      <c r="G11" s="2">
        <f t="shared" si="0"/>
        <v>77</v>
      </c>
      <c r="H11" s="2">
        <f t="shared" si="0"/>
        <v>70</v>
      </c>
      <c r="I11" s="2">
        <f t="shared" si="0"/>
        <v>63</v>
      </c>
      <c r="J11" s="2">
        <f t="shared" si="0"/>
        <v>56</v>
      </c>
      <c r="K11" s="2">
        <f t="shared" si="0"/>
        <v>49</v>
      </c>
      <c r="L11" s="2">
        <f t="shared" si="0"/>
        <v>42</v>
      </c>
      <c r="M11" s="2">
        <f t="shared" si="1"/>
        <v>35</v>
      </c>
      <c r="N11" s="2">
        <f t="shared" si="1"/>
        <v>28</v>
      </c>
      <c r="O11" s="2">
        <f t="shared" si="1"/>
        <v>21</v>
      </c>
      <c r="P11" s="2">
        <f t="shared" si="1"/>
        <v>14</v>
      </c>
      <c r="Q11" s="2">
        <f t="shared" si="1"/>
        <v>7</v>
      </c>
      <c r="R11" s="2">
        <f t="shared" si="1"/>
        <v>0</v>
      </c>
      <c r="S11" s="2">
        <f t="shared" si="1"/>
        <v>-7</v>
      </c>
      <c r="T11" s="2">
        <f t="shared" si="1"/>
        <v>-14</v>
      </c>
      <c r="U11" s="2">
        <f t="shared" si="1"/>
        <v>-21</v>
      </c>
      <c r="V11" s="2">
        <f t="shared" si="1"/>
        <v>-28</v>
      </c>
      <c r="W11" s="2">
        <f t="shared" si="2"/>
        <v>-35</v>
      </c>
      <c r="X11" s="2">
        <f t="shared" si="2"/>
        <v>-42</v>
      </c>
      <c r="Y11" s="2">
        <f t="shared" si="2"/>
        <v>-49</v>
      </c>
      <c r="Z11" s="2">
        <f t="shared" si="2"/>
        <v>-56</v>
      </c>
      <c r="AA11" s="2">
        <f t="shared" si="2"/>
        <v>-63</v>
      </c>
      <c r="AB11" s="2">
        <f t="shared" si="2"/>
        <v>-70</v>
      </c>
      <c r="AC11" s="2">
        <f t="shared" si="2"/>
        <v>-77</v>
      </c>
      <c r="AD11" s="2">
        <f t="shared" si="2"/>
        <v>-84</v>
      </c>
      <c r="AE11" s="2">
        <f t="shared" si="2"/>
        <v>-91</v>
      </c>
      <c r="AF11" s="2">
        <f t="shared" si="2"/>
        <v>-98</v>
      </c>
      <c r="AG11" s="2">
        <f t="shared" si="2"/>
        <v>-105</v>
      </c>
    </row>
    <row r="12" spans="1:33" x14ac:dyDescent="0.25">
      <c r="A12" s="16"/>
      <c r="B12" s="2">
        <v>-6</v>
      </c>
      <c r="C12" s="2">
        <f t="shared" si="0"/>
        <v>90</v>
      </c>
      <c r="D12" s="2">
        <f t="shared" si="0"/>
        <v>84</v>
      </c>
      <c r="E12" s="2">
        <f t="shared" si="0"/>
        <v>78</v>
      </c>
      <c r="F12" s="2">
        <f t="shared" si="0"/>
        <v>72</v>
      </c>
      <c r="G12" s="2">
        <f t="shared" si="0"/>
        <v>66</v>
      </c>
      <c r="H12" s="2">
        <f t="shared" si="0"/>
        <v>60</v>
      </c>
      <c r="I12" s="2">
        <f t="shared" si="0"/>
        <v>54</v>
      </c>
      <c r="J12" s="2">
        <f t="shared" si="0"/>
        <v>48</v>
      </c>
      <c r="K12" s="2">
        <f t="shared" si="0"/>
        <v>42</v>
      </c>
      <c r="L12" s="2">
        <f t="shared" si="0"/>
        <v>36</v>
      </c>
      <c r="M12" s="2">
        <f t="shared" si="1"/>
        <v>30</v>
      </c>
      <c r="N12" s="2">
        <f t="shared" si="1"/>
        <v>24</v>
      </c>
      <c r="O12" s="2">
        <f t="shared" si="1"/>
        <v>18</v>
      </c>
      <c r="P12" s="2">
        <f t="shared" si="1"/>
        <v>12</v>
      </c>
      <c r="Q12" s="2">
        <f t="shared" si="1"/>
        <v>6</v>
      </c>
      <c r="R12" s="2">
        <f t="shared" si="1"/>
        <v>0</v>
      </c>
      <c r="S12" s="2">
        <f t="shared" si="1"/>
        <v>-6</v>
      </c>
      <c r="T12" s="2">
        <f t="shared" si="1"/>
        <v>-12</v>
      </c>
      <c r="U12" s="2">
        <f t="shared" si="1"/>
        <v>-18</v>
      </c>
      <c r="V12" s="2">
        <f t="shared" si="1"/>
        <v>-24</v>
      </c>
      <c r="W12" s="2">
        <f t="shared" si="2"/>
        <v>-30</v>
      </c>
      <c r="X12" s="2">
        <f t="shared" si="2"/>
        <v>-36</v>
      </c>
      <c r="Y12" s="2">
        <f t="shared" si="2"/>
        <v>-42</v>
      </c>
      <c r="Z12" s="2">
        <f t="shared" si="2"/>
        <v>-48</v>
      </c>
      <c r="AA12" s="2">
        <f t="shared" si="2"/>
        <v>-54</v>
      </c>
      <c r="AB12" s="2">
        <f t="shared" si="2"/>
        <v>-60</v>
      </c>
      <c r="AC12" s="2">
        <f t="shared" si="2"/>
        <v>-66</v>
      </c>
      <c r="AD12" s="2">
        <f t="shared" si="2"/>
        <v>-72</v>
      </c>
      <c r="AE12" s="2">
        <f t="shared" si="2"/>
        <v>-78</v>
      </c>
      <c r="AF12" s="2">
        <f t="shared" si="2"/>
        <v>-84</v>
      </c>
      <c r="AG12" s="2">
        <f t="shared" si="2"/>
        <v>-90</v>
      </c>
    </row>
    <row r="13" spans="1:33" x14ac:dyDescent="0.25">
      <c r="A13" s="16"/>
      <c r="B13" s="2">
        <v>-5</v>
      </c>
      <c r="C13" s="2">
        <f t="shared" ref="C13:L22" si="3">$B13*C$2</f>
        <v>75</v>
      </c>
      <c r="D13" s="2">
        <f t="shared" si="3"/>
        <v>70</v>
      </c>
      <c r="E13" s="2">
        <f t="shared" si="3"/>
        <v>65</v>
      </c>
      <c r="F13" s="2">
        <f t="shared" si="3"/>
        <v>60</v>
      </c>
      <c r="G13" s="2">
        <f t="shared" si="3"/>
        <v>55</v>
      </c>
      <c r="H13" s="2">
        <f t="shared" si="3"/>
        <v>50</v>
      </c>
      <c r="I13" s="2">
        <f t="shared" si="3"/>
        <v>45</v>
      </c>
      <c r="J13" s="2">
        <f t="shared" si="3"/>
        <v>40</v>
      </c>
      <c r="K13" s="2">
        <f t="shared" si="3"/>
        <v>35</v>
      </c>
      <c r="L13" s="2">
        <f t="shared" si="3"/>
        <v>30</v>
      </c>
      <c r="M13" s="2">
        <f t="shared" ref="M13:V22" si="4">$B13*M$2</f>
        <v>25</v>
      </c>
      <c r="N13" s="2">
        <f t="shared" si="4"/>
        <v>20</v>
      </c>
      <c r="O13" s="2">
        <f t="shared" si="4"/>
        <v>15</v>
      </c>
      <c r="P13" s="2">
        <f t="shared" si="4"/>
        <v>10</v>
      </c>
      <c r="Q13" s="2">
        <f t="shared" si="4"/>
        <v>5</v>
      </c>
      <c r="R13" s="2">
        <f t="shared" si="4"/>
        <v>0</v>
      </c>
      <c r="S13" s="2">
        <f t="shared" si="4"/>
        <v>-5</v>
      </c>
      <c r="T13" s="2">
        <f t="shared" si="4"/>
        <v>-10</v>
      </c>
      <c r="U13" s="2">
        <f t="shared" si="4"/>
        <v>-15</v>
      </c>
      <c r="V13" s="2">
        <f t="shared" si="4"/>
        <v>-20</v>
      </c>
      <c r="W13" s="2">
        <f t="shared" ref="W13:AG22" si="5">$B13*W$2</f>
        <v>-25</v>
      </c>
      <c r="X13" s="2">
        <f t="shared" si="5"/>
        <v>-30</v>
      </c>
      <c r="Y13" s="2">
        <f t="shared" si="5"/>
        <v>-35</v>
      </c>
      <c r="Z13" s="2">
        <f t="shared" si="5"/>
        <v>-40</v>
      </c>
      <c r="AA13" s="2">
        <f t="shared" si="5"/>
        <v>-45</v>
      </c>
      <c r="AB13" s="2">
        <f t="shared" si="5"/>
        <v>-50</v>
      </c>
      <c r="AC13" s="2">
        <f t="shared" si="5"/>
        <v>-55</v>
      </c>
      <c r="AD13" s="2">
        <f t="shared" si="5"/>
        <v>-60</v>
      </c>
      <c r="AE13" s="2">
        <f t="shared" si="5"/>
        <v>-65</v>
      </c>
      <c r="AF13" s="2">
        <f t="shared" si="5"/>
        <v>-70</v>
      </c>
      <c r="AG13" s="2">
        <f t="shared" si="5"/>
        <v>-75</v>
      </c>
    </row>
    <row r="14" spans="1:33" x14ac:dyDescent="0.25">
      <c r="A14" s="16"/>
      <c r="B14" s="2">
        <v>-4</v>
      </c>
      <c r="C14" s="2">
        <f t="shared" si="3"/>
        <v>60</v>
      </c>
      <c r="D14" s="2">
        <f t="shared" si="3"/>
        <v>56</v>
      </c>
      <c r="E14" s="2">
        <f t="shared" si="3"/>
        <v>52</v>
      </c>
      <c r="F14" s="2">
        <f t="shared" si="3"/>
        <v>48</v>
      </c>
      <c r="G14" s="2">
        <f t="shared" si="3"/>
        <v>44</v>
      </c>
      <c r="H14" s="2">
        <f t="shared" si="3"/>
        <v>40</v>
      </c>
      <c r="I14" s="2">
        <f t="shared" si="3"/>
        <v>36</v>
      </c>
      <c r="J14" s="2">
        <f t="shared" si="3"/>
        <v>32</v>
      </c>
      <c r="K14" s="2">
        <f t="shared" si="3"/>
        <v>28</v>
      </c>
      <c r="L14" s="2">
        <f t="shared" si="3"/>
        <v>24</v>
      </c>
      <c r="M14" s="2">
        <f t="shared" si="4"/>
        <v>20</v>
      </c>
      <c r="N14" s="2">
        <f t="shared" si="4"/>
        <v>16</v>
      </c>
      <c r="O14" s="2">
        <f t="shared" si="4"/>
        <v>12</v>
      </c>
      <c r="P14" s="2">
        <f t="shared" si="4"/>
        <v>8</v>
      </c>
      <c r="Q14" s="2">
        <f t="shared" si="4"/>
        <v>4</v>
      </c>
      <c r="R14" s="2">
        <f t="shared" si="4"/>
        <v>0</v>
      </c>
      <c r="S14" s="2">
        <f t="shared" si="4"/>
        <v>-4</v>
      </c>
      <c r="T14" s="2">
        <f t="shared" si="4"/>
        <v>-8</v>
      </c>
      <c r="U14" s="2">
        <f t="shared" si="4"/>
        <v>-12</v>
      </c>
      <c r="V14" s="2">
        <f t="shared" si="4"/>
        <v>-16</v>
      </c>
      <c r="W14" s="2">
        <f t="shared" si="5"/>
        <v>-20</v>
      </c>
      <c r="X14" s="2">
        <f t="shared" si="5"/>
        <v>-24</v>
      </c>
      <c r="Y14" s="2">
        <f t="shared" si="5"/>
        <v>-28</v>
      </c>
      <c r="Z14" s="2">
        <f t="shared" si="5"/>
        <v>-32</v>
      </c>
      <c r="AA14" s="2">
        <f t="shared" si="5"/>
        <v>-36</v>
      </c>
      <c r="AB14" s="2">
        <f t="shared" si="5"/>
        <v>-40</v>
      </c>
      <c r="AC14" s="2">
        <f t="shared" si="5"/>
        <v>-44</v>
      </c>
      <c r="AD14" s="2">
        <f t="shared" si="5"/>
        <v>-48</v>
      </c>
      <c r="AE14" s="2">
        <f t="shared" si="5"/>
        <v>-52</v>
      </c>
      <c r="AF14" s="2">
        <f t="shared" si="5"/>
        <v>-56</v>
      </c>
      <c r="AG14" s="2">
        <f t="shared" si="5"/>
        <v>-60</v>
      </c>
    </row>
    <row r="15" spans="1:33" x14ac:dyDescent="0.25">
      <c r="A15" s="16"/>
      <c r="B15" s="2">
        <v>-3</v>
      </c>
      <c r="C15" s="2">
        <f t="shared" si="3"/>
        <v>45</v>
      </c>
      <c r="D15" s="2">
        <f t="shared" si="3"/>
        <v>42</v>
      </c>
      <c r="E15" s="2">
        <f t="shared" si="3"/>
        <v>39</v>
      </c>
      <c r="F15" s="2">
        <f t="shared" si="3"/>
        <v>36</v>
      </c>
      <c r="G15" s="2">
        <f t="shared" si="3"/>
        <v>33</v>
      </c>
      <c r="H15" s="2">
        <f t="shared" si="3"/>
        <v>30</v>
      </c>
      <c r="I15" s="2">
        <f t="shared" si="3"/>
        <v>27</v>
      </c>
      <c r="J15" s="2">
        <f t="shared" si="3"/>
        <v>24</v>
      </c>
      <c r="K15" s="2">
        <f t="shared" si="3"/>
        <v>21</v>
      </c>
      <c r="L15" s="2">
        <f t="shared" si="3"/>
        <v>18</v>
      </c>
      <c r="M15" s="2">
        <f t="shared" si="4"/>
        <v>15</v>
      </c>
      <c r="N15" s="2">
        <f t="shared" si="4"/>
        <v>12</v>
      </c>
      <c r="O15" s="2">
        <f t="shared" si="4"/>
        <v>9</v>
      </c>
      <c r="P15" s="2">
        <f t="shared" si="4"/>
        <v>6</v>
      </c>
      <c r="Q15" s="2">
        <f t="shared" si="4"/>
        <v>3</v>
      </c>
      <c r="R15" s="2">
        <f t="shared" si="4"/>
        <v>0</v>
      </c>
      <c r="S15" s="2">
        <f t="shared" si="4"/>
        <v>-3</v>
      </c>
      <c r="T15" s="2">
        <f t="shared" si="4"/>
        <v>-6</v>
      </c>
      <c r="U15" s="2">
        <f t="shared" si="4"/>
        <v>-9</v>
      </c>
      <c r="V15" s="2">
        <f t="shared" si="4"/>
        <v>-12</v>
      </c>
      <c r="W15" s="2">
        <f t="shared" si="5"/>
        <v>-15</v>
      </c>
      <c r="X15" s="2">
        <f t="shared" si="5"/>
        <v>-18</v>
      </c>
      <c r="Y15" s="2">
        <f t="shared" si="5"/>
        <v>-21</v>
      </c>
      <c r="Z15" s="2">
        <f t="shared" si="5"/>
        <v>-24</v>
      </c>
      <c r="AA15" s="2">
        <f t="shared" si="5"/>
        <v>-27</v>
      </c>
      <c r="AB15" s="2">
        <f t="shared" si="5"/>
        <v>-30</v>
      </c>
      <c r="AC15" s="2">
        <f t="shared" si="5"/>
        <v>-33</v>
      </c>
      <c r="AD15" s="2">
        <f t="shared" si="5"/>
        <v>-36</v>
      </c>
      <c r="AE15" s="2">
        <f t="shared" si="5"/>
        <v>-39</v>
      </c>
      <c r="AF15" s="2">
        <f t="shared" si="5"/>
        <v>-42</v>
      </c>
      <c r="AG15" s="2">
        <f t="shared" si="5"/>
        <v>-45</v>
      </c>
    </row>
    <row r="16" spans="1:33" x14ac:dyDescent="0.25">
      <c r="A16" s="16"/>
      <c r="B16" s="2">
        <v>-2</v>
      </c>
      <c r="C16" s="2">
        <f t="shared" si="3"/>
        <v>30</v>
      </c>
      <c r="D16" s="2">
        <f t="shared" si="3"/>
        <v>28</v>
      </c>
      <c r="E16" s="2">
        <f t="shared" si="3"/>
        <v>26</v>
      </c>
      <c r="F16" s="2">
        <f t="shared" si="3"/>
        <v>24</v>
      </c>
      <c r="G16" s="2">
        <f t="shared" si="3"/>
        <v>22</v>
      </c>
      <c r="H16" s="2">
        <f t="shared" si="3"/>
        <v>20</v>
      </c>
      <c r="I16" s="2">
        <f t="shared" si="3"/>
        <v>18</v>
      </c>
      <c r="J16" s="2">
        <f t="shared" si="3"/>
        <v>16</v>
      </c>
      <c r="K16" s="2">
        <f t="shared" si="3"/>
        <v>14</v>
      </c>
      <c r="L16" s="2">
        <f t="shared" si="3"/>
        <v>12</v>
      </c>
      <c r="M16" s="2">
        <f t="shared" si="4"/>
        <v>10</v>
      </c>
      <c r="N16" s="2">
        <f t="shared" si="4"/>
        <v>8</v>
      </c>
      <c r="O16" s="2">
        <f t="shared" si="4"/>
        <v>6</v>
      </c>
      <c r="P16" s="2">
        <f t="shared" si="4"/>
        <v>4</v>
      </c>
      <c r="Q16" s="2">
        <f t="shared" si="4"/>
        <v>2</v>
      </c>
      <c r="R16" s="2">
        <f t="shared" si="4"/>
        <v>0</v>
      </c>
      <c r="S16" s="2">
        <f t="shared" si="4"/>
        <v>-2</v>
      </c>
      <c r="T16" s="2">
        <f t="shared" si="4"/>
        <v>-4</v>
      </c>
      <c r="U16" s="2">
        <f t="shared" si="4"/>
        <v>-6</v>
      </c>
      <c r="V16" s="2">
        <f t="shared" si="4"/>
        <v>-8</v>
      </c>
      <c r="W16" s="2">
        <f t="shared" si="5"/>
        <v>-10</v>
      </c>
      <c r="X16" s="2">
        <f t="shared" si="5"/>
        <v>-12</v>
      </c>
      <c r="Y16" s="2">
        <f t="shared" si="5"/>
        <v>-14</v>
      </c>
      <c r="Z16" s="2">
        <f t="shared" si="5"/>
        <v>-16</v>
      </c>
      <c r="AA16" s="2">
        <f t="shared" si="5"/>
        <v>-18</v>
      </c>
      <c r="AB16" s="2">
        <f t="shared" si="5"/>
        <v>-20</v>
      </c>
      <c r="AC16" s="2">
        <f t="shared" si="5"/>
        <v>-22</v>
      </c>
      <c r="AD16" s="2">
        <f t="shared" si="5"/>
        <v>-24</v>
      </c>
      <c r="AE16" s="2">
        <f t="shared" si="5"/>
        <v>-26</v>
      </c>
      <c r="AF16" s="2">
        <f t="shared" si="5"/>
        <v>-28</v>
      </c>
      <c r="AG16" s="2">
        <f t="shared" si="5"/>
        <v>-30</v>
      </c>
    </row>
    <row r="17" spans="1:33" x14ac:dyDescent="0.25">
      <c r="A17" s="16"/>
      <c r="B17" s="2">
        <v>-1</v>
      </c>
      <c r="C17" s="2">
        <f t="shared" si="3"/>
        <v>15</v>
      </c>
      <c r="D17" s="2">
        <f t="shared" si="3"/>
        <v>14</v>
      </c>
      <c r="E17" s="2">
        <f t="shared" si="3"/>
        <v>13</v>
      </c>
      <c r="F17" s="2">
        <f t="shared" si="3"/>
        <v>12</v>
      </c>
      <c r="G17" s="2">
        <f t="shared" si="3"/>
        <v>11</v>
      </c>
      <c r="H17" s="2">
        <f t="shared" si="3"/>
        <v>10</v>
      </c>
      <c r="I17" s="2">
        <f t="shared" si="3"/>
        <v>9</v>
      </c>
      <c r="J17" s="2">
        <f t="shared" si="3"/>
        <v>8</v>
      </c>
      <c r="K17" s="2">
        <f t="shared" si="3"/>
        <v>7</v>
      </c>
      <c r="L17" s="2">
        <f t="shared" si="3"/>
        <v>6</v>
      </c>
      <c r="M17" s="2">
        <f t="shared" si="4"/>
        <v>5</v>
      </c>
      <c r="N17" s="2">
        <f t="shared" si="4"/>
        <v>4</v>
      </c>
      <c r="O17" s="2">
        <f t="shared" si="4"/>
        <v>3</v>
      </c>
      <c r="P17" s="2">
        <f t="shared" si="4"/>
        <v>2</v>
      </c>
      <c r="Q17" s="2">
        <f t="shared" si="4"/>
        <v>1</v>
      </c>
      <c r="R17" s="2">
        <f t="shared" si="4"/>
        <v>0</v>
      </c>
      <c r="S17" s="2">
        <f t="shared" si="4"/>
        <v>-1</v>
      </c>
      <c r="T17" s="2">
        <f t="shared" si="4"/>
        <v>-2</v>
      </c>
      <c r="U17" s="2">
        <f t="shared" si="4"/>
        <v>-3</v>
      </c>
      <c r="V17" s="2">
        <f t="shared" si="4"/>
        <v>-4</v>
      </c>
      <c r="W17" s="2">
        <f t="shared" si="5"/>
        <v>-5</v>
      </c>
      <c r="X17" s="2">
        <f t="shared" si="5"/>
        <v>-6</v>
      </c>
      <c r="Y17" s="2">
        <f t="shared" si="5"/>
        <v>-7</v>
      </c>
      <c r="Z17" s="2">
        <f t="shared" si="5"/>
        <v>-8</v>
      </c>
      <c r="AA17" s="2">
        <f t="shared" si="5"/>
        <v>-9</v>
      </c>
      <c r="AB17" s="2">
        <f t="shared" si="5"/>
        <v>-10</v>
      </c>
      <c r="AC17" s="2">
        <f t="shared" si="5"/>
        <v>-11</v>
      </c>
      <c r="AD17" s="2">
        <f t="shared" si="5"/>
        <v>-12</v>
      </c>
      <c r="AE17" s="2">
        <f t="shared" si="5"/>
        <v>-13</v>
      </c>
      <c r="AF17" s="2">
        <f t="shared" si="5"/>
        <v>-14</v>
      </c>
      <c r="AG17" s="2">
        <f t="shared" si="5"/>
        <v>-15</v>
      </c>
    </row>
    <row r="18" spans="1:33" x14ac:dyDescent="0.25">
      <c r="A18" s="16"/>
      <c r="B18" s="2">
        <v>0</v>
      </c>
      <c r="C18" s="2">
        <f t="shared" si="3"/>
        <v>0</v>
      </c>
      <c r="D18" s="2">
        <f t="shared" si="3"/>
        <v>0</v>
      </c>
      <c r="E18" s="2">
        <f t="shared" si="3"/>
        <v>0</v>
      </c>
      <c r="F18" s="2">
        <f t="shared" si="3"/>
        <v>0</v>
      </c>
      <c r="G18" s="2">
        <f t="shared" si="3"/>
        <v>0</v>
      </c>
      <c r="H18" s="2">
        <f t="shared" si="3"/>
        <v>0</v>
      </c>
      <c r="I18" s="2">
        <f t="shared" si="3"/>
        <v>0</v>
      </c>
      <c r="J18" s="2">
        <f t="shared" si="3"/>
        <v>0</v>
      </c>
      <c r="K18" s="2">
        <f t="shared" si="3"/>
        <v>0</v>
      </c>
      <c r="L18" s="2">
        <f t="shared" si="3"/>
        <v>0</v>
      </c>
      <c r="M18" s="2">
        <f t="shared" si="4"/>
        <v>0</v>
      </c>
      <c r="N18" s="2">
        <f t="shared" si="4"/>
        <v>0</v>
      </c>
      <c r="O18" s="2">
        <f t="shared" si="4"/>
        <v>0</v>
      </c>
      <c r="P18" s="2">
        <f t="shared" si="4"/>
        <v>0</v>
      </c>
      <c r="Q18" s="2">
        <f t="shared" si="4"/>
        <v>0</v>
      </c>
      <c r="R18" s="2">
        <f t="shared" si="4"/>
        <v>0</v>
      </c>
      <c r="S18" s="2">
        <f t="shared" si="4"/>
        <v>0</v>
      </c>
      <c r="T18" s="2">
        <f t="shared" si="4"/>
        <v>0</v>
      </c>
      <c r="U18" s="2">
        <f t="shared" si="4"/>
        <v>0</v>
      </c>
      <c r="V18" s="2">
        <f t="shared" si="4"/>
        <v>0</v>
      </c>
      <c r="W18" s="2">
        <f t="shared" si="5"/>
        <v>0</v>
      </c>
      <c r="X18" s="2">
        <f t="shared" si="5"/>
        <v>0</v>
      </c>
      <c r="Y18" s="2">
        <f t="shared" si="5"/>
        <v>0</v>
      </c>
      <c r="Z18" s="2">
        <f t="shared" si="5"/>
        <v>0</v>
      </c>
      <c r="AA18" s="2">
        <f t="shared" si="5"/>
        <v>0</v>
      </c>
      <c r="AB18" s="2">
        <f t="shared" si="5"/>
        <v>0</v>
      </c>
      <c r="AC18" s="2">
        <f t="shared" si="5"/>
        <v>0</v>
      </c>
      <c r="AD18" s="2">
        <f t="shared" si="5"/>
        <v>0</v>
      </c>
      <c r="AE18" s="2">
        <f t="shared" si="5"/>
        <v>0</v>
      </c>
      <c r="AF18" s="2">
        <f t="shared" si="5"/>
        <v>0</v>
      </c>
      <c r="AG18" s="2">
        <f t="shared" si="5"/>
        <v>0</v>
      </c>
    </row>
    <row r="19" spans="1:33" x14ac:dyDescent="0.25">
      <c r="A19" s="16"/>
      <c r="B19" s="2">
        <v>1</v>
      </c>
      <c r="C19" s="2">
        <f t="shared" si="3"/>
        <v>-15</v>
      </c>
      <c r="D19" s="2">
        <f t="shared" si="3"/>
        <v>-14</v>
      </c>
      <c r="E19" s="2">
        <f t="shared" si="3"/>
        <v>-13</v>
      </c>
      <c r="F19" s="2">
        <f t="shared" si="3"/>
        <v>-12</v>
      </c>
      <c r="G19" s="2">
        <f t="shared" si="3"/>
        <v>-11</v>
      </c>
      <c r="H19" s="2">
        <f t="shared" si="3"/>
        <v>-10</v>
      </c>
      <c r="I19" s="2">
        <f t="shared" si="3"/>
        <v>-9</v>
      </c>
      <c r="J19" s="2">
        <f t="shared" si="3"/>
        <v>-8</v>
      </c>
      <c r="K19" s="2">
        <f t="shared" si="3"/>
        <v>-7</v>
      </c>
      <c r="L19" s="2">
        <f t="shared" si="3"/>
        <v>-6</v>
      </c>
      <c r="M19" s="2">
        <f t="shared" si="4"/>
        <v>-5</v>
      </c>
      <c r="N19" s="2">
        <f t="shared" si="4"/>
        <v>-4</v>
      </c>
      <c r="O19" s="2">
        <f t="shared" si="4"/>
        <v>-3</v>
      </c>
      <c r="P19" s="2">
        <f t="shared" si="4"/>
        <v>-2</v>
      </c>
      <c r="Q19" s="2">
        <f t="shared" si="4"/>
        <v>-1</v>
      </c>
      <c r="R19" s="2">
        <f t="shared" si="4"/>
        <v>0</v>
      </c>
      <c r="S19" s="2">
        <f t="shared" si="4"/>
        <v>1</v>
      </c>
      <c r="T19" s="2">
        <f t="shared" si="4"/>
        <v>2</v>
      </c>
      <c r="U19" s="2">
        <f t="shared" si="4"/>
        <v>3</v>
      </c>
      <c r="V19" s="2">
        <f t="shared" si="4"/>
        <v>4</v>
      </c>
      <c r="W19" s="2">
        <f t="shared" si="5"/>
        <v>5</v>
      </c>
      <c r="X19" s="2">
        <f t="shared" si="5"/>
        <v>6</v>
      </c>
      <c r="Y19" s="2">
        <f t="shared" si="5"/>
        <v>7</v>
      </c>
      <c r="Z19" s="2">
        <f t="shared" si="5"/>
        <v>8</v>
      </c>
      <c r="AA19" s="2">
        <f t="shared" si="5"/>
        <v>9</v>
      </c>
      <c r="AB19" s="2">
        <f t="shared" si="5"/>
        <v>10</v>
      </c>
      <c r="AC19" s="2">
        <f t="shared" si="5"/>
        <v>11</v>
      </c>
      <c r="AD19" s="2">
        <f t="shared" si="5"/>
        <v>12</v>
      </c>
      <c r="AE19" s="2">
        <f t="shared" si="5"/>
        <v>13</v>
      </c>
      <c r="AF19" s="2">
        <f t="shared" si="5"/>
        <v>14</v>
      </c>
      <c r="AG19" s="2">
        <f t="shared" si="5"/>
        <v>15</v>
      </c>
    </row>
    <row r="20" spans="1:33" x14ac:dyDescent="0.25">
      <c r="A20" s="16"/>
      <c r="B20" s="2">
        <v>2</v>
      </c>
      <c r="C20" s="2">
        <f t="shared" si="3"/>
        <v>-30</v>
      </c>
      <c r="D20" s="2">
        <f t="shared" si="3"/>
        <v>-28</v>
      </c>
      <c r="E20" s="2">
        <f t="shared" si="3"/>
        <v>-26</v>
      </c>
      <c r="F20" s="2">
        <f t="shared" si="3"/>
        <v>-24</v>
      </c>
      <c r="G20" s="2">
        <f t="shared" si="3"/>
        <v>-22</v>
      </c>
      <c r="H20" s="2">
        <f t="shared" si="3"/>
        <v>-20</v>
      </c>
      <c r="I20" s="2">
        <f t="shared" si="3"/>
        <v>-18</v>
      </c>
      <c r="J20" s="2">
        <f t="shared" si="3"/>
        <v>-16</v>
      </c>
      <c r="K20" s="2">
        <f t="shared" si="3"/>
        <v>-14</v>
      </c>
      <c r="L20" s="2">
        <f t="shared" si="3"/>
        <v>-12</v>
      </c>
      <c r="M20" s="2">
        <f t="shared" si="4"/>
        <v>-10</v>
      </c>
      <c r="N20" s="2">
        <f t="shared" si="4"/>
        <v>-8</v>
      </c>
      <c r="O20" s="2">
        <f t="shared" si="4"/>
        <v>-6</v>
      </c>
      <c r="P20" s="2">
        <f t="shared" si="4"/>
        <v>-4</v>
      </c>
      <c r="Q20" s="2">
        <f t="shared" si="4"/>
        <v>-2</v>
      </c>
      <c r="R20" s="2">
        <f t="shared" si="4"/>
        <v>0</v>
      </c>
      <c r="S20" s="2">
        <f t="shared" si="4"/>
        <v>2</v>
      </c>
      <c r="T20" s="2">
        <f t="shared" si="4"/>
        <v>4</v>
      </c>
      <c r="U20" s="2">
        <f t="shared" si="4"/>
        <v>6</v>
      </c>
      <c r="V20" s="2">
        <f t="shared" si="4"/>
        <v>8</v>
      </c>
      <c r="W20" s="2">
        <f t="shared" si="5"/>
        <v>10</v>
      </c>
      <c r="X20" s="2">
        <f t="shared" si="5"/>
        <v>12</v>
      </c>
      <c r="Y20" s="2">
        <f t="shared" si="5"/>
        <v>14</v>
      </c>
      <c r="Z20" s="2">
        <f t="shared" si="5"/>
        <v>16</v>
      </c>
      <c r="AA20" s="2">
        <f t="shared" si="5"/>
        <v>18</v>
      </c>
      <c r="AB20" s="2">
        <f t="shared" si="5"/>
        <v>20</v>
      </c>
      <c r="AC20" s="2">
        <f t="shared" si="5"/>
        <v>22</v>
      </c>
      <c r="AD20" s="2">
        <f t="shared" si="5"/>
        <v>24</v>
      </c>
      <c r="AE20" s="2">
        <f t="shared" si="5"/>
        <v>26</v>
      </c>
      <c r="AF20" s="2">
        <f t="shared" si="5"/>
        <v>28</v>
      </c>
      <c r="AG20" s="2">
        <f t="shared" si="5"/>
        <v>30</v>
      </c>
    </row>
    <row r="21" spans="1:33" x14ac:dyDescent="0.25">
      <c r="A21" s="16"/>
      <c r="B21" s="2">
        <v>3</v>
      </c>
      <c r="C21" s="2">
        <f t="shared" si="3"/>
        <v>-45</v>
      </c>
      <c r="D21" s="2">
        <f t="shared" si="3"/>
        <v>-42</v>
      </c>
      <c r="E21" s="2">
        <f t="shared" si="3"/>
        <v>-39</v>
      </c>
      <c r="F21" s="2">
        <f t="shared" si="3"/>
        <v>-36</v>
      </c>
      <c r="G21" s="2">
        <f t="shared" si="3"/>
        <v>-33</v>
      </c>
      <c r="H21" s="2">
        <f t="shared" si="3"/>
        <v>-30</v>
      </c>
      <c r="I21" s="2">
        <f t="shared" si="3"/>
        <v>-27</v>
      </c>
      <c r="J21" s="2">
        <f t="shared" si="3"/>
        <v>-24</v>
      </c>
      <c r="K21" s="2">
        <f t="shared" si="3"/>
        <v>-21</v>
      </c>
      <c r="L21" s="2">
        <f t="shared" si="3"/>
        <v>-18</v>
      </c>
      <c r="M21" s="2">
        <f t="shared" si="4"/>
        <v>-15</v>
      </c>
      <c r="N21" s="2">
        <f t="shared" si="4"/>
        <v>-12</v>
      </c>
      <c r="O21" s="2">
        <f t="shared" si="4"/>
        <v>-9</v>
      </c>
      <c r="P21" s="2">
        <f t="shared" si="4"/>
        <v>-6</v>
      </c>
      <c r="Q21" s="2">
        <f t="shared" si="4"/>
        <v>-3</v>
      </c>
      <c r="R21" s="2">
        <f t="shared" si="4"/>
        <v>0</v>
      </c>
      <c r="S21" s="2">
        <f t="shared" si="4"/>
        <v>3</v>
      </c>
      <c r="T21" s="2">
        <f t="shared" si="4"/>
        <v>6</v>
      </c>
      <c r="U21" s="2">
        <f t="shared" si="4"/>
        <v>9</v>
      </c>
      <c r="V21" s="2">
        <f t="shared" si="4"/>
        <v>12</v>
      </c>
      <c r="W21" s="2">
        <f t="shared" si="5"/>
        <v>15</v>
      </c>
      <c r="X21" s="2">
        <f t="shared" si="5"/>
        <v>18</v>
      </c>
      <c r="Y21" s="2">
        <f t="shared" si="5"/>
        <v>21</v>
      </c>
      <c r="Z21" s="2">
        <f t="shared" si="5"/>
        <v>24</v>
      </c>
      <c r="AA21" s="2">
        <f t="shared" si="5"/>
        <v>27</v>
      </c>
      <c r="AB21" s="2">
        <f t="shared" si="5"/>
        <v>30</v>
      </c>
      <c r="AC21" s="2">
        <f t="shared" si="5"/>
        <v>33</v>
      </c>
      <c r="AD21" s="2">
        <f t="shared" si="5"/>
        <v>36</v>
      </c>
      <c r="AE21" s="2">
        <f t="shared" si="5"/>
        <v>39</v>
      </c>
      <c r="AF21" s="2">
        <f t="shared" si="5"/>
        <v>42</v>
      </c>
      <c r="AG21" s="2">
        <f t="shared" si="5"/>
        <v>45</v>
      </c>
    </row>
    <row r="22" spans="1:33" x14ac:dyDescent="0.25">
      <c r="A22" s="16"/>
      <c r="B22" s="2">
        <v>4</v>
      </c>
      <c r="C22" s="2">
        <f t="shared" si="3"/>
        <v>-60</v>
      </c>
      <c r="D22" s="2">
        <f t="shared" si="3"/>
        <v>-56</v>
      </c>
      <c r="E22" s="2">
        <f t="shared" si="3"/>
        <v>-52</v>
      </c>
      <c r="F22" s="2">
        <f t="shared" si="3"/>
        <v>-48</v>
      </c>
      <c r="G22" s="2">
        <f t="shared" si="3"/>
        <v>-44</v>
      </c>
      <c r="H22" s="2">
        <f t="shared" si="3"/>
        <v>-40</v>
      </c>
      <c r="I22" s="2">
        <f t="shared" si="3"/>
        <v>-36</v>
      </c>
      <c r="J22" s="2">
        <f t="shared" si="3"/>
        <v>-32</v>
      </c>
      <c r="K22" s="2">
        <f t="shared" si="3"/>
        <v>-28</v>
      </c>
      <c r="L22" s="2">
        <f t="shared" si="3"/>
        <v>-24</v>
      </c>
      <c r="M22" s="2">
        <f t="shared" si="4"/>
        <v>-20</v>
      </c>
      <c r="N22" s="2">
        <f t="shared" si="4"/>
        <v>-16</v>
      </c>
      <c r="O22" s="2">
        <f t="shared" si="4"/>
        <v>-12</v>
      </c>
      <c r="P22" s="2">
        <f t="shared" si="4"/>
        <v>-8</v>
      </c>
      <c r="Q22" s="2">
        <f t="shared" si="4"/>
        <v>-4</v>
      </c>
      <c r="R22" s="2">
        <f t="shared" si="4"/>
        <v>0</v>
      </c>
      <c r="S22" s="2">
        <f t="shared" si="4"/>
        <v>4</v>
      </c>
      <c r="T22" s="2">
        <f t="shared" si="4"/>
        <v>8</v>
      </c>
      <c r="U22" s="2">
        <f t="shared" si="4"/>
        <v>12</v>
      </c>
      <c r="V22" s="2">
        <f t="shared" si="4"/>
        <v>16</v>
      </c>
      <c r="W22" s="2">
        <f t="shared" si="5"/>
        <v>20</v>
      </c>
      <c r="X22" s="2">
        <f t="shared" si="5"/>
        <v>24</v>
      </c>
      <c r="Y22" s="2">
        <f t="shared" si="5"/>
        <v>28</v>
      </c>
      <c r="Z22" s="2">
        <f t="shared" si="5"/>
        <v>32</v>
      </c>
      <c r="AA22" s="2">
        <f t="shared" si="5"/>
        <v>36</v>
      </c>
      <c r="AB22" s="2">
        <f t="shared" si="5"/>
        <v>40</v>
      </c>
      <c r="AC22" s="2">
        <f t="shared" si="5"/>
        <v>44</v>
      </c>
      <c r="AD22" s="2">
        <f t="shared" si="5"/>
        <v>48</v>
      </c>
      <c r="AE22" s="2">
        <f t="shared" si="5"/>
        <v>52</v>
      </c>
      <c r="AF22" s="2">
        <f t="shared" si="5"/>
        <v>56</v>
      </c>
      <c r="AG22" s="2">
        <f t="shared" si="5"/>
        <v>60</v>
      </c>
    </row>
    <row r="23" spans="1:33" x14ac:dyDescent="0.25">
      <c r="A23" s="16"/>
      <c r="B23" s="2">
        <v>5</v>
      </c>
      <c r="C23" s="2">
        <f t="shared" ref="C23:L33" si="6">$B23*C$2</f>
        <v>-75</v>
      </c>
      <c r="D23" s="2">
        <f t="shared" si="6"/>
        <v>-70</v>
      </c>
      <c r="E23" s="2">
        <f t="shared" si="6"/>
        <v>-65</v>
      </c>
      <c r="F23" s="2">
        <f t="shared" si="6"/>
        <v>-60</v>
      </c>
      <c r="G23" s="2">
        <f t="shared" si="6"/>
        <v>-55</v>
      </c>
      <c r="H23" s="2">
        <f t="shared" si="6"/>
        <v>-50</v>
      </c>
      <c r="I23" s="2">
        <f t="shared" si="6"/>
        <v>-45</v>
      </c>
      <c r="J23" s="2">
        <f t="shared" si="6"/>
        <v>-40</v>
      </c>
      <c r="K23" s="2">
        <f t="shared" si="6"/>
        <v>-35</v>
      </c>
      <c r="L23" s="2">
        <f t="shared" si="6"/>
        <v>-30</v>
      </c>
      <c r="M23" s="2">
        <f t="shared" ref="M23:V33" si="7">$B23*M$2</f>
        <v>-25</v>
      </c>
      <c r="N23" s="2">
        <f t="shared" si="7"/>
        <v>-20</v>
      </c>
      <c r="O23" s="2">
        <f t="shared" si="7"/>
        <v>-15</v>
      </c>
      <c r="P23" s="2">
        <f t="shared" si="7"/>
        <v>-10</v>
      </c>
      <c r="Q23" s="2">
        <f t="shared" si="7"/>
        <v>-5</v>
      </c>
      <c r="R23" s="2">
        <f t="shared" si="7"/>
        <v>0</v>
      </c>
      <c r="S23" s="2">
        <f t="shared" si="7"/>
        <v>5</v>
      </c>
      <c r="T23" s="2">
        <f t="shared" si="7"/>
        <v>10</v>
      </c>
      <c r="U23" s="2">
        <f t="shared" si="7"/>
        <v>15</v>
      </c>
      <c r="V23" s="2">
        <f t="shared" si="7"/>
        <v>20</v>
      </c>
      <c r="W23" s="2">
        <f t="shared" ref="W23:AG33" si="8">$B23*W$2</f>
        <v>25</v>
      </c>
      <c r="X23" s="2">
        <f t="shared" si="8"/>
        <v>30</v>
      </c>
      <c r="Y23" s="2">
        <f t="shared" si="8"/>
        <v>35</v>
      </c>
      <c r="Z23" s="2">
        <f t="shared" si="8"/>
        <v>40</v>
      </c>
      <c r="AA23" s="2">
        <f t="shared" si="8"/>
        <v>45</v>
      </c>
      <c r="AB23" s="2">
        <f t="shared" si="8"/>
        <v>50</v>
      </c>
      <c r="AC23" s="2">
        <f t="shared" si="8"/>
        <v>55</v>
      </c>
      <c r="AD23" s="2">
        <f t="shared" si="8"/>
        <v>60</v>
      </c>
      <c r="AE23" s="2">
        <f t="shared" si="8"/>
        <v>65</v>
      </c>
      <c r="AF23" s="2">
        <f t="shared" si="8"/>
        <v>70</v>
      </c>
      <c r="AG23" s="2">
        <f t="shared" si="8"/>
        <v>75</v>
      </c>
    </row>
    <row r="24" spans="1:33" x14ac:dyDescent="0.25">
      <c r="A24" s="16"/>
      <c r="B24" s="2">
        <v>6</v>
      </c>
      <c r="C24" s="2">
        <f t="shared" si="6"/>
        <v>-90</v>
      </c>
      <c r="D24" s="2">
        <f t="shared" si="6"/>
        <v>-84</v>
      </c>
      <c r="E24" s="2">
        <f t="shared" si="6"/>
        <v>-78</v>
      </c>
      <c r="F24" s="2">
        <f t="shared" si="6"/>
        <v>-72</v>
      </c>
      <c r="G24" s="2">
        <f t="shared" si="6"/>
        <v>-66</v>
      </c>
      <c r="H24" s="2">
        <f t="shared" si="6"/>
        <v>-60</v>
      </c>
      <c r="I24" s="2">
        <f t="shared" si="6"/>
        <v>-54</v>
      </c>
      <c r="J24" s="2">
        <f t="shared" si="6"/>
        <v>-48</v>
      </c>
      <c r="K24" s="2">
        <f t="shared" si="6"/>
        <v>-42</v>
      </c>
      <c r="L24" s="2">
        <f t="shared" si="6"/>
        <v>-36</v>
      </c>
      <c r="M24" s="2">
        <f t="shared" si="7"/>
        <v>-30</v>
      </c>
      <c r="N24" s="2">
        <f t="shared" si="7"/>
        <v>-24</v>
      </c>
      <c r="O24" s="2">
        <f t="shared" si="7"/>
        <v>-18</v>
      </c>
      <c r="P24" s="2">
        <f t="shared" si="7"/>
        <v>-12</v>
      </c>
      <c r="Q24" s="2">
        <f t="shared" si="7"/>
        <v>-6</v>
      </c>
      <c r="R24" s="2">
        <f t="shared" si="7"/>
        <v>0</v>
      </c>
      <c r="S24" s="2">
        <f t="shared" si="7"/>
        <v>6</v>
      </c>
      <c r="T24" s="2">
        <f t="shared" si="7"/>
        <v>12</v>
      </c>
      <c r="U24" s="2">
        <f t="shared" si="7"/>
        <v>18</v>
      </c>
      <c r="V24" s="2">
        <f t="shared" si="7"/>
        <v>24</v>
      </c>
      <c r="W24" s="2">
        <f t="shared" si="8"/>
        <v>30</v>
      </c>
      <c r="X24" s="2">
        <f t="shared" si="8"/>
        <v>36</v>
      </c>
      <c r="Y24" s="2">
        <f t="shared" si="8"/>
        <v>42</v>
      </c>
      <c r="Z24" s="2">
        <f t="shared" si="8"/>
        <v>48</v>
      </c>
      <c r="AA24" s="2">
        <f t="shared" si="8"/>
        <v>54</v>
      </c>
      <c r="AB24" s="2">
        <f t="shared" si="8"/>
        <v>60</v>
      </c>
      <c r="AC24" s="2">
        <f t="shared" si="8"/>
        <v>66</v>
      </c>
      <c r="AD24" s="2">
        <f t="shared" si="8"/>
        <v>72</v>
      </c>
      <c r="AE24" s="2">
        <f t="shared" si="8"/>
        <v>78</v>
      </c>
      <c r="AF24" s="2">
        <f t="shared" si="8"/>
        <v>84</v>
      </c>
      <c r="AG24" s="2">
        <f t="shared" si="8"/>
        <v>90</v>
      </c>
    </row>
    <row r="25" spans="1:33" x14ac:dyDescent="0.25">
      <c r="A25" s="16"/>
      <c r="B25" s="2">
        <v>7</v>
      </c>
      <c r="C25" s="2">
        <f t="shared" si="6"/>
        <v>-105</v>
      </c>
      <c r="D25" s="2">
        <f t="shared" si="6"/>
        <v>-98</v>
      </c>
      <c r="E25" s="2">
        <f t="shared" si="6"/>
        <v>-91</v>
      </c>
      <c r="F25" s="2">
        <f t="shared" si="6"/>
        <v>-84</v>
      </c>
      <c r="G25" s="2">
        <f t="shared" si="6"/>
        <v>-77</v>
      </c>
      <c r="H25" s="2">
        <f t="shared" si="6"/>
        <v>-70</v>
      </c>
      <c r="I25" s="2">
        <f t="shared" si="6"/>
        <v>-63</v>
      </c>
      <c r="J25" s="2">
        <f t="shared" si="6"/>
        <v>-56</v>
      </c>
      <c r="K25" s="2">
        <f t="shared" si="6"/>
        <v>-49</v>
      </c>
      <c r="L25" s="2">
        <f t="shared" si="6"/>
        <v>-42</v>
      </c>
      <c r="M25" s="2">
        <f t="shared" si="7"/>
        <v>-35</v>
      </c>
      <c r="N25" s="2">
        <f t="shared" si="7"/>
        <v>-28</v>
      </c>
      <c r="O25" s="2">
        <f t="shared" si="7"/>
        <v>-21</v>
      </c>
      <c r="P25" s="2">
        <f t="shared" si="7"/>
        <v>-14</v>
      </c>
      <c r="Q25" s="2">
        <f t="shared" si="7"/>
        <v>-7</v>
      </c>
      <c r="R25" s="2">
        <f t="shared" si="7"/>
        <v>0</v>
      </c>
      <c r="S25" s="2">
        <f t="shared" si="7"/>
        <v>7</v>
      </c>
      <c r="T25" s="2">
        <f t="shared" si="7"/>
        <v>14</v>
      </c>
      <c r="U25" s="2">
        <f t="shared" si="7"/>
        <v>21</v>
      </c>
      <c r="V25" s="2">
        <f t="shared" si="7"/>
        <v>28</v>
      </c>
      <c r="W25" s="2">
        <f t="shared" si="8"/>
        <v>35</v>
      </c>
      <c r="X25" s="2">
        <f t="shared" si="8"/>
        <v>42</v>
      </c>
      <c r="Y25" s="2">
        <f t="shared" si="8"/>
        <v>49</v>
      </c>
      <c r="Z25" s="2">
        <f t="shared" si="8"/>
        <v>56</v>
      </c>
      <c r="AA25" s="2">
        <f t="shared" si="8"/>
        <v>63</v>
      </c>
      <c r="AB25" s="2">
        <f t="shared" si="8"/>
        <v>70</v>
      </c>
      <c r="AC25" s="2">
        <f t="shared" si="8"/>
        <v>77</v>
      </c>
      <c r="AD25" s="2">
        <f t="shared" si="8"/>
        <v>84</v>
      </c>
      <c r="AE25" s="2">
        <f t="shared" si="8"/>
        <v>91</v>
      </c>
      <c r="AF25" s="2">
        <f t="shared" si="8"/>
        <v>98</v>
      </c>
      <c r="AG25" s="2">
        <f t="shared" si="8"/>
        <v>105</v>
      </c>
    </row>
    <row r="26" spans="1:33" x14ac:dyDescent="0.25">
      <c r="A26" s="16"/>
      <c r="B26" s="2">
        <v>8</v>
      </c>
      <c r="C26" s="2">
        <f t="shared" si="6"/>
        <v>-120</v>
      </c>
      <c r="D26" s="2">
        <f t="shared" si="6"/>
        <v>-112</v>
      </c>
      <c r="E26" s="2">
        <f t="shared" si="6"/>
        <v>-104</v>
      </c>
      <c r="F26" s="2">
        <f t="shared" si="6"/>
        <v>-96</v>
      </c>
      <c r="G26" s="2">
        <f t="shared" si="6"/>
        <v>-88</v>
      </c>
      <c r="H26" s="2">
        <f t="shared" si="6"/>
        <v>-80</v>
      </c>
      <c r="I26" s="2">
        <f t="shared" si="6"/>
        <v>-72</v>
      </c>
      <c r="J26" s="2">
        <f t="shared" si="6"/>
        <v>-64</v>
      </c>
      <c r="K26" s="2">
        <f t="shared" si="6"/>
        <v>-56</v>
      </c>
      <c r="L26" s="2">
        <f t="shared" si="6"/>
        <v>-48</v>
      </c>
      <c r="M26" s="2">
        <f t="shared" si="7"/>
        <v>-40</v>
      </c>
      <c r="N26" s="2">
        <f t="shared" si="7"/>
        <v>-32</v>
      </c>
      <c r="O26" s="2">
        <f t="shared" si="7"/>
        <v>-24</v>
      </c>
      <c r="P26" s="2">
        <f t="shared" si="7"/>
        <v>-16</v>
      </c>
      <c r="Q26" s="2">
        <f t="shared" si="7"/>
        <v>-8</v>
      </c>
      <c r="R26" s="2">
        <f t="shared" si="7"/>
        <v>0</v>
      </c>
      <c r="S26" s="2">
        <f t="shared" si="7"/>
        <v>8</v>
      </c>
      <c r="T26" s="2">
        <f t="shared" si="7"/>
        <v>16</v>
      </c>
      <c r="U26" s="2">
        <f t="shared" si="7"/>
        <v>24</v>
      </c>
      <c r="V26" s="2">
        <f t="shared" si="7"/>
        <v>32</v>
      </c>
      <c r="W26" s="2">
        <f t="shared" si="8"/>
        <v>40</v>
      </c>
      <c r="X26" s="2">
        <f t="shared" si="8"/>
        <v>48</v>
      </c>
      <c r="Y26" s="2">
        <f t="shared" si="8"/>
        <v>56</v>
      </c>
      <c r="Z26" s="2">
        <f t="shared" si="8"/>
        <v>64</v>
      </c>
      <c r="AA26" s="2">
        <f t="shared" si="8"/>
        <v>72</v>
      </c>
      <c r="AB26" s="2">
        <f t="shared" si="8"/>
        <v>80</v>
      </c>
      <c r="AC26" s="2">
        <f t="shared" si="8"/>
        <v>88</v>
      </c>
      <c r="AD26" s="2">
        <f t="shared" si="8"/>
        <v>96</v>
      </c>
      <c r="AE26" s="2">
        <f t="shared" si="8"/>
        <v>104</v>
      </c>
      <c r="AF26" s="2">
        <f t="shared" si="8"/>
        <v>112</v>
      </c>
      <c r="AG26" s="2">
        <f t="shared" si="8"/>
        <v>120</v>
      </c>
    </row>
    <row r="27" spans="1:33" x14ac:dyDescent="0.25">
      <c r="A27" s="16"/>
      <c r="B27" s="2">
        <v>9</v>
      </c>
      <c r="C27" s="2">
        <f t="shared" si="6"/>
        <v>-135</v>
      </c>
      <c r="D27" s="2">
        <f t="shared" si="6"/>
        <v>-126</v>
      </c>
      <c r="E27" s="2">
        <f t="shared" si="6"/>
        <v>-117</v>
      </c>
      <c r="F27" s="2">
        <f t="shared" si="6"/>
        <v>-108</v>
      </c>
      <c r="G27" s="2">
        <f t="shared" si="6"/>
        <v>-99</v>
      </c>
      <c r="H27" s="2">
        <f t="shared" si="6"/>
        <v>-90</v>
      </c>
      <c r="I27" s="2">
        <f t="shared" si="6"/>
        <v>-81</v>
      </c>
      <c r="J27" s="2">
        <f t="shared" si="6"/>
        <v>-72</v>
      </c>
      <c r="K27" s="2">
        <f t="shared" si="6"/>
        <v>-63</v>
      </c>
      <c r="L27" s="2">
        <f t="shared" si="6"/>
        <v>-54</v>
      </c>
      <c r="M27" s="2">
        <f t="shared" si="7"/>
        <v>-45</v>
      </c>
      <c r="N27" s="2">
        <f t="shared" si="7"/>
        <v>-36</v>
      </c>
      <c r="O27" s="2">
        <f t="shared" si="7"/>
        <v>-27</v>
      </c>
      <c r="P27" s="2">
        <f t="shared" si="7"/>
        <v>-18</v>
      </c>
      <c r="Q27" s="2">
        <f t="shared" si="7"/>
        <v>-9</v>
      </c>
      <c r="R27" s="2">
        <f t="shared" si="7"/>
        <v>0</v>
      </c>
      <c r="S27" s="2">
        <f t="shared" si="7"/>
        <v>9</v>
      </c>
      <c r="T27" s="2">
        <f t="shared" si="7"/>
        <v>18</v>
      </c>
      <c r="U27" s="2">
        <f t="shared" si="7"/>
        <v>27</v>
      </c>
      <c r="V27" s="2">
        <f t="shared" si="7"/>
        <v>36</v>
      </c>
      <c r="W27" s="2">
        <f t="shared" si="8"/>
        <v>45</v>
      </c>
      <c r="X27" s="2">
        <f t="shared" si="8"/>
        <v>54</v>
      </c>
      <c r="Y27" s="2">
        <f t="shared" si="8"/>
        <v>63</v>
      </c>
      <c r="Z27" s="2">
        <f t="shared" si="8"/>
        <v>72</v>
      </c>
      <c r="AA27" s="2">
        <f t="shared" si="8"/>
        <v>81</v>
      </c>
      <c r="AB27" s="2">
        <f t="shared" si="8"/>
        <v>90</v>
      </c>
      <c r="AC27" s="2">
        <f t="shared" si="8"/>
        <v>99</v>
      </c>
      <c r="AD27" s="2">
        <f t="shared" si="8"/>
        <v>108</v>
      </c>
      <c r="AE27" s="2">
        <f t="shared" si="8"/>
        <v>117</v>
      </c>
      <c r="AF27" s="2">
        <f t="shared" si="8"/>
        <v>126</v>
      </c>
      <c r="AG27" s="2">
        <f t="shared" si="8"/>
        <v>135</v>
      </c>
    </row>
    <row r="28" spans="1:33" x14ac:dyDescent="0.25">
      <c r="A28" s="16"/>
      <c r="B28" s="2">
        <v>10</v>
      </c>
      <c r="C28" s="2">
        <f t="shared" si="6"/>
        <v>-150</v>
      </c>
      <c r="D28" s="2">
        <f t="shared" si="6"/>
        <v>-140</v>
      </c>
      <c r="E28" s="2">
        <f t="shared" si="6"/>
        <v>-130</v>
      </c>
      <c r="F28" s="2">
        <f t="shared" si="6"/>
        <v>-120</v>
      </c>
      <c r="G28" s="2">
        <f t="shared" si="6"/>
        <v>-110</v>
      </c>
      <c r="H28" s="2">
        <f t="shared" si="6"/>
        <v>-100</v>
      </c>
      <c r="I28" s="2">
        <f t="shared" si="6"/>
        <v>-90</v>
      </c>
      <c r="J28" s="2">
        <f t="shared" si="6"/>
        <v>-80</v>
      </c>
      <c r="K28" s="2">
        <f t="shared" si="6"/>
        <v>-70</v>
      </c>
      <c r="L28" s="2">
        <f t="shared" si="6"/>
        <v>-60</v>
      </c>
      <c r="M28" s="2">
        <f t="shared" si="7"/>
        <v>-50</v>
      </c>
      <c r="N28" s="2">
        <f t="shared" si="7"/>
        <v>-40</v>
      </c>
      <c r="O28" s="2">
        <f t="shared" si="7"/>
        <v>-30</v>
      </c>
      <c r="P28" s="2">
        <f t="shared" si="7"/>
        <v>-20</v>
      </c>
      <c r="Q28" s="2">
        <f t="shared" si="7"/>
        <v>-10</v>
      </c>
      <c r="R28" s="2">
        <f t="shared" si="7"/>
        <v>0</v>
      </c>
      <c r="S28" s="2">
        <f t="shared" si="7"/>
        <v>10</v>
      </c>
      <c r="T28" s="2">
        <f t="shared" si="7"/>
        <v>20</v>
      </c>
      <c r="U28" s="2">
        <f t="shared" si="7"/>
        <v>30</v>
      </c>
      <c r="V28" s="2">
        <f t="shared" si="7"/>
        <v>40</v>
      </c>
      <c r="W28" s="2">
        <f t="shared" si="8"/>
        <v>50</v>
      </c>
      <c r="X28" s="2">
        <f t="shared" si="8"/>
        <v>60</v>
      </c>
      <c r="Y28" s="2">
        <f t="shared" si="8"/>
        <v>70</v>
      </c>
      <c r="Z28" s="2">
        <f t="shared" si="8"/>
        <v>80</v>
      </c>
      <c r="AA28" s="2">
        <f t="shared" si="8"/>
        <v>90</v>
      </c>
      <c r="AB28" s="2">
        <f t="shared" si="8"/>
        <v>100</v>
      </c>
      <c r="AC28" s="2">
        <f t="shared" si="8"/>
        <v>110</v>
      </c>
      <c r="AD28" s="2">
        <f t="shared" si="8"/>
        <v>120</v>
      </c>
      <c r="AE28" s="2">
        <f t="shared" si="8"/>
        <v>130</v>
      </c>
      <c r="AF28" s="2">
        <f t="shared" si="8"/>
        <v>140</v>
      </c>
      <c r="AG28" s="2">
        <f t="shared" si="8"/>
        <v>150</v>
      </c>
    </row>
    <row r="29" spans="1:33" x14ac:dyDescent="0.25">
      <c r="A29" s="16"/>
      <c r="B29" s="2">
        <v>11</v>
      </c>
      <c r="C29" s="2">
        <f t="shared" si="6"/>
        <v>-165</v>
      </c>
      <c r="D29" s="2">
        <f t="shared" si="6"/>
        <v>-154</v>
      </c>
      <c r="E29" s="2">
        <f t="shared" si="6"/>
        <v>-143</v>
      </c>
      <c r="F29" s="2">
        <f t="shared" si="6"/>
        <v>-132</v>
      </c>
      <c r="G29" s="2">
        <f t="shared" si="6"/>
        <v>-121</v>
      </c>
      <c r="H29" s="2">
        <f t="shared" si="6"/>
        <v>-110</v>
      </c>
      <c r="I29" s="2">
        <f t="shared" si="6"/>
        <v>-99</v>
      </c>
      <c r="J29" s="2">
        <f t="shared" si="6"/>
        <v>-88</v>
      </c>
      <c r="K29" s="2">
        <f t="shared" si="6"/>
        <v>-77</v>
      </c>
      <c r="L29" s="2">
        <f t="shared" si="6"/>
        <v>-66</v>
      </c>
      <c r="M29" s="2">
        <f t="shared" si="7"/>
        <v>-55</v>
      </c>
      <c r="N29" s="2">
        <f t="shared" si="7"/>
        <v>-44</v>
      </c>
      <c r="O29" s="2">
        <f t="shared" si="7"/>
        <v>-33</v>
      </c>
      <c r="P29" s="2">
        <f t="shared" si="7"/>
        <v>-22</v>
      </c>
      <c r="Q29" s="2">
        <f t="shared" si="7"/>
        <v>-11</v>
      </c>
      <c r="R29" s="2">
        <f t="shared" si="7"/>
        <v>0</v>
      </c>
      <c r="S29" s="2">
        <f t="shared" si="7"/>
        <v>11</v>
      </c>
      <c r="T29" s="2">
        <f t="shared" si="7"/>
        <v>22</v>
      </c>
      <c r="U29" s="2">
        <f t="shared" si="7"/>
        <v>33</v>
      </c>
      <c r="V29" s="2">
        <f t="shared" si="7"/>
        <v>44</v>
      </c>
      <c r="W29" s="2">
        <f t="shared" si="8"/>
        <v>55</v>
      </c>
      <c r="X29" s="2">
        <f t="shared" si="8"/>
        <v>66</v>
      </c>
      <c r="Y29" s="2">
        <f t="shared" si="8"/>
        <v>77</v>
      </c>
      <c r="Z29" s="2">
        <f t="shared" si="8"/>
        <v>88</v>
      </c>
      <c r="AA29" s="2">
        <f t="shared" si="8"/>
        <v>99</v>
      </c>
      <c r="AB29" s="2">
        <f t="shared" si="8"/>
        <v>110</v>
      </c>
      <c r="AC29" s="2">
        <f t="shared" si="8"/>
        <v>121</v>
      </c>
      <c r="AD29" s="2">
        <f t="shared" si="8"/>
        <v>132</v>
      </c>
      <c r="AE29" s="2">
        <f t="shared" si="8"/>
        <v>143</v>
      </c>
      <c r="AF29" s="2">
        <f t="shared" si="8"/>
        <v>154</v>
      </c>
      <c r="AG29" s="2">
        <f t="shared" si="8"/>
        <v>165</v>
      </c>
    </row>
    <row r="30" spans="1:33" x14ac:dyDescent="0.25">
      <c r="A30" s="16"/>
      <c r="B30" s="2">
        <v>12</v>
      </c>
      <c r="C30" s="2">
        <f t="shared" si="6"/>
        <v>-180</v>
      </c>
      <c r="D30" s="2">
        <f t="shared" si="6"/>
        <v>-168</v>
      </c>
      <c r="E30" s="2">
        <f t="shared" si="6"/>
        <v>-156</v>
      </c>
      <c r="F30" s="2">
        <f t="shared" si="6"/>
        <v>-144</v>
      </c>
      <c r="G30" s="2">
        <f t="shared" si="6"/>
        <v>-132</v>
      </c>
      <c r="H30" s="2">
        <f t="shared" si="6"/>
        <v>-120</v>
      </c>
      <c r="I30" s="2">
        <f t="shared" si="6"/>
        <v>-108</v>
      </c>
      <c r="J30" s="2">
        <f t="shared" si="6"/>
        <v>-96</v>
      </c>
      <c r="K30" s="2">
        <f t="shared" si="6"/>
        <v>-84</v>
      </c>
      <c r="L30" s="2">
        <f t="shared" si="6"/>
        <v>-72</v>
      </c>
      <c r="M30" s="2">
        <f t="shared" si="7"/>
        <v>-60</v>
      </c>
      <c r="N30" s="2">
        <f t="shared" si="7"/>
        <v>-48</v>
      </c>
      <c r="O30" s="2">
        <f t="shared" si="7"/>
        <v>-36</v>
      </c>
      <c r="P30" s="2">
        <f t="shared" si="7"/>
        <v>-24</v>
      </c>
      <c r="Q30" s="2">
        <f t="shared" si="7"/>
        <v>-12</v>
      </c>
      <c r="R30" s="2">
        <f t="shared" si="7"/>
        <v>0</v>
      </c>
      <c r="S30" s="2">
        <f t="shared" si="7"/>
        <v>12</v>
      </c>
      <c r="T30" s="2">
        <f t="shared" si="7"/>
        <v>24</v>
      </c>
      <c r="U30" s="2">
        <f t="shared" si="7"/>
        <v>36</v>
      </c>
      <c r="V30" s="2">
        <f t="shared" si="7"/>
        <v>48</v>
      </c>
      <c r="W30" s="2">
        <f t="shared" si="8"/>
        <v>60</v>
      </c>
      <c r="X30" s="2">
        <f t="shared" si="8"/>
        <v>72</v>
      </c>
      <c r="Y30" s="2">
        <f t="shared" si="8"/>
        <v>84</v>
      </c>
      <c r="Z30" s="2">
        <f t="shared" si="8"/>
        <v>96</v>
      </c>
      <c r="AA30" s="2">
        <f t="shared" si="8"/>
        <v>108</v>
      </c>
      <c r="AB30" s="2">
        <f t="shared" si="8"/>
        <v>120</v>
      </c>
      <c r="AC30" s="2">
        <f t="shared" si="8"/>
        <v>132</v>
      </c>
      <c r="AD30" s="2">
        <f t="shared" si="8"/>
        <v>144</v>
      </c>
      <c r="AE30" s="2">
        <f t="shared" si="8"/>
        <v>156</v>
      </c>
      <c r="AF30" s="2">
        <f t="shared" si="8"/>
        <v>168</v>
      </c>
      <c r="AG30" s="2">
        <f t="shared" si="8"/>
        <v>180</v>
      </c>
    </row>
    <row r="31" spans="1:33" x14ac:dyDescent="0.25">
      <c r="A31" s="16"/>
      <c r="B31" s="2">
        <v>13</v>
      </c>
      <c r="C31" s="2">
        <f t="shared" si="6"/>
        <v>-195</v>
      </c>
      <c r="D31" s="2">
        <f t="shared" si="6"/>
        <v>-182</v>
      </c>
      <c r="E31" s="2">
        <f t="shared" si="6"/>
        <v>-169</v>
      </c>
      <c r="F31" s="2">
        <f t="shared" si="6"/>
        <v>-156</v>
      </c>
      <c r="G31" s="2">
        <f t="shared" si="6"/>
        <v>-143</v>
      </c>
      <c r="H31" s="2">
        <f t="shared" si="6"/>
        <v>-130</v>
      </c>
      <c r="I31" s="2">
        <f t="shared" si="6"/>
        <v>-117</v>
      </c>
      <c r="J31" s="2">
        <f t="shared" si="6"/>
        <v>-104</v>
      </c>
      <c r="K31" s="2">
        <f t="shared" si="6"/>
        <v>-91</v>
      </c>
      <c r="L31" s="2">
        <f t="shared" si="6"/>
        <v>-78</v>
      </c>
      <c r="M31" s="2">
        <f t="shared" si="7"/>
        <v>-65</v>
      </c>
      <c r="N31" s="2">
        <f t="shared" si="7"/>
        <v>-52</v>
      </c>
      <c r="O31" s="2">
        <f t="shared" si="7"/>
        <v>-39</v>
      </c>
      <c r="P31" s="2">
        <f t="shared" si="7"/>
        <v>-26</v>
      </c>
      <c r="Q31" s="2">
        <f t="shared" si="7"/>
        <v>-13</v>
      </c>
      <c r="R31" s="2">
        <f t="shared" si="7"/>
        <v>0</v>
      </c>
      <c r="S31" s="2">
        <f t="shared" si="7"/>
        <v>13</v>
      </c>
      <c r="T31" s="2">
        <f t="shared" si="7"/>
        <v>26</v>
      </c>
      <c r="U31" s="2">
        <f t="shared" si="7"/>
        <v>39</v>
      </c>
      <c r="V31" s="2">
        <f t="shared" si="7"/>
        <v>52</v>
      </c>
      <c r="W31" s="2">
        <f t="shared" si="8"/>
        <v>65</v>
      </c>
      <c r="X31" s="2">
        <f t="shared" si="8"/>
        <v>78</v>
      </c>
      <c r="Y31" s="2">
        <f t="shared" si="8"/>
        <v>91</v>
      </c>
      <c r="Z31" s="2">
        <f t="shared" si="8"/>
        <v>104</v>
      </c>
      <c r="AA31" s="2">
        <f t="shared" si="8"/>
        <v>117</v>
      </c>
      <c r="AB31" s="2">
        <f t="shared" si="8"/>
        <v>130</v>
      </c>
      <c r="AC31" s="2">
        <f t="shared" si="8"/>
        <v>143</v>
      </c>
      <c r="AD31" s="2">
        <f t="shared" si="8"/>
        <v>156</v>
      </c>
      <c r="AE31" s="2">
        <f t="shared" si="8"/>
        <v>169</v>
      </c>
      <c r="AF31" s="2">
        <f t="shared" si="8"/>
        <v>182</v>
      </c>
      <c r="AG31" s="2">
        <f t="shared" si="8"/>
        <v>195</v>
      </c>
    </row>
    <row r="32" spans="1:33" x14ac:dyDescent="0.25">
      <c r="A32" s="16"/>
      <c r="B32" s="2">
        <v>14</v>
      </c>
      <c r="C32" s="2">
        <f t="shared" si="6"/>
        <v>-210</v>
      </c>
      <c r="D32" s="2">
        <f t="shared" si="6"/>
        <v>-196</v>
      </c>
      <c r="E32" s="2">
        <f t="shared" si="6"/>
        <v>-182</v>
      </c>
      <c r="F32" s="2">
        <f t="shared" si="6"/>
        <v>-168</v>
      </c>
      <c r="G32" s="2">
        <f t="shared" si="6"/>
        <v>-154</v>
      </c>
      <c r="H32" s="2">
        <f t="shared" si="6"/>
        <v>-140</v>
      </c>
      <c r="I32" s="2">
        <f t="shared" si="6"/>
        <v>-126</v>
      </c>
      <c r="J32" s="2">
        <f t="shared" si="6"/>
        <v>-112</v>
      </c>
      <c r="K32" s="2">
        <f t="shared" si="6"/>
        <v>-98</v>
      </c>
      <c r="L32" s="2">
        <f t="shared" si="6"/>
        <v>-84</v>
      </c>
      <c r="M32" s="2">
        <f t="shared" si="7"/>
        <v>-70</v>
      </c>
      <c r="N32" s="2">
        <f t="shared" si="7"/>
        <v>-56</v>
      </c>
      <c r="O32" s="2">
        <f t="shared" si="7"/>
        <v>-42</v>
      </c>
      <c r="P32" s="2">
        <f t="shared" si="7"/>
        <v>-28</v>
      </c>
      <c r="Q32" s="2">
        <f t="shared" si="7"/>
        <v>-14</v>
      </c>
      <c r="R32" s="2">
        <f t="shared" si="7"/>
        <v>0</v>
      </c>
      <c r="S32" s="2">
        <f t="shared" si="7"/>
        <v>14</v>
      </c>
      <c r="T32" s="2">
        <f t="shared" si="7"/>
        <v>28</v>
      </c>
      <c r="U32" s="2">
        <f t="shared" si="7"/>
        <v>42</v>
      </c>
      <c r="V32" s="2">
        <f t="shared" si="7"/>
        <v>56</v>
      </c>
      <c r="W32" s="2">
        <f t="shared" si="8"/>
        <v>70</v>
      </c>
      <c r="X32" s="2">
        <f t="shared" si="8"/>
        <v>84</v>
      </c>
      <c r="Y32" s="2">
        <f t="shared" si="8"/>
        <v>98</v>
      </c>
      <c r="Z32" s="2">
        <f t="shared" si="8"/>
        <v>112</v>
      </c>
      <c r="AA32" s="2">
        <f t="shared" si="8"/>
        <v>126</v>
      </c>
      <c r="AB32" s="2">
        <f t="shared" si="8"/>
        <v>140</v>
      </c>
      <c r="AC32" s="2">
        <f t="shared" si="8"/>
        <v>154</v>
      </c>
      <c r="AD32" s="2">
        <f t="shared" si="8"/>
        <v>168</v>
      </c>
      <c r="AE32" s="2">
        <f t="shared" si="8"/>
        <v>182</v>
      </c>
      <c r="AF32" s="2">
        <f t="shared" si="8"/>
        <v>196</v>
      </c>
      <c r="AG32" s="2">
        <f t="shared" si="8"/>
        <v>210</v>
      </c>
    </row>
    <row r="33" spans="1:33" x14ac:dyDescent="0.25">
      <c r="A33" s="17"/>
      <c r="B33" s="2">
        <v>15</v>
      </c>
      <c r="C33" s="2">
        <f t="shared" si="6"/>
        <v>-225</v>
      </c>
      <c r="D33" s="2">
        <f t="shared" si="6"/>
        <v>-210</v>
      </c>
      <c r="E33" s="2">
        <f t="shared" si="6"/>
        <v>-195</v>
      </c>
      <c r="F33" s="2">
        <f t="shared" si="6"/>
        <v>-180</v>
      </c>
      <c r="G33" s="2">
        <f t="shared" si="6"/>
        <v>-165</v>
      </c>
      <c r="H33" s="2">
        <f t="shared" si="6"/>
        <v>-150</v>
      </c>
      <c r="I33" s="2">
        <f t="shared" si="6"/>
        <v>-135</v>
      </c>
      <c r="J33" s="2">
        <f t="shared" si="6"/>
        <v>-120</v>
      </c>
      <c r="K33" s="2">
        <f t="shared" si="6"/>
        <v>-105</v>
      </c>
      <c r="L33" s="2">
        <f t="shared" si="6"/>
        <v>-90</v>
      </c>
      <c r="M33" s="2">
        <f t="shared" si="7"/>
        <v>-75</v>
      </c>
      <c r="N33" s="2">
        <f t="shared" si="7"/>
        <v>-60</v>
      </c>
      <c r="O33" s="2">
        <f t="shared" si="7"/>
        <v>-45</v>
      </c>
      <c r="P33" s="2">
        <f t="shared" si="7"/>
        <v>-30</v>
      </c>
      <c r="Q33" s="2">
        <f t="shared" si="7"/>
        <v>-15</v>
      </c>
      <c r="R33" s="2">
        <f t="shared" si="7"/>
        <v>0</v>
      </c>
      <c r="S33" s="2">
        <f t="shared" si="7"/>
        <v>15</v>
      </c>
      <c r="T33" s="2">
        <f t="shared" si="7"/>
        <v>30</v>
      </c>
      <c r="U33" s="2">
        <f t="shared" si="7"/>
        <v>45</v>
      </c>
      <c r="V33" s="2">
        <f t="shared" si="7"/>
        <v>60</v>
      </c>
      <c r="W33" s="2">
        <f t="shared" si="8"/>
        <v>75</v>
      </c>
      <c r="X33" s="2">
        <f t="shared" si="8"/>
        <v>90</v>
      </c>
      <c r="Y33" s="2">
        <f t="shared" si="8"/>
        <v>105</v>
      </c>
      <c r="Z33" s="2">
        <f t="shared" si="8"/>
        <v>120</v>
      </c>
      <c r="AA33" s="2">
        <f t="shared" si="8"/>
        <v>135</v>
      </c>
      <c r="AB33" s="2">
        <f t="shared" si="8"/>
        <v>150</v>
      </c>
      <c r="AC33" s="2">
        <f t="shared" si="8"/>
        <v>165</v>
      </c>
      <c r="AD33" s="2">
        <f t="shared" si="8"/>
        <v>180</v>
      </c>
      <c r="AE33" s="2">
        <f t="shared" si="8"/>
        <v>195</v>
      </c>
      <c r="AF33" s="2">
        <f t="shared" si="8"/>
        <v>210</v>
      </c>
      <c r="AG33" s="2">
        <f t="shared" si="8"/>
        <v>225</v>
      </c>
    </row>
    <row r="35" spans="1:33" x14ac:dyDescent="0.25">
      <c r="B35" t="s">
        <v>4</v>
      </c>
    </row>
    <row r="36" spans="1:33" x14ac:dyDescent="0.25">
      <c r="B36" t="s">
        <v>13</v>
      </c>
    </row>
    <row r="37" spans="1:33" ht="18" x14ac:dyDescent="0.35">
      <c r="B37" t="s">
        <v>2</v>
      </c>
    </row>
    <row r="38" spans="1:33" ht="18" x14ac:dyDescent="0.35">
      <c r="B38" t="s">
        <v>3</v>
      </c>
    </row>
  </sheetData>
  <mergeCells count="2">
    <mergeCell ref="A3:A33"/>
    <mergeCell ref="C1:AG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0352-0026-4977-9570-5B67F2237AA4}">
  <dimension ref="A1:V31"/>
  <sheetViews>
    <sheetView tabSelected="1" topLeftCell="O1" zoomScale="90" workbookViewId="0">
      <selection activeCell="V25" sqref="V25"/>
    </sheetView>
  </sheetViews>
  <sheetFormatPr defaultRowHeight="15" x14ac:dyDescent="0.25"/>
  <sheetData>
    <row r="1" spans="1:22" x14ac:dyDescent="0.25">
      <c r="A1" t="s">
        <v>0</v>
      </c>
      <c r="B1" t="s">
        <v>5</v>
      </c>
      <c r="M1" s="1"/>
      <c r="N1" s="1"/>
      <c r="O1" s="1"/>
      <c r="P1" s="1"/>
      <c r="Q1" s="1"/>
      <c r="R1" s="1"/>
      <c r="S1" s="1"/>
    </row>
    <row r="2" spans="1:22" x14ac:dyDescent="0.25">
      <c r="A2">
        <v>0.1</v>
      </c>
      <c r="B2">
        <f>_xlfn.COT(A2)-A2^2</f>
        <v>9.9566444232592382</v>
      </c>
      <c r="L2" s="1"/>
      <c r="M2" t="s">
        <v>7</v>
      </c>
      <c r="N2" t="s">
        <v>8</v>
      </c>
      <c r="O2" t="s">
        <v>9</v>
      </c>
      <c r="P2" t="s">
        <v>10</v>
      </c>
      <c r="Q2" t="s">
        <v>5</v>
      </c>
      <c r="R2" t="s">
        <v>12</v>
      </c>
      <c r="S2" t="s">
        <v>11</v>
      </c>
    </row>
    <row r="3" spans="1:22" x14ac:dyDescent="0.25">
      <c r="A3">
        <v>0.2</v>
      </c>
      <c r="B3">
        <f t="shared" ref="B3:B21" si="0">_xlfn.COT(A3)-A3^2</f>
        <v>4.8931548755868928</v>
      </c>
      <c r="L3" s="1"/>
      <c r="M3">
        <v>1</v>
      </c>
      <c r="N3">
        <v>0.8</v>
      </c>
      <c r="O3">
        <v>0.9</v>
      </c>
      <c r="P3">
        <f>(N3+O3)/2</f>
        <v>0.85000000000000009</v>
      </c>
      <c r="Q3">
        <f>_xlfn.COT(P3) - P3^2</f>
        <v>0.1559777845520115</v>
      </c>
      <c r="R3">
        <f>SIGN(Q3)</f>
        <v>1</v>
      </c>
      <c r="S3">
        <f>(O3 - N3)/2</f>
        <v>4.9999999999999989E-2</v>
      </c>
    </row>
    <row r="4" spans="1:22" x14ac:dyDescent="0.25">
      <c r="A4">
        <v>0.3</v>
      </c>
      <c r="B4">
        <f t="shared" si="0"/>
        <v>3.1427281437658277</v>
      </c>
      <c r="L4" s="1"/>
      <c r="M4">
        <v>2</v>
      </c>
      <c r="N4">
        <f>IF(R3&gt;0, P3, N3)</f>
        <v>0.85000000000000009</v>
      </c>
      <c r="O4">
        <f>IF(R3&gt;0, O3)</f>
        <v>0.9</v>
      </c>
      <c r="P4">
        <f>(N4+O4)/2</f>
        <v>0.875</v>
      </c>
      <c r="Q4">
        <f>_xlfn.COT(P4) - P4^2</f>
        <v>6.9502724091151769E-2</v>
      </c>
      <c r="R4">
        <f>SIGN(Q4)</f>
        <v>1</v>
      </c>
      <c r="S4">
        <f>(O4 - N4)/2</f>
        <v>2.4999999999999967E-2</v>
      </c>
    </row>
    <row r="5" spans="1:22" x14ac:dyDescent="0.25">
      <c r="A5">
        <v>0.4</v>
      </c>
      <c r="B5">
        <f t="shared" si="0"/>
        <v>2.2052224200391102</v>
      </c>
      <c r="L5" s="1"/>
      <c r="M5">
        <v>3</v>
      </c>
      <c r="N5">
        <f>IF(R4&gt;0, P4, N4)</f>
        <v>0.875</v>
      </c>
      <c r="O5">
        <f>IF(T4&gt;0, P4, O4)</f>
        <v>0.9</v>
      </c>
      <c r="P5">
        <f>(N5+O5)/2</f>
        <v>0.88749999999999996</v>
      </c>
      <c r="Q5">
        <f>_xlfn.COT(P5) - P5^2</f>
        <v>2.6471620888228409E-2</v>
      </c>
      <c r="R5">
        <f>SIGN(Q5)</f>
        <v>1</v>
      </c>
      <c r="S5">
        <f>(O5 - N5)/2</f>
        <v>1.2500000000000011E-2</v>
      </c>
    </row>
    <row r="6" spans="1:22" x14ac:dyDescent="0.25">
      <c r="A6">
        <v>0.5</v>
      </c>
      <c r="B6">
        <f t="shared" si="0"/>
        <v>1.580487721712452</v>
      </c>
      <c r="L6" s="1"/>
      <c r="M6">
        <v>4</v>
      </c>
      <c r="N6">
        <f>IF(R5&gt;0, P5, N5)</f>
        <v>0.88749999999999996</v>
      </c>
      <c r="O6">
        <f>IF(T5&gt;0, P5, O5)</f>
        <v>0.9</v>
      </c>
      <c r="P6">
        <f>(N6+O6)/2</f>
        <v>0.89375000000000004</v>
      </c>
      <c r="Q6">
        <f>_xlfn.COT(P6) - P6^2</f>
        <v>4.9987608190625865E-3</v>
      </c>
      <c r="R6">
        <f>SIGN(Q6)</f>
        <v>1</v>
      </c>
      <c r="S6">
        <f>(O6 - N6)/2</f>
        <v>6.2500000000000333E-3</v>
      </c>
    </row>
    <row r="7" spans="1:22" x14ac:dyDescent="0.25">
      <c r="A7">
        <v>0.6</v>
      </c>
      <c r="B7">
        <f t="shared" si="0"/>
        <v>1.101695947078102</v>
      </c>
      <c r="L7" s="1"/>
      <c r="M7">
        <v>5</v>
      </c>
      <c r="N7">
        <f>IF(R6&gt;0, P6, N6)</f>
        <v>0.89375000000000004</v>
      </c>
      <c r="O7">
        <f>IF(T6&gt;0, P6, O6)</f>
        <v>0.9</v>
      </c>
      <c r="P7">
        <f>(N7+O7)/2</f>
        <v>0.89687500000000009</v>
      </c>
      <c r="Q7">
        <f>_xlfn.COT(P7) - P7^2</f>
        <v>-5.7280544445964532E-3</v>
      </c>
      <c r="R7">
        <f>SIGN(Q7)</f>
        <v>-1</v>
      </c>
      <c r="S7">
        <f>(O7 - N7)/2</f>
        <v>3.1249999999999889E-3</v>
      </c>
    </row>
    <row r="8" spans="1:22" x14ac:dyDescent="0.25">
      <c r="A8">
        <v>0.7</v>
      </c>
      <c r="B8">
        <f t="shared" si="0"/>
        <v>0.69724183212667934</v>
      </c>
      <c r="L8" s="1"/>
    </row>
    <row r="9" spans="1:22" x14ac:dyDescent="0.25">
      <c r="A9">
        <v>0.8</v>
      </c>
      <c r="B9">
        <f t="shared" si="0"/>
        <v>0.33121460065047414</v>
      </c>
      <c r="L9" s="1"/>
    </row>
    <row r="10" spans="1:22" x14ac:dyDescent="0.25">
      <c r="A10">
        <v>0.9</v>
      </c>
      <c r="B10">
        <f t="shared" si="0"/>
        <v>-1.6448852157682992E-2</v>
      </c>
      <c r="L10" s="1"/>
    </row>
    <row r="11" spans="1:22" x14ac:dyDescent="0.25">
      <c r="A11">
        <v>1</v>
      </c>
      <c r="B11">
        <f t="shared" si="0"/>
        <v>-0.35790738406566935</v>
      </c>
      <c r="L11" s="1"/>
    </row>
    <row r="12" spans="1:22" x14ac:dyDescent="0.25">
      <c r="A12">
        <v>1.1000000000000001</v>
      </c>
      <c r="B12">
        <f t="shared" si="0"/>
        <v>-0.70103189476093586</v>
      </c>
      <c r="L12" s="1"/>
    </row>
    <row r="13" spans="1:22" x14ac:dyDescent="0.25">
      <c r="A13">
        <v>1.2</v>
      </c>
      <c r="B13">
        <f t="shared" si="0"/>
        <v>-1.0512204306317949</v>
      </c>
      <c r="L13" s="1"/>
      <c r="U13" t="s">
        <v>0</v>
      </c>
      <c r="V13" t="s">
        <v>1</v>
      </c>
    </row>
    <row r="14" spans="1:22" x14ac:dyDescent="0.25">
      <c r="A14">
        <v>1.3</v>
      </c>
      <c r="B14">
        <f t="shared" si="0"/>
        <v>-1.4123843534588749</v>
      </c>
      <c r="L14" s="1"/>
      <c r="U14">
        <f>N6</f>
        <v>0.88749999999999996</v>
      </c>
      <c r="V14">
        <f>_xlfn.COT(U14) - U14^2</f>
        <v>2.6471620888228409E-2</v>
      </c>
    </row>
    <row r="15" spans="1:22" x14ac:dyDescent="0.25">
      <c r="A15">
        <v>1.4</v>
      </c>
      <c r="B15">
        <f t="shared" si="0"/>
        <v>-1.7875232741681997</v>
      </c>
      <c r="L15" s="1"/>
      <c r="U15">
        <f>U14+0.0025</f>
        <v>0.8899999999999999</v>
      </c>
      <c r="V15">
        <f t="shared" ref="V15:V19" si="1">_xlfn.COT(U15) - U15^2</f>
        <v>1.7879295447194687E-2</v>
      </c>
    </row>
    <row r="16" spans="1:22" x14ac:dyDescent="0.25">
      <c r="A16">
        <v>1.5</v>
      </c>
      <c r="B16">
        <f t="shared" si="0"/>
        <v>-2.1790851556973476</v>
      </c>
      <c r="L16" s="1"/>
      <c r="U16">
        <f>U15+0.0025</f>
        <v>0.89249999999999985</v>
      </c>
      <c r="V16">
        <f t="shared" si="1"/>
        <v>9.2912373890746691E-3</v>
      </c>
    </row>
    <row r="17" spans="1:22" x14ac:dyDescent="0.25">
      <c r="A17">
        <v>1.6</v>
      </c>
      <c r="B17">
        <f t="shared" si="0"/>
        <v>-2.5892119781999452</v>
      </c>
      <c r="L17" s="1"/>
      <c r="U17">
        <f>U16+0.0025</f>
        <v>0.8949999999999998</v>
      </c>
      <c r="V17">
        <f t="shared" si="1"/>
        <v>7.0729392919766099E-4</v>
      </c>
    </row>
    <row r="18" spans="1:22" x14ac:dyDescent="0.25">
      <c r="A18">
        <v>1.7</v>
      </c>
      <c r="B18">
        <f t="shared" si="0"/>
        <v>-3.0199274643382132</v>
      </c>
      <c r="D18" t="s">
        <v>6</v>
      </c>
      <c r="L18" s="1"/>
      <c r="U18">
        <f>U17+0.0025</f>
        <v>0.89749999999999974</v>
      </c>
      <c r="V18">
        <f t="shared" si="1"/>
        <v>-7.8726860771236584E-3</v>
      </c>
    </row>
    <row r="19" spans="1:22" x14ac:dyDescent="0.25">
      <c r="A19">
        <v>1.8</v>
      </c>
      <c r="B19">
        <f t="shared" si="0"/>
        <v>-3.4733035348540113</v>
      </c>
      <c r="L19" s="1"/>
      <c r="U19">
        <f>U18+0.0025</f>
        <v>0.89999999999999969</v>
      </c>
      <c r="V19">
        <f t="shared" si="1"/>
        <v>-1.644885215768177E-2</v>
      </c>
    </row>
    <row r="20" spans="1:22" x14ac:dyDescent="0.25">
      <c r="A20">
        <v>1.9</v>
      </c>
      <c r="B20">
        <f t="shared" si="0"/>
        <v>-3.9516353554965469</v>
      </c>
      <c r="L20" s="1"/>
    </row>
    <row r="21" spans="1:22" x14ac:dyDescent="0.25">
      <c r="A21">
        <v>2</v>
      </c>
      <c r="B21">
        <f t="shared" si="0"/>
        <v>-4.4576575543602859</v>
      </c>
      <c r="L21" s="1"/>
    </row>
    <row r="22" spans="1:22" x14ac:dyDescent="0.25">
      <c r="L22" s="1"/>
    </row>
    <row r="23" spans="1:22" x14ac:dyDescent="0.25">
      <c r="L23" s="1"/>
    </row>
    <row r="24" spans="1:22" x14ac:dyDescent="0.25">
      <c r="L24" s="1"/>
    </row>
    <row r="25" spans="1:22" x14ac:dyDescent="0.25">
      <c r="L25" s="1"/>
    </row>
    <row r="26" spans="1:22" x14ac:dyDescent="0.25">
      <c r="L26" s="1"/>
    </row>
    <row r="27" spans="1:22" x14ac:dyDescent="0.25">
      <c r="L27" s="1"/>
    </row>
    <row r="28" spans="1:22" x14ac:dyDescent="0.25">
      <c r="L28" s="1"/>
    </row>
    <row r="29" spans="1:22" x14ac:dyDescent="0.25">
      <c r="L29" s="1"/>
    </row>
    <row r="30" spans="1:22" x14ac:dyDescent="0.25">
      <c r="L30" s="1"/>
    </row>
    <row r="31" spans="1:22" x14ac:dyDescent="0.25">
      <c r="L31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3C56-0F58-4913-AC64-686C26E57AB5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FE976-A8E0-4621-8BB8-FFCF05FC60EB}">
  <dimension ref="A1:X65"/>
  <sheetViews>
    <sheetView zoomScale="70" zoomScaleNormal="70" workbookViewId="0">
      <selection activeCell="AC16" sqref="AC16"/>
    </sheetView>
  </sheetViews>
  <sheetFormatPr defaultRowHeight="15" x14ac:dyDescent="0.25"/>
  <cols>
    <col min="18" max="18" width="21.28515625" bestFit="1" customWidth="1"/>
    <col min="19" max="19" width="37.140625" bestFit="1" customWidth="1"/>
    <col min="20" max="20" width="40" bestFit="1" customWidth="1"/>
    <col min="23" max="23" width="28.28515625" customWidth="1"/>
    <col min="24" max="24" width="27.28515625" customWidth="1"/>
  </cols>
  <sheetData>
    <row r="1" spans="1:24" x14ac:dyDescent="0.25">
      <c r="A1" s="2"/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s="2" t="s">
        <v>74</v>
      </c>
      <c r="L1" s="2" t="s">
        <v>68</v>
      </c>
      <c r="M1" s="2" t="s">
        <v>69</v>
      </c>
      <c r="N1" s="2" t="s">
        <v>70</v>
      </c>
      <c r="O1" s="2" t="s">
        <v>71</v>
      </c>
      <c r="R1" s="12" t="s">
        <v>72</v>
      </c>
      <c r="W1" s="2" t="s">
        <v>14</v>
      </c>
      <c r="X1" s="2" t="s">
        <v>35</v>
      </c>
    </row>
    <row r="2" spans="1:24" x14ac:dyDescent="0.25">
      <c r="A2" s="21" t="s">
        <v>65</v>
      </c>
      <c r="B2" s="2" t="str">
        <f t="shared" ref="B2:B21" ca="1" si="0">OFFSET($W$2,ROW()-2,0)</f>
        <v>Денис Егоров</v>
      </c>
      <c r="C2" s="2">
        <v>2</v>
      </c>
      <c r="D2" s="2">
        <v>3</v>
      </c>
      <c r="E2" s="2">
        <v>3</v>
      </c>
      <c r="F2" s="2">
        <v>4</v>
      </c>
      <c r="G2" s="9">
        <f>AVERAGE(C2:F2)</f>
        <v>3</v>
      </c>
      <c r="H2" s="2">
        <f>IF(G2&lt;3.5, 0, 10000)</f>
        <v>0</v>
      </c>
      <c r="I2" s="2">
        <f>IF(G2&lt;3.5,0,IF(G2&gt;=4.5,5000,IF(G2&gt;=4,2500,0)))</f>
        <v>0</v>
      </c>
      <c r="J2" s="2">
        <f>H2+I2</f>
        <v>0</v>
      </c>
      <c r="K2" s="2" t="str">
        <f>IF(G2&gt;=4.5, "Отличник", IF(G2&gt;=4, "Хорошист", IF(G2&gt;=3, "Троечник", "Двоечник")))</f>
        <v>Троечник</v>
      </c>
      <c r="L2" s="4">
        <f>COUNTIF(K2:K21, "Отличник")</f>
        <v>2</v>
      </c>
      <c r="M2" s="4">
        <f>COUNTIF(K2:K21, "Хорошист")</f>
        <v>10</v>
      </c>
      <c r="N2" s="4">
        <f>COUNTIF(K2:K21, "Троечник")</f>
        <v>6</v>
      </c>
      <c r="O2" s="4">
        <f>COUNTIF(K2:K21, "Двоечник")</f>
        <v>2</v>
      </c>
      <c r="R2" s="11" t="s">
        <v>76</v>
      </c>
      <c r="W2" s="6" t="s">
        <v>15</v>
      </c>
      <c r="X2" s="6" t="s">
        <v>36</v>
      </c>
    </row>
    <row r="3" spans="1:24" x14ac:dyDescent="0.25">
      <c r="A3" s="21"/>
      <c r="B3" s="2" t="str">
        <f t="shared" ca="1" si="0"/>
        <v>Юлия Иванов</v>
      </c>
      <c r="C3" s="2">
        <v>3</v>
      </c>
      <c r="D3" s="2">
        <v>3</v>
      </c>
      <c r="E3" s="2">
        <v>4</v>
      </c>
      <c r="F3" s="2">
        <v>4</v>
      </c>
      <c r="G3" s="9">
        <f t="shared" ref="G3:G41" si="1">AVERAGE(C3:F3)</f>
        <v>3.5</v>
      </c>
      <c r="H3" s="2">
        <f>IF(G3&lt;3.5, 0, 10000)</f>
        <v>10000</v>
      </c>
      <c r="I3" s="2">
        <f t="shared" ref="I3:I41" si="2">IF(G3&lt;3.5,0,IF(G3&gt;=4.5,5000,IF(G3&gt;=4,2500,0)))</f>
        <v>0</v>
      </c>
      <c r="J3" s="2">
        <f t="shared" ref="J3:J28" si="3">H3+I3</f>
        <v>10000</v>
      </c>
      <c r="K3" s="2" t="str">
        <f t="shared" ref="K3:K41" si="4">IF(G3&gt;=4.5, "Отличник", IF(G3&gt;=4, "Хорошист", IF(G3&gt;=3, "Троечник", "Двоечник")))</f>
        <v>Троечник</v>
      </c>
      <c r="L3" s="4"/>
      <c r="M3" s="4"/>
      <c r="N3" s="4"/>
      <c r="O3" s="4"/>
      <c r="R3" s="13" t="s">
        <v>33</v>
      </c>
      <c r="W3" s="6" t="s">
        <v>16</v>
      </c>
      <c r="X3" s="6" t="s">
        <v>37</v>
      </c>
    </row>
    <row r="4" spans="1:24" x14ac:dyDescent="0.25">
      <c r="A4" s="21"/>
      <c r="B4" s="2" t="str">
        <f t="shared" ca="1" si="0"/>
        <v>Татьяна Федоров</v>
      </c>
      <c r="C4" s="2">
        <v>4</v>
      </c>
      <c r="D4" s="2">
        <v>5</v>
      </c>
      <c r="E4" s="2">
        <v>4</v>
      </c>
      <c r="F4" s="2">
        <v>4</v>
      </c>
      <c r="G4" s="9">
        <f t="shared" si="1"/>
        <v>4.25</v>
      </c>
      <c r="H4" s="2">
        <f>IF(G4&lt;3.5, 0, 10000)</f>
        <v>10000</v>
      </c>
      <c r="I4" s="2">
        <f t="shared" si="2"/>
        <v>2500</v>
      </c>
      <c r="J4" s="2">
        <f t="shared" si="3"/>
        <v>12500</v>
      </c>
      <c r="K4" s="2" t="str">
        <f t="shared" si="4"/>
        <v>Хорошист</v>
      </c>
      <c r="L4" s="4"/>
      <c r="M4" s="4"/>
      <c r="N4" s="4"/>
      <c r="O4" s="4"/>
      <c r="R4" s="13" t="s">
        <v>25</v>
      </c>
      <c r="W4" s="6" t="s">
        <v>17</v>
      </c>
      <c r="X4" s="6" t="s">
        <v>38</v>
      </c>
    </row>
    <row r="5" spans="1:24" x14ac:dyDescent="0.25">
      <c r="A5" s="21"/>
      <c r="B5" s="2" t="str">
        <f t="shared" ca="1" si="0"/>
        <v>Ольга Сидоров</v>
      </c>
      <c r="C5" s="2">
        <v>4</v>
      </c>
      <c r="D5" s="2">
        <v>4</v>
      </c>
      <c r="E5" s="2">
        <v>4</v>
      </c>
      <c r="F5" s="2">
        <v>4</v>
      </c>
      <c r="G5" s="9">
        <f t="shared" si="1"/>
        <v>4</v>
      </c>
      <c r="H5" s="2">
        <f t="shared" ref="H5:H41" si="5">IF(G5&lt;3.5, 0, 10000)</f>
        <v>10000</v>
      </c>
      <c r="I5" s="2">
        <f t="shared" si="2"/>
        <v>2500</v>
      </c>
      <c r="J5" s="2">
        <f t="shared" si="3"/>
        <v>12500</v>
      </c>
      <c r="K5" s="2" t="str">
        <f t="shared" si="4"/>
        <v>Хорошист</v>
      </c>
      <c r="L5" s="4"/>
      <c r="M5" s="4"/>
      <c r="N5" s="4"/>
      <c r="O5" s="4"/>
      <c r="R5" s="13" t="s">
        <v>21</v>
      </c>
      <c r="W5" s="6" t="s">
        <v>18</v>
      </c>
      <c r="X5" s="6" t="s">
        <v>39</v>
      </c>
    </row>
    <row r="6" spans="1:24" x14ac:dyDescent="0.25">
      <c r="A6" s="21"/>
      <c r="B6" s="2" t="str">
        <f t="shared" ca="1" si="0"/>
        <v>Мария Михайлов</v>
      </c>
      <c r="C6" s="2">
        <v>4</v>
      </c>
      <c r="D6" s="2">
        <v>5</v>
      </c>
      <c r="E6" s="2">
        <v>5</v>
      </c>
      <c r="F6" s="2">
        <v>5</v>
      </c>
      <c r="G6" s="9">
        <f t="shared" si="1"/>
        <v>4.75</v>
      </c>
      <c r="H6" s="2">
        <f t="shared" si="5"/>
        <v>10000</v>
      </c>
      <c r="I6" s="2">
        <f t="shared" si="2"/>
        <v>5000</v>
      </c>
      <c r="J6" s="2">
        <f t="shared" si="3"/>
        <v>15000</v>
      </c>
      <c r="K6" s="2" t="str">
        <f t="shared" si="4"/>
        <v>Отличник</v>
      </c>
      <c r="L6" s="4"/>
      <c r="M6" s="4"/>
      <c r="N6" s="4"/>
      <c r="O6" s="4"/>
      <c r="R6" s="13" t="s">
        <v>41</v>
      </c>
      <c r="W6" s="6" t="s">
        <v>19</v>
      </c>
      <c r="X6" s="6" t="s">
        <v>40</v>
      </c>
    </row>
    <row r="7" spans="1:24" x14ac:dyDescent="0.25">
      <c r="A7" s="21"/>
      <c r="B7" s="2" t="str">
        <f t="shared" ca="1" si="0"/>
        <v>Елена Кузнецов</v>
      </c>
      <c r="C7" s="2">
        <v>4</v>
      </c>
      <c r="D7" s="2">
        <v>4</v>
      </c>
      <c r="E7" s="2">
        <v>3</v>
      </c>
      <c r="F7" s="2">
        <v>3</v>
      </c>
      <c r="G7" s="9">
        <f t="shared" si="1"/>
        <v>3.5</v>
      </c>
      <c r="H7" s="2">
        <f t="shared" si="5"/>
        <v>10000</v>
      </c>
      <c r="I7" s="2">
        <f t="shared" si="2"/>
        <v>0</v>
      </c>
      <c r="J7" s="2">
        <f t="shared" si="3"/>
        <v>10000</v>
      </c>
      <c r="K7" s="2" t="str">
        <f t="shared" si="4"/>
        <v>Троечник</v>
      </c>
      <c r="L7" s="4"/>
      <c r="M7" s="4"/>
      <c r="N7" s="4"/>
      <c r="O7" s="4"/>
      <c r="R7" s="13" t="s">
        <v>30</v>
      </c>
      <c r="W7" s="6" t="s">
        <v>20</v>
      </c>
      <c r="X7" s="6" t="s">
        <v>41</v>
      </c>
    </row>
    <row r="8" spans="1:24" x14ac:dyDescent="0.25">
      <c r="A8" s="21"/>
      <c r="B8" s="2" t="str">
        <f t="shared" ca="1" si="0"/>
        <v>Андрей Семёнов</v>
      </c>
      <c r="C8" s="2">
        <v>5</v>
      </c>
      <c r="D8" s="2">
        <v>3</v>
      </c>
      <c r="E8" s="2">
        <v>4</v>
      </c>
      <c r="F8" s="2">
        <v>4</v>
      </c>
      <c r="G8" s="9">
        <f t="shared" si="1"/>
        <v>4</v>
      </c>
      <c r="H8" s="2">
        <f t="shared" si="5"/>
        <v>10000</v>
      </c>
      <c r="I8" s="2">
        <f t="shared" si="2"/>
        <v>2500</v>
      </c>
      <c r="J8" s="2">
        <f t="shared" si="3"/>
        <v>12500</v>
      </c>
      <c r="K8" s="2" t="str">
        <f t="shared" si="4"/>
        <v>Хорошист</v>
      </c>
      <c r="L8" s="4"/>
      <c r="M8" s="4"/>
      <c r="N8" s="4"/>
      <c r="O8" s="4"/>
      <c r="R8" s="13" t="s">
        <v>38</v>
      </c>
      <c r="W8" s="6" t="s">
        <v>21</v>
      </c>
      <c r="X8" s="6" t="s">
        <v>42</v>
      </c>
    </row>
    <row r="9" spans="1:24" x14ac:dyDescent="0.25">
      <c r="A9" s="21"/>
      <c r="B9" s="2" t="str">
        <f t="shared" ca="1" si="0"/>
        <v>Дмитрий Соколов</v>
      </c>
      <c r="C9" s="2">
        <v>5</v>
      </c>
      <c r="D9" s="2">
        <v>5</v>
      </c>
      <c r="E9" s="2">
        <v>5</v>
      </c>
      <c r="F9" s="2">
        <v>5</v>
      </c>
      <c r="G9" s="9">
        <f t="shared" si="1"/>
        <v>5</v>
      </c>
      <c r="H9" s="2">
        <f t="shared" si="5"/>
        <v>10000</v>
      </c>
      <c r="I9" s="2">
        <f t="shared" si="2"/>
        <v>5000</v>
      </c>
      <c r="J9" s="2">
        <f t="shared" si="3"/>
        <v>15000</v>
      </c>
      <c r="K9" s="2" t="str">
        <f t="shared" si="4"/>
        <v>Отличник</v>
      </c>
      <c r="L9" s="4"/>
      <c r="M9" s="4"/>
      <c r="N9" s="4"/>
      <c r="O9" s="4"/>
      <c r="R9" s="13" t="s">
        <v>53</v>
      </c>
      <c r="W9" s="6" t="s">
        <v>22</v>
      </c>
      <c r="X9" s="6" t="s">
        <v>43</v>
      </c>
    </row>
    <row r="10" spans="1:24" x14ac:dyDescent="0.25">
      <c r="A10" s="21"/>
      <c r="B10" s="2" t="str">
        <f t="shared" ca="1" si="0"/>
        <v>Ирина Кузнецов</v>
      </c>
      <c r="C10" s="2">
        <v>2</v>
      </c>
      <c r="D10" s="2">
        <v>3</v>
      </c>
      <c r="E10" s="2">
        <v>4</v>
      </c>
      <c r="F10" s="2">
        <v>3</v>
      </c>
      <c r="G10" s="9">
        <f t="shared" si="1"/>
        <v>3</v>
      </c>
      <c r="H10" s="2">
        <f t="shared" si="5"/>
        <v>0</v>
      </c>
      <c r="I10" s="2">
        <f t="shared" si="2"/>
        <v>0</v>
      </c>
      <c r="J10" s="2">
        <f t="shared" si="3"/>
        <v>0</v>
      </c>
      <c r="K10" s="2" t="str">
        <f t="shared" si="4"/>
        <v>Троечник</v>
      </c>
      <c r="L10" s="4"/>
      <c r="M10" s="4"/>
      <c r="N10" s="4"/>
      <c r="O10" s="4"/>
      <c r="R10" s="13" t="s">
        <v>15</v>
      </c>
      <c r="W10" s="6" t="s">
        <v>23</v>
      </c>
      <c r="X10" s="6" t="s">
        <v>44</v>
      </c>
    </row>
    <row r="11" spans="1:24" x14ac:dyDescent="0.25">
      <c r="A11" s="21"/>
      <c r="B11" s="2" t="str">
        <f t="shared" ca="1" si="0"/>
        <v>Елена Смирнов</v>
      </c>
      <c r="C11" s="2">
        <v>3</v>
      </c>
      <c r="D11" s="2">
        <v>4</v>
      </c>
      <c r="E11" s="2">
        <v>4</v>
      </c>
      <c r="F11" s="2">
        <v>5</v>
      </c>
      <c r="G11" s="9">
        <f t="shared" si="1"/>
        <v>4</v>
      </c>
      <c r="H11" s="2">
        <f t="shared" si="5"/>
        <v>10000</v>
      </c>
      <c r="I11" s="2">
        <f t="shared" si="2"/>
        <v>2500</v>
      </c>
      <c r="J11" s="2">
        <f t="shared" si="3"/>
        <v>12500</v>
      </c>
      <c r="K11" s="2" t="str">
        <f t="shared" si="4"/>
        <v>Хорошист</v>
      </c>
      <c r="L11" s="4"/>
      <c r="M11" s="4"/>
      <c r="N11" s="4"/>
      <c r="O11" s="4"/>
      <c r="R11" s="13" t="s">
        <v>40</v>
      </c>
      <c r="W11" s="6" t="s">
        <v>24</v>
      </c>
      <c r="X11" s="6" t="s">
        <v>45</v>
      </c>
    </row>
    <row r="12" spans="1:24" x14ac:dyDescent="0.25">
      <c r="A12" s="21"/>
      <c r="B12" s="2" t="str">
        <f t="shared" ca="1" si="0"/>
        <v>Андрей Михайлов</v>
      </c>
      <c r="C12" s="2">
        <v>4</v>
      </c>
      <c r="D12" s="2">
        <v>3</v>
      </c>
      <c r="E12" s="2">
        <v>5</v>
      </c>
      <c r="F12" s="2">
        <v>4</v>
      </c>
      <c r="G12" s="9">
        <f t="shared" si="1"/>
        <v>4</v>
      </c>
      <c r="H12" s="2">
        <f t="shared" si="5"/>
        <v>10000</v>
      </c>
      <c r="I12" s="2">
        <f t="shared" si="2"/>
        <v>2500</v>
      </c>
      <c r="J12" s="2">
        <f t="shared" si="3"/>
        <v>12500</v>
      </c>
      <c r="K12" s="2" t="str">
        <f t="shared" si="4"/>
        <v>Хорошист</v>
      </c>
      <c r="L12" s="4"/>
      <c r="M12" s="4"/>
      <c r="N12" s="4"/>
      <c r="O12" s="4"/>
      <c r="R12" s="13" t="s">
        <v>42</v>
      </c>
      <c r="W12" s="6" t="s">
        <v>25</v>
      </c>
      <c r="X12" s="6" t="s">
        <v>46</v>
      </c>
    </row>
    <row r="13" spans="1:24" x14ac:dyDescent="0.25">
      <c r="A13" s="21"/>
      <c r="B13" s="2" t="str">
        <f t="shared" ca="1" si="0"/>
        <v>Елена Егоров</v>
      </c>
      <c r="C13" s="2">
        <v>3</v>
      </c>
      <c r="D13" s="2">
        <v>3</v>
      </c>
      <c r="E13" s="2">
        <v>3</v>
      </c>
      <c r="F13" s="2">
        <v>3</v>
      </c>
      <c r="G13" s="9">
        <f t="shared" si="1"/>
        <v>3</v>
      </c>
      <c r="H13" s="2">
        <f t="shared" si="5"/>
        <v>0</v>
      </c>
      <c r="I13" s="2">
        <f t="shared" si="2"/>
        <v>0</v>
      </c>
      <c r="J13" s="2">
        <f t="shared" si="3"/>
        <v>0</v>
      </c>
      <c r="K13" s="2" t="str">
        <f t="shared" si="4"/>
        <v>Троечник</v>
      </c>
      <c r="L13" s="4"/>
      <c r="M13" s="4"/>
      <c r="N13" s="4"/>
      <c r="O13" s="4"/>
      <c r="R13" s="13" t="s">
        <v>26</v>
      </c>
      <c r="W13" s="6" t="s">
        <v>26</v>
      </c>
      <c r="X13" s="6" t="s">
        <v>47</v>
      </c>
    </row>
    <row r="14" spans="1:24" x14ac:dyDescent="0.25">
      <c r="A14" s="21"/>
      <c r="B14" s="2" t="str">
        <f t="shared" ca="1" si="0"/>
        <v>Ирина Егоров</v>
      </c>
      <c r="C14" s="2">
        <v>2</v>
      </c>
      <c r="D14" s="2">
        <v>2</v>
      </c>
      <c r="E14" s="2">
        <v>3</v>
      </c>
      <c r="F14" s="2">
        <v>3</v>
      </c>
      <c r="G14" s="9">
        <f t="shared" si="1"/>
        <v>2.5</v>
      </c>
      <c r="H14" s="2">
        <f t="shared" si="5"/>
        <v>0</v>
      </c>
      <c r="I14" s="2">
        <f t="shared" si="2"/>
        <v>0</v>
      </c>
      <c r="J14" s="2">
        <f t="shared" si="3"/>
        <v>0</v>
      </c>
      <c r="K14" s="2" t="str">
        <f t="shared" si="4"/>
        <v>Двоечник</v>
      </c>
      <c r="L14" s="4"/>
      <c r="M14" s="4"/>
      <c r="N14" s="4"/>
      <c r="O14" s="4"/>
      <c r="R14" s="13" t="s">
        <v>20</v>
      </c>
      <c r="W14" s="6" t="s">
        <v>27</v>
      </c>
      <c r="X14" s="6" t="s">
        <v>48</v>
      </c>
    </row>
    <row r="15" spans="1:24" x14ac:dyDescent="0.25">
      <c r="A15" s="21"/>
      <c r="B15" s="2" t="str">
        <f t="shared" ca="1" si="0"/>
        <v>Ирина Иванов</v>
      </c>
      <c r="C15" s="2">
        <v>5</v>
      </c>
      <c r="D15" s="2">
        <v>4</v>
      </c>
      <c r="E15" s="2">
        <v>5</v>
      </c>
      <c r="F15" s="2">
        <v>3</v>
      </c>
      <c r="G15" s="9">
        <f t="shared" si="1"/>
        <v>4.25</v>
      </c>
      <c r="H15" s="2">
        <f t="shared" si="5"/>
        <v>10000</v>
      </c>
      <c r="I15" s="2">
        <f t="shared" si="2"/>
        <v>2500</v>
      </c>
      <c r="J15" s="2">
        <f t="shared" si="3"/>
        <v>12500</v>
      </c>
      <c r="K15" s="2" t="str">
        <f t="shared" si="4"/>
        <v>Хорошист</v>
      </c>
      <c r="L15" s="4"/>
      <c r="M15" s="4"/>
      <c r="N15" s="4"/>
      <c r="O15" s="4"/>
      <c r="R15" s="13" t="s">
        <v>29</v>
      </c>
      <c r="W15" s="6" t="s">
        <v>28</v>
      </c>
      <c r="X15" s="6" t="s">
        <v>49</v>
      </c>
    </row>
    <row r="16" spans="1:24" x14ac:dyDescent="0.25">
      <c r="A16" s="21"/>
      <c r="B16" s="2" t="str">
        <f t="shared" ca="1" si="0"/>
        <v>Елена Николаев</v>
      </c>
      <c r="C16" s="2">
        <v>5</v>
      </c>
      <c r="D16" s="2">
        <v>5</v>
      </c>
      <c r="E16" s="2">
        <v>2</v>
      </c>
      <c r="F16" s="2">
        <v>4</v>
      </c>
      <c r="G16" s="9">
        <f t="shared" si="1"/>
        <v>4</v>
      </c>
      <c r="H16" s="2">
        <f t="shared" si="5"/>
        <v>10000</v>
      </c>
      <c r="I16" s="2">
        <f t="shared" si="2"/>
        <v>2500</v>
      </c>
      <c r="J16" s="2">
        <f t="shared" si="3"/>
        <v>12500</v>
      </c>
      <c r="K16" s="2" t="str">
        <f t="shared" si="4"/>
        <v>Хорошист</v>
      </c>
      <c r="L16" s="4"/>
      <c r="M16" s="4"/>
      <c r="N16" s="4"/>
      <c r="O16" s="4"/>
      <c r="R16" s="13" t="s">
        <v>24</v>
      </c>
      <c r="W16" s="6" t="s">
        <v>29</v>
      </c>
      <c r="X16" s="6" t="s">
        <v>50</v>
      </c>
    </row>
    <row r="17" spans="1:24" x14ac:dyDescent="0.25">
      <c r="A17" s="21"/>
      <c r="B17" s="2" t="str">
        <f t="shared" ca="1" si="0"/>
        <v>Василий Егоров</v>
      </c>
      <c r="C17" s="2">
        <v>3</v>
      </c>
      <c r="D17" s="2">
        <v>3</v>
      </c>
      <c r="E17" s="2">
        <v>4</v>
      </c>
      <c r="F17" s="2">
        <v>5</v>
      </c>
      <c r="G17" s="9">
        <f t="shared" si="1"/>
        <v>3.75</v>
      </c>
      <c r="H17" s="2">
        <f t="shared" si="5"/>
        <v>10000</v>
      </c>
      <c r="I17" s="2">
        <f t="shared" si="2"/>
        <v>0</v>
      </c>
      <c r="J17" s="2">
        <f t="shared" si="3"/>
        <v>10000</v>
      </c>
      <c r="K17" s="2" t="str">
        <f t="shared" si="4"/>
        <v>Троечник</v>
      </c>
      <c r="L17" s="4"/>
      <c r="M17" s="4"/>
      <c r="N17" s="4"/>
      <c r="O17" s="4"/>
      <c r="R17" s="13" t="s">
        <v>43</v>
      </c>
      <c r="S17" s="14" t="s">
        <v>68</v>
      </c>
      <c r="T17" s="14" t="s">
        <v>77</v>
      </c>
      <c r="W17" s="6" t="s">
        <v>30</v>
      </c>
      <c r="X17" s="6" t="s">
        <v>51</v>
      </c>
    </row>
    <row r="18" spans="1:24" x14ac:dyDescent="0.25">
      <c r="A18" s="21"/>
      <c r="B18" s="2" t="str">
        <f t="shared" ca="1" si="0"/>
        <v>Мария Волков</v>
      </c>
      <c r="C18" s="2">
        <v>5</v>
      </c>
      <c r="D18" s="2">
        <v>3</v>
      </c>
      <c r="E18" s="2">
        <v>5</v>
      </c>
      <c r="F18" s="2">
        <v>3</v>
      </c>
      <c r="G18" s="9">
        <f t="shared" si="1"/>
        <v>4</v>
      </c>
      <c r="H18" s="2">
        <f t="shared" si="5"/>
        <v>10000</v>
      </c>
      <c r="I18" s="2">
        <f t="shared" si="2"/>
        <v>2500</v>
      </c>
      <c r="J18" s="2">
        <f t="shared" si="3"/>
        <v>12500</v>
      </c>
      <c r="K18" s="2" t="str">
        <f t="shared" si="4"/>
        <v>Хорошист</v>
      </c>
      <c r="L18" s="4"/>
      <c r="M18" s="4"/>
      <c r="N18" s="4"/>
      <c r="O18" s="4"/>
      <c r="R18" s="13" t="s">
        <v>27</v>
      </c>
      <c r="S18">
        <f>COUNTIF(K2:K41, "Отличник")</f>
        <v>6</v>
      </c>
      <c r="T18">
        <f>COUNTIFS(G2:G41, "&lt;4.5")</f>
        <v>40</v>
      </c>
      <c r="W18" s="6" t="s">
        <v>31</v>
      </c>
      <c r="X18" s="6" t="s">
        <v>52</v>
      </c>
    </row>
    <row r="19" spans="1:24" x14ac:dyDescent="0.25">
      <c r="A19" s="21"/>
      <c r="B19" s="2" t="str">
        <f t="shared" ca="1" si="0"/>
        <v>Татьяна Волков</v>
      </c>
      <c r="C19" s="2">
        <v>2</v>
      </c>
      <c r="D19" s="2">
        <v>2</v>
      </c>
      <c r="E19" s="2">
        <v>3</v>
      </c>
      <c r="F19" s="2">
        <v>2</v>
      </c>
      <c r="G19" s="9">
        <f t="shared" si="1"/>
        <v>2.25</v>
      </c>
      <c r="H19" s="2">
        <f t="shared" si="5"/>
        <v>0</v>
      </c>
      <c r="I19" s="2">
        <f t="shared" si="2"/>
        <v>0</v>
      </c>
      <c r="J19" s="2">
        <f t="shared" si="3"/>
        <v>0</v>
      </c>
      <c r="K19" s="2" t="str">
        <f t="shared" si="4"/>
        <v>Двоечник</v>
      </c>
      <c r="L19" s="4"/>
      <c r="M19" s="4"/>
      <c r="N19" s="4"/>
      <c r="O19" s="4"/>
      <c r="R19" s="13" t="s">
        <v>28</v>
      </c>
      <c r="W19" s="6" t="s">
        <v>32</v>
      </c>
      <c r="X19" s="6" t="s">
        <v>53</v>
      </c>
    </row>
    <row r="20" spans="1:24" x14ac:dyDescent="0.25">
      <c r="A20" s="21"/>
      <c r="B20" s="2" t="str">
        <f t="shared" ca="1" si="0"/>
        <v>Андрей Кузнецов</v>
      </c>
      <c r="C20" s="2">
        <v>4</v>
      </c>
      <c r="D20" s="2">
        <v>5</v>
      </c>
      <c r="E20" s="2">
        <v>4</v>
      </c>
      <c r="F20" s="2">
        <v>3</v>
      </c>
      <c r="G20" s="9">
        <f t="shared" si="1"/>
        <v>4</v>
      </c>
      <c r="H20" s="2">
        <f t="shared" si="5"/>
        <v>10000</v>
      </c>
      <c r="I20" s="2">
        <f t="shared" si="2"/>
        <v>2500</v>
      </c>
      <c r="J20" s="2">
        <f t="shared" si="3"/>
        <v>12500</v>
      </c>
      <c r="K20" s="2" t="str">
        <f t="shared" si="4"/>
        <v>Хорошист</v>
      </c>
      <c r="L20" s="4"/>
      <c r="M20" s="4"/>
      <c r="N20" s="4"/>
      <c r="O20" s="4"/>
      <c r="R20" s="13" t="s">
        <v>23</v>
      </c>
      <c r="W20" s="6" t="s">
        <v>33</v>
      </c>
      <c r="X20" s="6" t="s">
        <v>54</v>
      </c>
    </row>
    <row r="21" spans="1:24" x14ac:dyDescent="0.25">
      <c r="A21" s="21"/>
      <c r="B21" s="2" t="str">
        <f t="shared" ca="1" si="0"/>
        <v>Юлия Морозов</v>
      </c>
      <c r="C21" s="2">
        <v>5</v>
      </c>
      <c r="D21" s="2">
        <v>3</v>
      </c>
      <c r="E21" s="2">
        <v>5</v>
      </c>
      <c r="F21" s="2">
        <v>4</v>
      </c>
      <c r="G21" s="9">
        <f t="shared" si="1"/>
        <v>4.25</v>
      </c>
      <c r="H21" s="2">
        <f t="shared" si="5"/>
        <v>10000</v>
      </c>
      <c r="I21" s="2">
        <f t="shared" si="2"/>
        <v>2500</v>
      </c>
      <c r="J21" s="2">
        <f t="shared" si="3"/>
        <v>12500</v>
      </c>
      <c r="K21" s="2" t="str">
        <f t="shared" si="4"/>
        <v>Хорошист</v>
      </c>
      <c r="L21" s="4"/>
      <c r="M21" s="4"/>
      <c r="N21" s="4"/>
      <c r="O21" s="4"/>
      <c r="R21" s="13" t="s">
        <v>47</v>
      </c>
      <c r="W21" s="6" t="s">
        <v>34</v>
      </c>
      <c r="X21" s="6" t="s">
        <v>55</v>
      </c>
    </row>
    <row r="22" spans="1:24" x14ac:dyDescent="0.25">
      <c r="A22" s="21" t="s">
        <v>67</v>
      </c>
      <c r="B22" s="2" t="str">
        <f t="shared" ref="B22:B41" ca="1" si="6">OFFSET($X$2,ROW()-22,0)</f>
        <v>Максим Николаев</v>
      </c>
      <c r="C22" s="3">
        <v>3</v>
      </c>
      <c r="D22" s="3">
        <v>4</v>
      </c>
      <c r="E22" s="3">
        <v>3</v>
      </c>
      <c r="F22" s="3">
        <v>5</v>
      </c>
      <c r="G22" s="9">
        <f t="shared" si="1"/>
        <v>3.75</v>
      </c>
      <c r="H22" s="3">
        <f t="shared" si="5"/>
        <v>10000</v>
      </c>
      <c r="I22" s="2">
        <f t="shared" si="2"/>
        <v>0</v>
      </c>
      <c r="J22" s="3">
        <f t="shared" si="3"/>
        <v>10000</v>
      </c>
      <c r="K22" s="2" t="str">
        <f t="shared" si="4"/>
        <v>Троечник</v>
      </c>
      <c r="L22" s="4">
        <f>COUNTIF(K22:K41, "Отличник")</f>
        <v>4</v>
      </c>
      <c r="M22" s="4">
        <f>COUNTIF(K22:K41, "Хорошист")</f>
        <v>10</v>
      </c>
      <c r="N22" s="4">
        <f>COUNTIF(K22:K41, "Троечник")</f>
        <v>6</v>
      </c>
      <c r="O22" s="4">
        <f>COUNTIF(K22:K41, "Двоечник")</f>
        <v>0</v>
      </c>
      <c r="R22" s="13" t="s">
        <v>36</v>
      </c>
    </row>
    <row r="23" spans="1:24" x14ac:dyDescent="0.25">
      <c r="A23" s="21"/>
      <c r="B23" s="2" t="str">
        <f t="shared" ca="1" si="6"/>
        <v>Ольга Николаев</v>
      </c>
      <c r="C23" s="3">
        <v>4</v>
      </c>
      <c r="D23" s="3">
        <v>4</v>
      </c>
      <c r="E23" s="3">
        <v>4</v>
      </c>
      <c r="F23" s="3">
        <v>5</v>
      </c>
      <c r="G23" s="9">
        <f t="shared" si="1"/>
        <v>4.25</v>
      </c>
      <c r="H23" s="3">
        <f t="shared" si="5"/>
        <v>10000</v>
      </c>
      <c r="I23" s="2">
        <f t="shared" si="2"/>
        <v>2500</v>
      </c>
      <c r="J23" s="3">
        <f t="shared" si="3"/>
        <v>12500</v>
      </c>
      <c r="K23" s="2" t="str">
        <f t="shared" si="4"/>
        <v>Хорошист</v>
      </c>
      <c r="L23" s="4"/>
      <c r="M23" s="4"/>
      <c r="N23" s="4"/>
      <c r="O23" s="4"/>
      <c r="R23" s="13" t="s">
        <v>31</v>
      </c>
    </row>
    <row r="24" spans="1:24" x14ac:dyDescent="0.25">
      <c r="A24" s="21"/>
      <c r="B24" s="2" t="str">
        <f t="shared" ca="1" si="6"/>
        <v>Василий Николаев</v>
      </c>
      <c r="C24" s="3">
        <v>3</v>
      </c>
      <c r="D24" s="3">
        <v>4</v>
      </c>
      <c r="E24" s="3">
        <v>3</v>
      </c>
      <c r="F24" s="3">
        <v>5</v>
      </c>
      <c r="G24" s="9">
        <f t="shared" si="1"/>
        <v>3.75</v>
      </c>
      <c r="H24" s="3">
        <f t="shared" si="5"/>
        <v>10000</v>
      </c>
      <c r="I24" s="2">
        <f t="shared" si="2"/>
        <v>0</v>
      </c>
      <c r="J24" s="3">
        <f t="shared" si="3"/>
        <v>10000</v>
      </c>
      <c r="K24" s="2" t="str">
        <f t="shared" si="4"/>
        <v>Троечник</v>
      </c>
      <c r="L24" s="4"/>
      <c r="M24" s="4"/>
      <c r="N24" s="4"/>
      <c r="O24" s="4"/>
      <c r="R24" s="13" t="s">
        <v>52</v>
      </c>
    </row>
    <row r="25" spans="1:24" x14ac:dyDescent="0.25">
      <c r="A25" s="21"/>
      <c r="B25" s="2" t="str">
        <f t="shared" ca="1" si="6"/>
        <v>Василий Козлов</v>
      </c>
      <c r="C25" s="3">
        <v>5</v>
      </c>
      <c r="D25" s="3">
        <v>4</v>
      </c>
      <c r="E25" s="3">
        <v>4</v>
      </c>
      <c r="F25" s="3">
        <v>5</v>
      </c>
      <c r="G25" s="9">
        <f t="shared" si="1"/>
        <v>4.5</v>
      </c>
      <c r="H25" s="3">
        <f t="shared" si="5"/>
        <v>10000</v>
      </c>
      <c r="I25" s="2">
        <f t="shared" si="2"/>
        <v>5000</v>
      </c>
      <c r="J25" s="3">
        <f t="shared" si="3"/>
        <v>15000</v>
      </c>
      <c r="K25" s="2" t="str">
        <f t="shared" si="4"/>
        <v>Отличник</v>
      </c>
      <c r="L25" s="4"/>
      <c r="M25" s="4"/>
      <c r="N25" s="4"/>
      <c r="O25" s="4"/>
      <c r="R25" s="13" t="s">
        <v>51</v>
      </c>
    </row>
    <row r="26" spans="1:24" x14ac:dyDescent="0.25">
      <c r="A26" s="21"/>
      <c r="B26" s="2" t="str">
        <f t="shared" ca="1" si="6"/>
        <v>Евгений Кузнецов</v>
      </c>
      <c r="C26" s="3">
        <v>4</v>
      </c>
      <c r="D26" s="3">
        <v>4</v>
      </c>
      <c r="E26" s="3">
        <v>4</v>
      </c>
      <c r="F26" s="3">
        <v>5</v>
      </c>
      <c r="G26" s="9">
        <f t="shared" si="1"/>
        <v>4.25</v>
      </c>
      <c r="H26" s="3">
        <f t="shared" si="5"/>
        <v>10000</v>
      </c>
      <c r="I26" s="2">
        <f t="shared" si="2"/>
        <v>2500</v>
      </c>
      <c r="J26" s="3">
        <f t="shared" si="3"/>
        <v>12500</v>
      </c>
      <c r="K26" s="2" t="str">
        <f t="shared" si="4"/>
        <v>Хорошист</v>
      </c>
      <c r="L26" s="4"/>
      <c r="M26" s="4"/>
      <c r="N26" s="4"/>
      <c r="O26" s="4"/>
      <c r="R26" s="13" t="s">
        <v>37</v>
      </c>
    </row>
    <row r="27" spans="1:24" x14ac:dyDescent="0.25">
      <c r="A27" s="21"/>
      <c r="B27" s="2" t="str">
        <f t="shared" ca="1" si="6"/>
        <v>Анна Иванов</v>
      </c>
      <c r="C27" s="3">
        <v>3</v>
      </c>
      <c r="D27" s="3">
        <v>5</v>
      </c>
      <c r="E27" s="3">
        <v>5</v>
      </c>
      <c r="F27" s="3">
        <v>4</v>
      </c>
      <c r="G27" s="9">
        <f t="shared" si="1"/>
        <v>4.25</v>
      </c>
      <c r="H27" s="3">
        <f t="shared" si="5"/>
        <v>10000</v>
      </c>
      <c r="I27" s="2">
        <f t="shared" si="2"/>
        <v>2500</v>
      </c>
      <c r="J27" s="3">
        <f t="shared" si="3"/>
        <v>12500</v>
      </c>
      <c r="K27" s="2" t="str">
        <f t="shared" si="4"/>
        <v>Хорошист</v>
      </c>
      <c r="L27" s="4"/>
      <c r="M27" s="4"/>
      <c r="N27" s="4"/>
      <c r="O27" s="4"/>
      <c r="R27" s="13" t="s">
        <v>49</v>
      </c>
    </row>
    <row r="28" spans="1:24" x14ac:dyDescent="0.25">
      <c r="A28" s="21"/>
      <c r="B28" s="2" t="str">
        <f t="shared" ca="1" si="6"/>
        <v>Евгений Смирнов</v>
      </c>
      <c r="C28" s="3">
        <v>3</v>
      </c>
      <c r="D28" s="3">
        <v>5</v>
      </c>
      <c r="E28" s="3">
        <v>4</v>
      </c>
      <c r="F28" s="3">
        <v>3</v>
      </c>
      <c r="G28" s="9">
        <f t="shared" si="1"/>
        <v>3.75</v>
      </c>
      <c r="H28" s="3">
        <f t="shared" si="5"/>
        <v>10000</v>
      </c>
      <c r="I28" s="2">
        <f t="shared" si="2"/>
        <v>0</v>
      </c>
      <c r="J28" s="3">
        <f t="shared" si="3"/>
        <v>10000</v>
      </c>
      <c r="K28" s="2" t="str">
        <f t="shared" si="4"/>
        <v>Троечник</v>
      </c>
      <c r="L28" s="4"/>
      <c r="M28" s="4"/>
      <c r="N28" s="4"/>
      <c r="O28" s="4"/>
      <c r="R28" s="13" t="s">
        <v>18</v>
      </c>
    </row>
    <row r="29" spans="1:24" x14ac:dyDescent="0.25">
      <c r="A29" s="21"/>
      <c r="B29" s="2" t="str">
        <f t="shared" ca="1" si="6"/>
        <v>Иван Кузнецов</v>
      </c>
      <c r="C29" s="3">
        <v>4</v>
      </c>
      <c r="D29" s="3">
        <v>4</v>
      </c>
      <c r="E29" s="3">
        <v>4</v>
      </c>
      <c r="F29" s="3">
        <v>4</v>
      </c>
      <c r="G29" s="9">
        <f t="shared" si="1"/>
        <v>4</v>
      </c>
      <c r="H29" s="3">
        <f t="shared" si="5"/>
        <v>10000</v>
      </c>
      <c r="I29" s="2">
        <f t="shared" si="2"/>
        <v>2500</v>
      </c>
      <c r="J29" s="3">
        <f t="shared" ref="J29:J41" si="7">H29+I29</f>
        <v>12500</v>
      </c>
      <c r="K29" s="2" t="str">
        <f t="shared" si="4"/>
        <v>Хорошист</v>
      </c>
      <c r="L29" s="4"/>
      <c r="M29" s="4"/>
      <c r="N29" s="4"/>
      <c r="O29" s="4"/>
      <c r="R29" s="13" t="s">
        <v>48</v>
      </c>
    </row>
    <row r="30" spans="1:24" x14ac:dyDescent="0.25">
      <c r="A30" s="21"/>
      <c r="B30" s="2" t="str">
        <f t="shared" ca="1" si="6"/>
        <v>Юлия Сидоров</v>
      </c>
      <c r="C30" s="3">
        <v>5</v>
      </c>
      <c r="D30" s="3">
        <v>5</v>
      </c>
      <c r="E30" s="3">
        <v>3</v>
      </c>
      <c r="F30" s="3">
        <v>4</v>
      </c>
      <c r="G30" s="9">
        <f t="shared" si="1"/>
        <v>4.25</v>
      </c>
      <c r="H30" s="3">
        <f t="shared" si="5"/>
        <v>10000</v>
      </c>
      <c r="I30" s="2">
        <f t="shared" si="2"/>
        <v>2500</v>
      </c>
      <c r="J30" s="3">
        <f t="shared" si="7"/>
        <v>12500</v>
      </c>
      <c r="K30" s="2" t="str">
        <f t="shared" si="4"/>
        <v>Хорошист</v>
      </c>
      <c r="L30" s="4"/>
      <c r="M30" s="4"/>
      <c r="N30" s="4"/>
      <c r="O30" s="4"/>
      <c r="R30" s="13" t="s">
        <v>32</v>
      </c>
    </row>
    <row r="31" spans="1:24" x14ac:dyDescent="0.25">
      <c r="A31" s="21"/>
      <c r="B31" s="2" t="str">
        <f t="shared" ca="1" si="6"/>
        <v>Ольга Лебедев</v>
      </c>
      <c r="C31" s="3">
        <v>5</v>
      </c>
      <c r="D31" s="3">
        <v>4</v>
      </c>
      <c r="E31" s="3">
        <v>4</v>
      </c>
      <c r="F31" s="3">
        <v>5</v>
      </c>
      <c r="G31" s="9">
        <f t="shared" si="1"/>
        <v>4.5</v>
      </c>
      <c r="H31" s="3">
        <f t="shared" si="5"/>
        <v>10000</v>
      </c>
      <c r="I31" s="2">
        <f t="shared" si="2"/>
        <v>5000</v>
      </c>
      <c r="J31" s="3">
        <f t="shared" si="7"/>
        <v>15000</v>
      </c>
      <c r="K31" s="2" t="str">
        <f t="shared" si="4"/>
        <v>Отличник</v>
      </c>
      <c r="L31" s="4"/>
      <c r="M31" s="4"/>
      <c r="N31" s="4"/>
      <c r="O31" s="4"/>
      <c r="R31" s="13" t="s">
        <v>55</v>
      </c>
    </row>
    <row r="32" spans="1:24" x14ac:dyDescent="0.25">
      <c r="A32" s="21"/>
      <c r="B32" s="2" t="str">
        <f t="shared" ca="1" si="6"/>
        <v>Евгений Соколов</v>
      </c>
      <c r="C32" s="3">
        <v>5</v>
      </c>
      <c r="D32" s="3">
        <v>4</v>
      </c>
      <c r="E32" s="3">
        <v>4</v>
      </c>
      <c r="F32" s="3">
        <v>5</v>
      </c>
      <c r="G32" s="9">
        <f t="shared" si="1"/>
        <v>4.5</v>
      </c>
      <c r="H32" s="3">
        <f t="shared" si="5"/>
        <v>10000</v>
      </c>
      <c r="I32" s="2">
        <f t="shared" si="2"/>
        <v>5000</v>
      </c>
      <c r="J32" s="3">
        <f t="shared" si="7"/>
        <v>15000</v>
      </c>
      <c r="K32" s="2" t="str">
        <f t="shared" si="4"/>
        <v>Отличник</v>
      </c>
      <c r="L32" s="4"/>
      <c r="M32" s="4"/>
      <c r="N32" s="4"/>
      <c r="O32" s="4"/>
      <c r="R32" s="13" t="s">
        <v>17</v>
      </c>
    </row>
    <row r="33" spans="1:18" x14ac:dyDescent="0.25">
      <c r="A33" s="21"/>
      <c r="B33" s="2" t="str">
        <f t="shared" ca="1" si="6"/>
        <v>Ирина Павлов</v>
      </c>
      <c r="C33" s="3">
        <v>4</v>
      </c>
      <c r="D33" s="3">
        <v>3</v>
      </c>
      <c r="E33" s="3">
        <v>4</v>
      </c>
      <c r="F33" s="3">
        <v>5</v>
      </c>
      <c r="G33" s="9">
        <f t="shared" si="1"/>
        <v>4</v>
      </c>
      <c r="H33" s="3">
        <f t="shared" si="5"/>
        <v>10000</v>
      </c>
      <c r="I33" s="2">
        <f t="shared" si="2"/>
        <v>2500</v>
      </c>
      <c r="J33" s="3">
        <f t="shared" si="7"/>
        <v>12500</v>
      </c>
      <c r="K33" s="2" t="str">
        <f t="shared" si="4"/>
        <v>Хорошист</v>
      </c>
      <c r="L33" s="4"/>
      <c r="M33" s="4"/>
      <c r="N33" s="4"/>
      <c r="O33" s="4"/>
      <c r="R33" s="13" t="s">
        <v>16</v>
      </c>
    </row>
    <row r="34" spans="1:18" x14ac:dyDescent="0.25">
      <c r="A34" s="21"/>
      <c r="B34" s="2" t="str">
        <f t="shared" ca="1" si="6"/>
        <v>Сергей Сидоров</v>
      </c>
      <c r="C34" s="3">
        <v>4</v>
      </c>
      <c r="D34" s="3">
        <v>3</v>
      </c>
      <c r="E34" s="3">
        <v>3</v>
      </c>
      <c r="F34" s="3">
        <v>4</v>
      </c>
      <c r="G34" s="9">
        <f t="shared" si="1"/>
        <v>3.5</v>
      </c>
      <c r="H34" s="3">
        <f t="shared" si="5"/>
        <v>10000</v>
      </c>
      <c r="I34" s="2">
        <f t="shared" si="2"/>
        <v>0</v>
      </c>
      <c r="J34" s="3">
        <f t="shared" si="7"/>
        <v>10000</v>
      </c>
      <c r="K34" s="2" t="str">
        <f t="shared" si="4"/>
        <v>Троечник</v>
      </c>
      <c r="L34" s="4"/>
      <c r="M34" s="4"/>
      <c r="N34" s="4"/>
      <c r="O34" s="4"/>
      <c r="R34" s="13" t="s">
        <v>34</v>
      </c>
    </row>
    <row r="35" spans="1:18" x14ac:dyDescent="0.25">
      <c r="A35" s="21"/>
      <c r="B35" s="2" t="str">
        <f t="shared" ca="1" si="6"/>
        <v>Ольга Попов</v>
      </c>
      <c r="C35" s="3">
        <v>4</v>
      </c>
      <c r="D35" s="3">
        <v>3</v>
      </c>
      <c r="E35" s="3">
        <v>3</v>
      </c>
      <c r="F35" s="3">
        <v>3</v>
      </c>
      <c r="G35" s="9">
        <f t="shared" si="1"/>
        <v>3.25</v>
      </c>
      <c r="H35" s="3">
        <f t="shared" si="5"/>
        <v>0</v>
      </c>
      <c r="I35" s="2">
        <f t="shared" si="2"/>
        <v>0</v>
      </c>
      <c r="J35" s="3">
        <f t="shared" si="7"/>
        <v>0</v>
      </c>
      <c r="K35" s="2" t="str">
        <f t="shared" si="4"/>
        <v>Троечник</v>
      </c>
      <c r="L35" s="4"/>
      <c r="M35" s="4"/>
      <c r="N35" s="4"/>
      <c r="O35" s="4"/>
      <c r="R35" s="13" t="s">
        <v>50</v>
      </c>
    </row>
    <row r="36" spans="1:18" x14ac:dyDescent="0.25">
      <c r="A36" s="21"/>
      <c r="B36" s="2" t="str">
        <f t="shared" ca="1" si="6"/>
        <v>Юлия Попов</v>
      </c>
      <c r="C36" s="3">
        <v>4</v>
      </c>
      <c r="D36" s="3">
        <v>4</v>
      </c>
      <c r="E36" s="3">
        <v>3</v>
      </c>
      <c r="F36" s="3">
        <v>3</v>
      </c>
      <c r="G36" s="9">
        <f t="shared" si="1"/>
        <v>3.5</v>
      </c>
      <c r="H36" s="3">
        <f t="shared" si="5"/>
        <v>10000</v>
      </c>
      <c r="I36" s="2">
        <f t="shared" si="2"/>
        <v>0</v>
      </c>
      <c r="J36" s="3">
        <f t="shared" si="7"/>
        <v>10000</v>
      </c>
      <c r="K36" s="2" t="str">
        <f t="shared" si="4"/>
        <v>Троечник</v>
      </c>
      <c r="L36" s="4"/>
      <c r="M36" s="4"/>
      <c r="N36" s="4"/>
      <c r="O36" s="4"/>
      <c r="R36" s="13" t="s">
        <v>44</v>
      </c>
    </row>
    <row r="37" spans="1:18" x14ac:dyDescent="0.25">
      <c r="A37" s="21"/>
      <c r="B37" s="2" t="str">
        <f t="shared" ca="1" si="6"/>
        <v>Михаил Николаев</v>
      </c>
      <c r="C37" s="3">
        <v>4</v>
      </c>
      <c r="D37" s="3">
        <v>4</v>
      </c>
      <c r="E37" s="3">
        <v>4</v>
      </c>
      <c r="F37" s="3">
        <v>4</v>
      </c>
      <c r="G37" s="9">
        <f t="shared" si="1"/>
        <v>4</v>
      </c>
      <c r="H37" s="3">
        <f t="shared" si="5"/>
        <v>10000</v>
      </c>
      <c r="I37" s="2">
        <f t="shared" si="2"/>
        <v>2500</v>
      </c>
      <c r="J37" s="3">
        <f t="shared" si="7"/>
        <v>12500</v>
      </c>
      <c r="K37" s="2" t="str">
        <f t="shared" si="4"/>
        <v>Хорошист</v>
      </c>
      <c r="L37" s="4"/>
      <c r="M37" s="4"/>
      <c r="N37" s="4"/>
      <c r="O37" s="4"/>
      <c r="R37" s="11" t="s">
        <v>75</v>
      </c>
    </row>
    <row r="38" spans="1:18" x14ac:dyDescent="0.25">
      <c r="A38" s="21"/>
      <c r="B38" s="2" t="str">
        <f t="shared" ca="1" si="6"/>
        <v>Михаил Михайлов</v>
      </c>
      <c r="C38" s="3">
        <v>4</v>
      </c>
      <c r="D38" s="3">
        <v>4</v>
      </c>
      <c r="E38" s="3">
        <v>4</v>
      </c>
      <c r="F38" s="3">
        <v>4</v>
      </c>
      <c r="G38" s="9">
        <f t="shared" si="1"/>
        <v>4</v>
      </c>
      <c r="H38" s="3">
        <f t="shared" si="5"/>
        <v>10000</v>
      </c>
      <c r="I38" s="2">
        <f t="shared" si="2"/>
        <v>2500</v>
      </c>
      <c r="J38" s="3">
        <f t="shared" si="7"/>
        <v>12500</v>
      </c>
      <c r="K38" s="2" t="str">
        <f t="shared" si="4"/>
        <v>Хорошист</v>
      </c>
      <c r="L38" s="4"/>
      <c r="M38" s="4"/>
      <c r="N38" s="4"/>
      <c r="O38" s="4"/>
      <c r="R38" s="13" t="s">
        <v>54</v>
      </c>
    </row>
    <row r="39" spans="1:18" x14ac:dyDescent="0.25">
      <c r="A39" s="21"/>
      <c r="B39" s="2" t="str">
        <f t="shared" ca="1" si="6"/>
        <v>Василий Семёнов</v>
      </c>
      <c r="C39" s="3">
        <v>5</v>
      </c>
      <c r="D39" s="3">
        <v>4</v>
      </c>
      <c r="E39" s="3">
        <v>4</v>
      </c>
      <c r="F39" s="3">
        <v>4</v>
      </c>
      <c r="G39" s="9">
        <f t="shared" si="1"/>
        <v>4.25</v>
      </c>
      <c r="H39" s="3">
        <f t="shared" si="5"/>
        <v>10000</v>
      </c>
      <c r="I39" s="2">
        <f t="shared" si="2"/>
        <v>2500</v>
      </c>
      <c r="J39" s="3">
        <f t="shared" si="7"/>
        <v>12500</v>
      </c>
      <c r="K39" s="2" t="str">
        <f t="shared" si="4"/>
        <v>Хорошист</v>
      </c>
      <c r="L39" s="4"/>
      <c r="M39" s="4"/>
      <c r="N39" s="4"/>
      <c r="O39" s="4"/>
      <c r="R39" s="13" t="s">
        <v>39</v>
      </c>
    </row>
    <row r="40" spans="1:18" x14ac:dyDescent="0.25">
      <c r="A40" s="21"/>
      <c r="B40" s="2" t="str">
        <f t="shared" ca="1" si="6"/>
        <v>Андрей Васильев</v>
      </c>
      <c r="C40" s="3">
        <v>5</v>
      </c>
      <c r="D40" s="3">
        <v>5</v>
      </c>
      <c r="E40" s="3">
        <v>4</v>
      </c>
      <c r="F40" s="3">
        <v>4</v>
      </c>
      <c r="G40" s="9">
        <f t="shared" si="1"/>
        <v>4.5</v>
      </c>
      <c r="H40" s="3">
        <f t="shared" si="5"/>
        <v>10000</v>
      </c>
      <c r="I40" s="2">
        <f t="shared" si="2"/>
        <v>5000</v>
      </c>
      <c r="J40" s="3">
        <f t="shared" si="7"/>
        <v>15000</v>
      </c>
      <c r="K40" s="2" t="str">
        <f t="shared" si="4"/>
        <v>Отличник</v>
      </c>
      <c r="L40" s="4"/>
      <c r="M40" s="4"/>
      <c r="N40" s="4"/>
      <c r="O40" s="4"/>
      <c r="R40" s="13" t="s">
        <v>22</v>
      </c>
    </row>
    <row r="41" spans="1:18" x14ac:dyDescent="0.25">
      <c r="A41" s="21"/>
      <c r="B41" s="2" t="str">
        <f t="shared" ca="1" si="6"/>
        <v>Татьяна Иванов</v>
      </c>
      <c r="C41" s="3">
        <v>3</v>
      </c>
      <c r="D41" s="3">
        <v>5</v>
      </c>
      <c r="E41" s="3">
        <v>5</v>
      </c>
      <c r="F41" s="3">
        <v>3</v>
      </c>
      <c r="G41" s="9">
        <f t="shared" si="1"/>
        <v>4</v>
      </c>
      <c r="H41" s="3">
        <f t="shared" si="5"/>
        <v>10000</v>
      </c>
      <c r="I41" s="2">
        <f t="shared" si="2"/>
        <v>2500</v>
      </c>
      <c r="J41" s="3">
        <f t="shared" si="7"/>
        <v>12500</v>
      </c>
      <c r="K41" s="2" t="str">
        <f t="shared" si="4"/>
        <v>Хорошист</v>
      </c>
      <c r="L41" s="4"/>
      <c r="M41" s="4"/>
      <c r="N41" s="4"/>
      <c r="O41" s="4"/>
      <c r="R41" s="13" t="s">
        <v>46</v>
      </c>
    </row>
    <row r="42" spans="1:18" x14ac:dyDescent="0.25">
      <c r="B42" s="14"/>
      <c r="R42" s="13" t="s">
        <v>19</v>
      </c>
    </row>
    <row r="43" spans="1:18" x14ac:dyDescent="0.25">
      <c r="R43" s="13" t="s">
        <v>45</v>
      </c>
    </row>
    <row r="44" spans="1:18" x14ac:dyDescent="0.25">
      <c r="A44" s="10"/>
      <c r="B44" s="11"/>
      <c r="R44" s="11" t="s">
        <v>73</v>
      </c>
    </row>
    <row r="45" spans="1:18" x14ac:dyDescent="0.25">
      <c r="A45" s="10"/>
    </row>
    <row r="46" spans="1:18" x14ac:dyDescent="0.25">
      <c r="A46" s="10"/>
    </row>
    <row r="47" spans="1:18" x14ac:dyDescent="0.25">
      <c r="A47" s="10"/>
    </row>
    <row r="48" spans="1:18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</sheetData>
  <mergeCells count="2">
    <mergeCell ref="A2:A21"/>
    <mergeCell ref="A22:A41"/>
  </mergeCells>
  <dataValidations count="1">
    <dataValidation type="list" allowBlank="1" showInputMessage="1" showErrorMessage="1" error="Неверное значение" prompt="Введите оценку от 2 до 5" sqref="C2:F41" xr:uid="{38102679-621E-42F8-92F5-9939C7012404}">
      <formula1>"2,3,4,5"</formula1>
    </dataValidation>
  </dataValidations>
  <pageMargins left="0.7" right="0.7" top="0.75" bottom="0.75" header="0.3" footer="0.3"/>
  <pageSetup paperSize="9" orientation="portrait" horizontalDpi="1200" verticalDpi="120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8642F-8C80-43CB-9C73-1D78E3F6DB33}">
  <dimension ref="A1:E21"/>
  <sheetViews>
    <sheetView zoomScaleNormal="100" workbookViewId="0">
      <selection activeCell="D2" sqref="D2:E21"/>
    </sheetView>
  </sheetViews>
  <sheetFormatPr defaultRowHeight="15" x14ac:dyDescent="0.25"/>
  <sheetData>
    <row r="1" spans="1:5" x14ac:dyDescent="0.25">
      <c r="A1" s="2" t="s">
        <v>14</v>
      </c>
      <c r="B1" s="2"/>
      <c r="D1" s="2" t="s">
        <v>35</v>
      </c>
      <c r="E1" s="2"/>
    </row>
    <row r="2" spans="1:5" x14ac:dyDescent="0.25">
      <c r="A2" s="5" t="s">
        <v>15</v>
      </c>
      <c r="B2" s="5" t="s">
        <v>66</v>
      </c>
      <c r="D2" s="7" t="s">
        <v>36</v>
      </c>
      <c r="E2" s="8"/>
    </row>
    <row r="3" spans="1:5" x14ac:dyDescent="0.25">
      <c r="A3" s="5" t="s">
        <v>16</v>
      </c>
      <c r="B3" s="5"/>
      <c r="D3" s="7" t="s">
        <v>37</v>
      </c>
      <c r="E3" s="8"/>
    </row>
    <row r="4" spans="1:5" x14ac:dyDescent="0.25">
      <c r="A4" s="5" t="s">
        <v>17</v>
      </c>
      <c r="B4" s="5"/>
      <c r="D4" s="7" t="s">
        <v>38</v>
      </c>
      <c r="E4" s="8"/>
    </row>
    <row r="5" spans="1:5" x14ac:dyDescent="0.25">
      <c r="A5" s="5" t="s">
        <v>18</v>
      </c>
      <c r="B5" s="5"/>
      <c r="D5" s="7" t="s">
        <v>39</v>
      </c>
      <c r="E5" s="8"/>
    </row>
    <row r="6" spans="1:5" x14ac:dyDescent="0.25">
      <c r="A6" s="5" t="s">
        <v>19</v>
      </c>
      <c r="B6" s="5"/>
      <c r="D6" s="7" t="s">
        <v>40</v>
      </c>
      <c r="E6" s="8"/>
    </row>
    <row r="7" spans="1:5" x14ac:dyDescent="0.25">
      <c r="A7" s="5" t="s">
        <v>20</v>
      </c>
      <c r="B7" s="5"/>
      <c r="D7" s="7" t="s">
        <v>41</v>
      </c>
      <c r="E7" s="8"/>
    </row>
    <row r="8" spans="1:5" x14ac:dyDescent="0.25">
      <c r="A8" s="5" t="s">
        <v>21</v>
      </c>
      <c r="B8" s="5"/>
      <c r="D8" s="7" t="s">
        <v>42</v>
      </c>
      <c r="E8" s="8"/>
    </row>
    <row r="9" spans="1:5" x14ac:dyDescent="0.25">
      <c r="A9" s="5" t="s">
        <v>22</v>
      </c>
      <c r="B9" s="5"/>
      <c r="D9" s="7" t="s">
        <v>43</v>
      </c>
      <c r="E9" s="8"/>
    </row>
    <row r="10" spans="1:5" x14ac:dyDescent="0.25">
      <c r="A10" s="5" t="s">
        <v>23</v>
      </c>
      <c r="B10" s="5"/>
      <c r="D10" s="7" t="s">
        <v>44</v>
      </c>
      <c r="E10" s="8"/>
    </row>
    <row r="11" spans="1:5" x14ac:dyDescent="0.25">
      <c r="A11" s="5" t="s">
        <v>24</v>
      </c>
      <c r="B11" s="5"/>
      <c r="D11" s="7" t="s">
        <v>45</v>
      </c>
      <c r="E11" s="8"/>
    </row>
    <row r="12" spans="1:5" x14ac:dyDescent="0.25">
      <c r="A12" s="5" t="s">
        <v>25</v>
      </c>
      <c r="B12" s="5"/>
      <c r="D12" s="7" t="s">
        <v>46</v>
      </c>
      <c r="E12" s="8"/>
    </row>
    <row r="13" spans="1:5" x14ac:dyDescent="0.25">
      <c r="A13" s="5" t="s">
        <v>26</v>
      </c>
      <c r="B13" s="5"/>
      <c r="D13" s="7" t="s">
        <v>47</v>
      </c>
      <c r="E13" s="8"/>
    </row>
    <row r="14" spans="1:5" x14ac:dyDescent="0.25">
      <c r="A14" s="5" t="s">
        <v>27</v>
      </c>
      <c r="B14" s="5"/>
      <c r="D14" s="7" t="s">
        <v>48</v>
      </c>
      <c r="E14" s="8"/>
    </row>
    <row r="15" spans="1:5" x14ac:dyDescent="0.25">
      <c r="A15" s="5" t="s">
        <v>28</v>
      </c>
      <c r="B15" s="5"/>
      <c r="D15" s="7" t="s">
        <v>49</v>
      </c>
      <c r="E15" s="8"/>
    </row>
    <row r="16" spans="1:5" x14ac:dyDescent="0.25">
      <c r="A16" s="5" t="s">
        <v>29</v>
      </c>
      <c r="B16" s="5"/>
      <c r="D16" s="7" t="s">
        <v>50</v>
      </c>
      <c r="E16" s="8"/>
    </row>
    <row r="17" spans="1:5" x14ac:dyDescent="0.25">
      <c r="A17" s="5" t="s">
        <v>30</v>
      </c>
      <c r="B17" s="5"/>
      <c r="D17" s="7" t="s">
        <v>51</v>
      </c>
      <c r="E17" s="8"/>
    </row>
    <row r="18" spans="1:5" x14ac:dyDescent="0.25">
      <c r="A18" s="5" t="s">
        <v>31</v>
      </c>
      <c r="B18" s="5"/>
      <c r="D18" s="7" t="s">
        <v>52</v>
      </c>
      <c r="E18" s="8"/>
    </row>
    <row r="19" spans="1:5" x14ac:dyDescent="0.25">
      <c r="A19" s="5" t="s">
        <v>32</v>
      </c>
      <c r="B19" s="5"/>
      <c r="D19" s="7" t="s">
        <v>53</v>
      </c>
      <c r="E19" s="8"/>
    </row>
    <row r="20" spans="1:5" x14ac:dyDescent="0.25">
      <c r="A20" s="5" t="s">
        <v>33</v>
      </c>
      <c r="B20" s="5"/>
      <c r="D20" s="7" t="s">
        <v>54</v>
      </c>
      <c r="E20" s="8"/>
    </row>
    <row r="21" spans="1:5" x14ac:dyDescent="0.25">
      <c r="A21" s="5" t="s">
        <v>34</v>
      </c>
      <c r="B21" s="5"/>
      <c r="D21" s="7" t="s">
        <v>55</v>
      </c>
      <c r="E21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Sheet1</vt:lpstr>
      <vt:lpstr>Лист1</vt:lpstr>
      <vt:lpstr>Лист2</vt:lpstr>
      <vt:lpstr>Стипендиальная ведомость потока</vt:lpstr>
      <vt:lpstr>студенты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Жмышенко Валерий</cp:lastModifiedBy>
  <dcterms:created xsi:type="dcterms:W3CDTF">2015-06-05T18:17:20Z</dcterms:created>
  <dcterms:modified xsi:type="dcterms:W3CDTF">2024-12-13T15:10:11Z</dcterms:modified>
</cp:coreProperties>
</file>