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nny-Skirmish-Online\Assets\_iLYuSha Wakaka Setting\Wakaka Kocmocraft\"/>
    </mc:Choice>
  </mc:AlternateContent>
  <xr:revisionPtr revIDLastSave="0" documentId="13_ncr:1_{30B4B48B-499C-4641-805B-C322DE06A04D}" xr6:coauthVersionLast="40" xr6:coauthVersionMax="40" xr10:uidLastSave="{00000000-0000-0000-0000-000000000000}"/>
  <bookViews>
    <workbookView xWindow="0" yWindow="0" windowWidth="28800" windowHeight="12765" xr2:uid="{31C724A4-68AD-44B9-AAD0-D887B58A3456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AH9" i="1"/>
  <c r="AI9" i="1"/>
  <c r="AH21" i="1" l="1"/>
  <c r="AI21" i="1"/>
  <c r="R21" i="1"/>
  <c r="R28" i="1" l="1"/>
  <c r="R29" i="1"/>
  <c r="AH28" i="1"/>
  <c r="AI28" i="1"/>
  <c r="AH29" i="1"/>
  <c r="AI29" i="1"/>
  <c r="AI3" i="1"/>
  <c r="AH4" i="1"/>
  <c r="AH5" i="1"/>
  <c r="AH6" i="1"/>
  <c r="AH7" i="1"/>
  <c r="AH10" i="1"/>
  <c r="AH11" i="1"/>
  <c r="AH12" i="1"/>
  <c r="AH13" i="1"/>
  <c r="AH15" i="1"/>
  <c r="AH16" i="1"/>
  <c r="AH17" i="1"/>
  <c r="AH19" i="1"/>
  <c r="AH20" i="1"/>
  <c r="AH22" i="1"/>
  <c r="AH24" i="1"/>
  <c r="AH25" i="1"/>
  <c r="AH26" i="1"/>
  <c r="AH3" i="1"/>
  <c r="AI4" i="1"/>
  <c r="AI5" i="1"/>
  <c r="AI6" i="1"/>
  <c r="AI7" i="1"/>
  <c r="AI10" i="1"/>
  <c r="AI11" i="1"/>
  <c r="AI12" i="1"/>
  <c r="AI13" i="1"/>
  <c r="AI15" i="1"/>
  <c r="AI16" i="1"/>
  <c r="AI17" i="1"/>
  <c r="AI19" i="1"/>
  <c r="AI20" i="1"/>
  <c r="AI22" i="1"/>
  <c r="AI24" i="1"/>
  <c r="AI25" i="1"/>
  <c r="AI26" i="1"/>
  <c r="AN29" i="1"/>
  <c r="AP29" i="1" s="1"/>
  <c r="AQ29" i="1" s="1"/>
  <c r="AN28" i="1"/>
  <c r="AP28" i="1" s="1"/>
  <c r="AQ28" i="1" s="1"/>
  <c r="AN27" i="1"/>
  <c r="AP27" i="1" s="1"/>
  <c r="AQ27" i="1" s="1"/>
  <c r="AN26" i="1"/>
  <c r="AP26" i="1" s="1"/>
  <c r="AQ26" i="1" s="1"/>
  <c r="AN25" i="1"/>
  <c r="AP25" i="1" s="1"/>
  <c r="AQ25" i="1" s="1"/>
  <c r="AN24" i="1"/>
  <c r="AP24" i="1" s="1"/>
  <c r="AQ24" i="1" s="1"/>
  <c r="R25" i="1" l="1"/>
  <c r="R26" i="1"/>
  <c r="R24" i="1"/>
  <c r="R20" i="1"/>
  <c r="R22" i="1"/>
  <c r="R19" i="1"/>
  <c r="R16" i="1"/>
  <c r="R17" i="1"/>
  <c r="R15" i="1"/>
  <c r="R11" i="1"/>
  <c r="R12" i="1"/>
  <c r="R13" i="1"/>
  <c r="R10" i="1"/>
  <c r="C10" i="1"/>
  <c r="E10" i="1" s="1"/>
  <c r="F10" i="1" s="1"/>
  <c r="C9" i="1"/>
  <c r="E9" i="1" s="1"/>
  <c r="F9" i="1" s="1"/>
  <c r="C8" i="1"/>
  <c r="E8" i="1" s="1"/>
  <c r="F8" i="1" s="1"/>
  <c r="C6" i="1"/>
  <c r="E6" i="1" s="1"/>
  <c r="F6" i="1" s="1"/>
  <c r="C5" i="1"/>
  <c r="E5" i="1" s="1"/>
  <c r="F5" i="1" s="1"/>
  <c r="C4" i="1"/>
  <c r="E4" i="1" s="1"/>
  <c r="F4" i="1" s="1"/>
  <c r="R4" i="1"/>
  <c r="R5" i="1"/>
  <c r="R6" i="1"/>
  <c r="R7" i="1"/>
  <c r="R3" i="1"/>
  <c r="C27" i="1"/>
  <c r="E27" i="1" s="1"/>
  <c r="F27" i="1" s="1"/>
  <c r="C26" i="1"/>
  <c r="E26" i="1" s="1"/>
  <c r="F26" i="1" s="1"/>
  <c r="C25" i="1"/>
  <c r="E25" i="1" s="1"/>
  <c r="F25" i="1" s="1"/>
  <c r="C24" i="1"/>
  <c r="E24" i="1" s="1"/>
  <c r="F24" i="1" s="1"/>
  <c r="C23" i="1"/>
  <c r="E23" i="1" s="1"/>
  <c r="F23" i="1" s="1"/>
  <c r="C22" i="1"/>
  <c r="E22" i="1" s="1"/>
  <c r="F22" i="1" s="1"/>
  <c r="AN19" i="1" l="1"/>
  <c r="AP19" i="1" s="1"/>
  <c r="AQ19" i="1" s="1"/>
  <c r="AN18" i="1"/>
  <c r="AP18" i="1" s="1"/>
  <c r="AQ18" i="1" s="1"/>
  <c r="AN17" i="1"/>
  <c r="AP17" i="1" s="1"/>
  <c r="AQ17" i="1" s="1"/>
  <c r="AN16" i="1"/>
  <c r="AP16" i="1" s="1"/>
  <c r="AQ16" i="1" s="1"/>
  <c r="AN15" i="1"/>
  <c r="AP15" i="1" s="1"/>
  <c r="AQ15" i="1" s="1"/>
  <c r="AN14" i="1"/>
  <c r="AP14" i="1" s="1"/>
  <c r="AQ14" i="1" s="1"/>
  <c r="AN10" i="1"/>
  <c r="AP10" i="1" s="1"/>
  <c r="AQ10" i="1" s="1"/>
  <c r="AN9" i="1"/>
  <c r="AP9" i="1" s="1"/>
  <c r="AQ9" i="1" s="1"/>
  <c r="AN8" i="1"/>
  <c r="AP8" i="1" s="1"/>
  <c r="AQ8" i="1" s="1"/>
  <c r="AN6" i="1"/>
  <c r="AP6" i="1" s="1"/>
  <c r="AQ6" i="1" s="1"/>
  <c r="AN5" i="1"/>
  <c r="AP5" i="1" s="1"/>
  <c r="AQ5" i="1" s="1"/>
  <c r="AN4" i="1"/>
  <c r="AP4" i="1" s="1"/>
  <c r="AQ4" i="1" s="1"/>
  <c r="C43" i="1"/>
  <c r="E43" i="1" s="1"/>
  <c r="F43" i="1" s="1"/>
  <c r="C42" i="1"/>
  <c r="E42" i="1" s="1"/>
  <c r="F42" i="1" s="1"/>
  <c r="C41" i="1"/>
  <c r="E41" i="1" s="1"/>
  <c r="F41" i="1" s="1"/>
  <c r="C40" i="1"/>
  <c r="E40" i="1" s="1"/>
  <c r="F40" i="1" s="1"/>
  <c r="C39" i="1"/>
  <c r="E39" i="1" s="1"/>
  <c r="F39" i="1" s="1"/>
  <c r="C38" i="1"/>
  <c r="E38" i="1" s="1"/>
  <c r="F38" i="1" s="1"/>
  <c r="C35" i="1"/>
  <c r="E35" i="1" s="1"/>
  <c r="F35" i="1" s="1"/>
  <c r="C34" i="1"/>
  <c r="E34" i="1" s="1"/>
  <c r="F34" i="1" s="1"/>
  <c r="C33" i="1"/>
  <c r="E33" i="1" s="1"/>
  <c r="F33" i="1" s="1"/>
  <c r="C32" i="1"/>
  <c r="E32" i="1" s="1"/>
  <c r="F32" i="1" s="1"/>
  <c r="C31" i="1"/>
  <c r="E31" i="1" s="1"/>
  <c r="F31" i="1" s="1"/>
  <c r="C30" i="1"/>
  <c r="E30" i="1" s="1"/>
  <c r="F30" i="1" s="1"/>
  <c r="C14" i="1"/>
  <c r="E14" i="1" s="1"/>
  <c r="F14" i="1" s="1"/>
  <c r="C15" i="1"/>
  <c r="E15" i="1" s="1"/>
  <c r="F15" i="1" s="1"/>
  <c r="C16" i="1"/>
  <c r="E16" i="1" s="1"/>
  <c r="F16" i="1" s="1"/>
  <c r="C17" i="1"/>
  <c r="E17" i="1" s="1"/>
  <c r="F17" i="1" s="1"/>
  <c r="C18" i="1"/>
  <c r="E18" i="1" s="1"/>
  <c r="F18" i="1" s="1"/>
  <c r="C13" i="1"/>
  <c r="E13" i="1" s="1"/>
  <c r="F13" i="1" s="1"/>
</calcChain>
</file>

<file path=xl/sharedStrings.xml><?xml version="1.0" encoding="utf-8"?>
<sst xmlns="http://schemas.openxmlformats.org/spreadsheetml/2006/main" count="472" uniqueCount="115">
  <si>
    <t>巨型宇航机</t>
  </si>
  <si>
    <t>✔</t>
  </si>
  <si>
    <t>北极星特快</t>
    <phoneticPr fontId="3" type="noConversion"/>
  </si>
  <si>
    <t>蝎红</t>
    <phoneticPr fontId="3" type="noConversion"/>
  </si>
  <si>
    <t>恩威迪亚</t>
    <phoneticPr fontId="3" type="noConversion"/>
  </si>
  <si>
    <t>咕咕鸡</t>
    <phoneticPr fontId="3" type="noConversion"/>
  </si>
  <si>
    <t>南瓜魅影</t>
    <phoneticPr fontId="3" type="noConversion"/>
  </si>
  <si>
    <t>护盾</t>
    <phoneticPr fontId="3" type="noConversion"/>
  </si>
  <si>
    <t>✘</t>
  </si>
  <si>
    <t>武装</t>
    <phoneticPr fontId="3" type="noConversion"/>
  </si>
  <si>
    <t>7★</t>
    <phoneticPr fontId="3" type="noConversion"/>
  </si>
  <si>
    <t>6★</t>
    <phoneticPr fontId="3" type="noConversion"/>
  </si>
  <si>
    <t>1★</t>
    <phoneticPr fontId="3" type="noConversion"/>
  </si>
  <si>
    <t>3★</t>
  </si>
  <si>
    <t>3★</t>
    <phoneticPr fontId="3" type="noConversion"/>
  </si>
  <si>
    <t>5★</t>
  </si>
  <si>
    <t>4★</t>
  </si>
  <si>
    <t>2★</t>
  </si>
  <si>
    <t>星级</t>
    <phoneticPr fontId="3" type="noConversion"/>
  </si>
  <si>
    <t>最低临界值</t>
    <phoneticPr fontId="3" type="noConversion"/>
  </si>
  <si>
    <t>最小值</t>
    <phoneticPr fontId="3" type="noConversion"/>
  </si>
  <si>
    <t>最大值</t>
    <phoneticPr fontId="3" type="noConversion"/>
  </si>
  <si>
    <t>差值</t>
    <phoneticPr fontId="3" type="noConversion"/>
  </si>
  <si>
    <t>比例</t>
    <phoneticPr fontId="3" type="noConversion"/>
  </si>
  <si>
    <t>5★</t>
    <phoneticPr fontId="3" type="noConversion"/>
  </si>
  <si>
    <t>2★</t>
    <phoneticPr fontId="3" type="noConversion"/>
  </si>
  <si>
    <t>能量</t>
    <phoneticPr fontId="3" type="noConversion"/>
  </si>
  <si>
    <t>巡航</t>
    <phoneticPr fontId="3" type="noConversion"/>
  </si>
  <si>
    <t>4★</t>
    <phoneticPr fontId="3" type="noConversion"/>
  </si>
  <si>
    <t>驯鹿空运</t>
  </si>
  <si>
    <t>赏金猎人</t>
    <phoneticPr fontId="3" type="noConversion"/>
  </si>
  <si>
    <t>远古飞鱼</t>
    <phoneticPr fontId="3" type="noConversion"/>
  </si>
  <si>
    <t>玩具独角兽</t>
    <phoneticPr fontId="3" type="noConversion"/>
  </si>
  <si>
    <t>机库</t>
    <phoneticPr fontId="3" type="noConversion"/>
  </si>
  <si>
    <t>纸飞机</t>
  </si>
  <si>
    <t>神偷机兵</t>
  </si>
  <si>
    <t>快餐侠</t>
    <phoneticPr fontId="3" type="noConversion"/>
  </si>
  <si>
    <t>普鲸</t>
  </si>
  <si>
    <t>红牛能量</t>
    <phoneticPr fontId="3" type="noConversion"/>
  </si>
  <si>
    <t>RCS</t>
    <phoneticPr fontId="3" type="noConversion"/>
  </si>
  <si>
    <t>王牌狗屋</t>
  </si>
  <si>
    <t>卡比之星</t>
    <phoneticPr fontId="3" type="noConversion"/>
  </si>
  <si>
    <t>时光机</t>
    <phoneticPr fontId="3" type="noConversion"/>
  </si>
  <si>
    <t>04</t>
    <phoneticPr fontId="3" type="noConversion"/>
  </si>
  <si>
    <t>09</t>
    <phoneticPr fontId="3" type="noConversion"/>
  </si>
  <si>
    <t>06</t>
    <phoneticPr fontId="3" type="noConversion"/>
  </si>
  <si>
    <t>08</t>
    <phoneticPr fontId="3" type="noConversion"/>
  </si>
  <si>
    <t>07</t>
    <phoneticPr fontId="3" type="noConversion"/>
  </si>
  <si>
    <t>01</t>
    <phoneticPr fontId="3" type="noConversion"/>
  </si>
  <si>
    <t>02</t>
    <phoneticPr fontId="3" type="noConversion"/>
  </si>
  <si>
    <t>03</t>
    <phoneticPr fontId="3" type="noConversion"/>
  </si>
  <si>
    <t>05</t>
    <phoneticPr fontId="3" type="noConversion"/>
  </si>
  <si>
    <t>11</t>
    <phoneticPr fontId="3" type="noConversion"/>
  </si>
  <si>
    <t>00</t>
    <phoneticPr fontId="3" type="noConversion"/>
  </si>
  <si>
    <t>后燃器</t>
    <phoneticPr fontId="3" type="noConversion"/>
  </si>
  <si>
    <t>機甲值根據模型實際大小制定</t>
    <phoneticPr fontId="3" type="noConversion"/>
  </si>
  <si>
    <t>RCS為雷達截面積縮寫，採平均截面積分等級</t>
    <phoneticPr fontId="3" type="noConversion"/>
  </si>
  <si>
    <t>能量值影響護盾充能的速度，同時也是啟動后燃器消耗的必要數值</t>
    <phoneticPr fontId="3" type="noConversion"/>
  </si>
  <si>
    <t>新版本平衡目的</t>
    <phoneticPr fontId="3" type="noConversion"/>
  </si>
  <si>
    <t>1.增加能量的重要性</t>
    <phoneticPr fontId="3" type="noConversion"/>
  </si>
  <si>
    <t>2.增加巡航與后燃器的區別</t>
    <phoneticPr fontId="3" type="noConversion"/>
  </si>
  <si>
    <t>3.增加武裝的傷害差異性</t>
    <phoneticPr fontId="3" type="noConversion"/>
  </si>
  <si>
    <t>配點</t>
    <phoneticPr fontId="3" type="noConversion"/>
  </si>
  <si>
    <t>7★</t>
    <phoneticPr fontId="3" type="noConversion"/>
  </si>
  <si>
    <t>6★</t>
    <phoneticPr fontId="3" type="noConversion"/>
  </si>
  <si>
    <t>机甲初始</t>
    <phoneticPr fontId="3" type="noConversion"/>
  </si>
  <si>
    <t>机甲专精</t>
    <phoneticPr fontId="3" type="noConversion"/>
  </si>
  <si>
    <t>能量专精</t>
    <phoneticPr fontId="3" type="noConversion"/>
  </si>
  <si>
    <t>护盾专精</t>
    <phoneticPr fontId="3" type="noConversion"/>
  </si>
  <si>
    <t>巡航专精</t>
    <phoneticPr fontId="3" type="noConversion"/>
  </si>
  <si>
    <t>后燃器专精</t>
    <phoneticPr fontId="3" type="noConversion"/>
  </si>
  <si>
    <t>机甲专精</t>
    <phoneticPr fontId="3" type="noConversion"/>
  </si>
  <si>
    <t>机甲初始</t>
    <phoneticPr fontId="3" type="noConversion"/>
  </si>
  <si>
    <t>5★</t>
    <phoneticPr fontId="3" type="noConversion"/>
  </si>
  <si>
    <t>4★</t>
    <phoneticPr fontId="3" type="noConversion"/>
  </si>
  <si>
    <t>3★</t>
    <phoneticPr fontId="3" type="noConversion"/>
  </si>
  <si>
    <t>2★</t>
    <phoneticPr fontId="3" type="noConversion"/>
  </si>
  <si>
    <t>1★</t>
    <phoneticPr fontId="3" type="noConversion"/>
  </si>
  <si>
    <t>机甲总值</t>
    <phoneticPr fontId="3" type="noConversion"/>
  </si>
  <si>
    <t>机甲总值</t>
    <phoneticPr fontId="3" type="noConversion"/>
  </si>
  <si>
    <t>临界值</t>
    <phoneticPr fontId="3" type="noConversion"/>
  </si>
  <si>
    <t>✘</t>
    <phoneticPr fontId="3" type="noConversion"/>
  </si>
  <si>
    <t>系数</t>
    <phoneticPr fontId="3" type="noConversion"/>
  </si>
  <si>
    <t>最小</t>
    <phoneticPr fontId="3" type="noConversion"/>
  </si>
  <si>
    <t>最大</t>
    <phoneticPr fontId="3" type="noConversion"/>
  </si>
  <si>
    <t>伤害</t>
    <phoneticPr fontId="3" type="noConversion"/>
  </si>
  <si>
    <t>6★</t>
  </si>
  <si>
    <t>7★</t>
    <phoneticPr fontId="3" type="noConversion"/>
  </si>
  <si>
    <t>5★</t>
    <phoneticPr fontId="3" type="noConversion"/>
  </si>
  <si>
    <t>4★</t>
    <phoneticPr fontId="3" type="noConversion"/>
  </si>
  <si>
    <t>3★</t>
    <phoneticPr fontId="3" type="noConversion"/>
  </si>
  <si>
    <t>2★</t>
    <phoneticPr fontId="3" type="noConversion"/>
  </si>
  <si>
    <t>1★</t>
    <phoneticPr fontId="3" type="noConversion"/>
  </si>
  <si>
    <t>重型宇航机</t>
    <phoneticPr fontId="3" type="noConversion"/>
  </si>
  <si>
    <t>中型宇航机</t>
    <phoneticPr fontId="3" type="noConversion"/>
  </si>
  <si>
    <t>轻型宇航机</t>
    <phoneticPr fontId="3" type="noConversion"/>
  </si>
  <si>
    <t>微型宇航机</t>
    <phoneticPr fontId="3" type="noConversion"/>
  </si>
  <si>
    <t>安格瑞</t>
  </si>
  <si>
    <t>屎蛋风暴</t>
    <phoneticPr fontId="3" type="noConversion"/>
  </si>
  <si>
    <t>18</t>
    <phoneticPr fontId="3" type="noConversion"/>
  </si>
  <si>
    <t>19</t>
    <phoneticPr fontId="3" type="noConversion"/>
  </si>
  <si>
    <t>激光武器對於護盾的傷害略高於機甲三倍</t>
    <phoneticPr fontId="3" type="noConversion"/>
  </si>
  <si>
    <t>宇航機的基本配點為20點</t>
    <phoneticPr fontId="3" type="noConversion"/>
  </si>
  <si>
    <t>武装为六管 降为18点</t>
    <phoneticPr fontId="3" type="noConversion"/>
  </si>
  <si>
    <t>武装为六管 升为22点</t>
    <phoneticPr fontId="3" type="noConversion"/>
  </si>
  <si>
    <t>每一點都代表一個星級，星级採七等分制</t>
    <phoneticPr fontId="3" type="noConversion"/>
  </si>
  <si>
    <t>微型或轻型</t>
    <phoneticPr fontId="3" type="noConversion"/>
  </si>
  <si>
    <t>6★</t>
    <phoneticPr fontId="3" type="noConversion"/>
  </si>
  <si>
    <t>轻型或中型</t>
    <phoneticPr fontId="3" type="noConversion"/>
  </si>
  <si>
    <t>炮弹比尔</t>
    <phoneticPr fontId="3" type="noConversion"/>
  </si>
  <si>
    <t>18</t>
    <phoneticPr fontId="3" type="noConversion"/>
  </si>
  <si>
    <t>鹰纽特</t>
    <phoneticPr fontId="3" type="noConversion"/>
  </si>
  <si>
    <t>4★</t>
    <phoneticPr fontId="3" type="noConversion"/>
  </si>
  <si>
    <t>19</t>
    <phoneticPr fontId="3" type="noConversion"/>
  </si>
  <si>
    <t>新葡鲸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</si>
</sst>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color rgb="FF9C5700"/>
      <name val="微軟正黑體"/>
      <family val="2"/>
      <charset val="136"/>
    </font>
    <font>
      <b/>
      <sz val="12"/>
      <color rgb="FF006100"/>
      <name val="微軟正黑體"/>
      <family val="2"/>
      <charset val="136"/>
    </font>
    <font>
      <b/>
      <sz val="12"/>
      <color rgb="FF7030A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5" tint="-0.249977111117893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12"/>
      <color rgb="FF008000"/>
      <name val="微軟正黑體"/>
      <family val="2"/>
      <charset val="136"/>
    </font>
    <font>
      <b/>
      <sz val="12"/>
      <color theme="5" tint="-0.499984740745262"/>
      <name val="微軟正黑體"/>
      <family val="2"/>
      <charset val="136"/>
    </font>
    <font>
      <b/>
      <sz val="12"/>
      <color rgb="FFC00000"/>
      <name val="微軟正黑體"/>
      <family val="2"/>
      <charset val="136"/>
    </font>
    <font>
      <b/>
      <sz val="12"/>
      <color rgb="FF6600CC"/>
      <name val="微軟正黑體"/>
      <family val="2"/>
      <charset val="136"/>
    </font>
    <font>
      <b/>
      <sz val="12"/>
      <color rgb="FF36006C"/>
      <name val="微軟正黑體"/>
      <family val="2"/>
      <charset val="136"/>
    </font>
    <font>
      <b/>
      <sz val="12"/>
      <color rgb="FF0033CC"/>
      <name val="微軟正黑體"/>
      <family val="2"/>
      <charset val="136"/>
    </font>
    <font>
      <b/>
      <sz val="12"/>
      <color rgb="FF003300"/>
      <name val="微軟正黑體"/>
      <family val="2"/>
      <charset val="136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CB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6" fillId="6" borderId="1" xfId="2" applyFont="1" applyFill="1" applyBorder="1" applyAlignment="1">
      <alignment horizontal="center" vertical="center"/>
    </xf>
    <xf numFmtId="0" fontId="6" fillId="6" borderId="1" xfId="2" applyFont="1" applyFill="1" applyBorder="1">
      <alignment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>
      <alignment vertical="center"/>
    </xf>
    <xf numFmtId="0" fontId="4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3" fillId="5" borderId="1" xfId="2" applyFont="1" applyFill="1" applyBorder="1">
      <alignment vertical="center"/>
    </xf>
    <xf numFmtId="0" fontId="13" fillId="5" borderId="1" xfId="0" applyFont="1" applyFill="1" applyBorder="1">
      <alignment vertical="center"/>
    </xf>
    <xf numFmtId="0" fontId="13" fillId="0" borderId="0" xfId="0" applyFont="1">
      <alignment vertical="center"/>
    </xf>
    <xf numFmtId="0" fontId="16" fillId="9" borderId="1" xfId="2" applyFont="1" applyFill="1" applyBorder="1" applyAlignment="1">
      <alignment horizontal="center" vertical="center"/>
    </xf>
    <xf numFmtId="0" fontId="15" fillId="9" borderId="1" xfId="2" applyFont="1" applyFill="1" applyBorder="1" applyAlignment="1">
      <alignment horizontal="center" vertical="center"/>
    </xf>
    <xf numFmtId="0" fontId="17" fillId="10" borderId="1" xfId="1" applyFont="1" applyFill="1" applyBorder="1" applyAlignment="1">
      <alignment horizontal="center" vertical="center"/>
    </xf>
    <xf numFmtId="0" fontId="18" fillId="11" borderId="1" xfId="2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left" vertical="center"/>
    </xf>
    <xf numFmtId="0" fontId="8" fillId="13" borderId="1" xfId="0" applyFont="1" applyFill="1" applyBorder="1">
      <alignment vertical="center"/>
    </xf>
    <xf numFmtId="0" fontId="10" fillId="13" borderId="1" xfId="0" applyFont="1" applyFill="1" applyBorder="1">
      <alignment vertical="center"/>
    </xf>
    <xf numFmtId="0" fontId="11" fillId="13" borderId="1" xfId="0" applyFont="1" applyFill="1" applyBorder="1">
      <alignment vertical="center"/>
    </xf>
    <xf numFmtId="0" fontId="12" fillId="13" borderId="1" xfId="0" applyFont="1" applyFill="1" applyBorder="1">
      <alignment vertical="center"/>
    </xf>
    <xf numFmtId="0" fontId="4" fillId="13" borderId="1" xfId="0" applyFont="1" applyFill="1" applyBorder="1">
      <alignment vertical="center"/>
    </xf>
    <xf numFmtId="0" fontId="14" fillId="5" borderId="1" xfId="2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left" vertical="center"/>
    </xf>
    <xf numFmtId="0" fontId="9" fillId="7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</cellXfs>
  <cellStyles count="3">
    <cellStyle name="一般" xfId="0" builtinId="0"/>
    <cellStyle name="中等" xfId="2" builtinId="28"/>
    <cellStyle name="好" xfId="1" builtinId="26"/>
  </cellStyles>
  <dxfs count="0"/>
  <tableStyles count="0" defaultTableStyle="TableStyleMedium2" defaultPivotStyle="PivotStyleLight16"/>
  <colors>
    <mruColors>
      <color rgb="FF36006C"/>
      <color rgb="FF003300"/>
      <color rgb="FF0033CC"/>
      <color rgb="FF0000FF"/>
      <color rgb="FFDCB9FF"/>
      <color rgb="FFCCCCFF"/>
      <color rgb="FF6600CC"/>
      <color rgb="FFCC99FF"/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19AF-B56F-48A8-942D-AA4A28475538}">
  <dimension ref="A2:AQ58"/>
  <sheetViews>
    <sheetView tabSelected="1" topLeftCell="E1" zoomScale="130" zoomScaleNormal="130" workbookViewId="0">
      <selection activeCell="U9" sqref="U9"/>
    </sheetView>
  </sheetViews>
  <sheetFormatPr defaultRowHeight="16.5" x14ac:dyDescent="0.25"/>
  <cols>
    <col min="1" max="1" width="9.75" style="1" bestFit="1" customWidth="1"/>
    <col min="2" max="3" width="8" style="1" bestFit="1" customWidth="1"/>
    <col min="4" max="4" width="5.75" style="1" bestFit="1" customWidth="1"/>
    <col min="5" max="5" width="7.75" style="1" customWidth="1"/>
    <col min="6" max="6" width="7.125" style="1" customWidth="1"/>
    <col min="7" max="7" width="2.5" style="1" customWidth="1"/>
    <col min="8" max="8" width="2.25" style="1" customWidth="1"/>
    <col min="9" max="9" width="5.75" style="1" bestFit="1" customWidth="1"/>
    <col min="10" max="10" width="11.875" style="1" bestFit="1" customWidth="1"/>
    <col min="11" max="11" width="5.625" style="2" bestFit="1" customWidth="1"/>
    <col min="12" max="12" width="4.625" style="2" bestFit="1" customWidth="1"/>
    <col min="13" max="13" width="8" style="18" bestFit="1" customWidth="1"/>
    <col min="14" max="14" width="4.625" style="1" bestFit="1" customWidth="1"/>
    <col min="15" max="15" width="4.625" style="2" bestFit="1" customWidth="1"/>
    <col min="16" max="16" width="6.75" style="2" bestFit="1" customWidth="1"/>
    <col min="17" max="17" width="4.625" style="2" customWidth="1"/>
    <col min="18" max="18" width="8" style="2" bestFit="1" customWidth="1"/>
    <col min="19" max="20" width="4.625" style="2" customWidth="1"/>
    <col min="21" max="21" width="8" style="2" bestFit="1" customWidth="1"/>
    <col min="22" max="22" width="4.625" style="2" bestFit="1" customWidth="1"/>
    <col min="23" max="23" width="4.625" style="2" customWidth="1"/>
    <col min="24" max="24" width="6.75" style="2" bestFit="1" customWidth="1"/>
    <col min="25" max="25" width="4.625" style="2" bestFit="1" customWidth="1"/>
    <col min="26" max="26" width="4.625" style="2" customWidth="1"/>
    <col min="27" max="27" width="4.25" style="2" bestFit="1" customWidth="1"/>
    <col min="28" max="28" width="4.625" style="2" bestFit="1" customWidth="1"/>
    <col min="29" max="29" width="4.625" style="2" customWidth="1"/>
    <col min="30" max="30" width="5.5" style="2" bestFit="1" customWidth="1"/>
    <col min="31" max="31" width="5.75" style="1" bestFit="1" customWidth="1"/>
    <col min="32" max="32" width="5.75" style="2" bestFit="1" customWidth="1"/>
    <col min="33" max="33" width="8" style="1" bestFit="1" customWidth="1"/>
    <col min="34" max="34" width="9" style="1" customWidth="1"/>
    <col min="35" max="35" width="9.75" style="1" customWidth="1"/>
    <col min="36" max="36" width="5.75" style="1" customWidth="1"/>
    <col min="37" max="37" width="9" style="1"/>
    <col min="38" max="39" width="7.75" style="1" bestFit="1" customWidth="1"/>
    <col min="40" max="40" width="6.75" style="1" bestFit="1" customWidth="1"/>
    <col min="41" max="41" width="5.75" style="1" bestFit="1" customWidth="1"/>
    <col min="42" max="42" width="8.25" style="1" customWidth="1"/>
    <col min="43" max="43" width="10.125" style="1" customWidth="1"/>
    <col min="44" max="16384" width="9" style="1"/>
  </cols>
  <sheetData>
    <row r="2" spans="1:43" x14ac:dyDescent="0.25">
      <c r="A2" s="2" t="s">
        <v>79</v>
      </c>
      <c r="I2" s="11" t="s">
        <v>33</v>
      </c>
      <c r="J2" s="12" t="s">
        <v>0</v>
      </c>
      <c r="K2" s="11" t="s">
        <v>39</v>
      </c>
      <c r="L2" s="35" t="s">
        <v>65</v>
      </c>
      <c r="M2" s="36"/>
      <c r="N2" s="37" t="s">
        <v>66</v>
      </c>
      <c r="O2" s="37"/>
      <c r="P2" s="37"/>
      <c r="Q2" s="35" t="s">
        <v>78</v>
      </c>
      <c r="R2" s="36"/>
      <c r="S2" s="37" t="s">
        <v>68</v>
      </c>
      <c r="T2" s="37"/>
      <c r="U2" s="37"/>
      <c r="V2" s="37" t="s">
        <v>67</v>
      </c>
      <c r="W2" s="37"/>
      <c r="X2" s="37"/>
      <c r="Y2" s="37" t="s">
        <v>69</v>
      </c>
      <c r="Z2" s="37"/>
      <c r="AA2" s="37"/>
      <c r="AB2" s="37" t="s">
        <v>70</v>
      </c>
      <c r="AC2" s="37"/>
      <c r="AD2" s="37"/>
      <c r="AE2" s="11" t="s">
        <v>62</v>
      </c>
      <c r="AF2" s="11" t="s">
        <v>9</v>
      </c>
      <c r="AG2" s="31" t="s">
        <v>82</v>
      </c>
      <c r="AH2" s="31" t="s">
        <v>83</v>
      </c>
      <c r="AI2" s="31" t="s">
        <v>84</v>
      </c>
      <c r="AJ2" s="31"/>
      <c r="AL2" s="2" t="s">
        <v>27</v>
      </c>
    </row>
    <row r="3" spans="1:43" ht="20.25" customHeight="1" x14ac:dyDescent="0.25">
      <c r="A3" s="2" t="s">
        <v>20</v>
      </c>
      <c r="B3" s="2" t="s">
        <v>21</v>
      </c>
      <c r="C3" s="2" t="s">
        <v>22</v>
      </c>
      <c r="D3" s="2" t="s">
        <v>18</v>
      </c>
      <c r="E3" s="2" t="s">
        <v>23</v>
      </c>
      <c r="F3" s="2" t="s">
        <v>80</v>
      </c>
      <c r="I3" s="5">
        <v>13</v>
      </c>
      <c r="J3" s="24" t="s">
        <v>2</v>
      </c>
      <c r="K3" s="23" t="s">
        <v>12</v>
      </c>
      <c r="L3" s="7" t="s">
        <v>63</v>
      </c>
      <c r="M3" s="8">
        <v>16979</v>
      </c>
      <c r="N3" s="9"/>
      <c r="O3" s="9" t="s">
        <v>14</v>
      </c>
      <c r="P3" s="9">
        <v>3701</v>
      </c>
      <c r="Q3" s="15" t="s">
        <v>64</v>
      </c>
      <c r="R3" s="30">
        <f>M3+P3</f>
        <v>20680</v>
      </c>
      <c r="S3" s="21" t="s">
        <v>8</v>
      </c>
      <c r="T3" s="21" t="s">
        <v>12</v>
      </c>
      <c r="U3" s="21">
        <v>3999</v>
      </c>
      <c r="V3" s="19"/>
      <c r="W3" s="19" t="s">
        <v>24</v>
      </c>
      <c r="X3" s="19">
        <v>2498</v>
      </c>
      <c r="Y3" s="4"/>
      <c r="Z3" s="4" t="s">
        <v>28</v>
      </c>
      <c r="AA3" s="4">
        <v>38</v>
      </c>
      <c r="AB3" s="22"/>
      <c r="AC3" s="22" t="s">
        <v>24</v>
      </c>
      <c r="AD3" s="22">
        <v>107</v>
      </c>
      <c r="AE3" s="14">
        <v>18</v>
      </c>
      <c r="AF3" s="14">
        <v>6</v>
      </c>
      <c r="AG3" s="32">
        <v>0.77900000000000003</v>
      </c>
      <c r="AH3" s="32">
        <f>(1630*AG3+AA3*5)*(1630*AG3+AA3*5)*AF3*1.3035*0.5*0.000066</f>
        <v>549.97771719431978</v>
      </c>
      <c r="AI3" s="32">
        <f>(1630*AG3+AD3*5)*(1630*AG3+AD3*5)*AF3*4.1949*0.5*0.000066</f>
        <v>2705.3940412501611</v>
      </c>
      <c r="AJ3" s="32" t="s">
        <v>87</v>
      </c>
      <c r="AL3" s="2" t="s">
        <v>20</v>
      </c>
      <c r="AM3" s="2" t="s">
        <v>21</v>
      </c>
      <c r="AN3" s="2" t="s">
        <v>22</v>
      </c>
      <c r="AO3" s="2" t="s">
        <v>18</v>
      </c>
      <c r="AP3" s="2" t="s">
        <v>23</v>
      </c>
      <c r="AQ3" s="2" t="s">
        <v>19</v>
      </c>
    </row>
    <row r="4" spans="1:43" x14ac:dyDescent="0.25">
      <c r="A4" s="1">
        <v>4000</v>
      </c>
      <c r="B4" s="1">
        <v>25000</v>
      </c>
      <c r="C4" s="1">
        <f>B4-A4</f>
        <v>21000</v>
      </c>
      <c r="D4" s="3" t="s">
        <v>10</v>
      </c>
      <c r="E4" s="1">
        <f>$C4*6/7</f>
        <v>18000</v>
      </c>
      <c r="F4" s="6">
        <f>E4+A4</f>
        <v>22000</v>
      </c>
      <c r="I4" s="5">
        <v>16</v>
      </c>
      <c r="J4" s="24" t="s">
        <v>6</v>
      </c>
      <c r="K4" s="23" t="s">
        <v>12</v>
      </c>
      <c r="L4" s="7" t="s">
        <v>63</v>
      </c>
      <c r="M4" s="8">
        <v>16321</v>
      </c>
      <c r="N4" s="9"/>
      <c r="O4" s="9" t="s">
        <v>24</v>
      </c>
      <c r="P4" s="9">
        <v>5974</v>
      </c>
      <c r="Q4" s="15" t="s">
        <v>63</v>
      </c>
      <c r="R4" s="30">
        <f t="shared" ref="R4:R7" si="0">M4+P4</f>
        <v>22295</v>
      </c>
      <c r="S4" s="21" t="s">
        <v>1</v>
      </c>
      <c r="T4" s="21" t="s">
        <v>11</v>
      </c>
      <c r="U4" s="21">
        <v>19242</v>
      </c>
      <c r="V4" s="19"/>
      <c r="W4" s="19" t="s">
        <v>14</v>
      </c>
      <c r="X4" s="19">
        <v>1639</v>
      </c>
      <c r="Y4" s="4"/>
      <c r="Z4" s="4" t="s">
        <v>14</v>
      </c>
      <c r="AA4" s="4">
        <v>36</v>
      </c>
      <c r="AB4" s="22"/>
      <c r="AC4" s="22" t="s">
        <v>14</v>
      </c>
      <c r="AD4" s="22">
        <v>91</v>
      </c>
      <c r="AE4" s="14">
        <v>20</v>
      </c>
      <c r="AF4" s="14">
        <v>4</v>
      </c>
      <c r="AG4" s="32">
        <v>0.84299999999999997</v>
      </c>
      <c r="AH4" s="32">
        <f t="shared" ref="AH4:AH26" si="1">(1630*AG4+AA4*5)*(1630*AG4+AA4*5)*AF4*1.3035*0.5*0.000066</f>
        <v>415.56340736834221</v>
      </c>
      <c r="AI4" s="32">
        <f t="shared" ref="AI4:AI26" si="2">(1630*AG4+AD4*5)*(1630*AG4+AD4*5)*AF4*4.1949*0.5*0.000066</f>
        <v>1852.5318965810827</v>
      </c>
      <c r="AJ4" s="32" t="s">
        <v>89</v>
      </c>
      <c r="AL4" s="1">
        <v>20</v>
      </c>
      <c r="AM4" s="1">
        <v>60</v>
      </c>
      <c r="AN4" s="1">
        <f>AM4-AL4</f>
        <v>40</v>
      </c>
      <c r="AO4" s="3" t="s">
        <v>10</v>
      </c>
      <c r="AP4" s="1">
        <f>$AN4*6/7</f>
        <v>34.285714285714285</v>
      </c>
      <c r="AQ4" s="6">
        <f>AP4+AL4</f>
        <v>54.285714285714285</v>
      </c>
    </row>
    <row r="5" spans="1:43" x14ac:dyDescent="0.25">
      <c r="A5" s="1">
        <v>4000</v>
      </c>
      <c r="B5" s="1">
        <v>25000</v>
      </c>
      <c r="C5" s="1">
        <f t="shared" ref="C5:C10" si="3">B5-A5</f>
        <v>21000</v>
      </c>
      <c r="D5" s="3" t="s">
        <v>11</v>
      </c>
      <c r="E5" s="1">
        <f>$C5*5/7</f>
        <v>15000</v>
      </c>
      <c r="F5" s="6">
        <f t="shared" ref="F5:F10" si="4">E5+A5</f>
        <v>19000</v>
      </c>
      <c r="I5" s="5" t="s">
        <v>43</v>
      </c>
      <c r="J5" s="24" t="s">
        <v>5</v>
      </c>
      <c r="K5" s="23" t="s">
        <v>12</v>
      </c>
      <c r="L5" s="7" t="s">
        <v>64</v>
      </c>
      <c r="M5" s="8">
        <v>14724</v>
      </c>
      <c r="N5" s="9"/>
      <c r="O5" s="9" t="s">
        <v>28</v>
      </c>
      <c r="P5" s="9">
        <v>4715</v>
      </c>
      <c r="Q5" s="15" t="s">
        <v>64</v>
      </c>
      <c r="R5" s="30">
        <f t="shared" si="0"/>
        <v>19439</v>
      </c>
      <c r="S5" s="21"/>
      <c r="T5" s="21" t="s">
        <v>24</v>
      </c>
      <c r="U5" s="21">
        <v>17801</v>
      </c>
      <c r="V5" s="19"/>
      <c r="W5" s="19" t="s">
        <v>28</v>
      </c>
      <c r="X5" s="19">
        <v>2311</v>
      </c>
      <c r="Y5" s="4"/>
      <c r="Z5" s="4" t="s">
        <v>14</v>
      </c>
      <c r="AA5" s="4">
        <v>37</v>
      </c>
      <c r="AB5" s="22" t="s">
        <v>8</v>
      </c>
      <c r="AC5" s="22" t="s">
        <v>25</v>
      </c>
      <c r="AD5" s="22">
        <v>87</v>
      </c>
      <c r="AE5" s="14">
        <v>18</v>
      </c>
      <c r="AF5" s="14">
        <v>6</v>
      </c>
      <c r="AG5" s="32">
        <v>0.77900000000000003</v>
      </c>
      <c r="AH5" s="32">
        <f t="shared" si="1"/>
        <v>546.21660533321972</v>
      </c>
      <c r="AI5" s="32">
        <f t="shared" si="2"/>
        <v>2413.8950881993615</v>
      </c>
      <c r="AJ5" s="32" t="s">
        <v>86</v>
      </c>
      <c r="AL5" s="1">
        <v>20</v>
      </c>
      <c r="AM5" s="1">
        <v>60</v>
      </c>
      <c r="AN5" s="1">
        <f t="shared" ref="AN5:AN10" si="5">AM5-AL5</f>
        <v>40</v>
      </c>
      <c r="AO5" s="3" t="s">
        <v>11</v>
      </c>
      <c r="AP5" s="1">
        <f>$AN5*5/7</f>
        <v>28.571428571428573</v>
      </c>
      <c r="AQ5" s="6">
        <f t="shared" ref="AQ5:AQ10" si="6">AP5+AL5</f>
        <v>48.571428571428569</v>
      </c>
    </row>
    <row r="6" spans="1:43" x14ac:dyDescent="0.25">
      <c r="A6" s="1">
        <v>4000</v>
      </c>
      <c r="B6" s="1">
        <v>25000</v>
      </c>
      <c r="C6" s="1">
        <f t="shared" si="3"/>
        <v>21000</v>
      </c>
      <c r="D6" s="3" t="s">
        <v>15</v>
      </c>
      <c r="E6" s="1">
        <f>$C6*4/7</f>
        <v>12000</v>
      </c>
      <c r="F6" s="6">
        <f t="shared" si="4"/>
        <v>16000</v>
      </c>
      <c r="I6" s="5">
        <v>10</v>
      </c>
      <c r="J6" s="24" t="s">
        <v>4</v>
      </c>
      <c r="K6" s="23" t="s">
        <v>12</v>
      </c>
      <c r="L6" s="7" t="s">
        <v>64</v>
      </c>
      <c r="M6" s="8">
        <v>14287</v>
      </c>
      <c r="N6" s="9" t="s">
        <v>1</v>
      </c>
      <c r="O6" s="9" t="s">
        <v>11</v>
      </c>
      <c r="P6" s="9">
        <v>6772</v>
      </c>
      <c r="Q6" s="15" t="s">
        <v>64</v>
      </c>
      <c r="R6" s="30">
        <f t="shared" si="0"/>
        <v>21059</v>
      </c>
      <c r="S6" s="21"/>
      <c r="T6" s="21" t="s">
        <v>14</v>
      </c>
      <c r="U6" s="21">
        <v>10773</v>
      </c>
      <c r="V6" s="19" t="s">
        <v>8</v>
      </c>
      <c r="W6" s="19" t="s">
        <v>25</v>
      </c>
      <c r="X6" s="19">
        <v>1398</v>
      </c>
      <c r="Y6" s="4"/>
      <c r="Z6" s="4" t="s">
        <v>24</v>
      </c>
      <c r="AA6" s="4">
        <v>47</v>
      </c>
      <c r="AB6" s="22"/>
      <c r="AC6" s="22" t="s">
        <v>28</v>
      </c>
      <c r="AD6" s="22">
        <v>100</v>
      </c>
      <c r="AE6" s="14">
        <v>20</v>
      </c>
      <c r="AF6" s="14">
        <v>4</v>
      </c>
      <c r="AG6" s="32">
        <v>0.84299999999999997</v>
      </c>
      <c r="AH6" s="32">
        <f t="shared" si="1"/>
        <v>445.49787661214225</v>
      </c>
      <c r="AI6" s="32">
        <f t="shared" si="2"/>
        <v>1944.8066470861627</v>
      </c>
      <c r="AJ6" s="32" t="s">
        <v>89</v>
      </c>
      <c r="AL6" s="1">
        <v>20</v>
      </c>
      <c r="AM6" s="1">
        <v>60</v>
      </c>
      <c r="AN6" s="1">
        <f t="shared" si="5"/>
        <v>40</v>
      </c>
      <c r="AO6" s="3" t="s">
        <v>15</v>
      </c>
      <c r="AP6" s="1">
        <f>$AN6*4/7</f>
        <v>22.857142857142858</v>
      </c>
      <c r="AQ6" s="6">
        <f t="shared" si="6"/>
        <v>42.857142857142861</v>
      </c>
    </row>
    <row r="7" spans="1:43" x14ac:dyDescent="0.25">
      <c r="D7" s="3"/>
      <c r="F7" s="6"/>
      <c r="I7" s="5" t="s">
        <v>44</v>
      </c>
      <c r="J7" s="24" t="s">
        <v>3</v>
      </c>
      <c r="K7" s="23" t="s">
        <v>12</v>
      </c>
      <c r="L7" s="7" t="s">
        <v>64</v>
      </c>
      <c r="M7" s="8">
        <v>13722</v>
      </c>
      <c r="N7" s="9"/>
      <c r="O7" s="9" t="s">
        <v>14</v>
      </c>
      <c r="P7" s="9">
        <v>3927</v>
      </c>
      <c r="Q7" s="15" t="s">
        <v>73</v>
      </c>
      <c r="R7" s="30">
        <f t="shared" si="0"/>
        <v>17649</v>
      </c>
      <c r="S7" s="21"/>
      <c r="T7" s="21" t="s">
        <v>28</v>
      </c>
      <c r="U7" s="21">
        <v>13915</v>
      </c>
      <c r="V7" s="19" t="s">
        <v>1</v>
      </c>
      <c r="W7" s="19" t="s">
        <v>10</v>
      </c>
      <c r="X7" s="19">
        <v>3392</v>
      </c>
      <c r="Y7" s="4" t="s">
        <v>8</v>
      </c>
      <c r="Z7" s="4" t="s">
        <v>25</v>
      </c>
      <c r="AA7" s="4">
        <v>29</v>
      </c>
      <c r="AB7" s="22" t="s">
        <v>1</v>
      </c>
      <c r="AC7" s="22" t="s">
        <v>11</v>
      </c>
      <c r="AD7" s="22">
        <v>119</v>
      </c>
      <c r="AE7" s="14">
        <v>22</v>
      </c>
      <c r="AF7" s="14">
        <v>2</v>
      </c>
      <c r="AG7" s="32">
        <v>1</v>
      </c>
      <c r="AH7" s="32">
        <f t="shared" si="1"/>
        <v>271.05141937500002</v>
      </c>
      <c r="AI7" s="32">
        <f t="shared" si="2"/>
        <v>1370.6468696250001</v>
      </c>
      <c r="AJ7" s="32" t="s">
        <v>91</v>
      </c>
      <c r="AO7" s="3"/>
      <c r="AQ7" s="6"/>
    </row>
    <row r="8" spans="1:43" x14ac:dyDescent="0.25">
      <c r="A8" s="1">
        <v>4000</v>
      </c>
      <c r="B8" s="1">
        <v>25000</v>
      </c>
      <c r="C8" s="1">
        <f t="shared" si="3"/>
        <v>21000</v>
      </c>
      <c r="D8" s="3" t="s">
        <v>16</v>
      </c>
      <c r="E8" s="1">
        <f>$C8*3/7</f>
        <v>9000</v>
      </c>
      <c r="F8" s="6">
        <f t="shared" si="4"/>
        <v>13000</v>
      </c>
      <c r="I8" s="11" t="s">
        <v>33</v>
      </c>
      <c r="J8" s="12" t="s">
        <v>93</v>
      </c>
      <c r="K8" s="11" t="s">
        <v>39</v>
      </c>
      <c r="L8" s="35" t="s">
        <v>65</v>
      </c>
      <c r="M8" s="36"/>
      <c r="N8" s="37" t="s">
        <v>66</v>
      </c>
      <c r="O8" s="37"/>
      <c r="P8" s="37"/>
      <c r="Q8" s="35" t="s">
        <v>78</v>
      </c>
      <c r="R8" s="36"/>
      <c r="S8" s="37" t="s">
        <v>68</v>
      </c>
      <c r="T8" s="37"/>
      <c r="U8" s="37"/>
      <c r="V8" s="37" t="s">
        <v>67</v>
      </c>
      <c r="W8" s="37"/>
      <c r="X8" s="37"/>
      <c r="Y8" s="37" t="s">
        <v>69</v>
      </c>
      <c r="Z8" s="37"/>
      <c r="AA8" s="37"/>
      <c r="AB8" s="37" t="s">
        <v>70</v>
      </c>
      <c r="AC8" s="37"/>
      <c r="AD8" s="37"/>
      <c r="AE8" s="11" t="s">
        <v>62</v>
      </c>
      <c r="AF8" s="11" t="s">
        <v>9</v>
      </c>
      <c r="AG8" s="31" t="s">
        <v>82</v>
      </c>
      <c r="AH8" s="31" t="s">
        <v>83</v>
      </c>
      <c r="AI8" s="31" t="s">
        <v>84</v>
      </c>
      <c r="AJ8" s="31"/>
      <c r="AL8" s="1">
        <v>20</v>
      </c>
      <c r="AM8" s="1">
        <v>60</v>
      </c>
      <c r="AN8" s="1">
        <f t="shared" si="5"/>
        <v>40</v>
      </c>
      <c r="AO8" s="3" t="s">
        <v>16</v>
      </c>
      <c r="AP8" s="1">
        <f>$AN8*3/7</f>
        <v>17.142857142857142</v>
      </c>
      <c r="AQ8" s="6">
        <f t="shared" si="6"/>
        <v>37.142857142857139</v>
      </c>
    </row>
    <row r="9" spans="1:43" x14ac:dyDescent="0.25">
      <c r="A9" s="1">
        <v>4000</v>
      </c>
      <c r="B9" s="1">
        <v>25000</v>
      </c>
      <c r="C9" s="1">
        <f t="shared" si="3"/>
        <v>21000</v>
      </c>
      <c r="D9" s="3" t="s">
        <v>13</v>
      </c>
      <c r="E9" s="1">
        <f>$C9*2/7</f>
        <v>6000</v>
      </c>
      <c r="F9" s="6">
        <f t="shared" si="4"/>
        <v>10000</v>
      </c>
      <c r="I9" s="5" t="s">
        <v>113</v>
      </c>
      <c r="J9" s="25" t="s">
        <v>114</v>
      </c>
      <c r="K9" s="23" t="s">
        <v>17</v>
      </c>
      <c r="L9" s="7" t="s">
        <v>24</v>
      </c>
      <c r="M9" s="17">
        <v>12997</v>
      </c>
      <c r="N9" s="9"/>
      <c r="O9" s="9" t="s">
        <v>25</v>
      </c>
      <c r="P9" s="9">
        <v>2792</v>
      </c>
      <c r="Q9" s="15" t="s">
        <v>28</v>
      </c>
      <c r="R9" s="30">
        <f>M9+P9</f>
        <v>15789</v>
      </c>
      <c r="S9" s="21"/>
      <c r="T9" s="21" t="s">
        <v>10</v>
      </c>
      <c r="U9" s="21">
        <v>24000</v>
      </c>
      <c r="V9" s="19"/>
      <c r="W9" s="19" t="s">
        <v>14</v>
      </c>
      <c r="X9" s="19">
        <v>1774</v>
      </c>
      <c r="Y9" s="4"/>
      <c r="Z9" s="4" t="s">
        <v>25</v>
      </c>
      <c r="AA9" s="4">
        <v>30</v>
      </c>
      <c r="AB9" s="22"/>
      <c r="AC9" s="22" t="s">
        <v>112</v>
      </c>
      <c r="AD9" s="22">
        <v>105</v>
      </c>
      <c r="AE9" s="14">
        <v>18</v>
      </c>
      <c r="AF9" s="14">
        <v>6</v>
      </c>
      <c r="AG9" s="32">
        <v>0.77900000000000003</v>
      </c>
      <c r="AH9" s="32">
        <f t="shared" ref="AH9" si="7">(1630*AG9+AA9*5)*(1630*AG9+AA9*5)*AF9*1.3035*0.5*0.000066</f>
        <v>520.25015250551974</v>
      </c>
      <c r="AI9" s="32">
        <f t="shared" ref="AI9" si="8">(1630*AG9+AD9*5)*(1630*AG9+AD9*5)*AF9*4.1949*0.5*0.000066</f>
        <v>2675.4966147650812</v>
      </c>
      <c r="AJ9" s="32" t="s">
        <v>86</v>
      </c>
      <c r="AL9" s="1">
        <v>20</v>
      </c>
      <c r="AM9" s="1">
        <v>60</v>
      </c>
      <c r="AN9" s="1">
        <f t="shared" si="5"/>
        <v>40</v>
      </c>
      <c r="AO9" s="3" t="s">
        <v>13</v>
      </c>
      <c r="AP9" s="1">
        <f>$AN9*2/7</f>
        <v>11.428571428571429</v>
      </c>
      <c r="AQ9" s="6">
        <f t="shared" si="6"/>
        <v>31.428571428571431</v>
      </c>
    </row>
    <row r="10" spans="1:43" x14ac:dyDescent="0.25">
      <c r="A10" s="1">
        <v>4000</v>
      </c>
      <c r="B10" s="1">
        <v>25000</v>
      </c>
      <c r="C10" s="1">
        <f t="shared" si="3"/>
        <v>21000</v>
      </c>
      <c r="D10" s="3" t="s">
        <v>17</v>
      </c>
      <c r="E10" s="1">
        <f>$C10*1/7</f>
        <v>3000</v>
      </c>
      <c r="F10" s="6">
        <f t="shared" si="4"/>
        <v>7000</v>
      </c>
      <c r="I10" s="5">
        <v>12</v>
      </c>
      <c r="J10" s="25" t="s">
        <v>29</v>
      </c>
      <c r="K10" s="23" t="s">
        <v>17</v>
      </c>
      <c r="L10" s="7" t="s">
        <v>73</v>
      </c>
      <c r="M10" s="17">
        <v>12760</v>
      </c>
      <c r="N10" s="10"/>
      <c r="O10" s="9" t="s">
        <v>14</v>
      </c>
      <c r="P10" s="9">
        <v>3566</v>
      </c>
      <c r="Q10" s="15" t="s">
        <v>73</v>
      </c>
      <c r="R10" s="30">
        <f>M10+P10</f>
        <v>16326</v>
      </c>
      <c r="S10" s="21" t="s">
        <v>8</v>
      </c>
      <c r="T10" s="21" t="s">
        <v>25</v>
      </c>
      <c r="U10" s="21">
        <v>8409</v>
      </c>
      <c r="V10" s="19" t="s">
        <v>1</v>
      </c>
      <c r="W10" s="19" t="s">
        <v>11</v>
      </c>
      <c r="X10" s="19">
        <v>3131</v>
      </c>
      <c r="Y10" s="4"/>
      <c r="Z10" s="4" t="s">
        <v>24</v>
      </c>
      <c r="AA10" s="4">
        <v>48</v>
      </c>
      <c r="AB10" s="22" t="s">
        <v>1</v>
      </c>
      <c r="AC10" s="22" t="s">
        <v>11</v>
      </c>
      <c r="AD10" s="22">
        <v>117</v>
      </c>
      <c r="AE10" s="14">
        <v>22</v>
      </c>
      <c r="AF10" s="14">
        <v>2</v>
      </c>
      <c r="AG10" s="32">
        <v>1</v>
      </c>
      <c r="AH10" s="32">
        <f t="shared" si="1"/>
        <v>300.84180390000006</v>
      </c>
      <c r="AI10" s="32">
        <f t="shared" si="2"/>
        <v>1358.3541346649999</v>
      </c>
      <c r="AJ10" s="32" t="s">
        <v>91</v>
      </c>
      <c r="AL10" s="1">
        <v>20</v>
      </c>
      <c r="AM10" s="1">
        <v>60</v>
      </c>
      <c r="AN10" s="1">
        <f t="shared" si="5"/>
        <v>40</v>
      </c>
      <c r="AO10" s="3" t="s">
        <v>17</v>
      </c>
      <c r="AP10" s="1">
        <f>$AN10*1/7</f>
        <v>5.7142857142857144</v>
      </c>
      <c r="AQ10" s="6">
        <f t="shared" si="6"/>
        <v>25.714285714285715</v>
      </c>
    </row>
    <row r="11" spans="1:43" x14ac:dyDescent="0.25">
      <c r="A11" s="2" t="s">
        <v>72</v>
      </c>
      <c r="I11" s="5">
        <v>17</v>
      </c>
      <c r="J11" s="25" t="s">
        <v>30</v>
      </c>
      <c r="K11" s="23" t="s">
        <v>17</v>
      </c>
      <c r="L11" s="7" t="s">
        <v>73</v>
      </c>
      <c r="M11" s="17">
        <v>11386</v>
      </c>
      <c r="N11" s="9" t="s">
        <v>1</v>
      </c>
      <c r="O11" s="9" t="s">
        <v>11</v>
      </c>
      <c r="P11" s="9">
        <v>6922</v>
      </c>
      <c r="Q11" s="15" t="s">
        <v>73</v>
      </c>
      <c r="R11" s="30">
        <f t="shared" ref="R11:R13" si="9">M11+P11</f>
        <v>18308</v>
      </c>
      <c r="S11" s="21"/>
      <c r="T11" s="21" t="s">
        <v>28</v>
      </c>
      <c r="U11" s="21">
        <v>13749</v>
      </c>
      <c r="V11" s="19"/>
      <c r="W11" s="19" t="s">
        <v>14</v>
      </c>
      <c r="X11" s="19">
        <v>1553</v>
      </c>
      <c r="Y11" s="4" t="s">
        <v>8</v>
      </c>
      <c r="Z11" s="4" t="s">
        <v>12</v>
      </c>
      <c r="AA11" s="4">
        <v>22</v>
      </c>
      <c r="AB11" s="22"/>
      <c r="AC11" s="22" t="s">
        <v>28</v>
      </c>
      <c r="AD11" s="22">
        <v>99</v>
      </c>
      <c r="AE11" s="14">
        <v>18</v>
      </c>
      <c r="AF11" s="14">
        <v>6</v>
      </c>
      <c r="AG11" s="32">
        <v>0.77900000000000003</v>
      </c>
      <c r="AH11" s="32">
        <f t="shared" si="1"/>
        <v>491.34848541671977</v>
      </c>
      <c r="AI11" s="32">
        <f t="shared" si="2"/>
        <v>2586.8010435498418</v>
      </c>
      <c r="AJ11" s="32" t="s">
        <v>86</v>
      </c>
    </row>
    <row r="12" spans="1:43" x14ac:dyDescent="0.25">
      <c r="A12" s="2" t="s">
        <v>20</v>
      </c>
      <c r="B12" s="2" t="s">
        <v>21</v>
      </c>
      <c r="C12" s="2" t="s">
        <v>22</v>
      </c>
      <c r="D12" s="2" t="s">
        <v>18</v>
      </c>
      <c r="E12" s="2" t="s">
        <v>23</v>
      </c>
      <c r="F12" s="2" t="s">
        <v>80</v>
      </c>
      <c r="I12" s="5">
        <v>14</v>
      </c>
      <c r="J12" s="25" t="s">
        <v>31</v>
      </c>
      <c r="K12" s="23" t="s">
        <v>13</v>
      </c>
      <c r="L12" s="7" t="s">
        <v>74</v>
      </c>
      <c r="M12" s="17">
        <v>10755</v>
      </c>
      <c r="N12" s="10"/>
      <c r="O12" s="9" t="s">
        <v>28</v>
      </c>
      <c r="P12" s="9">
        <v>4720</v>
      </c>
      <c r="Q12" s="15" t="s">
        <v>74</v>
      </c>
      <c r="R12" s="30">
        <f t="shared" si="9"/>
        <v>15475</v>
      </c>
      <c r="S12" s="21" t="s">
        <v>1</v>
      </c>
      <c r="T12" s="21" t="s">
        <v>11</v>
      </c>
      <c r="U12" s="21">
        <v>20884</v>
      </c>
      <c r="V12" s="19" t="s">
        <v>8</v>
      </c>
      <c r="W12" s="19" t="s">
        <v>25</v>
      </c>
      <c r="X12" s="19">
        <v>1407</v>
      </c>
      <c r="Y12" s="4"/>
      <c r="Z12" s="4" t="s">
        <v>24</v>
      </c>
      <c r="AA12" s="4">
        <v>44</v>
      </c>
      <c r="AB12" s="22"/>
      <c r="AC12" s="22" t="s">
        <v>24</v>
      </c>
      <c r="AD12" s="22">
        <v>113</v>
      </c>
      <c r="AE12" s="14">
        <v>22</v>
      </c>
      <c r="AF12" s="14">
        <v>2</v>
      </c>
      <c r="AG12" s="32">
        <v>1</v>
      </c>
      <c r="AH12" s="32">
        <f t="shared" si="1"/>
        <v>294.44109750000001</v>
      </c>
      <c r="AI12" s="32">
        <f t="shared" si="2"/>
        <v>1333.9347827849999</v>
      </c>
      <c r="AJ12" s="32" t="s">
        <v>91</v>
      </c>
      <c r="AL12" s="2" t="s">
        <v>54</v>
      </c>
    </row>
    <row r="13" spans="1:43" x14ac:dyDescent="0.25">
      <c r="A13" s="1">
        <v>3000</v>
      </c>
      <c r="B13" s="1">
        <v>17000</v>
      </c>
      <c r="C13" s="1">
        <f>B13-A13</f>
        <v>14000</v>
      </c>
      <c r="D13" s="3" t="s">
        <v>10</v>
      </c>
      <c r="E13" s="1">
        <f>$C13*6/7</f>
        <v>12000</v>
      </c>
      <c r="F13" s="6">
        <f>E13+A13</f>
        <v>15000</v>
      </c>
      <c r="I13" s="5">
        <v>15</v>
      </c>
      <c r="J13" s="25" t="s">
        <v>32</v>
      </c>
      <c r="K13" s="23" t="s">
        <v>13</v>
      </c>
      <c r="L13" s="7" t="s">
        <v>74</v>
      </c>
      <c r="M13" s="17">
        <v>10329</v>
      </c>
      <c r="N13" s="9"/>
      <c r="O13" s="9" t="s">
        <v>24</v>
      </c>
      <c r="P13" s="9">
        <v>5522</v>
      </c>
      <c r="Q13" s="15" t="s">
        <v>74</v>
      </c>
      <c r="R13" s="30">
        <f t="shared" si="9"/>
        <v>15851</v>
      </c>
      <c r="S13" s="21" t="s">
        <v>1</v>
      </c>
      <c r="T13" s="21" t="s">
        <v>10</v>
      </c>
      <c r="U13" s="21">
        <v>22058</v>
      </c>
      <c r="V13" s="19"/>
      <c r="W13" s="19" t="s">
        <v>28</v>
      </c>
      <c r="X13" s="19">
        <v>2299</v>
      </c>
      <c r="Y13" s="4"/>
      <c r="Z13" s="4" t="s">
        <v>14</v>
      </c>
      <c r="AA13" s="4">
        <v>37</v>
      </c>
      <c r="AB13" s="22" t="s">
        <v>8</v>
      </c>
      <c r="AC13" s="22" t="s">
        <v>12</v>
      </c>
      <c r="AD13" s="22">
        <v>77</v>
      </c>
      <c r="AE13" s="14">
        <v>20</v>
      </c>
      <c r="AF13" s="14">
        <v>4</v>
      </c>
      <c r="AG13" s="32">
        <v>0.84299999999999997</v>
      </c>
      <c r="AH13" s="32">
        <f t="shared" si="1"/>
        <v>418.24170725414223</v>
      </c>
      <c r="AI13" s="32">
        <f t="shared" si="2"/>
        <v>1713.450896535403</v>
      </c>
      <c r="AJ13" s="32" t="s">
        <v>14</v>
      </c>
      <c r="AL13" s="2" t="s">
        <v>20</v>
      </c>
      <c r="AM13" s="2" t="s">
        <v>21</v>
      </c>
      <c r="AN13" s="2" t="s">
        <v>22</v>
      </c>
      <c r="AO13" s="2" t="s">
        <v>18</v>
      </c>
      <c r="AP13" s="2" t="s">
        <v>23</v>
      </c>
      <c r="AQ13" s="2" t="s">
        <v>19</v>
      </c>
    </row>
    <row r="14" spans="1:43" x14ac:dyDescent="0.25">
      <c r="A14" s="1">
        <v>3000</v>
      </c>
      <c r="B14" s="1">
        <v>17000</v>
      </c>
      <c r="C14" s="1">
        <f t="shared" ref="C14:C18" si="10">B14-A14</f>
        <v>14000</v>
      </c>
      <c r="D14" s="3" t="s">
        <v>11</v>
      </c>
      <c r="E14" s="1">
        <f>$C14*5/7</f>
        <v>10000</v>
      </c>
      <c r="F14" s="6">
        <f t="shared" ref="F14:F18" si="11">E14+A14</f>
        <v>13000</v>
      </c>
      <c r="I14" s="11" t="s">
        <v>33</v>
      </c>
      <c r="J14" s="12" t="s">
        <v>94</v>
      </c>
      <c r="K14" s="11" t="s">
        <v>39</v>
      </c>
      <c r="L14" s="35" t="s">
        <v>65</v>
      </c>
      <c r="M14" s="36"/>
      <c r="N14" s="37" t="s">
        <v>66</v>
      </c>
      <c r="O14" s="37"/>
      <c r="P14" s="37"/>
      <c r="Q14" s="35" t="s">
        <v>78</v>
      </c>
      <c r="R14" s="36"/>
      <c r="S14" s="37" t="s">
        <v>68</v>
      </c>
      <c r="T14" s="37"/>
      <c r="U14" s="37"/>
      <c r="V14" s="37" t="s">
        <v>67</v>
      </c>
      <c r="W14" s="37"/>
      <c r="X14" s="37"/>
      <c r="Y14" s="37" t="s">
        <v>69</v>
      </c>
      <c r="Z14" s="37"/>
      <c r="AA14" s="37"/>
      <c r="AB14" s="37" t="s">
        <v>70</v>
      </c>
      <c r="AC14" s="37"/>
      <c r="AD14" s="37"/>
      <c r="AE14" s="11" t="s">
        <v>62</v>
      </c>
      <c r="AF14" s="11" t="s">
        <v>9</v>
      </c>
      <c r="AG14" s="31" t="s">
        <v>82</v>
      </c>
      <c r="AH14" s="31" t="s">
        <v>83</v>
      </c>
      <c r="AI14" s="31" t="s">
        <v>84</v>
      </c>
      <c r="AJ14" s="31"/>
      <c r="AL14" s="1">
        <v>70</v>
      </c>
      <c r="AM14" s="1">
        <v>133</v>
      </c>
      <c r="AN14" s="1">
        <f>AM14-AL14</f>
        <v>63</v>
      </c>
      <c r="AO14" s="3" t="s">
        <v>10</v>
      </c>
      <c r="AP14" s="1">
        <f>$AN14*6/7</f>
        <v>54</v>
      </c>
      <c r="AQ14" s="6">
        <f>AP14+AL14</f>
        <v>124</v>
      </c>
    </row>
    <row r="15" spans="1:43" x14ac:dyDescent="0.25">
      <c r="A15" s="1">
        <v>3000</v>
      </c>
      <c r="B15" s="1">
        <v>17000</v>
      </c>
      <c r="C15" s="1">
        <f t="shared" si="10"/>
        <v>14000</v>
      </c>
      <c r="D15" s="3" t="s">
        <v>15</v>
      </c>
      <c r="E15" s="1">
        <f>$C15*4/7</f>
        <v>8000</v>
      </c>
      <c r="F15" s="6">
        <f t="shared" si="11"/>
        <v>11000</v>
      </c>
      <c r="I15" s="5" t="s">
        <v>50</v>
      </c>
      <c r="J15" s="26" t="s">
        <v>34</v>
      </c>
      <c r="K15" s="23" t="s">
        <v>24</v>
      </c>
      <c r="L15" s="7" t="s">
        <v>74</v>
      </c>
      <c r="M15" s="17">
        <v>9327</v>
      </c>
      <c r="N15" s="10"/>
      <c r="O15" s="9" t="s">
        <v>14</v>
      </c>
      <c r="P15" s="9">
        <v>3329</v>
      </c>
      <c r="Q15" s="15" t="s">
        <v>75</v>
      </c>
      <c r="R15" s="30">
        <f>M15+P15</f>
        <v>12656</v>
      </c>
      <c r="S15" s="21" t="s">
        <v>1</v>
      </c>
      <c r="T15" s="21" t="s">
        <v>11</v>
      </c>
      <c r="U15" s="21">
        <v>20741</v>
      </c>
      <c r="V15" s="19"/>
      <c r="W15" s="19" t="s">
        <v>14</v>
      </c>
      <c r="X15" s="19">
        <v>1597</v>
      </c>
      <c r="Y15" s="4" t="s">
        <v>1</v>
      </c>
      <c r="Z15" s="4" t="s">
        <v>10</v>
      </c>
      <c r="AA15" s="4">
        <v>59</v>
      </c>
      <c r="AB15" s="22" t="s">
        <v>8</v>
      </c>
      <c r="AC15" s="22" t="s">
        <v>12</v>
      </c>
      <c r="AD15" s="22">
        <v>75</v>
      </c>
      <c r="AE15" s="14">
        <v>20</v>
      </c>
      <c r="AF15" s="14">
        <v>4</v>
      </c>
      <c r="AG15" s="32">
        <v>0.84299999999999997</v>
      </c>
      <c r="AH15" s="32">
        <f t="shared" si="1"/>
        <v>479.34088904174223</v>
      </c>
      <c r="AI15" s="32">
        <f t="shared" si="2"/>
        <v>1694.0251636831629</v>
      </c>
      <c r="AJ15" s="32" t="s">
        <v>90</v>
      </c>
      <c r="AL15" s="1">
        <v>70</v>
      </c>
      <c r="AM15" s="1">
        <v>133</v>
      </c>
      <c r="AN15" s="1">
        <f t="shared" ref="AN15:AN19" si="12">AM15-AL15</f>
        <v>63</v>
      </c>
      <c r="AO15" s="3" t="s">
        <v>11</v>
      </c>
      <c r="AP15" s="1">
        <f>$AN15*5/7</f>
        <v>45</v>
      </c>
      <c r="AQ15" s="6">
        <f t="shared" ref="AQ15:AQ19" si="13">AP15+AL15</f>
        <v>115</v>
      </c>
    </row>
    <row r="16" spans="1:43" x14ac:dyDescent="0.25">
      <c r="A16" s="1">
        <v>3000</v>
      </c>
      <c r="B16" s="1">
        <v>17000</v>
      </c>
      <c r="C16" s="1">
        <f t="shared" si="10"/>
        <v>14000</v>
      </c>
      <c r="D16" s="3" t="s">
        <v>16</v>
      </c>
      <c r="E16" s="1">
        <f>$C16*3/7</f>
        <v>6000</v>
      </c>
      <c r="F16" s="6">
        <f t="shared" si="11"/>
        <v>9000</v>
      </c>
      <c r="I16" s="5" t="s">
        <v>52</v>
      </c>
      <c r="J16" s="26" t="s">
        <v>36</v>
      </c>
      <c r="K16" s="23" t="s">
        <v>28</v>
      </c>
      <c r="L16" s="7" t="s">
        <v>75</v>
      </c>
      <c r="M16" s="17">
        <v>8879</v>
      </c>
      <c r="N16" s="10"/>
      <c r="O16" s="9" t="s">
        <v>14</v>
      </c>
      <c r="P16" s="9">
        <v>3771</v>
      </c>
      <c r="Q16" s="15" t="s">
        <v>75</v>
      </c>
      <c r="R16" s="30">
        <f t="shared" ref="R16:R17" si="14">M16+P16</f>
        <v>12650</v>
      </c>
      <c r="S16" s="21" t="s">
        <v>8</v>
      </c>
      <c r="T16" s="21" t="s">
        <v>25</v>
      </c>
      <c r="U16" s="21">
        <v>7945</v>
      </c>
      <c r="V16" s="19" t="s">
        <v>1</v>
      </c>
      <c r="W16" s="19" t="s">
        <v>11</v>
      </c>
      <c r="X16" s="19">
        <v>3154</v>
      </c>
      <c r="Y16" s="4"/>
      <c r="Z16" s="4" t="s">
        <v>28</v>
      </c>
      <c r="AA16" s="4">
        <v>39</v>
      </c>
      <c r="AB16" s="22" t="s">
        <v>1</v>
      </c>
      <c r="AC16" s="22" t="s">
        <v>10</v>
      </c>
      <c r="AD16" s="22">
        <v>129</v>
      </c>
      <c r="AE16" s="14">
        <v>22</v>
      </c>
      <c r="AF16" s="14">
        <v>2</v>
      </c>
      <c r="AG16" s="32">
        <v>1</v>
      </c>
      <c r="AH16" s="32">
        <f t="shared" si="1"/>
        <v>286.53699937500005</v>
      </c>
      <c r="AI16" s="32">
        <f t="shared" si="2"/>
        <v>1432.9411346249999</v>
      </c>
      <c r="AJ16" s="32" t="s">
        <v>91</v>
      </c>
      <c r="AL16" s="1">
        <v>70</v>
      </c>
      <c r="AM16" s="1">
        <v>133</v>
      </c>
      <c r="AN16" s="1">
        <f t="shared" si="12"/>
        <v>63</v>
      </c>
      <c r="AO16" s="3" t="s">
        <v>15</v>
      </c>
      <c r="AP16" s="1">
        <f>$AN16*4/7</f>
        <v>36</v>
      </c>
      <c r="AQ16" s="6">
        <f t="shared" si="13"/>
        <v>106</v>
      </c>
    </row>
    <row r="17" spans="1:43" x14ac:dyDescent="0.25">
      <c r="A17" s="1">
        <v>3000</v>
      </c>
      <c r="B17" s="1">
        <v>17000</v>
      </c>
      <c r="C17" s="1">
        <f t="shared" si="10"/>
        <v>14000</v>
      </c>
      <c r="D17" s="3" t="s">
        <v>13</v>
      </c>
      <c r="E17" s="1">
        <f>$C17*2/7</f>
        <v>4000</v>
      </c>
      <c r="F17" s="6">
        <f t="shared" si="11"/>
        <v>7000</v>
      </c>
      <c r="I17" s="5" t="s">
        <v>53</v>
      </c>
      <c r="J17" s="26" t="s">
        <v>35</v>
      </c>
      <c r="K17" s="23" t="s">
        <v>28</v>
      </c>
      <c r="L17" s="7" t="s">
        <v>75</v>
      </c>
      <c r="M17" s="17">
        <v>8325</v>
      </c>
      <c r="N17" s="9" t="s">
        <v>1</v>
      </c>
      <c r="O17" s="9" t="s">
        <v>10</v>
      </c>
      <c r="P17" s="9">
        <v>7724</v>
      </c>
      <c r="Q17" s="15" t="s">
        <v>73</v>
      </c>
      <c r="R17" s="30">
        <f t="shared" si="14"/>
        <v>16049</v>
      </c>
      <c r="S17" s="21"/>
      <c r="T17" s="21" t="s">
        <v>14</v>
      </c>
      <c r="U17" s="21">
        <v>11754</v>
      </c>
      <c r="V17" s="19" t="s">
        <v>8</v>
      </c>
      <c r="W17" s="19" t="s">
        <v>25</v>
      </c>
      <c r="X17" s="19">
        <v>1192</v>
      </c>
      <c r="Y17" s="4" t="s">
        <v>1</v>
      </c>
      <c r="Z17" s="4" t="s">
        <v>11</v>
      </c>
      <c r="AA17" s="4">
        <v>53</v>
      </c>
      <c r="AB17" s="22"/>
      <c r="AC17" s="22" t="s">
        <v>28</v>
      </c>
      <c r="AD17" s="22">
        <v>97</v>
      </c>
      <c r="AE17" s="14">
        <v>22</v>
      </c>
      <c r="AF17" s="14">
        <v>2</v>
      </c>
      <c r="AG17" s="32">
        <v>1</v>
      </c>
      <c r="AH17" s="32">
        <f t="shared" si="1"/>
        <v>308.93947177500007</v>
      </c>
      <c r="AI17" s="32">
        <f t="shared" si="2"/>
        <v>1238.472282465</v>
      </c>
      <c r="AJ17" s="32" t="s">
        <v>92</v>
      </c>
      <c r="AL17" s="1">
        <v>70</v>
      </c>
      <c r="AM17" s="1">
        <v>133</v>
      </c>
      <c r="AN17" s="1">
        <f t="shared" si="12"/>
        <v>63</v>
      </c>
      <c r="AO17" s="3" t="s">
        <v>16</v>
      </c>
      <c r="AP17" s="1">
        <f>$AN17*3/7</f>
        <v>27</v>
      </c>
      <c r="AQ17" s="6">
        <f t="shared" si="13"/>
        <v>97</v>
      </c>
    </row>
    <row r="18" spans="1:43" x14ac:dyDescent="0.25">
      <c r="A18" s="1">
        <v>3000</v>
      </c>
      <c r="B18" s="1">
        <v>17000</v>
      </c>
      <c r="C18" s="1">
        <f t="shared" si="10"/>
        <v>14000</v>
      </c>
      <c r="D18" s="3" t="s">
        <v>17</v>
      </c>
      <c r="E18" s="1">
        <f>$C18*1/7</f>
        <v>2000</v>
      </c>
      <c r="F18" s="6">
        <f t="shared" si="11"/>
        <v>5000</v>
      </c>
      <c r="I18" s="11" t="s">
        <v>33</v>
      </c>
      <c r="J18" s="12" t="s">
        <v>95</v>
      </c>
      <c r="K18" s="11" t="s">
        <v>39</v>
      </c>
      <c r="L18" s="35" t="s">
        <v>65</v>
      </c>
      <c r="M18" s="36"/>
      <c r="N18" s="37" t="s">
        <v>66</v>
      </c>
      <c r="O18" s="37"/>
      <c r="P18" s="37"/>
      <c r="Q18" s="35" t="s">
        <v>78</v>
      </c>
      <c r="R18" s="36"/>
      <c r="S18" s="37" t="s">
        <v>68</v>
      </c>
      <c r="T18" s="37"/>
      <c r="U18" s="37"/>
      <c r="V18" s="37" t="s">
        <v>67</v>
      </c>
      <c r="W18" s="37"/>
      <c r="X18" s="37"/>
      <c r="Y18" s="37" t="s">
        <v>69</v>
      </c>
      <c r="Z18" s="37"/>
      <c r="AA18" s="37"/>
      <c r="AB18" s="37" t="s">
        <v>70</v>
      </c>
      <c r="AC18" s="37"/>
      <c r="AD18" s="37"/>
      <c r="AE18" s="11" t="s">
        <v>62</v>
      </c>
      <c r="AF18" s="11" t="s">
        <v>9</v>
      </c>
      <c r="AG18" s="31" t="s">
        <v>82</v>
      </c>
      <c r="AH18" s="31" t="s">
        <v>83</v>
      </c>
      <c r="AI18" s="31" t="s">
        <v>84</v>
      </c>
      <c r="AJ18" s="31"/>
      <c r="AL18" s="1">
        <v>70</v>
      </c>
      <c r="AM18" s="1">
        <v>133</v>
      </c>
      <c r="AN18" s="1">
        <f t="shared" si="12"/>
        <v>63</v>
      </c>
      <c r="AO18" s="3" t="s">
        <v>13</v>
      </c>
      <c r="AP18" s="1">
        <f>$AN18*2/7</f>
        <v>18</v>
      </c>
      <c r="AQ18" s="6">
        <f t="shared" si="13"/>
        <v>88</v>
      </c>
    </row>
    <row r="19" spans="1:43" x14ac:dyDescent="0.25">
      <c r="A19" s="2" t="s">
        <v>71</v>
      </c>
      <c r="I19" s="5" t="s">
        <v>51</v>
      </c>
      <c r="J19" s="27" t="s">
        <v>109</v>
      </c>
      <c r="K19" s="23" t="s">
        <v>24</v>
      </c>
      <c r="L19" s="7" t="s">
        <v>75</v>
      </c>
      <c r="M19" s="17">
        <v>7346</v>
      </c>
      <c r="N19" s="9" t="s">
        <v>1</v>
      </c>
      <c r="O19" s="9" t="s">
        <v>10</v>
      </c>
      <c r="P19" s="9">
        <v>7993</v>
      </c>
      <c r="Q19" s="15" t="s">
        <v>74</v>
      </c>
      <c r="R19" s="30">
        <f>M19+P19</f>
        <v>15339</v>
      </c>
      <c r="S19" s="21" t="s">
        <v>8</v>
      </c>
      <c r="T19" s="21" t="s">
        <v>12</v>
      </c>
      <c r="U19" s="21">
        <v>5229</v>
      </c>
      <c r="V19" s="19"/>
      <c r="W19" s="19" t="s">
        <v>28</v>
      </c>
      <c r="X19" s="19">
        <v>2075</v>
      </c>
      <c r="Y19" s="4"/>
      <c r="Z19" s="4" t="s">
        <v>14</v>
      </c>
      <c r="AA19" s="4">
        <v>35</v>
      </c>
      <c r="AB19" s="22" t="s">
        <v>1</v>
      </c>
      <c r="AC19" s="22" t="s">
        <v>10</v>
      </c>
      <c r="AD19" s="22">
        <v>133</v>
      </c>
      <c r="AE19" s="14">
        <v>22</v>
      </c>
      <c r="AF19" s="14">
        <v>2</v>
      </c>
      <c r="AG19" s="32">
        <v>1</v>
      </c>
      <c r="AH19" s="32">
        <f t="shared" si="1"/>
        <v>280.29114877500007</v>
      </c>
      <c r="AI19" s="32">
        <f t="shared" si="2"/>
        <v>1458.246449385</v>
      </c>
      <c r="AJ19" s="32" t="s">
        <v>91</v>
      </c>
      <c r="AL19" s="1">
        <v>70</v>
      </c>
      <c r="AM19" s="1">
        <v>133</v>
      </c>
      <c r="AN19" s="1">
        <f t="shared" si="12"/>
        <v>63</v>
      </c>
      <c r="AO19" s="3" t="s">
        <v>17</v>
      </c>
      <c r="AP19" s="1">
        <f>$AN19*1/7</f>
        <v>9</v>
      </c>
      <c r="AQ19" s="6">
        <f t="shared" si="13"/>
        <v>79</v>
      </c>
    </row>
    <row r="20" spans="1:43" x14ac:dyDescent="0.25">
      <c r="A20" s="2" t="s">
        <v>20</v>
      </c>
      <c r="B20" s="2" t="s">
        <v>21</v>
      </c>
      <c r="C20" s="2" t="s">
        <v>22</v>
      </c>
      <c r="D20" s="2" t="s">
        <v>18</v>
      </c>
      <c r="E20" s="2" t="s">
        <v>23</v>
      </c>
      <c r="F20" s="2" t="s">
        <v>80</v>
      </c>
      <c r="I20" s="5" t="s">
        <v>49</v>
      </c>
      <c r="J20" s="27" t="s">
        <v>37</v>
      </c>
      <c r="K20" s="23" t="s">
        <v>11</v>
      </c>
      <c r="L20" s="7" t="s">
        <v>76</v>
      </c>
      <c r="M20" s="17">
        <v>6692</v>
      </c>
      <c r="N20" s="10"/>
      <c r="O20" s="9" t="s">
        <v>28</v>
      </c>
      <c r="P20" s="9">
        <v>4156</v>
      </c>
      <c r="Q20" s="15" t="s">
        <v>75</v>
      </c>
      <c r="R20" s="30">
        <f t="shared" ref="R20:R22" si="15">M20+P20</f>
        <v>10848</v>
      </c>
      <c r="S20" s="21"/>
      <c r="T20" s="21" t="s">
        <v>24</v>
      </c>
      <c r="U20" s="21">
        <v>16450</v>
      </c>
      <c r="V20" s="19" t="s">
        <v>8</v>
      </c>
      <c r="W20" s="19" t="s">
        <v>25</v>
      </c>
      <c r="X20" s="19">
        <v>1263</v>
      </c>
      <c r="Y20" s="4" t="s">
        <v>8</v>
      </c>
      <c r="Z20" s="4" t="s">
        <v>12</v>
      </c>
      <c r="AA20" s="4">
        <v>23</v>
      </c>
      <c r="AB20" s="22" t="s">
        <v>1</v>
      </c>
      <c r="AC20" s="22" t="s">
        <v>11</v>
      </c>
      <c r="AD20" s="22">
        <v>116</v>
      </c>
      <c r="AE20" s="14">
        <v>18</v>
      </c>
      <c r="AF20" s="14">
        <v>6</v>
      </c>
      <c r="AG20" s="32">
        <v>0.77900000000000003</v>
      </c>
      <c r="AH20" s="32">
        <f t="shared" si="1"/>
        <v>494.91602752781978</v>
      </c>
      <c r="AI20" s="32">
        <f t="shared" si="2"/>
        <v>2841.9881711780213</v>
      </c>
      <c r="AJ20" s="32" t="s">
        <v>87</v>
      </c>
    </row>
    <row r="21" spans="1:43" x14ac:dyDescent="0.25">
      <c r="A21" s="2"/>
      <c r="B21" s="2"/>
      <c r="C21" s="2"/>
      <c r="D21" s="2"/>
      <c r="E21" s="2"/>
      <c r="F21" s="2"/>
      <c r="I21" s="5" t="s">
        <v>110</v>
      </c>
      <c r="J21" s="27" t="s">
        <v>111</v>
      </c>
      <c r="K21" s="23" t="s">
        <v>11</v>
      </c>
      <c r="L21" s="7" t="s">
        <v>25</v>
      </c>
      <c r="M21" s="17">
        <v>5987</v>
      </c>
      <c r="N21" s="10"/>
      <c r="O21" s="9" t="s">
        <v>14</v>
      </c>
      <c r="P21" s="9">
        <v>3156</v>
      </c>
      <c r="Q21" s="15" t="s">
        <v>25</v>
      </c>
      <c r="R21" s="30">
        <f t="shared" si="15"/>
        <v>9143</v>
      </c>
      <c r="S21" s="21"/>
      <c r="T21" s="21" t="s">
        <v>28</v>
      </c>
      <c r="U21" s="21">
        <v>14500</v>
      </c>
      <c r="V21" s="19"/>
      <c r="W21" s="19" t="s">
        <v>24</v>
      </c>
      <c r="X21" s="19">
        <v>2444</v>
      </c>
      <c r="Y21" s="4"/>
      <c r="Z21" s="4" t="s">
        <v>25</v>
      </c>
      <c r="AA21" s="4">
        <v>28</v>
      </c>
      <c r="AB21" s="22"/>
      <c r="AC21" s="22" t="s">
        <v>11</v>
      </c>
      <c r="AD21" s="22">
        <v>123</v>
      </c>
      <c r="AE21" s="14">
        <v>20</v>
      </c>
      <c r="AF21" s="14">
        <v>4</v>
      </c>
      <c r="AG21" s="32">
        <v>0.84299999999999997</v>
      </c>
      <c r="AH21" s="32">
        <f t="shared" ref="AH21" si="16">(1630*AG21+AA21*5)*(1630*AG21+AA21*5)*AF21*1.3035*0.5*0.000066</f>
        <v>394.44671988194222</v>
      </c>
      <c r="AI21" s="32">
        <f t="shared" ref="AI21" si="17">(1630*AG21+AD21*5)*(1630*AG21+AD21*5)*AF21*4.1949*0.5*0.000066</f>
        <v>2190.8084714969227</v>
      </c>
      <c r="AJ21" s="32" t="s">
        <v>24</v>
      </c>
    </row>
    <row r="22" spans="1:43" x14ac:dyDescent="0.25">
      <c r="A22" s="1">
        <v>1000</v>
      </c>
      <c r="B22" s="1">
        <v>8000</v>
      </c>
      <c r="C22" s="1">
        <f>B22-A22</f>
        <v>7000</v>
      </c>
      <c r="D22" s="3" t="s">
        <v>10</v>
      </c>
      <c r="E22" s="1">
        <f>$C22*6/7</f>
        <v>6000</v>
      </c>
      <c r="F22" s="6">
        <f>E22+A22</f>
        <v>7000</v>
      </c>
      <c r="I22" s="5" t="s">
        <v>48</v>
      </c>
      <c r="J22" s="27" t="s">
        <v>38</v>
      </c>
      <c r="K22" s="23" t="s">
        <v>11</v>
      </c>
      <c r="L22" s="7" t="s">
        <v>76</v>
      </c>
      <c r="M22" s="17">
        <v>5375</v>
      </c>
      <c r="N22" s="9" t="s">
        <v>8</v>
      </c>
      <c r="O22" s="9" t="s">
        <v>25</v>
      </c>
      <c r="P22" s="9">
        <v>2456</v>
      </c>
      <c r="Q22" s="15" t="s">
        <v>76</v>
      </c>
      <c r="R22" s="30">
        <f t="shared" si="15"/>
        <v>7831</v>
      </c>
      <c r="S22" s="21"/>
      <c r="T22" s="21" t="s">
        <v>28</v>
      </c>
      <c r="U22" s="21">
        <v>12934</v>
      </c>
      <c r="V22" s="19" t="s">
        <v>1</v>
      </c>
      <c r="W22" s="19" t="s">
        <v>10</v>
      </c>
      <c r="X22" s="19">
        <v>3690</v>
      </c>
      <c r="Y22" s="4" t="s">
        <v>8</v>
      </c>
      <c r="Z22" s="4" t="s">
        <v>25</v>
      </c>
      <c r="AA22" s="4">
        <v>28</v>
      </c>
      <c r="AB22" s="22" t="s">
        <v>1</v>
      </c>
      <c r="AC22" s="22" t="s">
        <v>24</v>
      </c>
      <c r="AD22" s="22">
        <v>114</v>
      </c>
      <c r="AE22" s="14">
        <v>20</v>
      </c>
      <c r="AF22" s="14">
        <v>4</v>
      </c>
      <c r="AG22" s="32">
        <v>0.84299999999999997</v>
      </c>
      <c r="AH22" s="32">
        <f t="shared" si="1"/>
        <v>394.44671988194222</v>
      </c>
      <c r="AI22" s="32">
        <f t="shared" si="2"/>
        <v>2092.8026486118429</v>
      </c>
      <c r="AJ22" s="32" t="s">
        <v>88</v>
      </c>
      <c r="AL22" s="2" t="s">
        <v>85</v>
      </c>
    </row>
    <row r="23" spans="1:43" x14ac:dyDescent="0.25">
      <c r="A23" s="1">
        <v>1000</v>
      </c>
      <c r="B23" s="1">
        <v>8000</v>
      </c>
      <c r="C23" s="1">
        <f t="shared" ref="C23:C27" si="18">B23-A23</f>
        <v>7000</v>
      </c>
      <c r="D23" s="3" t="s">
        <v>11</v>
      </c>
      <c r="E23" s="1">
        <f>$C23*5/7</f>
        <v>5000</v>
      </c>
      <c r="F23" s="6">
        <f t="shared" ref="F23:F27" si="19">E23+A23</f>
        <v>6000</v>
      </c>
      <c r="I23" s="11" t="s">
        <v>33</v>
      </c>
      <c r="J23" s="12" t="s">
        <v>96</v>
      </c>
      <c r="K23" s="11" t="s">
        <v>39</v>
      </c>
      <c r="L23" s="35" t="s">
        <v>65</v>
      </c>
      <c r="M23" s="36"/>
      <c r="N23" s="37" t="s">
        <v>66</v>
      </c>
      <c r="O23" s="37"/>
      <c r="P23" s="37"/>
      <c r="Q23" s="35" t="s">
        <v>78</v>
      </c>
      <c r="R23" s="36"/>
      <c r="S23" s="37" t="s">
        <v>68</v>
      </c>
      <c r="T23" s="37"/>
      <c r="U23" s="37"/>
      <c r="V23" s="37" t="s">
        <v>67</v>
      </c>
      <c r="W23" s="37"/>
      <c r="X23" s="37"/>
      <c r="Y23" s="37" t="s">
        <v>69</v>
      </c>
      <c r="Z23" s="37"/>
      <c r="AA23" s="37"/>
      <c r="AB23" s="37" t="s">
        <v>70</v>
      </c>
      <c r="AC23" s="37"/>
      <c r="AD23" s="37"/>
      <c r="AE23" s="11" t="s">
        <v>62</v>
      </c>
      <c r="AF23" s="11" t="s">
        <v>9</v>
      </c>
      <c r="AG23" s="31" t="s">
        <v>82</v>
      </c>
      <c r="AH23" s="31" t="s">
        <v>83</v>
      </c>
      <c r="AI23" s="31" t="s">
        <v>84</v>
      </c>
      <c r="AJ23" s="31"/>
      <c r="AL23" s="2" t="s">
        <v>20</v>
      </c>
      <c r="AM23" s="2" t="s">
        <v>21</v>
      </c>
      <c r="AN23" s="2" t="s">
        <v>22</v>
      </c>
      <c r="AO23" s="2" t="s">
        <v>18</v>
      </c>
      <c r="AP23" s="2" t="s">
        <v>23</v>
      </c>
      <c r="AQ23" s="2" t="s">
        <v>19</v>
      </c>
    </row>
    <row r="24" spans="1:43" x14ac:dyDescent="0.25">
      <c r="A24" s="1">
        <v>1000</v>
      </c>
      <c r="B24" s="1">
        <v>8000</v>
      </c>
      <c r="C24" s="1">
        <f t="shared" si="18"/>
        <v>7000</v>
      </c>
      <c r="D24" s="3" t="s">
        <v>15</v>
      </c>
      <c r="E24" s="1">
        <f>$C24*4/7</f>
        <v>4000</v>
      </c>
      <c r="F24" s="6">
        <f t="shared" si="19"/>
        <v>5000</v>
      </c>
      <c r="I24" s="5" t="s">
        <v>47</v>
      </c>
      <c r="J24" s="28" t="s">
        <v>40</v>
      </c>
      <c r="K24" s="23" t="s">
        <v>10</v>
      </c>
      <c r="L24" s="7" t="s">
        <v>77</v>
      </c>
      <c r="M24" s="17">
        <v>4793</v>
      </c>
      <c r="N24" s="9" t="s">
        <v>1</v>
      </c>
      <c r="O24" s="9" t="s">
        <v>11</v>
      </c>
      <c r="P24" s="9">
        <v>6522</v>
      </c>
      <c r="Q24" s="15" t="s">
        <v>75</v>
      </c>
      <c r="R24" s="30">
        <f>M24+P24</f>
        <v>11315</v>
      </c>
      <c r="S24" s="21"/>
      <c r="T24" s="21" t="s">
        <v>28</v>
      </c>
      <c r="U24" s="21">
        <v>14859</v>
      </c>
      <c r="V24" s="19"/>
      <c r="W24" s="19" t="s">
        <v>28</v>
      </c>
      <c r="X24" s="19">
        <v>2237</v>
      </c>
      <c r="Y24" s="4" t="s">
        <v>1</v>
      </c>
      <c r="Z24" s="4" t="s">
        <v>11</v>
      </c>
      <c r="AA24" s="4">
        <v>54</v>
      </c>
      <c r="AB24" s="22" t="s">
        <v>8</v>
      </c>
      <c r="AC24" s="22" t="s">
        <v>25</v>
      </c>
      <c r="AD24" s="22">
        <v>85</v>
      </c>
      <c r="AE24" s="14">
        <v>22</v>
      </c>
      <c r="AF24" s="14">
        <v>2</v>
      </c>
      <c r="AG24" s="32">
        <v>1</v>
      </c>
      <c r="AH24" s="32">
        <f t="shared" si="1"/>
        <v>310.57191</v>
      </c>
      <c r="AI24" s="32">
        <f t="shared" si="2"/>
        <v>1169.2010597849999</v>
      </c>
      <c r="AJ24" s="32" t="s">
        <v>92</v>
      </c>
      <c r="AL24" s="1">
        <v>1092</v>
      </c>
      <c r="AM24" s="1">
        <v>2842</v>
      </c>
      <c r="AN24" s="1">
        <f>AM24-AL24</f>
        <v>1750</v>
      </c>
      <c r="AO24" s="3" t="s">
        <v>10</v>
      </c>
      <c r="AP24" s="1">
        <f>$AN24*6/7</f>
        <v>1500</v>
      </c>
      <c r="AQ24" s="6">
        <f>AP24+AL24</f>
        <v>2592</v>
      </c>
    </row>
    <row r="25" spans="1:43" x14ac:dyDescent="0.25">
      <c r="A25" s="1">
        <v>1000</v>
      </c>
      <c r="B25" s="1">
        <v>8000</v>
      </c>
      <c r="C25" s="1">
        <f t="shared" si="18"/>
        <v>7000</v>
      </c>
      <c r="D25" s="3" t="s">
        <v>16</v>
      </c>
      <c r="E25" s="1">
        <f>$C25*3/7</f>
        <v>3000</v>
      </c>
      <c r="F25" s="6">
        <f t="shared" si="19"/>
        <v>4000</v>
      </c>
      <c r="I25" s="5" t="s">
        <v>46</v>
      </c>
      <c r="J25" s="28" t="s">
        <v>41</v>
      </c>
      <c r="K25" s="23" t="s">
        <v>10</v>
      </c>
      <c r="L25" s="7" t="s">
        <v>77</v>
      </c>
      <c r="M25" s="17">
        <v>4327</v>
      </c>
      <c r="N25" s="10"/>
      <c r="O25" s="9" t="s">
        <v>14</v>
      </c>
      <c r="P25" s="9">
        <v>3149</v>
      </c>
      <c r="Q25" s="15" t="s">
        <v>76</v>
      </c>
      <c r="R25" s="30">
        <f t="shared" ref="R25:R29" si="20">M25+P25</f>
        <v>7476</v>
      </c>
      <c r="S25" s="21"/>
      <c r="T25" s="21" t="s">
        <v>14</v>
      </c>
      <c r="U25" s="21">
        <v>10721</v>
      </c>
      <c r="V25" s="19" t="s">
        <v>8</v>
      </c>
      <c r="W25" s="19" t="s">
        <v>12</v>
      </c>
      <c r="X25" s="19">
        <v>888</v>
      </c>
      <c r="Y25" s="4" t="s">
        <v>1</v>
      </c>
      <c r="Z25" s="4" t="s">
        <v>10</v>
      </c>
      <c r="AA25" s="4">
        <v>60</v>
      </c>
      <c r="AB25" s="22"/>
      <c r="AC25" s="22" t="s">
        <v>11</v>
      </c>
      <c r="AD25" s="22">
        <v>120</v>
      </c>
      <c r="AE25" s="14">
        <v>20</v>
      </c>
      <c r="AF25" s="14">
        <v>4</v>
      </c>
      <c r="AG25" s="32">
        <v>0.84299999999999997</v>
      </c>
      <c r="AH25" s="32">
        <f t="shared" si="1"/>
        <v>482.21706022754222</v>
      </c>
      <c r="AI25" s="32">
        <f t="shared" si="2"/>
        <v>2157.8906868085628</v>
      </c>
      <c r="AJ25" s="32" t="s">
        <v>88</v>
      </c>
      <c r="AL25" s="1">
        <v>1092</v>
      </c>
      <c r="AM25" s="1">
        <v>2842</v>
      </c>
      <c r="AN25" s="1">
        <f t="shared" ref="AN25:AN29" si="21">AM25-AL25</f>
        <v>1750</v>
      </c>
      <c r="AO25" s="3" t="s">
        <v>11</v>
      </c>
      <c r="AP25" s="1">
        <f>$AN25*5/7</f>
        <v>1250</v>
      </c>
      <c r="AQ25" s="6">
        <f t="shared" ref="AQ25:AQ29" si="22">AP25+AL25</f>
        <v>2342</v>
      </c>
    </row>
    <row r="26" spans="1:43" x14ac:dyDescent="0.25">
      <c r="A26" s="1">
        <v>1000</v>
      </c>
      <c r="B26" s="1">
        <v>8000</v>
      </c>
      <c r="C26" s="1">
        <f t="shared" si="18"/>
        <v>7000</v>
      </c>
      <c r="D26" s="3" t="s">
        <v>13</v>
      </c>
      <c r="E26" s="1">
        <f>$C26*2/7</f>
        <v>2000</v>
      </c>
      <c r="F26" s="6">
        <f t="shared" si="19"/>
        <v>3000</v>
      </c>
      <c r="I26" s="5" t="s">
        <v>45</v>
      </c>
      <c r="J26" s="28" t="s">
        <v>42</v>
      </c>
      <c r="K26" s="23" t="s">
        <v>10</v>
      </c>
      <c r="L26" s="7" t="s">
        <v>77</v>
      </c>
      <c r="M26" s="17">
        <v>3971</v>
      </c>
      <c r="N26" s="9" t="s">
        <v>8</v>
      </c>
      <c r="O26" s="9" t="s">
        <v>12</v>
      </c>
      <c r="P26" s="9">
        <v>1379</v>
      </c>
      <c r="Q26" s="15" t="s">
        <v>77</v>
      </c>
      <c r="R26" s="30">
        <f t="shared" si="20"/>
        <v>5350</v>
      </c>
      <c r="S26" s="21" t="s">
        <v>1</v>
      </c>
      <c r="T26" s="21" t="s">
        <v>10</v>
      </c>
      <c r="U26" s="21">
        <v>23740</v>
      </c>
      <c r="V26" s="19"/>
      <c r="W26" s="19" t="s">
        <v>24</v>
      </c>
      <c r="X26" s="19">
        <v>2773</v>
      </c>
      <c r="Y26" s="4" t="s">
        <v>81</v>
      </c>
      <c r="Z26" s="4" t="s">
        <v>25</v>
      </c>
      <c r="AA26" s="4">
        <v>27</v>
      </c>
      <c r="AB26" s="22" t="s">
        <v>1</v>
      </c>
      <c r="AC26" s="22" t="s">
        <v>10</v>
      </c>
      <c r="AD26" s="22">
        <v>127</v>
      </c>
      <c r="AE26" s="14">
        <v>22</v>
      </c>
      <c r="AF26" s="14">
        <v>2</v>
      </c>
      <c r="AG26" s="32">
        <v>1</v>
      </c>
      <c r="AH26" s="32">
        <f t="shared" si="1"/>
        <v>268.00592197500004</v>
      </c>
      <c r="AI26" s="32">
        <f t="shared" si="2"/>
        <v>1420.371536265</v>
      </c>
      <c r="AJ26" s="32" t="s">
        <v>91</v>
      </c>
      <c r="AL26" s="1">
        <v>1092</v>
      </c>
      <c r="AM26" s="1">
        <v>2842</v>
      </c>
      <c r="AN26" s="1">
        <f t="shared" si="21"/>
        <v>1750</v>
      </c>
      <c r="AO26" s="3" t="s">
        <v>15</v>
      </c>
      <c r="AP26" s="1">
        <f>$AN26*4/7</f>
        <v>1000</v>
      </c>
      <c r="AQ26" s="6">
        <f t="shared" si="22"/>
        <v>2092</v>
      </c>
    </row>
    <row r="27" spans="1:43" x14ac:dyDescent="0.25">
      <c r="A27" s="1">
        <v>1000</v>
      </c>
      <c r="B27" s="1">
        <v>8000</v>
      </c>
      <c r="C27" s="1">
        <f t="shared" si="18"/>
        <v>7000</v>
      </c>
      <c r="D27" s="3" t="s">
        <v>17</v>
      </c>
      <c r="E27" s="1">
        <f>$C27*1/7</f>
        <v>1000</v>
      </c>
      <c r="F27" s="6">
        <f t="shared" si="19"/>
        <v>2000</v>
      </c>
      <c r="I27" s="5"/>
      <c r="J27" s="29"/>
      <c r="K27" s="23"/>
      <c r="L27" s="7"/>
      <c r="M27" s="17"/>
      <c r="N27" s="10"/>
      <c r="O27" s="10"/>
      <c r="P27" s="10"/>
      <c r="Q27" s="16"/>
      <c r="R27" s="30"/>
      <c r="S27" s="21"/>
      <c r="T27" s="21"/>
      <c r="U27" s="21"/>
      <c r="V27" s="20"/>
      <c r="W27" s="20"/>
      <c r="X27" s="20"/>
      <c r="Y27" s="4"/>
      <c r="Z27" s="4"/>
      <c r="AA27" s="4"/>
      <c r="AB27" s="22"/>
      <c r="AC27" s="22"/>
      <c r="AD27" s="22"/>
      <c r="AE27" s="13"/>
      <c r="AF27" s="13"/>
      <c r="AG27" s="33"/>
      <c r="AH27" s="32"/>
      <c r="AI27" s="32"/>
      <c r="AJ27" s="33"/>
      <c r="AL27" s="1">
        <v>1092</v>
      </c>
      <c r="AM27" s="1">
        <v>2842</v>
      </c>
      <c r="AN27" s="1">
        <f t="shared" si="21"/>
        <v>1750</v>
      </c>
      <c r="AO27" s="3" t="s">
        <v>16</v>
      </c>
      <c r="AP27" s="1">
        <f>$AN27*3/7</f>
        <v>750</v>
      </c>
      <c r="AQ27" s="6">
        <f t="shared" si="22"/>
        <v>1842</v>
      </c>
    </row>
    <row r="28" spans="1:43" x14ac:dyDescent="0.25">
      <c r="A28" s="2" t="s">
        <v>7</v>
      </c>
      <c r="I28" s="5" t="s">
        <v>99</v>
      </c>
      <c r="J28" s="29" t="s">
        <v>98</v>
      </c>
      <c r="K28" s="34" t="s">
        <v>108</v>
      </c>
      <c r="L28" s="7"/>
      <c r="M28" s="17">
        <v>8100</v>
      </c>
      <c r="N28" s="9" t="s">
        <v>8</v>
      </c>
      <c r="O28" s="10" t="s">
        <v>92</v>
      </c>
      <c r="P28" s="10">
        <v>1975</v>
      </c>
      <c r="Q28" s="15" t="s">
        <v>14</v>
      </c>
      <c r="R28" s="30">
        <f t="shared" si="20"/>
        <v>10075</v>
      </c>
      <c r="S28" s="21"/>
      <c r="T28" s="21" t="s">
        <v>88</v>
      </c>
      <c r="U28" s="21">
        <v>15052</v>
      </c>
      <c r="V28" s="19"/>
      <c r="W28" s="19" t="s">
        <v>16</v>
      </c>
      <c r="X28" s="19">
        <v>2174</v>
      </c>
      <c r="Y28" s="4"/>
      <c r="Z28" s="4" t="s">
        <v>88</v>
      </c>
      <c r="AA28" s="4">
        <v>45</v>
      </c>
      <c r="AB28" s="22"/>
      <c r="AC28" s="22" t="s">
        <v>90</v>
      </c>
      <c r="AD28" s="22">
        <v>95</v>
      </c>
      <c r="AE28" s="14">
        <v>18</v>
      </c>
      <c r="AF28" s="14">
        <v>6</v>
      </c>
      <c r="AG28" s="32">
        <v>0.77900000000000003</v>
      </c>
      <c r="AH28" s="32">
        <f t="shared" ref="AH28:AH29" si="23">(1630*AG28+AA28*5)*(1630*AG28+AA28*5)*AF28*1.3035*0.5*0.000066</f>
        <v>576.66683042201976</v>
      </c>
      <c r="AI28" s="32">
        <f t="shared" ref="AI28:AI29" si="24">(1630*AG28+AD28*5)*(1630*AG28+AD28*5)*AF28*4.1949*0.5*0.000066</f>
        <v>2528.5012529396813</v>
      </c>
      <c r="AJ28" s="32" t="s">
        <v>86</v>
      </c>
      <c r="AL28" s="1">
        <v>1092</v>
      </c>
      <c r="AM28" s="1">
        <v>2842</v>
      </c>
      <c r="AN28" s="1">
        <f t="shared" si="21"/>
        <v>1750</v>
      </c>
      <c r="AO28" s="3" t="s">
        <v>13</v>
      </c>
      <c r="AP28" s="1">
        <f>$AN28*2/7</f>
        <v>500</v>
      </c>
      <c r="AQ28" s="6">
        <f t="shared" si="22"/>
        <v>1592</v>
      </c>
    </row>
    <row r="29" spans="1:43" x14ac:dyDescent="0.25">
      <c r="A29" s="2" t="s">
        <v>20</v>
      </c>
      <c r="B29" s="2" t="s">
        <v>21</v>
      </c>
      <c r="C29" s="2" t="s">
        <v>22</v>
      </c>
      <c r="D29" s="2" t="s">
        <v>18</v>
      </c>
      <c r="E29" s="2" t="s">
        <v>23</v>
      </c>
      <c r="F29" s="2" t="s">
        <v>80</v>
      </c>
      <c r="I29" s="5" t="s">
        <v>100</v>
      </c>
      <c r="J29" s="29" t="s">
        <v>97</v>
      </c>
      <c r="K29" s="34" t="s">
        <v>106</v>
      </c>
      <c r="L29" s="7"/>
      <c r="M29" s="17">
        <v>4500</v>
      </c>
      <c r="N29" s="10"/>
      <c r="O29" s="10" t="s">
        <v>88</v>
      </c>
      <c r="P29" s="10">
        <v>5224</v>
      </c>
      <c r="Q29" s="15" t="s">
        <v>25</v>
      </c>
      <c r="R29" s="30">
        <f t="shared" si="20"/>
        <v>9724</v>
      </c>
      <c r="S29" s="21" t="s">
        <v>8</v>
      </c>
      <c r="T29" s="21" t="s">
        <v>91</v>
      </c>
      <c r="U29" s="21">
        <v>8856</v>
      </c>
      <c r="V29" s="19" t="s">
        <v>1</v>
      </c>
      <c r="W29" s="19" t="s">
        <v>107</v>
      </c>
      <c r="X29" s="19">
        <v>2990</v>
      </c>
      <c r="Y29" s="4"/>
      <c r="Z29" s="4" t="s">
        <v>90</v>
      </c>
      <c r="AA29" s="4">
        <v>34</v>
      </c>
      <c r="AB29" s="22"/>
      <c r="AC29" s="22" t="s">
        <v>89</v>
      </c>
      <c r="AD29" s="22">
        <v>102</v>
      </c>
      <c r="AE29" s="14">
        <v>20</v>
      </c>
      <c r="AF29" s="14">
        <v>4</v>
      </c>
      <c r="AG29" s="32">
        <v>0.84299999999999997</v>
      </c>
      <c r="AH29" s="32">
        <f t="shared" si="23"/>
        <v>410.23261689674223</v>
      </c>
      <c r="AI29" s="32">
        <f t="shared" si="24"/>
        <v>1965.6166969384028</v>
      </c>
      <c r="AJ29" s="32" t="s">
        <v>89</v>
      </c>
      <c r="AL29" s="1">
        <v>1080</v>
      </c>
      <c r="AM29" s="1">
        <v>2830</v>
      </c>
      <c r="AN29" s="1">
        <f t="shared" si="21"/>
        <v>1750</v>
      </c>
      <c r="AO29" s="3" t="s">
        <v>17</v>
      </c>
      <c r="AP29" s="1">
        <f>$AN29*1/7</f>
        <v>250</v>
      </c>
      <c r="AQ29" s="6">
        <f t="shared" si="22"/>
        <v>1330</v>
      </c>
    </row>
    <row r="30" spans="1:43" x14ac:dyDescent="0.25">
      <c r="A30" s="1">
        <v>3000</v>
      </c>
      <c r="B30" s="1">
        <v>24000</v>
      </c>
      <c r="C30" s="1">
        <f>B30-A30</f>
        <v>21000</v>
      </c>
      <c r="D30" s="3" t="s">
        <v>10</v>
      </c>
      <c r="E30" s="1">
        <f>$C30*6/7</f>
        <v>18000</v>
      </c>
      <c r="F30" s="6">
        <f>E30+A30</f>
        <v>21000</v>
      </c>
      <c r="I30" s="1" t="s">
        <v>56</v>
      </c>
    </row>
    <row r="31" spans="1:43" x14ac:dyDescent="0.25">
      <c r="A31" s="1">
        <v>3000</v>
      </c>
      <c r="B31" s="1">
        <v>24000</v>
      </c>
      <c r="C31" s="1">
        <f t="shared" ref="C31:C35" si="25">B31-A31</f>
        <v>21000</v>
      </c>
      <c r="D31" s="3" t="s">
        <v>11</v>
      </c>
      <c r="E31" s="1">
        <f>$C31*5/7</f>
        <v>15000</v>
      </c>
      <c r="F31" s="6">
        <f t="shared" ref="F31:F35" si="26">E31+A31</f>
        <v>18000</v>
      </c>
      <c r="I31" s="1" t="s">
        <v>55</v>
      </c>
    </row>
    <row r="32" spans="1:43" x14ac:dyDescent="0.25">
      <c r="A32" s="1">
        <v>3000</v>
      </c>
      <c r="B32" s="1">
        <v>24000</v>
      </c>
      <c r="C32" s="1">
        <f t="shared" si="25"/>
        <v>21000</v>
      </c>
      <c r="D32" s="3" t="s">
        <v>15</v>
      </c>
      <c r="E32" s="1">
        <f>$C32*4/7</f>
        <v>12000</v>
      </c>
      <c r="F32" s="6">
        <f t="shared" si="26"/>
        <v>15000</v>
      </c>
      <c r="I32" s="1" t="s">
        <v>101</v>
      </c>
    </row>
    <row r="33" spans="1:9" x14ac:dyDescent="0.25">
      <c r="A33" s="1">
        <v>3000</v>
      </c>
      <c r="B33" s="1">
        <v>24000</v>
      </c>
      <c r="C33" s="1">
        <f t="shared" si="25"/>
        <v>21000</v>
      </c>
      <c r="D33" s="3" t="s">
        <v>16</v>
      </c>
      <c r="E33" s="1">
        <f>$C33*3/7</f>
        <v>9000</v>
      </c>
      <c r="F33" s="6">
        <f t="shared" si="26"/>
        <v>12000</v>
      </c>
      <c r="I33" s="1" t="s">
        <v>57</v>
      </c>
    </row>
    <row r="34" spans="1:9" x14ac:dyDescent="0.25">
      <c r="A34" s="1">
        <v>3000</v>
      </c>
      <c r="B34" s="1">
        <v>24000</v>
      </c>
      <c r="C34" s="1">
        <f t="shared" si="25"/>
        <v>21000</v>
      </c>
      <c r="D34" s="3" t="s">
        <v>13</v>
      </c>
      <c r="E34" s="1">
        <f>$C34*2/7</f>
        <v>6000</v>
      </c>
      <c r="F34" s="6">
        <f t="shared" si="26"/>
        <v>9000</v>
      </c>
    </row>
    <row r="35" spans="1:9" x14ac:dyDescent="0.25">
      <c r="A35" s="1">
        <v>3000</v>
      </c>
      <c r="B35" s="1">
        <v>24000</v>
      </c>
      <c r="C35" s="1">
        <f t="shared" si="25"/>
        <v>21000</v>
      </c>
      <c r="D35" s="3" t="s">
        <v>17</v>
      </c>
      <c r="E35" s="1">
        <f>$C35*1/7</f>
        <v>3000</v>
      </c>
      <c r="F35" s="6">
        <f t="shared" si="26"/>
        <v>6000</v>
      </c>
      <c r="I35" s="1" t="s">
        <v>58</v>
      </c>
    </row>
    <row r="36" spans="1:9" x14ac:dyDescent="0.25">
      <c r="A36" s="2" t="s">
        <v>26</v>
      </c>
      <c r="I36" s="1" t="s">
        <v>59</v>
      </c>
    </row>
    <row r="37" spans="1:9" x14ac:dyDescent="0.25">
      <c r="A37" s="2" t="s">
        <v>20</v>
      </c>
      <c r="B37" s="2" t="s">
        <v>21</v>
      </c>
      <c r="C37" s="2" t="s">
        <v>22</v>
      </c>
      <c r="D37" s="2" t="s">
        <v>18</v>
      </c>
      <c r="E37" s="2" t="s">
        <v>23</v>
      </c>
      <c r="F37" s="2" t="s">
        <v>80</v>
      </c>
      <c r="I37" s="1" t="s">
        <v>60</v>
      </c>
    </row>
    <row r="38" spans="1:9" x14ac:dyDescent="0.25">
      <c r="A38" s="1">
        <v>500</v>
      </c>
      <c r="B38" s="1">
        <v>3700</v>
      </c>
      <c r="C38" s="1">
        <f>B38-A38</f>
        <v>3200</v>
      </c>
      <c r="D38" s="3" t="s">
        <v>10</v>
      </c>
      <c r="E38" s="1">
        <f>$C38*6/7</f>
        <v>2742.8571428571427</v>
      </c>
      <c r="F38" s="6">
        <f>E38+A38</f>
        <v>3242.8571428571427</v>
      </c>
      <c r="I38" s="1" t="s">
        <v>61</v>
      </c>
    </row>
    <row r="39" spans="1:9" x14ac:dyDescent="0.25">
      <c r="A39" s="1">
        <v>500</v>
      </c>
      <c r="B39" s="1">
        <v>3700</v>
      </c>
      <c r="C39" s="1">
        <f t="shared" ref="C39:C43" si="27">B39-A39</f>
        <v>3200</v>
      </c>
      <c r="D39" s="3" t="s">
        <v>11</v>
      </c>
      <c r="E39" s="1">
        <f>$C39*5/7</f>
        <v>2285.7142857142858</v>
      </c>
      <c r="F39" s="6">
        <f t="shared" ref="F39:F43" si="28">E39+A39</f>
        <v>2785.7142857142858</v>
      </c>
    </row>
    <row r="40" spans="1:9" x14ac:dyDescent="0.25">
      <c r="A40" s="1">
        <v>500</v>
      </c>
      <c r="B40" s="1">
        <v>3700</v>
      </c>
      <c r="C40" s="1">
        <f t="shared" si="27"/>
        <v>3200</v>
      </c>
      <c r="D40" s="3" t="s">
        <v>15</v>
      </c>
      <c r="E40" s="1">
        <f>$C40*4/7</f>
        <v>1828.5714285714287</v>
      </c>
      <c r="F40" s="6">
        <f t="shared" si="28"/>
        <v>2328.5714285714284</v>
      </c>
    </row>
    <row r="41" spans="1:9" x14ac:dyDescent="0.25">
      <c r="A41" s="1">
        <v>500</v>
      </c>
      <c r="B41" s="1">
        <v>3700</v>
      </c>
      <c r="C41" s="1">
        <f t="shared" si="27"/>
        <v>3200</v>
      </c>
      <c r="D41" s="3" t="s">
        <v>16</v>
      </c>
      <c r="E41" s="1">
        <f>$C41*3/7</f>
        <v>1371.4285714285713</v>
      </c>
      <c r="F41" s="6">
        <f t="shared" si="28"/>
        <v>1871.4285714285713</v>
      </c>
      <c r="I41" s="1" t="s">
        <v>102</v>
      </c>
    </row>
    <row r="42" spans="1:9" x14ac:dyDescent="0.25">
      <c r="A42" s="1">
        <v>500</v>
      </c>
      <c r="B42" s="1">
        <v>3700</v>
      </c>
      <c r="C42" s="1">
        <f t="shared" si="27"/>
        <v>3200</v>
      </c>
      <c r="D42" s="3" t="s">
        <v>13</v>
      </c>
      <c r="E42" s="1">
        <f>$C42*2/7</f>
        <v>914.28571428571433</v>
      </c>
      <c r="F42" s="6">
        <f t="shared" si="28"/>
        <v>1414.2857142857142</v>
      </c>
      <c r="I42" s="1" t="s">
        <v>105</v>
      </c>
    </row>
    <row r="43" spans="1:9" x14ac:dyDescent="0.25">
      <c r="A43" s="1">
        <v>500</v>
      </c>
      <c r="B43" s="1">
        <v>3700</v>
      </c>
      <c r="C43" s="1">
        <f t="shared" si="27"/>
        <v>3200</v>
      </c>
      <c r="D43" s="3" t="s">
        <v>17</v>
      </c>
      <c r="E43" s="1">
        <f>$C43*1/7</f>
        <v>457.14285714285717</v>
      </c>
      <c r="F43" s="6">
        <f t="shared" si="28"/>
        <v>957.14285714285711</v>
      </c>
      <c r="I43" s="1" t="s">
        <v>103</v>
      </c>
    </row>
    <row r="44" spans="1:9" x14ac:dyDescent="0.25">
      <c r="I44" s="1" t="s">
        <v>104</v>
      </c>
    </row>
    <row r="58" spans="11:11" x14ac:dyDescent="0.25">
      <c r="K58" s="1"/>
    </row>
  </sheetData>
  <mergeCells count="35">
    <mergeCell ref="S23:U23"/>
    <mergeCell ref="V23:X23"/>
    <mergeCell ref="Y23:AA23"/>
    <mergeCell ref="AB23:AD23"/>
    <mergeCell ref="S18:U18"/>
    <mergeCell ref="V18:X18"/>
    <mergeCell ref="Y18:AA18"/>
    <mergeCell ref="AB18:AD18"/>
    <mergeCell ref="S14:U14"/>
    <mergeCell ref="V14:X14"/>
    <mergeCell ref="Y14:AA14"/>
    <mergeCell ref="AB14:AD14"/>
    <mergeCell ref="S8:U8"/>
    <mergeCell ref="V8:X8"/>
    <mergeCell ref="Y8:AA8"/>
    <mergeCell ref="AB8:AD8"/>
    <mergeCell ref="S2:U2"/>
    <mergeCell ref="V2:X2"/>
    <mergeCell ref="Y2:AA2"/>
    <mergeCell ref="AB2:AD2"/>
    <mergeCell ref="Q2:R2"/>
    <mergeCell ref="L2:M2"/>
    <mergeCell ref="L8:M8"/>
    <mergeCell ref="L14:M14"/>
    <mergeCell ref="L18:M18"/>
    <mergeCell ref="L23:M23"/>
    <mergeCell ref="Q8:R8"/>
    <mergeCell ref="Q14:R14"/>
    <mergeCell ref="Q18:R18"/>
    <mergeCell ref="Q23:R23"/>
    <mergeCell ref="N2:P2"/>
    <mergeCell ref="N8:P8"/>
    <mergeCell ref="N14:P14"/>
    <mergeCell ref="N18:P18"/>
    <mergeCell ref="N23:P23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iLYuSha-Wakaka</dc:creator>
  <cp:lastModifiedBy>iLYuSha-Wakaka</cp:lastModifiedBy>
  <dcterms:created xsi:type="dcterms:W3CDTF">2018-12-13T16:08:12Z</dcterms:created>
  <dcterms:modified xsi:type="dcterms:W3CDTF">2019-01-12T16:46:06Z</dcterms:modified>
</cp:coreProperties>
</file>