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TABEL_SETORAN">Sheet1!$A$19:$F$21</definedName>
  </definedNames>
  <calcPr/>
</workbook>
</file>

<file path=xl/sharedStrings.xml><?xml version="1.0" encoding="utf-8"?>
<sst xmlns="http://schemas.openxmlformats.org/spreadsheetml/2006/main" count="58" uniqueCount="49">
  <si>
    <t>LAPORAN PENERIMAAN HARIAN</t>
  </si>
  <si>
    <t>NO</t>
  </si>
  <si>
    <t>NAMA SOPIR</t>
  </si>
  <si>
    <t>KODE</t>
  </si>
  <si>
    <t>JENIS ANGKUTAN</t>
  </si>
  <si>
    <t>JUMLAH SETORAN</t>
  </si>
  <si>
    <t>SETORAN WAJIB</t>
  </si>
  <si>
    <t>UPAH SOPIR</t>
  </si>
  <si>
    <t>KELEBIHAN</t>
  </si>
  <si>
    <t>BONUS</t>
  </si>
  <si>
    <t>PENGHASILAN</t>
  </si>
  <si>
    <t>SOPIR</t>
  </si>
  <si>
    <t>PERUSAHAAN</t>
  </si>
  <si>
    <t>ABIL</t>
  </si>
  <si>
    <t>BS01</t>
  </si>
  <si>
    <t>ACIL</t>
  </si>
  <si>
    <t>AN02</t>
  </si>
  <si>
    <t>ADIL</t>
  </si>
  <si>
    <t>EL03</t>
  </si>
  <si>
    <t>AFIL</t>
  </si>
  <si>
    <t>EL04</t>
  </si>
  <si>
    <t>AGIL</t>
  </si>
  <si>
    <t>AN05</t>
  </si>
  <si>
    <t>AHIL</t>
  </si>
  <si>
    <t>BS06</t>
  </si>
  <si>
    <t>AJIL</t>
  </si>
  <si>
    <t>BS07</t>
  </si>
  <si>
    <t>Jumlah Bus Terpakai</t>
  </si>
  <si>
    <t>Jumlah Penghasilan</t>
  </si>
  <si>
    <t>Jumlah Elf Terpakai</t>
  </si>
  <si>
    <t>Penghasilan Tertinggi</t>
  </si>
  <si>
    <t>Jumlah Angkot Terpakai</t>
  </si>
  <si>
    <t>Penghasilan Terendah</t>
  </si>
  <si>
    <t>Rata-Rata Penghasilan</t>
  </si>
  <si>
    <t>Tabel Setoran &amp; Upah</t>
  </si>
  <si>
    <t>BS</t>
  </si>
  <si>
    <t>Bus</t>
  </si>
  <si>
    <t>EL</t>
  </si>
  <si>
    <t>Elf</t>
  </si>
  <si>
    <t>AN</t>
  </si>
  <si>
    <t>Angkot</t>
  </si>
  <si>
    <t>INSTRUKSI:</t>
  </si>
  <si>
    <r>
      <rPr>
        <rFont val="Calibri"/>
        <b/>
        <color theme="1"/>
        <sz val="11.0"/>
      </rPr>
      <t>JENIS ANGKUTAN, SETORAN WAJIB</t>
    </r>
    <r>
      <rPr>
        <rFont val="Calibri"/>
        <color theme="1"/>
        <sz val="11.0"/>
      </rPr>
      <t xml:space="preserve"> &amp; </t>
    </r>
    <r>
      <rPr>
        <rFont val="Calibri"/>
        <b/>
        <color theme="1"/>
        <sz val="11.0"/>
      </rPr>
      <t>UPAH SOPIR</t>
    </r>
    <r>
      <rPr>
        <rFont val="Calibri"/>
        <color theme="1"/>
        <sz val="11.0"/>
      </rPr>
      <t xml:space="preserve"> ditentukan berdasarkan 2 digit awal kolom </t>
    </r>
    <r>
      <rPr>
        <rFont val="Calibri"/>
        <b/>
        <color theme="1"/>
        <sz val="11.0"/>
      </rPr>
      <t>KODE</t>
    </r>
    <r>
      <rPr>
        <rFont val="Calibri"/>
        <color theme="1"/>
        <sz val="11.0"/>
      </rPr>
      <t xml:space="preserve">, dan mengacu pada </t>
    </r>
    <r>
      <rPr>
        <rFont val="Calibri"/>
        <b/>
        <color theme="1"/>
        <sz val="11.0"/>
      </rPr>
      <t>Tabel Setoran &amp; Upah</t>
    </r>
  </si>
  <si>
    <r>
      <rPr>
        <rFont val="Calibri"/>
        <color theme="1"/>
        <sz val="11.0"/>
      </rPr>
      <t xml:space="preserve">Jika </t>
    </r>
    <r>
      <rPr>
        <rFont val="Calibri"/>
        <b/>
        <color theme="1"/>
        <sz val="11.0"/>
      </rPr>
      <t>JUMLAH SETORAN</t>
    </r>
    <r>
      <rPr>
        <rFont val="Calibri"/>
        <color theme="1"/>
        <sz val="11.0"/>
      </rPr>
      <t xml:space="preserve"> dikurangi (</t>
    </r>
    <r>
      <rPr>
        <rFont val="Calibri"/>
        <b/>
        <color theme="1"/>
        <sz val="11.0"/>
      </rPr>
      <t>SETORAN WAJIB</t>
    </r>
    <r>
      <rPr>
        <rFont val="Calibri"/>
        <color theme="1"/>
        <sz val="11.0"/>
      </rPr>
      <t xml:space="preserve"> + </t>
    </r>
    <r>
      <rPr>
        <rFont val="Calibri"/>
        <b/>
        <color theme="1"/>
        <sz val="11.0"/>
      </rPr>
      <t>UPAH SOPIR</t>
    </r>
    <r>
      <rPr>
        <rFont val="Calibri"/>
        <color theme="1"/>
        <sz val="11.0"/>
      </rPr>
      <t>) ternyata ada sisanya, maka tampilkan nilai sisanya</t>
    </r>
    <r>
      <rPr>
        <rFont val="Calibri"/>
        <color theme="1"/>
        <sz val="11.0"/>
      </rPr>
      <t xml:space="preserve"> pada kolom KELEBIHAN</t>
    </r>
  </si>
  <si>
    <r>
      <rPr>
        <rFont val="Calibri"/>
        <b/>
        <color theme="1"/>
        <sz val="11.0"/>
      </rPr>
      <t>BONUS SOPIR</t>
    </r>
    <r>
      <rPr>
        <rFont val="Calibri"/>
        <color theme="1"/>
        <sz val="11.0"/>
      </rPr>
      <t xml:space="preserve"> dan </t>
    </r>
    <r>
      <rPr>
        <rFont val="Calibri"/>
        <b/>
        <color theme="1"/>
        <sz val="11.0"/>
      </rPr>
      <t xml:space="preserve">BONUS PERUSAHAAN </t>
    </r>
    <r>
      <rPr>
        <rFont val="Calibri"/>
        <color theme="1"/>
        <sz val="11.0"/>
      </rPr>
      <t>diisi dengan mengacu pada kolom prosentase bonus</t>
    </r>
  </si>
  <si>
    <r>
      <rPr>
        <rFont val="Calibri"/>
        <b/>
        <color theme="1"/>
        <sz val="11.0"/>
      </rPr>
      <t>PENGHASILAN SOPIR</t>
    </r>
    <r>
      <rPr>
        <rFont val="Calibri"/>
        <color theme="1"/>
        <sz val="11.0"/>
      </rPr>
      <t xml:space="preserve"> didapat dari </t>
    </r>
    <r>
      <rPr>
        <rFont val="Calibri"/>
        <b/>
        <color theme="1"/>
        <sz val="11.0"/>
      </rPr>
      <t>UPAH SOPIR</t>
    </r>
    <r>
      <rPr>
        <rFont val="Calibri"/>
        <color theme="1"/>
        <sz val="11.0"/>
      </rPr>
      <t xml:space="preserve"> + </t>
    </r>
    <r>
      <rPr>
        <rFont val="Calibri"/>
        <b/>
        <color theme="1"/>
        <sz val="11.0"/>
      </rPr>
      <t>BONUS</t>
    </r>
  </si>
  <si>
    <r>
      <rPr>
        <rFont val="Calibri"/>
        <b/>
        <color theme="1"/>
        <sz val="11.0"/>
      </rPr>
      <t>PENGHASILAN PERUSAHAAN</t>
    </r>
    <r>
      <rPr>
        <rFont val="Calibri"/>
        <color theme="1"/>
        <sz val="11.0"/>
      </rPr>
      <t xml:space="preserve"> didapat dari </t>
    </r>
    <r>
      <rPr>
        <rFont val="Calibri"/>
        <b/>
        <color theme="1"/>
        <sz val="11.0"/>
      </rPr>
      <t>SETORAN WAJIB</t>
    </r>
    <r>
      <rPr>
        <rFont val="Calibri"/>
        <color theme="1"/>
        <sz val="11.0"/>
      </rPr>
      <t xml:space="preserve"> + </t>
    </r>
    <r>
      <rPr>
        <rFont val="Calibri"/>
        <b/>
        <color theme="1"/>
        <sz val="11.0"/>
      </rPr>
      <t>BONUS PERUSAHAAN</t>
    </r>
  </si>
  <si>
    <t>Hitung jumlah setiap jenis angkutan yang terpakai</t>
  </si>
  <si>
    <t>Hitung Jumlah Penghasilan Total, Tertinggi, Terendah dan Rata-Rata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</si>
</sst>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5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4" fillId="0" fontId="2" numFmtId="0" xfId="0" applyBorder="1" applyFont="1"/>
    <xf borderId="0" fillId="0" fontId="4" numFmtId="0" xfId="0" applyAlignment="1" applyFont="1">
      <alignment horizontal="center" vertical="center"/>
    </xf>
    <xf borderId="5" fillId="0" fontId="2" numFmtId="0" xfId="0" applyBorder="1" applyFont="1"/>
    <xf borderId="6" fillId="2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left"/>
    </xf>
    <xf borderId="7" fillId="0" fontId="4" numFmtId="3" xfId="0" applyBorder="1" applyFont="1" applyNumberFormat="1"/>
    <xf borderId="7" fillId="0" fontId="4" numFmtId="3" xfId="0" applyAlignment="1" applyBorder="1" applyFont="1" applyNumberFormat="1">
      <alignment horizontal="right"/>
    </xf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left"/>
    </xf>
    <xf borderId="8" fillId="0" fontId="4" numFmtId="3" xfId="0" applyBorder="1" applyFont="1" applyNumberFormat="1"/>
    <xf borderId="3" fillId="2" fontId="3" numFmtId="0" xfId="0" applyAlignment="1" applyBorder="1" applyFont="1">
      <alignment horizontal="right"/>
    </xf>
    <xf borderId="9" fillId="0" fontId="2" numFmtId="0" xfId="0" applyBorder="1" applyFont="1"/>
    <xf borderId="8" fillId="0" fontId="3" numFmtId="0" xfId="0" applyBorder="1" applyFont="1"/>
    <xf borderId="8" fillId="0" fontId="3" numFmtId="3" xfId="0" applyBorder="1" applyFont="1" applyNumberFormat="1"/>
    <xf borderId="0" fillId="0" fontId="5" numFmtId="0" xfId="0" applyFont="1"/>
    <xf borderId="7" fillId="0" fontId="2" numFmtId="0" xfId="0" applyBorder="1" applyFont="1"/>
    <xf borderId="8" fillId="2" fontId="3" numFmtId="0" xfId="0" applyAlignment="1" applyBorder="1" applyFont="1">
      <alignment horizontal="center" vertical="center"/>
    </xf>
    <xf borderId="8" fillId="0" fontId="4" numFmtId="0" xfId="0" applyBorder="1" applyFont="1"/>
    <xf borderId="8" fillId="0" fontId="4" numFmtId="9" xfId="0" applyAlignment="1" applyBorder="1" applyFont="1" applyNumberFormat="1">
      <alignment horizontal="center"/>
    </xf>
    <xf borderId="3" fillId="2" fontId="6" numFmtId="0" xfId="0" applyAlignment="1" applyBorder="1" applyFont="1">
      <alignment horizontal="left"/>
    </xf>
    <xf borderId="10" fillId="0" fontId="4" numFmtId="0" xfId="0" applyAlignment="1" applyBorder="1" applyFont="1">
      <alignment horizontal="left"/>
    </xf>
    <xf borderId="11" fillId="0" fontId="2" numFmtId="0" xfId="0" applyBorder="1" applyFont="1"/>
    <xf borderId="12" fillId="0" fontId="4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2.0"/>
    <col customWidth="1" min="3" max="3" width="10.14"/>
    <col customWidth="1" min="4" max="4" width="12.14"/>
    <col customWidth="1" min="5" max="5" width="11.29"/>
    <col customWidth="1" min="6" max="6" width="13.71"/>
    <col customWidth="1" min="7" max="9" width="11.29"/>
    <col customWidth="1" min="10" max="10" width="13.43"/>
    <col customWidth="1" min="11" max="11" width="12.14"/>
    <col customWidth="1" min="12" max="12" width="13.43"/>
    <col customWidth="1" min="13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6"/>
      <c r="K3" s="5" t="s">
        <v>10</v>
      </c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8"/>
      <c r="C4" s="8"/>
      <c r="D4" s="8"/>
      <c r="E4" s="8"/>
      <c r="F4" s="8"/>
      <c r="G4" s="8"/>
      <c r="H4" s="8"/>
      <c r="I4" s="9" t="s">
        <v>11</v>
      </c>
      <c r="J4" s="9" t="s">
        <v>12</v>
      </c>
      <c r="K4" s="9" t="s">
        <v>11</v>
      </c>
      <c r="L4" s="9" t="s">
        <v>12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>
        <v>1.0</v>
      </c>
      <c r="B5" s="11" t="s">
        <v>13</v>
      </c>
      <c r="C5" s="10" t="s">
        <v>14</v>
      </c>
      <c r="D5" s="11" t="str">
        <f t="shared" ref="D5:D11" si="1">XLOOKUP(LEFT(C5,2),$A$19:$A$21,$B$19:$B$21)</f>
        <v>Bus</v>
      </c>
      <c r="E5" s="12">
        <v>220000.0</v>
      </c>
      <c r="F5" s="13">
        <f t="shared" ref="F5:F11" si="2">XLOOKUP(D5,$B$19:$B$21,$C$19:$C$21)</f>
        <v>100000</v>
      </c>
      <c r="G5" s="13">
        <f t="shared" ref="G5:G11" si="3">XLOOKUP(D5,$B$19:$B$21,$D$19:$D$21)</f>
        <v>50000</v>
      </c>
      <c r="H5" s="13">
        <f t="shared" ref="H5:H11" si="4">E5-(F5+G5)</f>
        <v>70000</v>
      </c>
      <c r="I5" s="13">
        <f t="shared" ref="I5:I11" si="5">XLOOKUP(D5,$B$19:$B$21,$E$19:$E$21)*H5</f>
        <v>35000</v>
      </c>
      <c r="J5" s="13">
        <f t="shared" ref="J5:J11" si="6">XLOOKUP(D5,$B$19:$B$21,$F$19:$F$21)*H5</f>
        <v>35000</v>
      </c>
      <c r="K5" s="13">
        <f t="shared" ref="K5:K11" si="7">G5+I5</f>
        <v>85000</v>
      </c>
      <c r="L5" s="13">
        <f t="shared" ref="L5:L11" si="8">F5+J5</f>
        <v>135000</v>
      </c>
    </row>
    <row r="6">
      <c r="A6" s="14">
        <v>2.0</v>
      </c>
      <c r="B6" s="15" t="s">
        <v>15</v>
      </c>
      <c r="C6" s="14" t="s">
        <v>16</v>
      </c>
      <c r="D6" s="11" t="str">
        <f t="shared" si="1"/>
        <v>Angkot</v>
      </c>
      <c r="E6" s="16">
        <v>120000.0</v>
      </c>
      <c r="F6" s="13">
        <f t="shared" si="2"/>
        <v>50000</v>
      </c>
      <c r="G6" s="13">
        <f t="shared" si="3"/>
        <v>25000</v>
      </c>
      <c r="H6" s="13">
        <f t="shared" si="4"/>
        <v>45000</v>
      </c>
      <c r="I6" s="13">
        <f t="shared" si="5"/>
        <v>24750</v>
      </c>
      <c r="J6" s="13">
        <f t="shared" si="6"/>
        <v>20250</v>
      </c>
      <c r="K6" s="13">
        <f t="shared" si="7"/>
        <v>49750</v>
      </c>
      <c r="L6" s="13">
        <f t="shared" si="8"/>
        <v>70250</v>
      </c>
    </row>
    <row r="7">
      <c r="A7" s="14">
        <v>3.0</v>
      </c>
      <c r="B7" s="15" t="s">
        <v>17</v>
      </c>
      <c r="C7" s="14" t="s">
        <v>18</v>
      </c>
      <c r="D7" s="11" t="str">
        <f t="shared" si="1"/>
        <v>Elf</v>
      </c>
      <c r="E7" s="16">
        <v>150000.0</v>
      </c>
      <c r="F7" s="13">
        <f t="shared" si="2"/>
        <v>75000</v>
      </c>
      <c r="G7" s="13">
        <f t="shared" si="3"/>
        <v>37500</v>
      </c>
      <c r="H7" s="13">
        <f t="shared" si="4"/>
        <v>37500</v>
      </c>
      <c r="I7" s="13">
        <f t="shared" si="5"/>
        <v>22500</v>
      </c>
      <c r="J7" s="13">
        <f t="shared" si="6"/>
        <v>15000</v>
      </c>
      <c r="K7" s="13">
        <f t="shared" si="7"/>
        <v>60000</v>
      </c>
      <c r="L7" s="13">
        <f t="shared" si="8"/>
        <v>90000</v>
      </c>
    </row>
    <row r="8">
      <c r="A8" s="14">
        <v>4.0</v>
      </c>
      <c r="B8" s="15" t="s">
        <v>19</v>
      </c>
      <c r="C8" s="14" t="s">
        <v>20</v>
      </c>
      <c r="D8" s="11" t="str">
        <f t="shared" si="1"/>
        <v>Elf</v>
      </c>
      <c r="E8" s="16">
        <v>200000.0</v>
      </c>
      <c r="F8" s="13">
        <f t="shared" si="2"/>
        <v>75000</v>
      </c>
      <c r="G8" s="13">
        <f t="shared" si="3"/>
        <v>37500</v>
      </c>
      <c r="H8" s="13">
        <f t="shared" si="4"/>
        <v>87500</v>
      </c>
      <c r="I8" s="13">
        <f t="shared" si="5"/>
        <v>52500</v>
      </c>
      <c r="J8" s="13">
        <f t="shared" si="6"/>
        <v>35000</v>
      </c>
      <c r="K8" s="13">
        <f t="shared" si="7"/>
        <v>90000</v>
      </c>
      <c r="L8" s="13">
        <f t="shared" si="8"/>
        <v>110000</v>
      </c>
    </row>
    <row r="9">
      <c r="A9" s="14">
        <v>5.0</v>
      </c>
      <c r="B9" s="15" t="s">
        <v>21</v>
      </c>
      <c r="C9" s="14" t="s">
        <v>22</v>
      </c>
      <c r="D9" s="11" t="str">
        <f t="shared" si="1"/>
        <v>Angkot</v>
      </c>
      <c r="E9" s="16">
        <v>100000.0</v>
      </c>
      <c r="F9" s="13">
        <f t="shared" si="2"/>
        <v>50000</v>
      </c>
      <c r="G9" s="13">
        <f t="shared" si="3"/>
        <v>25000</v>
      </c>
      <c r="H9" s="13">
        <f t="shared" si="4"/>
        <v>25000</v>
      </c>
      <c r="I9" s="13">
        <f t="shared" si="5"/>
        <v>13750</v>
      </c>
      <c r="J9" s="13">
        <f t="shared" si="6"/>
        <v>11250</v>
      </c>
      <c r="K9" s="13">
        <f t="shared" si="7"/>
        <v>38750</v>
      </c>
      <c r="L9" s="13">
        <f t="shared" si="8"/>
        <v>61250</v>
      </c>
    </row>
    <row r="10">
      <c r="A10" s="14">
        <v>6.0</v>
      </c>
      <c r="B10" s="15" t="s">
        <v>23</v>
      </c>
      <c r="C10" s="14" t="s">
        <v>24</v>
      </c>
      <c r="D10" s="11" t="str">
        <f t="shared" si="1"/>
        <v>Bus</v>
      </c>
      <c r="E10" s="16">
        <v>150000.0</v>
      </c>
      <c r="F10" s="13">
        <f t="shared" si="2"/>
        <v>100000</v>
      </c>
      <c r="G10" s="13">
        <f t="shared" si="3"/>
        <v>50000</v>
      </c>
      <c r="H10" s="13">
        <f t="shared" si="4"/>
        <v>0</v>
      </c>
      <c r="I10" s="13">
        <f t="shared" si="5"/>
        <v>0</v>
      </c>
      <c r="J10" s="13">
        <f t="shared" si="6"/>
        <v>0</v>
      </c>
      <c r="K10" s="13">
        <f t="shared" si="7"/>
        <v>50000</v>
      </c>
      <c r="L10" s="13">
        <f t="shared" si="8"/>
        <v>100000</v>
      </c>
    </row>
    <row r="11">
      <c r="A11" s="14">
        <v>7.0</v>
      </c>
      <c r="B11" s="15" t="s">
        <v>25</v>
      </c>
      <c r="C11" s="14" t="s">
        <v>26</v>
      </c>
      <c r="D11" s="11" t="str">
        <f t="shared" si="1"/>
        <v>Bus</v>
      </c>
      <c r="E11" s="16">
        <v>300000.0</v>
      </c>
      <c r="F11" s="13">
        <f t="shared" si="2"/>
        <v>100000</v>
      </c>
      <c r="G11" s="13">
        <f t="shared" si="3"/>
        <v>50000</v>
      </c>
      <c r="H11" s="13">
        <f t="shared" si="4"/>
        <v>150000</v>
      </c>
      <c r="I11" s="13">
        <f t="shared" si="5"/>
        <v>75000</v>
      </c>
      <c r="J11" s="13">
        <f t="shared" si="6"/>
        <v>75000</v>
      </c>
      <c r="K11" s="13">
        <f t="shared" si="7"/>
        <v>125000</v>
      </c>
      <c r="L11" s="13">
        <f t="shared" si="8"/>
        <v>175000</v>
      </c>
    </row>
    <row r="12">
      <c r="A12" s="17" t="s">
        <v>27</v>
      </c>
      <c r="B12" s="18"/>
      <c r="C12" s="6"/>
      <c r="D12" s="19">
        <f>COUNTIF(D5:D11,D5)</f>
        <v>3</v>
      </c>
      <c r="I12" s="17" t="s">
        <v>28</v>
      </c>
      <c r="J12" s="6"/>
      <c r="K12" s="20">
        <f t="shared" ref="K12:L12" si="9">SUM(K5:K11)</f>
        <v>498500</v>
      </c>
      <c r="L12" s="20">
        <f t="shared" si="9"/>
        <v>741500</v>
      </c>
    </row>
    <row r="13">
      <c r="A13" s="17" t="s">
        <v>29</v>
      </c>
      <c r="B13" s="18"/>
      <c r="C13" s="6"/>
      <c r="D13" s="19">
        <f>COUNTIF(D5:D11,D7)</f>
        <v>2</v>
      </c>
      <c r="I13" s="17" t="s">
        <v>30</v>
      </c>
      <c r="J13" s="6"/>
      <c r="K13" s="20">
        <f t="shared" ref="K13:L13" si="10">MAX(K5:K11)</f>
        <v>125000</v>
      </c>
      <c r="L13" s="20">
        <f t="shared" si="10"/>
        <v>175000</v>
      </c>
    </row>
    <row r="14">
      <c r="A14" s="17" t="s">
        <v>31</v>
      </c>
      <c r="B14" s="18"/>
      <c r="C14" s="6"/>
      <c r="D14" s="19">
        <f>COUNTIF(D5:D11,D9)</f>
        <v>2</v>
      </c>
      <c r="I14" s="17" t="s">
        <v>32</v>
      </c>
      <c r="J14" s="6"/>
      <c r="K14" s="20">
        <f t="shared" ref="K14:L14" si="11">MIN(K5:L11)</f>
        <v>38750</v>
      </c>
      <c r="L14" s="20">
        <f t="shared" si="11"/>
        <v>61250</v>
      </c>
    </row>
    <row r="15">
      <c r="I15" s="17" t="s">
        <v>33</v>
      </c>
      <c r="J15" s="6"/>
      <c r="K15" s="20">
        <f>AVERAGE(K5:K11)</f>
        <v>71214.28571</v>
      </c>
      <c r="L15" s="20">
        <f>AVERAGE(L5:M11)</f>
        <v>105928.5714</v>
      </c>
    </row>
    <row r="16">
      <c r="A16" s="21" t="s">
        <v>34</v>
      </c>
    </row>
    <row r="17" ht="15.0" customHeight="1">
      <c r="A17" s="4" t="s">
        <v>3</v>
      </c>
      <c r="B17" s="4" t="s">
        <v>4</v>
      </c>
      <c r="C17" s="4" t="s">
        <v>6</v>
      </c>
      <c r="D17" s="4" t="s">
        <v>7</v>
      </c>
      <c r="E17" s="5" t="s">
        <v>9</v>
      </c>
      <c r="F17" s="6"/>
    </row>
    <row r="18">
      <c r="A18" s="22"/>
      <c r="B18" s="22"/>
      <c r="C18" s="22"/>
      <c r="D18" s="22"/>
      <c r="E18" s="23" t="s">
        <v>11</v>
      </c>
      <c r="F18" s="23" t="s">
        <v>12</v>
      </c>
    </row>
    <row r="19">
      <c r="A19" s="14" t="s">
        <v>35</v>
      </c>
      <c r="B19" s="24" t="s">
        <v>36</v>
      </c>
      <c r="C19" s="16">
        <v>100000.0</v>
      </c>
      <c r="D19" s="16">
        <v>50000.0</v>
      </c>
      <c r="E19" s="25">
        <v>0.5</v>
      </c>
      <c r="F19" s="25">
        <v>0.5</v>
      </c>
    </row>
    <row r="20">
      <c r="A20" s="14" t="s">
        <v>37</v>
      </c>
      <c r="B20" s="24" t="s">
        <v>38</v>
      </c>
      <c r="C20" s="16">
        <v>75000.0</v>
      </c>
      <c r="D20" s="16">
        <v>37500.0</v>
      </c>
      <c r="E20" s="25">
        <v>0.6</v>
      </c>
      <c r="F20" s="25">
        <v>0.4</v>
      </c>
    </row>
    <row r="21" ht="15.75" customHeight="1">
      <c r="A21" s="14" t="s">
        <v>39</v>
      </c>
      <c r="B21" s="24" t="s">
        <v>40</v>
      </c>
      <c r="C21" s="16">
        <v>50000.0</v>
      </c>
      <c r="D21" s="16">
        <v>25000.0</v>
      </c>
      <c r="E21" s="25">
        <v>0.55</v>
      </c>
      <c r="F21" s="25">
        <v>0.45</v>
      </c>
    </row>
    <row r="22" ht="15.75" customHeight="1"/>
    <row r="23" ht="15.75" customHeight="1">
      <c r="A23" s="26" t="s">
        <v>41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6"/>
    </row>
    <row r="24" ht="15.75" customHeight="1">
      <c r="A24" s="27" t="s">
        <v>42</v>
      </c>
      <c r="L24" s="28"/>
    </row>
    <row r="25" ht="15.75" customHeight="1">
      <c r="A25" s="27" t="s">
        <v>43</v>
      </c>
      <c r="L25" s="28"/>
    </row>
    <row r="26" ht="15.75" customHeight="1">
      <c r="A26" s="27" t="s">
        <v>44</v>
      </c>
      <c r="L26" s="28"/>
    </row>
    <row r="27" ht="15.75" customHeight="1">
      <c r="A27" s="27" t="s">
        <v>45</v>
      </c>
      <c r="L27" s="28"/>
    </row>
    <row r="28" ht="15.75" customHeight="1">
      <c r="A28" s="27" t="s">
        <v>46</v>
      </c>
      <c r="L28" s="28"/>
    </row>
    <row r="29" ht="15.75" customHeight="1">
      <c r="A29" s="27" t="s">
        <v>47</v>
      </c>
      <c r="L29" s="28"/>
    </row>
    <row r="30" ht="15.75" customHeight="1">
      <c r="A30" s="29" t="s">
        <v>48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I3:J3"/>
    <mergeCell ref="K3:L3"/>
    <mergeCell ref="A1:L1"/>
    <mergeCell ref="A3:A4"/>
    <mergeCell ref="B3:B4"/>
    <mergeCell ref="C3:C4"/>
    <mergeCell ref="D3:D4"/>
    <mergeCell ref="E3:E4"/>
    <mergeCell ref="F3:F4"/>
    <mergeCell ref="I14:J14"/>
    <mergeCell ref="I15:J15"/>
    <mergeCell ref="G3:G4"/>
    <mergeCell ref="H3:H4"/>
    <mergeCell ref="A12:C12"/>
    <mergeCell ref="I12:J12"/>
    <mergeCell ref="A13:C13"/>
    <mergeCell ref="I13:J13"/>
    <mergeCell ref="A14:C14"/>
    <mergeCell ref="A25:L25"/>
    <mergeCell ref="A26:L26"/>
    <mergeCell ref="A27:L27"/>
    <mergeCell ref="A28:L28"/>
    <mergeCell ref="A29:L29"/>
    <mergeCell ref="A30:L30"/>
    <mergeCell ref="A17:A18"/>
    <mergeCell ref="B17:B18"/>
    <mergeCell ref="C17:C18"/>
    <mergeCell ref="D17:D18"/>
    <mergeCell ref="E17:F17"/>
    <mergeCell ref="A23:L23"/>
    <mergeCell ref="A24:L24"/>
  </mergeCells>
  <printOptions/>
  <pageMargins bottom="0.75" footer="0.0" header="0.0" left="0.7" right="0.7" top="0.75"/>
  <pageSetup paperSize="9" orientation="portrait"/>
  <drawing r:id="rId1"/>
</worksheet>
</file>