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TABEL_TIKET">Sheet1!$A$16:$E$18</definedName>
    <definedName name="TABEL_KELAS">Sheet1!$B$11:$D$12</definedName>
  </definedNames>
  <calcPr/>
</workbook>
</file>

<file path=xl/sharedStrings.xml><?xml version="1.0" encoding="utf-8"?>
<sst xmlns="http://schemas.openxmlformats.org/spreadsheetml/2006/main" count="53" uniqueCount="47">
  <si>
    <t>Tgl. Berangkat</t>
  </si>
  <si>
    <t>Nama Penumpang</t>
  </si>
  <si>
    <t>Kode Tiket</t>
  </si>
  <si>
    <t>Kelas</t>
  </si>
  <si>
    <t>Jenis Tiket</t>
  </si>
  <si>
    <t>Harga Tiket</t>
  </si>
  <si>
    <t>Diskon</t>
  </si>
  <si>
    <t>Harga Bersih</t>
  </si>
  <si>
    <t>ABI</t>
  </si>
  <si>
    <t>EKOD</t>
  </si>
  <si>
    <t>ACI</t>
  </si>
  <si>
    <t>EXCA</t>
  </si>
  <si>
    <t>ADI</t>
  </si>
  <si>
    <t>BISA</t>
  </si>
  <si>
    <t>AFI</t>
  </si>
  <si>
    <t>EXCD</t>
  </si>
  <si>
    <t>AGI</t>
  </si>
  <si>
    <t>EKOL</t>
  </si>
  <si>
    <t>AHI</t>
  </si>
  <si>
    <t>BISD</t>
  </si>
  <si>
    <t>ALI</t>
  </si>
  <si>
    <t>EXCL</t>
  </si>
  <si>
    <t>KELAS</t>
  </si>
  <si>
    <t>Kode Kelas</t>
  </si>
  <si>
    <t>EKO</t>
  </si>
  <si>
    <t>BIS</t>
  </si>
  <si>
    <t>EXC</t>
  </si>
  <si>
    <t>Instruksi:</t>
  </si>
  <si>
    <t>Ekonomi</t>
  </si>
  <si>
    <t>Bisnis</t>
  </si>
  <si>
    <t>Executive</t>
  </si>
  <si>
    <t>1. Kelas mengacu pada 3 huruf awal di Kode Tiket, dan mengambil data dari tabel KELAS</t>
  </si>
  <si>
    <t>2. Jenis Tiket mengacu pada huruf ke-4 di kode tiket, dan mengambil data dari tabel JENIS TIKET</t>
  </si>
  <si>
    <t>JENIS TIKET</t>
  </si>
  <si>
    <t>3. Harga mengacu pada jenis tiket dan kelas yang dipilih</t>
  </si>
  <si>
    <t>4. Diskon 10% dari Harga Tiket untuk keberangkatan sebelum tanggal 1 September 2023</t>
  </si>
  <si>
    <t>A</t>
  </si>
  <si>
    <t>Anak</t>
  </si>
  <si>
    <t>5. Harga Bersih adalah Harga Tiket dikurangi Diskon</t>
  </si>
  <si>
    <t>D</t>
  </si>
  <si>
    <t>Dewasa</t>
  </si>
  <si>
    <t>L</t>
  </si>
  <si>
    <t>Lansia</t>
  </si>
  <si>
    <t>Tanggal Awal</t>
  </si>
  <si>
    <t>Tanggal Akhir</t>
  </si>
  <si>
    <t>Hari Kerja</t>
  </si>
  <si>
    <t>Tanggal Merah &amp; Cuti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</si>
</sst>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dd/mm/yyyy"/>
    <numFmt numFmtId="166" formatCode="dd/mm/yy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/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" fillId="0" fontId="2" numFmtId="14" xfId="0" applyAlignment="1" applyBorder="1" applyFont="1" applyNumberFormat="1">
      <alignment horizontal="center"/>
    </xf>
    <xf borderId="1" fillId="0" fontId="2" numFmtId="0" xfId="0" applyAlignment="1" applyBorder="1" applyFont="1">
      <alignment horizontal="left"/>
    </xf>
    <xf borderId="1" fillId="0" fontId="2" numFmtId="0" xfId="0" applyBorder="1" applyFont="1"/>
    <xf borderId="1" fillId="0" fontId="2" numFmtId="164" xfId="0" applyBorder="1" applyFont="1" applyNumberFormat="1"/>
    <xf borderId="1" fillId="0" fontId="1" numFmtId="164" xfId="0" applyBorder="1" applyFont="1" applyNumberFormat="1"/>
    <xf borderId="0" fillId="0" fontId="3" numFmtId="0" xfId="0" applyFont="1"/>
    <xf borderId="1" fillId="2" fontId="1" numFmtId="0" xfId="0" applyBorder="1" applyFont="1"/>
    <xf borderId="2" fillId="2" fontId="4" numFmtId="0" xfId="0" applyAlignment="1" applyBorder="1" applyFont="1">
      <alignment horizontal="left"/>
    </xf>
    <xf borderId="3" fillId="0" fontId="5" numFmtId="0" xfId="0" applyBorder="1" applyFont="1"/>
    <xf borderId="4" fillId="0" fontId="5" numFmtId="0" xfId="0" applyBorder="1" applyFont="1"/>
    <xf borderId="5" fillId="0" fontId="2" numFmtId="0" xfId="0" applyAlignment="1" applyBorder="1" applyFont="1">
      <alignment horizontal="left"/>
    </xf>
    <xf borderId="6" fillId="0" fontId="5" numFmtId="0" xfId="0" applyBorder="1" applyFont="1"/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left"/>
    </xf>
    <xf borderId="8" fillId="0" fontId="5" numFmtId="0" xfId="0" applyBorder="1" applyFont="1"/>
    <xf borderId="9" fillId="0" fontId="5" numFmtId="0" xfId="0" applyBorder="1" applyFont="1"/>
    <xf borderId="0" fillId="3" fontId="6" numFmtId="0" xfId="0" applyAlignment="1" applyFill="1" applyFont="1">
      <alignment readingOrder="0"/>
    </xf>
    <xf borderId="0" fillId="0" fontId="6" numFmtId="165" xfId="0" applyAlignment="1" applyFont="1" applyNumberFormat="1">
      <alignment readingOrder="0"/>
    </xf>
    <xf borderId="0" fillId="0" fontId="6" numFmtId="166" xfId="0" applyAlignment="1" applyFont="1" applyNumberFormat="1">
      <alignment readingOrder="0"/>
    </xf>
    <xf borderId="0" fillId="0" fontId="6" numFmtId="0" xfId="0" applyFont="1"/>
    <xf borderId="0" fillId="4" fontId="6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2.71"/>
    <col customWidth="1" min="3" max="3" width="19.43"/>
    <col customWidth="1" min="4" max="4" width="12.43"/>
    <col customWidth="1" min="5" max="5" width="10.14"/>
    <col customWidth="1" min="6" max="8" width="11.0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45155.0</v>
      </c>
      <c r="B2" s="4" t="s">
        <v>8</v>
      </c>
      <c r="C2" s="5" t="s">
        <v>9</v>
      </c>
      <c r="D2" s="5" t="str">
        <f t="shared" ref="D2:D8" si="1">XLOOKUP(LEFT(C2,3),$B$11:$D$11,$B$12:$D$12)</f>
        <v>Ekonomi</v>
      </c>
      <c r="E2" s="5" t="str">
        <f t="shared" ref="E2:E8" si="2">XLOOKUP(RIGHT(C2,1),$A$16:$A$18,$B$16:$B$18)</f>
        <v>Dewasa</v>
      </c>
      <c r="F2" s="6">
        <f t="shared" ref="F2:F8" si="3">XLOOKUP(D2,$C$15:$E$15,XLOOKUP(E2,$B$16:$B$18,$C$16:$E$18))</f>
        <v>75000</v>
      </c>
      <c r="G2" s="6">
        <f t="shared" ref="G2:G8" si="4">IF(DAYS(DATE(2023,9,1),A2)&gt;0,10%*F2,0)</f>
        <v>7500</v>
      </c>
      <c r="H2" s="7">
        <f t="shared" ref="H2:H8" si="5">F2-G2</f>
        <v>67500</v>
      </c>
    </row>
    <row r="3">
      <c r="A3" s="3">
        <v>45170.0</v>
      </c>
      <c r="B3" s="4" t="s">
        <v>10</v>
      </c>
      <c r="C3" s="5" t="s">
        <v>11</v>
      </c>
      <c r="D3" s="5" t="str">
        <f t="shared" si="1"/>
        <v>Executive</v>
      </c>
      <c r="E3" s="5" t="str">
        <f t="shared" si="2"/>
        <v>Anak</v>
      </c>
      <c r="F3" s="6">
        <f t="shared" si="3"/>
        <v>100000</v>
      </c>
      <c r="G3" s="6">
        <f t="shared" si="4"/>
        <v>0</v>
      </c>
      <c r="H3" s="7">
        <f t="shared" si="5"/>
        <v>100000</v>
      </c>
    </row>
    <row r="4">
      <c r="A4" s="3">
        <v>45169.0</v>
      </c>
      <c r="B4" s="4" t="s">
        <v>12</v>
      </c>
      <c r="C4" s="5" t="s">
        <v>13</v>
      </c>
      <c r="D4" s="5" t="str">
        <f t="shared" si="1"/>
        <v>Bisnis</v>
      </c>
      <c r="E4" s="5" t="str">
        <f t="shared" si="2"/>
        <v>Anak</v>
      </c>
      <c r="F4" s="6">
        <f t="shared" si="3"/>
        <v>70000</v>
      </c>
      <c r="G4" s="6">
        <f t="shared" si="4"/>
        <v>7000</v>
      </c>
      <c r="H4" s="7">
        <f t="shared" si="5"/>
        <v>63000</v>
      </c>
    </row>
    <row r="5">
      <c r="A5" s="3">
        <v>45174.0</v>
      </c>
      <c r="B5" s="4" t="s">
        <v>14</v>
      </c>
      <c r="C5" s="5" t="s">
        <v>15</v>
      </c>
      <c r="D5" s="5" t="str">
        <f t="shared" si="1"/>
        <v>Executive</v>
      </c>
      <c r="E5" s="5" t="str">
        <f t="shared" si="2"/>
        <v>Dewasa</v>
      </c>
      <c r="F5" s="6">
        <f t="shared" si="3"/>
        <v>150000</v>
      </c>
      <c r="G5" s="6">
        <f t="shared" si="4"/>
        <v>0</v>
      </c>
      <c r="H5" s="7">
        <f t="shared" si="5"/>
        <v>150000</v>
      </c>
    </row>
    <row r="6">
      <c r="A6" s="3">
        <v>45163.0</v>
      </c>
      <c r="B6" s="4" t="s">
        <v>16</v>
      </c>
      <c r="C6" s="5" t="s">
        <v>17</v>
      </c>
      <c r="D6" s="5" t="str">
        <f t="shared" si="1"/>
        <v>Ekonomi</v>
      </c>
      <c r="E6" s="5" t="str">
        <f t="shared" si="2"/>
        <v>Lansia</v>
      </c>
      <c r="F6" s="6">
        <f t="shared" si="3"/>
        <v>60000</v>
      </c>
      <c r="G6" s="6">
        <f t="shared" si="4"/>
        <v>6000</v>
      </c>
      <c r="H6" s="7">
        <f t="shared" si="5"/>
        <v>54000</v>
      </c>
    </row>
    <row r="7">
      <c r="A7" s="3">
        <v>45179.0</v>
      </c>
      <c r="B7" s="4" t="s">
        <v>18</v>
      </c>
      <c r="C7" s="5" t="s">
        <v>19</v>
      </c>
      <c r="D7" s="5" t="str">
        <f t="shared" si="1"/>
        <v>Bisnis</v>
      </c>
      <c r="E7" s="5" t="str">
        <f t="shared" si="2"/>
        <v>Dewasa</v>
      </c>
      <c r="F7" s="6">
        <f t="shared" si="3"/>
        <v>100000</v>
      </c>
      <c r="G7" s="6">
        <f t="shared" si="4"/>
        <v>0</v>
      </c>
      <c r="H7" s="7">
        <f t="shared" si="5"/>
        <v>100000</v>
      </c>
    </row>
    <row r="8">
      <c r="A8" s="3">
        <v>45169.0</v>
      </c>
      <c r="B8" s="4" t="s">
        <v>20</v>
      </c>
      <c r="C8" s="5" t="s">
        <v>21</v>
      </c>
      <c r="D8" s="5" t="str">
        <f t="shared" si="1"/>
        <v>Executive</v>
      </c>
      <c r="E8" s="5" t="str">
        <f t="shared" si="2"/>
        <v>Lansia</v>
      </c>
      <c r="F8" s="6">
        <f t="shared" si="3"/>
        <v>120000</v>
      </c>
      <c r="G8" s="6">
        <f t="shared" si="4"/>
        <v>12000</v>
      </c>
      <c r="H8" s="7">
        <f t="shared" si="5"/>
        <v>108000</v>
      </c>
    </row>
    <row r="10">
      <c r="A10" s="8" t="s">
        <v>22</v>
      </c>
    </row>
    <row r="11">
      <c r="A11" s="9" t="s">
        <v>23</v>
      </c>
      <c r="B11" s="5" t="s">
        <v>24</v>
      </c>
      <c r="C11" s="5" t="s">
        <v>25</v>
      </c>
      <c r="D11" s="5" t="s">
        <v>26</v>
      </c>
      <c r="G11" s="10" t="s">
        <v>27</v>
      </c>
      <c r="H11" s="11"/>
      <c r="I11" s="11"/>
      <c r="J11" s="11"/>
      <c r="K11" s="11"/>
      <c r="L11" s="11"/>
      <c r="M11" s="11"/>
      <c r="N11" s="11"/>
      <c r="O11" s="12"/>
    </row>
    <row r="12">
      <c r="A12" s="9" t="s">
        <v>3</v>
      </c>
      <c r="B12" s="5" t="s">
        <v>28</v>
      </c>
      <c r="C12" s="5" t="s">
        <v>29</v>
      </c>
      <c r="D12" s="5" t="s">
        <v>30</v>
      </c>
      <c r="G12" s="13" t="s">
        <v>31</v>
      </c>
      <c r="O12" s="14"/>
    </row>
    <row r="13">
      <c r="G13" s="13" t="s">
        <v>32</v>
      </c>
      <c r="O13" s="14"/>
    </row>
    <row r="14">
      <c r="A14" s="8" t="s">
        <v>33</v>
      </c>
      <c r="G14" s="13" t="s">
        <v>34</v>
      </c>
      <c r="O14" s="14"/>
    </row>
    <row r="15">
      <c r="A15" s="15" t="s">
        <v>2</v>
      </c>
      <c r="B15" s="15" t="s">
        <v>4</v>
      </c>
      <c r="C15" s="15" t="s">
        <v>28</v>
      </c>
      <c r="D15" s="15" t="s">
        <v>29</v>
      </c>
      <c r="E15" s="15" t="s">
        <v>30</v>
      </c>
      <c r="G15" s="13" t="s">
        <v>35</v>
      </c>
      <c r="O15" s="14"/>
    </row>
    <row r="16">
      <c r="A16" s="16" t="s">
        <v>36</v>
      </c>
      <c r="B16" s="5" t="s">
        <v>37</v>
      </c>
      <c r="C16" s="6">
        <v>50000.0</v>
      </c>
      <c r="D16" s="6">
        <v>70000.0</v>
      </c>
      <c r="E16" s="6">
        <v>100000.0</v>
      </c>
      <c r="G16" s="17" t="s">
        <v>38</v>
      </c>
      <c r="H16" s="18"/>
      <c r="I16" s="18"/>
      <c r="J16" s="18"/>
      <c r="K16" s="18"/>
      <c r="L16" s="18"/>
      <c r="M16" s="18"/>
      <c r="N16" s="18"/>
      <c r="O16" s="19"/>
    </row>
    <row r="17">
      <c r="A17" s="16" t="s">
        <v>39</v>
      </c>
      <c r="B17" s="5" t="s">
        <v>40</v>
      </c>
      <c r="C17" s="6">
        <v>75000.0</v>
      </c>
      <c r="D17" s="6">
        <v>100000.0</v>
      </c>
      <c r="E17" s="6">
        <v>150000.0</v>
      </c>
    </row>
    <row r="18">
      <c r="A18" s="16" t="s">
        <v>41</v>
      </c>
      <c r="B18" s="5" t="s">
        <v>42</v>
      </c>
      <c r="C18" s="6">
        <v>60000.0</v>
      </c>
      <c r="D18" s="6">
        <v>85000.0</v>
      </c>
      <c r="E18" s="6">
        <v>120000.0</v>
      </c>
    </row>
    <row r="21" ht="15.75" customHeight="1"/>
    <row r="22" ht="15.75" customHeight="1"/>
    <row r="23" ht="15.75" customHeight="1"/>
    <row r="24" ht="15.75" customHeight="1">
      <c r="C24" s="20" t="s">
        <v>43</v>
      </c>
      <c r="D24" s="20" t="s">
        <v>44</v>
      </c>
      <c r="E24" s="20" t="s">
        <v>45</v>
      </c>
    </row>
    <row r="25" ht="15.75" customHeight="1">
      <c r="C25" s="21">
        <v>44227.0</v>
      </c>
      <c r="D25" s="22">
        <v>44255.0</v>
      </c>
      <c r="E25" s="23">
        <f t="shared" ref="E25:E26" si="6">NETWORKDAYS(C25,D25,$C$29:$C$30)</f>
        <v>18</v>
      </c>
    </row>
    <row r="26" ht="15.75" customHeight="1">
      <c r="C26" s="22">
        <v>44243.0</v>
      </c>
      <c r="D26" s="22">
        <v>44255.0</v>
      </c>
      <c r="E26" s="23">
        <f t="shared" si="6"/>
        <v>9</v>
      </c>
    </row>
    <row r="27" ht="15.75" customHeight="1"/>
    <row r="28" ht="15.75" customHeight="1">
      <c r="C28" s="24" t="s">
        <v>46</v>
      </c>
    </row>
    <row r="29" ht="15.75" customHeight="1">
      <c r="C29" s="21">
        <v>44239.0</v>
      </c>
    </row>
    <row r="30" ht="15.75" customHeight="1">
      <c r="C30" s="21">
        <v>44242.0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G11:O11"/>
    <mergeCell ref="G12:O12"/>
    <mergeCell ref="G13:O13"/>
    <mergeCell ref="G14:O14"/>
    <mergeCell ref="G15:O15"/>
    <mergeCell ref="G16:O16"/>
  </mergeCells>
  <printOptions/>
  <pageMargins bottom="0.75" footer="0.0" header="0.0" left="0.7" right="0.7" top="0.75"/>
  <pageSetup orientation="landscape"/>
  <drawing r:id="rId1"/>
</worksheet>
</file>