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<sst xmlns="http://schemas.openxmlformats.org/spreadsheetml/2006/main" count="68" uniqueCount="62">
  <si>
    <t>DATA PEMBELIAN TIKET PESAWAT "BUMI AIR"</t>
  </si>
  <si>
    <t>NO</t>
  </si>
  <si>
    <t>KODE TIKET</t>
  </si>
  <si>
    <t>NAMA PENUMPANG</t>
  </si>
  <si>
    <t>TGL BERANGKAT</t>
  </si>
  <si>
    <t>RUTE</t>
  </si>
  <si>
    <t>KELAS</t>
  </si>
  <si>
    <t>HARGA TIKET</t>
  </si>
  <si>
    <t>MENU PAKET</t>
  </si>
  <si>
    <t>HARGA PAKET MENU</t>
  </si>
  <si>
    <t>DISKON</t>
  </si>
  <si>
    <t>HARGA TOTAL</t>
  </si>
  <si>
    <t>BBP1EX-001</t>
  </si>
  <si>
    <t>Maman</t>
  </si>
  <si>
    <t>AAP2EX-002</t>
  </si>
  <si>
    <t>Memen</t>
  </si>
  <si>
    <t>CCP1BI-003</t>
  </si>
  <si>
    <t>Mimin</t>
  </si>
  <si>
    <t>AAP3EC-004</t>
  </si>
  <si>
    <t>Momon</t>
  </si>
  <si>
    <t>BBP2BI-005</t>
  </si>
  <si>
    <t>Mumun</t>
  </si>
  <si>
    <t>CCP3EC-006</t>
  </si>
  <si>
    <t>Mamin</t>
  </si>
  <si>
    <t>AAP2BI-007</t>
  </si>
  <si>
    <t>Mamen</t>
  </si>
  <si>
    <t>TABEL TARIF</t>
  </si>
  <si>
    <t>TABEL KELAS</t>
  </si>
  <si>
    <t>Kode</t>
  </si>
  <si>
    <t>Rute</t>
  </si>
  <si>
    <t>Harga Tiket</t>
  </si>
  <si>
    <t>KODE</t>
  </si>
  <si>
    <t>Ekonomi</t>
  </si>
  <si>
    <t>Bisnis</t>
  </si>
  <si>
    <t>Eksekutif</t>
  </si>
  <si>
    <t>EC</t>
  </si>
  <si>
    <t>AA</t>
  </si>
  <si>
    <t>Jakarta - Surabaya</t>
  </si>
  <si>
    <t>BI</t>
  </si>
  <si>
    <t>BB</t>
  </si>
  <si>
    <t>Jakarta - Yogyakarta</t>
  </si>
  <si>
    <t>EX</t>
  </si>
  <si>
    <t>CC</t>
  </si>
  <si>
    <t>Jakarta - Bandung</t>
  </si>
  <si>
    <t>DD</t>
  </si>
  <si>
    <t>Jakarta - Medan</t>
  </si>
  <si>
    <t>TABEL MENU</t>
  </si>
  <si>
    <t>P1</t>
  </si>
  <si>
    <t>P2</t>
  </si>
  <si>
    <t>P3</t>
  </si>
  <si>
    <t>Menu</t>
  </si>
  <si>
    <t>Paket OK</t>
  </si>
  <si>
    <t>Paket YES</t>
  </si>
  <si>
    <t>Paket HORE</t>
  </si>
  <si>
    <t>Harga</t>
  </si>
  <si>
    <t>INSTRUKSI</t>
  </si>
  <si>
    <r>
      <rPr>
        <rFont val="Calibri"/>
        <b/>
        <color theme="1"/>
        <sz val="11.0"/>
      </rPr>
      <t>RUTE</t>
    </r>
    <r>
      <rPr>
        <rFont val="Calibri"/>
        <color theme="1"/>
        <sz val="11.0"/>
      </rPr>
      <t xml:space="preserve"> diambil dari 2 digit awal </t>
    </r>
    <r>
      <rPr>
        <rFont val="Calibri"/>
        <b/>
        <color theme="1"/>
        <sz val="11.0"/>
      </rPr>
      <t>KODE TIKET</t>
    </r>
    <r>
      <rPr>
        <rFont val="Calibri"/>
        <color theme="1"/>
        <sz val="11.0"/>
      </rPr>
      <t xml:space="preserve">, dengan mengacu pada </t>
    </r>
    <r>
      <rPr>
        <rFont val="Calibri"/>
        <b/>
        <color theme="1"/>
        <sz val="11.0"/>
      </rPr>
      <t>TABEL TARIF</t>
    </r>
  </si>
  <si>
    <r>
      <rPr>
        <rFont val="Calibri"/>
        <b/>
        <color theme="1"/>
        <sz val="11.0"/>
      </rPr>
      <t>KELAS</t>
    </r>
    <r>
      <rPr>
        <rFont val="Calibri"/>
        <color theme="1"/>
        <sz val="11.0"/>
      </rPr>
      <t xml:space="preserve"> diambil dari digit ke 5 &amp; 6 pada </t>
    </r>
    <r>
      <rPr>
        <rFont val="Calibri"/>
        <b/>
        <color theme="1"/>
        <sz val="11.0"/>
      </rPr>
      <t>KODE TIKET</t>
    </r>
    <r>
      <rPr>
        <rFont val="Calibri"/>
        <color theme="1"/>
        <sz val="11.0"/>
      </rPr>
      <t xml:space="preserve">, dengan mengacu pada </t>
    </r>
    <r>
      <rPr>
        <rFont val="Calibri"/>
        <b/>
        <color theme="1"/>
        <sz val="11.0"/>
      </rPr>
      <t>TABEL KELAS</t>
    </r>
  </si>
  <si>
    <r>
      <rPr>
        <rFont val="Calibri"/>
        <b/>
        <color theme="1"/>
        <sz val="11.0"/>
      </rPr>
      <t>HARGA TIKET</t>
    </r>
    <r>
      <rPr>
        <rFont val="Calibri"/>
        <color theme="1"/>
        <sz val="11.0"/>
      </rPr>
      <t xml:space="preserve"> diambil dari 2 digit awal dan digit ke 5 &amp; 6 pada </t>
    </r>
    <r>
      <rPr>
        <rFont val="Calibri"/>
        <b/>
        <color theme="1"/>
        <sz val="11.0"/>
      </rPr>
      <t>KODE TIKET</t>
    </r>
    <r>
      <rPr>
        <rFont val="Calibri"/>
        <color theme="1"/>
        <sz val="11.0"/>
      </rPr>
      <t xml:space="preserve">, dengan mengacu pada </t>
    </r>
    <r>
      <rPr>
        <rFont val="Calibri"/>
        <b/>
        <color theme="1"/>
        <sz val="11.0"/>
      </rPr>
      <t xml:space="preserve">TABEL TARIF </t>
    </r>
    <r>
      <rPr>
        <rFont val="Calibri"/>
        <color theme="1"/>
        <sz val="11.0"/>
      </rPr>
      <t xml:space="preserve">dan </t>
    </r>
    <r>
      <rPr>
        <rFont val="Calibri"/>
        <b/>
        <color theme="1"/>
        <sz val="11.0"/>
      </rPr>
      <t>TABEL KELAS</t>
    </r>
  </si>
  <si>
    <r>
      <rPr>
        <rFont val="Calibri"/>
        <b/>
        <color theme="1"/>
        <sz val="11.0"/>
      </rPr>
      <t xml:space="preserve">MENU PAKET </t>
    </r>
    <r>
      <rPr>
        <rFont val="Calibri"/>
        <color theme="1"/>
        <sz val="11.0"/>
      </rPr>
      <t xml:space="preserve">dan </t>
    </r>
    <r>
      <rPr>
        <rFont val="Calibri"/>
        <b/>
        <color theme="1"/>
        <sz val="11.0"/>
      </rPr>
      <t xml:space="preserve">HARGA PAKET </t>
    </r>
    <r>
      <rPr>
        <rFont val="Calibri"/>
        <color theme="1"/>
        <sz val="11.0"/>
      </rPr>
      <t xml:space="preserve">diambil dari digit ke 3 &amp; 4 pada </t>
    </r>
    <r>
      <rPr>
        <rFont val="Calibri"/>
        <b/>
        <color theme="1"/>
        <sz val="11.0"/>
      </rPr>
      <t>KODE TIKET</t>
    </r>
    <r>
      <rPr>
        <rFont val="Calibri"/>
        <color theme="1"/>
        <sz val="11.0"/>
      </rPr>
      <t xml:space="preserve">, dengan mengacu pada </t>
    </r>
    <r>
      <rPr>
        <rFont val="Calibri"/>
        <b/>
        <color theme="1"/>
        <sz val="11.0"/>
      </rPr>
      <t>TABEL MENU</t>
    </r>
  </si>
  <si>
    <r>
      <rPr>
        <rFont val="Calibri"/>
        <b/>
        <color theme="1"/>
        <sz val="11.0"/>
      </rPr>
      <t xml:space="preserve">DISKON </t>
    </r>
    <r>
      <rPr>
        <rFont val="Calibri"/>
        <color theme="1"/>
        <sz val="11.0"/>
      </rPr>
      <t>hanya berlaku untuk tiket dengan keberangkatan sebelum tanggal 1 September 2023</t>
    </r>
  </si>
  <si>
    <r>
      <rPr>
        <rFont val="Calibri"/>
        <b/>
        <color theme="1"/>
        <sz val="11.0"/>
      </rPr>
      <t>HARGA TOTAL</t>
    </r>
    <r>
      <rPr>
        <rFont val="Calibri"/>
        <color theme="1"/>
        <sz val="11.0"/>
      </rPr>
      <t xml:space="preserve"> diperoleh dari </t>
    </r>
    <r>
      <rPr>
        <rFont val="Calibri"/>
        <b/>
        <color theme="1"/>
        <sz val="11.0"/>
      </rPr>
      <t>HARGA TIKET + HARGA PAKET MENU - DISKON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</si>
</sst>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\-#,##0\ "/>
  </numFmts>
  <fonts count="7">
    <font>
      <sz val="11.0"/>
      <color theme="1"/>
      <name val="Calibri"/>
      <scheme val="minor"/>
    </font>
    <font>
      <b/>
      <sz val="12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7">
    <border/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left"/>
    </xf>
    <xf borderId="3" fillId="0" fontId="4" numFmtId="14" xfId="0" applyAlignment="1" applyBorder="1" applyFont="1" applyNumberFormat="1">
      <alignment horizontal="center"/>
    </xf>
    <xf borderId="3" fillId="0" fontId="4" numFmtId="0" xfId="0" applyBorder="1" applyFont="1"/>
    <xf borderId="3" fillId="0" fontId="4" numFmtId="9" xfId="0" applyBorder="1" applyFont="1" applyNumberFormat="1"/>
    <xf borderId="3" fillId="0" fontId="4" numFmtId="3" xfId="0" applyBorder="1" applyFont="1" applyNumberFormat="1"/>
    <xf borderId="3" fillId="0" fontId="4" numFmtId="3" xfId="0" applyAlignment="1" applyBorder="1" applyFont="1" applyNumberFormat="1">
      <alignment horizontal="right"/>
    </xf>
    <xf borderId="4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4" fillId="0" fontId="4" numFmtId="14" xfId="0" applyAlignment="1" applyBorder="1" applyFont="1" applyNumberFormat="1">
      <alignment horizontal="center"/>
    </xf>
    <xf borderId="0" fillId="0" fontId="3" numFmtId="0" xfId="0" applyAlignment="1" applyFont="1">
      <alignment horizontal="left"/>
    </xf>
    <xf borderId="0" fillId="0" fontId="5" numFmtId="0" xfId="0" applyFont="1"/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/>
    </xf>
    <xf borderId="3" fillId="0" fontId="2" numFmtId="0" xfId="0" applyBorder="1" applyFont="1"/>
    <xf borderId="4" fillId="0" fontId="4" numFmtId="9" xfId="0" applyAlignment="1" applyBorder="1" applyFont="1" applyNumberFormat="1">
      <alignment horizontal="center"/>
    </xf>
    <xf borderId="4" fillId="0" fontId="4" numFmtId="0" xfId="0" applyBorder="1" applyFont="1"/>
    <xf borderId="4" fillId="0" fontId="4" numFmtId="3" xfId="0" applyBorder="1" applyFont="1" applyNumberFormat="1"/>
    <xf borderId="4" fillId="2" fontId="3" numFmtId="0" xfId="0" applyAlignment="1" applyBorder="1" applyFont="1">
      <alignment horizontal="left"/>
    </xf>
    <xf borderId="4" fillId="0" fontId="4" numFmtId="164" xfId="0" applyBorder="1" applyFont="1" applyNumberFormat="1"/>
    <xf borderId="6" fillId="2" fontId="6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10" fillId="0" fontId="2" numFmtId="0" xfId="0" applyBorder="1" applyFont="1"/>
    <xf borderId="11" fillId="0" fontId="2" numFmtId="0" xfId="0" applyBorder="1" applyFont="1"/>
    <xf borderId="12" fillId="0" fontId="4" numFmtId="0" xfId="0" applyAlignment="1" applyBorder="1" applyFont="1">
      <alignment horizontal="left"/>
    </xf>
    <xf borderId="13" fillId="0" fontId="2" numFmtId="0" xfId="0" applyBorder="1" applyFont="1"/>
    <xf borderId="14" fillId="0" fontId="4" numFmtId="0" xfId="0" applyAlignment="1" applyBorder="1" applyFont="1">
      <alignment horizontal="left"/>
    </xf>
    <xf borderId="15" fillId="0" fontId="2" numFmtId="0" xfId="0" applyBorder="1" applyFont="1"/>
    <xf borderId="1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8.57"/>
    <col customWidth="1" min="3" max="4" width="14.57"/>
    <col customWidth="1" min="5" max="5" width="18.57"/>
    <col customWidth="1" min="6" max="6" width="13.29"/>
    <col customWidth="1" min="7" max="7" width="11.71"/>
    <col customWidth="1" min="8" max="8" width="15.0"/>
    <col customWidth="1" min="9" max="11" width="13.29"/>
    <col customWidth="1" min="12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>
      <c r="A3" s="3" t="s">
        <v>1</v>
      </c>
      <c r="B3" s="3" t="s">
        <v>2</v>
      </c>
      <c r="C3" s="4" t="s">
        <v>3</v>
      </c>
      <c r="D3" s="4" t="s">
        <v>4</v>
      </c>
      <c r="E3" s="3" t="s">
        <v>5</v>
      </c>
      <c r="F3" s="3" t="s">
        <v>6</v>
      </c>
      <c r="G3" s="4" t="s">
        <v>7</v>
      </c>
      <c r="H3" s="3" t="s">
        <v>8</v>
      </c>
      <c r="I3" s="4" t="s">
        <v>9</v>
      </c>
      <c r="J3" s="3" t="s">
        <v>10</v>
      </c>
      <c r="K3" s="3" t="s">
        <v>11</v>
      </c>
    </row>
    <row r="4">
      <c r="A4" s="5">
        <v>1.0</v>
      </c>
      <c r="B4" s="5" t="s">
        <v>12</v>
      </c>
      <c r="C4" s="6" t="s">
        <v>13</v>
      </c>
      <c r="D4" s="7">
        <v>45170.0</v>
      </c>
      <c r="E4" s="8" t="str">
        <f t="shared" ref="E4:E10" si="1">XLOOKUP(LEFT(B4,2),$A$15:$A$18,$B$15:$B$18)</f>
        <v>Jakarta - Yogyakarta</v>
      </c>
      <c r="F4" s="9" t="str">
        <f t="shared" ref="F4:F10" si="2">XLOOKUP(MID(B4,5,2),$G$14:$G$16,$H$14:$H$16)</f>
        <v>Eksekutif</v>
      </c>
      <c r="G4" s="10">
        <f t="shared" ref="G4:G10" si="3">XLOOKUP(F4,$C$14:$E$14,XLOOKUP(E4,$B$15:$B$18,$C$15:$E$18))</f>
        <v>2500000</v>
      </c>
      <c r="H4" s="8" t="str">
        <f t="shared" ref="H4:H10" si="4">XLOOKUP(MID(B4,3,2),$B$21:$D$21,$B$22:$D$22)</f>
        <v>Paket OK</v>
      </c>
      <c r="I4" s="10">
        <f t="shared" ref="I4:I10" si="5">XLOOKUP(H4,$B$22:$D$22,$B$23:$D$23)</f>
        <v>35000</v>
      </c>
      <c r="J4" s="11">
        <f t="shared" ref="J4:J10" si="6">IF(DAYS(DATE(2023,9,1),D4)&gt;0, XLOOKUP(F4,$H$14:$H$16,$I$14:$I$16)*G4,0)</f>
        <v>0</v>
      </c>
      <c r="K4" s="10">
        <f t="shared" ref="K4:K10" si="7">(G4+I4)-J4</f>
        <v>2535000</v>
      </c>
    </row>
    <row r="5">
      <c r="A5" s="12">
        <v>2.0</v>
      </c>
      <c r="B5" s="12" t="s">
        <v>14</v>
      </c>
      <c r="C5" s="13" t="s">
        <v>15</v>
      </c>
      <c r="D5" s="14">
        <v>45153.0</v>
      </c>
      <c r="E5" s="8" t="str">
        <f t="shared" si="1"/>
        <v>Jakarta - Surabaya</v>
      </c>
      <c r="F5" s="9" t="str">
        <f t="shared" si="2"/>
        <v>Eksekutif</v>
      </c>
      <c r="G5" s="10">
        <f t="shared" si="3"/>
        <v>3000000</v>
      </c>
      <c r="H5" s="8" t="str">
        <f t="shared" si="4"/>
        <v>Paket YES</v>
      </c>
      <c r="I5" s="10">
        <f t="shared" si="5"/>
        <v>50000</v>
      </c>
      <c r="J5" s="11">
        <f t="shared" si="6"/>
        <v>150000</v>
      </c>
      <c r="K5" s="10">
        <f t="shared" si="7"/>
        <v>2900000</v>
      </c>
    </row>
    <row r="6">
      <c r="A6" s="12">
        <v>3.0</v>
      </c>
      <c r="B6" s="12" t="s">
        <v>16</v>
      </c>
      <c r="C6" s="13" t="s">
        <v>17</v>
      </c>
      <c r="D6" s="14">
        <v>45169.0</v>
      </c>
      <c r="E6" s="8" t="str">
        <f t="shared" si="1"/>
        <v>Jakarta - Bandung</v>
      </c>
      <c r="F6" s="9" t="str">
        <f t="shared" si="2"/>
        <v>Bisnis</v>
      </c>
      <c r="G6" s="10">
        <f t="shared" si="3"/>
        <v>750000</v>
      </c>
      <c r="H6" s="8" t="str">
        <f t="shared" si="4"/>
        <v>Paket OK</v>
      </c>
      <c r="I6" s="10">
        <f t="shared" si="5"/>
        <v>35000</v>
      </c>
      <c r="J6" s="11">
        <f t="shared" si="6"/>
        <v>30000</v>
      </c>
      <c r="K6" s="10">
        <f t="shared" si="7"/>
        <v>755000</v>
      </c>
    </row>
    <row r="7">
      <c r="A7" s="12">
        <v>4.0</v>
      </c>
      <c r="B7" s="12" t="s">
        <v>18</v>
      </c>
      <c r="C7" s="13" t="s">
        <v>19</v>
      </c>
      <c r="D7" s="14">
        <v>45174.0</v>
      </c>
      <c r="E7" s="8" t="str">
        <f t="shared" si="1"/>
        <v>Jakarta - Surabaya</v>
      </c>
      <c r="F7" s="9" t="str">
        <f t="shared" si="2"/>
        <v>Ekonomi</v>
      </c>
      <c r="G7" s="10">
        <f t="shared" si="3"/>
        <v>2000000</v>
      </c>
      <c r="H7" s="8" t="str">
        <f t="shared" si="4"/>
        <v>Paket HORE</v>
      </c>
      <c r="I7" s="10">
        <f t="shared" si="5"/>
        <v>75000</v>
      </c>
      <c r="J7" s="11">
        <f t="shared" si="6"/>
        <v>0</v>
      </c>
      <c r="K7" s="10">
        <f t="shared" si="7"/>
        <v>2075000</v>
      </c>
    </row>
    <row r="8">
      <c r="A8" s="12">
        <v>5.0</v>
      </c>
      <c r="B8" s="12" t="s">
        <v>20</v>
      </c>
      <c r="C8" s="13" t="s">
        <v>21</v>
      </c>
      <c r="D8" s="14">
        <v>45161.0</v>
      </c>
      <c r="E8" s="8" t="str">
        <f t="shared" si="1"/>
        <v>Jakarta - Yogyakarta</v>
      </c>
      <c r="F8" s="9" t="str">
        <f t="shared" si="2"/>
        <v>Bisnis</v>
      </c>
      <c r="G8" s="10">
        <f t="shared" si="3"/>
        <v>2000000</v>
      </c>
      <c r="H8" s="8" t="str">
        <f t="shared" si="4"/>
        <v>Paket YES</v>
      </c>
      <c r="I8" s="10">
        <f t="shared" si="5"/>
        <v>50000</v>
      </c>
      <c r="J8" s="11">
        <f t="shared" si="6"/>
        <v>80000</v>
      </c>
      <c r="K8" s="10">
        <f t="shared" si="7"/>
        <v>1970000</v>
      </c>
    </row>
    <row r="9">
      <c r="A9" s="12">
        <v>6.0</v>
      </c>
      <c r="B9" s="12" t="s">
        <v>22</v>
      </c>
      <c r="C9" s="13" t="s">
        <v>23</v>
      </c>
      <c r="D9" s="14">
        <v>45180.0</v>
      </c>
      <c r="E9" s="8" t="str">
        <f t="shared" si="1"/>
        <v>Jakarta - Bandung</v>
      </c>
      <c r="F9" s="9" t="str">
        <f t="shared" si="2"/>
        <v>Ekonomi</v>
      </c>
      <c r="G9" s="10">
        <f t="shared" si="3"/>
        <v>500000</v>
      </c>
      <c r="H9" s="8" t="str">
        <f t="shared" si="4"/>
        <v>Paket HORE</v>
      </c>
      <c r="I9" s="10">
        <f t="shared" si="5"/>
        <v>75000</v>
      </c>
      <c r="J9" s="11">
        <f t="shared" si="6"/>
        <v>0</v>
      </c>
      <c r="K9" s="10">
        <f t="shared" si="7"/>
        <v>575000</v>
      </c>
    </row>
    <row r="10">
      <c r="A10" s="12">
        <v>7.0</v>
      </c>
      <c r="B10" s="12" t="s">
        <v>24</v>
      </c>
      <c r="C10" s="13" t="s">
        <v>25</v>
      </c>
      <c r="D10" s="14">
        <v>45168.0</v>
      </c>
      <c r="E10" s="8" t="str">
        <f t="shared" si="1"/>
        <v>Jakarta - Surabaya</v>
      </c>
      <c r="F10" s="9" t="str">
        <f t="shared" si="2"/>
        <v>Bisnis</v>
      </c>
      <c r="G10" s="10">
        <f t="shared" si="3"/>
        <v>2500000</v>
      </c>
      <c r="H10" s="8" t="str">
        <f t="shared" si="4"/>
        <v>Paket YES</v>
      </c>
      <c r="I10" s="10">
        <f t="shared" si="5"/>
        <v>50000</v>
      </c>
      <c r="J10" s="11">
        <f t="shared" si="6"/>
        <v>100000</v>
      </c>
      <c r="K10" s="10">
        <f t="shared" si="7"/>
        <v>2450000</v>
      </c>
    </row>
    <row r="12">
      <c r="A12" s="15" t="s">
        <v>26</v>
      </c>
      <c r="G12" s="16" t="s">
        <v>27</v>
      </c>
    </row>
    <row r="13">
      <c r="A13" s="17" t="s">
        <v>28</v>
      </c>
      <c r="B13" s="17" t="s">
        <v>29</v>
      </c>
      <c r="C13" s="18" t="s">
        <v>30</v>
      </c>
      <c r="D13" s="19"/>
      <c r="E13" s="20"/>
      <c r="G13" s="21" t="s">
        <v>31</v>
      </c>
      <c r="H13" s="22" t="s">
        <v>6</v>
      </c>
      <c r="I13" s="22" t="s">
        <v>10</v>
      </c>
    </row>
    <row r="14">
      <c r="A14" s="23"/>
      <c r="B14" s="23"/>
      <c r="C14" s="21" t="s">
        <v>32</v>
      </c>
      <c r="D14" s="21" t="s">
        <v>33</v>
      </c>
      <c r="E14" s="21" t="s">
        <v>34</v>
      </c>
      <c r="G14" s="12" t="s">
        <v>35</v>
      </c>
      <c r="H14" s="24" t="s">
        <v>32</v>
      </c>
      <c r="I14" s="24">
        <v>0.03</v>
      </c>
    </row>
    <row r="15">
      <c r="A15" s="12" t="s">
        <v>36</v>
      </c>
      <c r="B15" s="25" t="s">
        <v>37</v>
      </c>
      <c r="C15" s="26">
        <v>2000000.0</v>
      </c>
      <c r="D15" s="26">
        <v>2500000.0</v>
      </c>
      <c r="E15" s="26">
        <v>3000000.0</v>
      </c>
      <c r="G15" s="12" t="s">
        <v>38</v>
      </c>
      <c r="H15" s="24" t="s">
        <v>33</v>
      </c>
      <c r="I15" s="24">
        <v>0.04</v>
      </c>
    </row>
    <row r="16">
      <c r="A16" s="12" t="s">
        <v>39</v>
      </c>
      <c r="B16" s="25" t="s">
        <v>40</v>
      </c>
      <c r="C16" s="26">
        <v>1500000.0</v>
      </c>
      <c r="D16" s="26">
        <v>2000000.0</v>
      </c>
      <c r="E16" s="26">
        <v>2500000.0</v>
      </c>
      <c r="G16" s="12" t="s">
        <v>41</v>
      </c>
      <c r="H16" s="24" t="s">
        <v>34</v>
      </c>
      <c r="I16" s="24">
        <v>0.05</v>
      </c>
    </row>
    <row r="17">
      <c r="A17" s="12" t="s">
        <v>42</v>
      </c>
      <c r="B17" s="25" t="s">
        <v>43</v>
      </c>
      <c r="C17" s="26">
        <v>500000.0</v>
      </c>
      <c r="D17" s="26">
        <v>750000.0</v>
      </c>
      <c r="E17" s="26">
        <v>1000000.0</v>
      </c>
    </row>
    <row r="18">
      <c r="A18" s="12" t="s">
        <v>44</v>
      </c>
      <c r="B18" s="25" t="s">
        <v>45</v>
      </c>
      <c r="C18" s="26">
        <v>2500000.0</v>
      </c>
      <c r="D18" s="26">
        <v>3000000.0</v>
      </c>
      <c r="E18" s="26">
        <v>3500000.0</v>
      </c>
    </row>
    <row r="20">
      <c r="A20" s="16" t="s">
        <v>46</v>
      </c>
    </row>
    <row r="21" ht="15.75" customHeight="1">
      <c r="A21" s="27" t="s">
        <v>28</v>
      </c>
      <c r="B21" s="13" t="s">
        <v>47</v>
      </c>
      <c r="C21" s="13" t="s">
        <v>48</v>
      </c>
      <c r="D21" s="13" t="s">
        <v>49</v>
      </c>
    </row>
    <row r="22" ht="15.75" customHeight="1">
      <c r="A22" s="27" t="s">
        <v>50</v>
      </c>
      <c r="B22" s="13" t="s">
        <v>51</v>
      </c>
      <c r="C22" s="13" t="s">
        <v>52</v>
      </c>
      <c r="D22" s="13" t="s">
        <v>53</v>
      </c>
    </row>
    <row r="23" ht="15.75" customHeight="1">
      <c r="A23" s="27" t="s">
        <v>54</v>
      </c>
      <c r="B23" s="28">
        <v>35000.0</v>
      </c>
      <c r="C23" s="28">
        <v>50000.0</v>
      </c>
      <c r="D23" s="28">
        <v>75000.0</v>
      </c>
    </row>
    <row r="24" ht="15.75" customHeight="1"/>
    <row r="25" ht="15.75" customHeight="1">
      <c r="A25" s="29" t="s">
        <v>55</v>
      </c>
      <c r="B25" s="19"/>
      <c r="C25" s="19"/>
      <c r="D25" s="19"/>
      <c r="E25" s="19"/>
      <c r="F25" s="19"/>
      <c r="G25" s="19"/>
      <c r="H25" s="20"/>
    </row>
    <row r="26" ht="15.75" customHeight="1">
      <c r="A26" s="30" t="s">
        <v>56</v>
      </c>
      <c r="B26" s="31"/>
      <c r="C26" s="31"/>
      <c r="D26" s="31"/>
      <c r="E26" s="31"/>
      <c r="F26" s="31"/>
      <c r="G26" s="31"/>
      <c r="H26" s="32"/>
    </row>
    <row r="27" ht="15.75" customHeight="1">
      <c r="A27" s="33" t="s">
        <v>57</v>
      </c>
      <c r="H27" s="34"/>
    </row>
    <row r="28" ht="15.75" customHeight="1">
      <c r="A28" s="33" t="s">
        <v>58</v>
      </c>
      <c r="H28" s="34"/>
    </row>
    <row r="29" ht="15.75" customHeight="1">
      <c r="A29" s="33" t="s">
        <v>59</v>
      </c>
      <c r="H29" s="34"/>
    </row>
    <row r="30" ht="15.75" customHeight="1">
      <c r="A30" s="33" t="s">
        <v>60</v>
      </c>
      <c r="H30" s="34"/>
    </row>
    <row r="31" ht="15.75" customHeight="1">
      <c r="A31" s="35" t="s">
        <v>61</v>
      </c>
      <c r="B31" s="36"/>
      <c r="C31" s="36"/>
      <c r="D31" s="36"/>
      <c r="E31" s="36"/>
      <c r="F31" s="36"/>
      <c r="G31" s="36"/>
      <c r="H31" s="37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28:H28"/>
    <mergeCell ref="A29:H29"/>
    <mergeCell ref="A30:H30"/>
    <mergeCell ref="A31:H31"/>
    <mergeCell ref="A1:K1"/>
    <mergeCell ref="A13:A14"/>
    <mergeCell ref="B13:B14"/>
    <mergeCell ref="C13:E13"/>
    <mergeCell ref="A25:H25"/>
    <mergeCell ref="A26:H26"/>
    <mergeCell ref="A27:H27"/>
  </mergeCells>
  <printOptions/>
  <pageMargins bottom="0.75" footer="0.0" header="0.0" left="0.7" right="0.7" top="0.75"/>
  <pageSetup paperSize="9" orientation="portrait"/>
  <drawing r:id="rId1"/>
</worksheet>
</file>