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6DCA388C-064E-409A-9FAA-3E36FC1961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ression_metric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/>
  <c r="F2" i="2"/>
  <c r="I2" i="2" s="1"/>
  <c r="F3" i="2"/>
  <c r="I3" i="2" s="1"/>
  <c r="F4" i="2"/>
  <c r="I4" i="2" s="1"/>
  <c r="F5" i="2"/>
  <c r="I5" i="2" s="1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F13" i="2"/>
  <c r="I13" i="2" s="1"/>
  <c r="F14" i="2"/>
  <c r="I14" i="2" s="1"/>
  <c r="F15" i="2"/>
  <c r="I15" i="2" s="1"/>
  <c r="F16" i="2"/>
  <c r="I16" i="2" s="1"/>
  <c r="F17" i="2"/>
  <c r="I17" i="2" s="1"/>
  <c r="F18" i="2"/>
  <c r="I18" i="2" s="1"/>
  <c r="F19" i="2"/>
  <c r="I19" i="2" s="1"/>
  <c r="F20" i="2"/>
  <c r="I20" i="2" s="1"/>
  <c r="F21" i="2"/>
  <c r="I21" i="2" s="1"/>
  <c r="F22" i="2"/>
  <c r="I22" i="2" s="1"/>
  <c r="F23" i="2"/>
  <c r="I23" i="2" s="1"/>
  <c r="F24" i="2"/>
  <c r="I24" i="2" s="1"/>
  <c r="F25" i="2"/>
  <c r="I25" i="2" s="1"/>
  <c r="F26" i="2"/>
  <c r="I26" i="2" s="1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U2" i="2" l="1" a="1"/>
  <c r="U2" i="2" l="1"/>
  <c r="E2" i="2" l="1"/>
  <c r="N2" i="2" s="1"/>
  <c r="E3" i="2"/>
  <c r="N3" i="2" s="1"/>
  <c r="E4" i="2"/>
  <c r="N4" i="2" s="1"/>
  <c r="E5" i="2"/>
  <c r="N5" i="2" s="1"/>
  <c r="E6" i="2"/>
  <c r="N6" i="2" s="1"/>
  <c r="E7" i="2"/>
  <c r="N7" i="2" s="1"/>
  <c r="E8" i="2"/>
  <c r="N8" i="2" s="1"/>
  <c r="E9" i="2"/>
  <c r="N9" i="2" s="1"/>
  <c r="E10" i="2"/>
  <c r="N10" i="2" s="1"/>
  <c r="E11" i="2"/>
  <c r="N11" i="2" s="1"/>
  <c r="E12" i="2"/>
  <c r="N12" i="2" s="1"/>
  <c r="E13" i="2"/>
  <c r="N13" i="2" s="1"/>
  <c r="E14" i="2"/>
  <c r="N14" i="2" s="1"/>
  <c r="E15" i="2"/>
  <c r="N15" i="2" s="1"/>
  <c r="E16" i="2"/>
  <c r="N16" i="2" s="1"/>
  <c r="E17" i="2"/>
  <c r="N17" i="2" s="1"/>
  <c r="E18" i="2"/>
  <c r="N18" i="2" s="1"/>
  <c r="E19" i="2"/>
  <c r="N19" i="2" s="1"/>
  <c r="E20" i="2"/>
  <c r="N20" i="2" s="1"/>
  <c r="E21" i="2"/>
  <c r="N21" i="2" s="1"/>
  <c r="E22" i="2"/>
  <c r="N22" i="2" s="1"/>
  <c r="E23" i="2"/>
  <c r="N23" i="2" s="1"/>
  <c r="E24" i="2"/>
  <c r="N24" i="2" s="1"/>
  <c r="E25" i="2"/>
  <c r="N25" i="2" s="1"/>
  <c r="E26" i="2"/>
  <c r="N26" i="2" s="1"/>
  <c r="E27" i="2"/>
  <c r="N27" i="2" s="1"/>
  <c r="E28" i="2"/>
  <c r="N28" i="2" s="1"/>
  <c r="E29" i="2"/>
  <c r="N29" i="2" s="1"/>
  <c r="E30" i="2"/>
  <c r="N30" i="2" s="1"/>
  <c r="E31" i="2"/>
  <c r="N31" i="2" s="1"/>
  <c r="E32" i="2"/>
  <c r="N32" i="2" s="1"/>
  <c r="E33" i="2"/>
  <c r="N33" i="2" s="1"/>
  <c r="E34" i="2"/>
  <c r="N34" i="2" s="1"/>
  <c r="E35" i="2"/>
  <c r="N35" i="2" s="1"/>
  <c r="E36" i="2"/>
  <c r="N36" i="2" s="1"/>
  <c r="E37" i="2"/>
  <c r="N37" i="2" s="1"/>
  <c r="E38" i="2"/>
  <c r="N38" i="2" s="1"/>
  <c r="E39" i="2"/>
  <c r="N39" i="2" s="1"/>
  <c r="E40" i="2"/>
  <c r="N40" i="2" s="1"/>
  <c r="E41" i="2"/>
  <c r="N41" i="2" s="1"/>
  <c r="E42" i="2"/>
  <c r="N42" i="2" s="1"/>
  <c r="E43" i="2"/>
  <c r="N43" i="2" s="1"/>
  <c r="E44" i="2"/>
  <c r="N44" i="2" s="1"/>
  <c r="E45" i="2"/>
  <c r="N45" i="2" s="1"/>
  <c r="E46" i="2"/>
  <c r="N46" i="2" s="1"/>
  <c r="E47" i="2"/>
  <c r="N47" i="2" s="1"/>
  <c r="E48" i="2"/>
  <c r="N48" i="2" s="1"/>
  <c r="E49" i="2"/>
  <c r="N49" i="2" s="1"/>
  <c r="E50" i="2"/>
  <c r="N50" i="2" s="1"/>
  <c r="E51" i="2"/>
  <c r="N51" i="2" s="1"/>
  <c r="E52" i="2"/>
  <c r="N52" i="2" s="1"/>
  <c r="E53" i="2"/>
  <c r="N53" i="2" s="1"/>
  <c r="P53" i="2" l="1"/>
  <c r="R53" i="2"/>
  <c r="P52" i="2"/>
  <c r="R52" i="2"/>
  <c r="P51" i="2"/>
  <c r="R51" i="2"/>
  <c r="P50" i="2"/>
  <c r="R50" i="2"/>
  <c r="P49" i="2"/>
  <c r="R49" i="2"/>
  <c r="P48" i="2"/>
  <c r="R48" i="2"/>
  <c r="P47" i="2"/>
  <c r="R47" i="2"/>
  <c r="P46" i="2"/>
  <c r="R46" i="2"/>
  <c r="P45" i="2"/>
  <c r="R45" i="2"/>
  <c r="P44" i="2"/>
  <c r="R44" i="2"/>
  <c r="P43" i="2"/>
  <c r="R43" i="2"/>
  <c r="P42" i="2"/>
  <c r="R42" i="2"/>
  <c r="P41" i="2"/>
  <c r="R41" i="2"/>
  <c r="P40" i="2"/>
  <c r="R40" i="2"/>
  <c r="P39" i="2"/>
  <c r="R39" i="2"/>
  <c r="P38" i="2"/>
  <c r="R38" i="2"/>
  <c r="P37" i="2"/>
  <c r="R37" i="2"/>
  <c r="P36" i="2"/>
  <c r="R36" i="2"/>
  <c r="P35" i="2"/>
  <c r="R35" i="2"/>
  <c r="P34" i="2"/>
  <c r="R34" i="2"/>
  <c r="P33" i="2"/>
  <c r="R33" i="2"/>
  <c r="P32" i="2"/>
  <c r="R32" i="2"/>
  <c r="P31" i="2"/>
  <c r="R31" i="2"/>
  <c r="P30" i="2"/>
  <c r="R30" i="2"/>
  <c r="P29" i="2"/>
  <c r="R29" i="2"/>
  <c r="P28" i="2"/>
  <c r="R28" i="2"/>
  <c r="P27" i="2"/>
  <c r="R27" i="2"/>
  <c r="P26" i="2"/>
  <c r="R26" i="2"/>
  <c r="P25" i="2"/>
  <c r="R25" i="2"/>
  <c r="P24" i="2"/>
  <c r="R24" i="2"/>
  <c r="P23" i="2"/>
  <c r="R23" i="2"/>
  <c r="P22" i="2"/>
  <c r="R22" i="2"/>
  <c r="P21" i="2"/>
  <c r="R21" i="2"/>
  <c r="P20" i="2"/>
  <c r="R20" i="2"/>
  <c r="P19" i="2"/>
  <c r="R19" i="2"/>
  <c r="P18" i="2"/>
  <c r="R18" i="2"/>
  <c r="P17" i="2"/>
  <c r="R17" i="2"/>
  <c r="P16" i="2"/>
  <c r="R16" i="2"/>
  <c r="P15" i="2"/>
  <c r="R15" i="2"/>
  <c r="P14" i="2"/>
  <c r="R14" i="2"/>
  <c r="P13" i="2"/>
  <c r="R13" i="2"/>
  <c r="P12" i="2"/>
  <c r="R12" i="2"/>
  <c r="P11" i="2"/>
  <c r="R11" i="2"/>
  <c r="P10" i="2"/>
  <c r="R10" i="2"/>
  <c r="P9" i="2"/>
  <c r="R9" i="2"/>
  <c r="P8" i="2"/>
  <c r="R8" i="2"/>
  <c r="P7" i="2"/>
  <c r="R7" i="2"/>
  <c r="P6" i="2"/>
  <c r="R6" i="2"/>
  <c r="P5" i="2"/>
  <c r="R5" i="2"/>
  <c r="P4" i="2"/>
  <c r="R4" i="2"/>
  <c r="P3" i="2"/>
  <c r="R3" i="2"/>
  <c r="P2" i="2"/>
  <c r="R2" i="2"/>
  <c r="S2" i="2" s="1"/>
  <c r="Q2" i="2"/>
  <c r="O2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2" i="2"/>
  <c r="J2" i="2"/>
  <c r="K2" i="2" s="1"/>
  <c r="L2" i="2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<sst xmlns="http://schemas.openxmlformats.org/spreadsheetml/2006/main" count="20" uniqueCount="18">
  <si>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Week</t>
  </si>
  <si>
    <t xml:space="preserve">Y </t>
  </si>
  <si>
    <t xml:space="preserve">Month </t>
  </si>
  <si>
    <t>Y pred</t>
  </si>
  <si>
    <t>Y mean</t>
  </si>
  <si>
    <t>Residuals</t>
  </si>
  <si>
    <t>Residual sum of Squares</t>
  </si>
  <si>
    <t>Total sum of squares</t>
  </si>
  <si>
    <t>R2</t>
  </si>
  <si>
    <t>Adjusted R2</t>
  </si>
  <si>
    <t>Mean Squared Error (MSE)</t>
  </si>
  <si>
    <t>Root Mean Squared Error</t>
  </si>
  <si>
    <t>Absolute Error</t>
  </si>
  <si>
    <t>Mean Absolute Error</t>
  </si>
  <si>
    <t>Absolute Percent Error</t>
  </si>
  <si>
    <t>Mean Absolute Percent Error (MAPE)</t>
  </si>
  <si>
    <t>sMAPE</t>
  </si>
  <si>
    <t>WMPAE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</si>
</sst>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Calibri"/>
      <charset val="1"/>
    </font>
    <font>
      <b/>
      <sz val="8"/>
      <color rgb="FF000000"/>
      <name val="Calibri"/>
      <charset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0" fontId="1" fillId="2" borderId="1" xfId="1" applyNumberFormat="1" applyFill="1" applyBorder="1"/>
    <xf numFmtId="0" fontId="0" fillId="2" borderId="0" xfId="0" applyFill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DD2C-9858-4DA8-A37B-7626A1CF2739}">
  <dimension ref="A1:W53"/>
  <sheetViews>
    <sheetView tabSelected="1" workbookViewId="0">
      <selection activeCell="O5" sqref="O5"/>
    </sheetView>
  </sheetViews>
  <sheetFormatPr defaultRowHeight="15"/>
  <cols>
    <col min="2" max="2" width="10.42578125" bestFit="1" customWidth="1"/>
    <col min="3" max="3" width="9.140625" style="9"/>
    <col min="4" max="4" width="11.85546875" style="9" bestFit="1" customWidth="1"/>
    <col min="5" max="9" width="9.140625" style="9"/>
    <col min="10" max="10" width="23" style="9" bestFit="1" customWidth="1"/>
    <col min="11" max="20" width="23" style="9" customWidth="1"/>
    <col min="21" max="21" width="11.140625" bestFit="1" customWidth="1"/>
  </cols>
  <sheetData>
    <row r="1" spans="1:23" ht="34.5">
      <c r="A1" s="10" t="s">
        <v>0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16</v>
      </c>
      <c r="T1" s="12" t="s">
        <v>17</v>
      </c>
    </row>
    <row r="2" spans="1:23" ht="29.25">
      <c r="A2" s="2">
        <v>37622</v>
      </c>
      <c r="B2" s="1">
        <v>19.98</v>
      </c>
      <c r="C2" s="3">
        <f>MONTH($A2)</f>
        <v>1</v>
      </c>
      <c r="D2" s="3">
        <f>_xlfn.ISOWEEKNUM($A2)</f>
        <v>1</v>
      </c>
      <c r="E2" s="3">
        <f t="shared" ref="E2:E33" si="0">$W$2+$V$2*C2+$U$2*D2</f>
        <v>19.894246996593154</v>
      </c>
      <c r="F2" s="3">
        <f>AVERAGE($B$2:$B$53)</f>
        <v>19.087692307692311</v>
      </c>
      <c r="G2" s="3">
        <f>$E2-$B2</f>
        <v>-8.5753003406846773E-2</v>
      </c>
      <c r="H2" s="3">
        <f>$G2^2</f>
        <v>7.3535775932946738E-3</v>
      </c>
      <c r="I2" s="4">
        <f>($B2-$F2)^2</f>
        <v>0.79621301775147368</v>
      </c>
      <c r="J2" s="4">
        <f>1 - (SUM(H2:H53)/SUM(I2:I53))</f>
        <v>0.16562334050666305</v>
      </c>
      <c r="K2" s="4">
        <f>1 - (((1-J2)*(COUNT(B2:B53)-1))/(COUNT(B2:B53)-2-1))</f>
        <v>0.13156715032326161</v>
      </c>
      <c r="L2" s="4">
        <f>SUM(H2:H53)/COUNT(H2:H53)</f>
        <v>3.5681495763592936</v>
      </c>
      <c r="M2" s="4">
        <f>SQRT(L2)</f>
        <v>1.8889546252780383</v>
      </c>
      <c r="N2" s="4">
        <f>ABS(E2-F2)</f>
        <v>0.80655468890084236</v>
      </c>
      <c r="O2" s="5">
        <f>SUM(N2:N53)/COUNT(N2:N53)</f>
        <v>0.71256937835340173</v>
      </c>
      <c r="P2" s="5">
        <f>N2/B2</f>
        <v>4.0368102547589706E-2</v>
      </c>
      <c r="Q2" s="6">
        <f>SUM(P2:P53)/COUNT(P2:P53)</f>
        <v>3.7997009700760538E-2</v>
      </c>
      <c r="R2" s="7">
        <f>N2/((B2+E2)/2)</f>
        <v>4.0454917629905544E-2</v>
      </c>
      <c r="S2" s="6">
        <f>AVERAGE(R2:R53)</f>
        <v>3.7605168281025524E-2</v>
      </c>
      <c r="T2" s="6">
        <f>SUM(N2:N53)/SUM(B2:B53)</f>
        <v>3.733135294025236E-2</v>
      </c>
      <c r="U2" cm="1">
        <f t="array" ref="U2:W6">LINEST($B$2:$B$53, $C$2:$D$53, 1, TRUE)</f>
        <v>0.24012134660211568</v>
      </c>
      <c r="V2">
        <v>-0.22365788058095756</v>
      </c>
      <c r="W2">
        <v>19.877783530571996</v>
      </c>
    </row>
    <row r="3" spans="1:23">
      <c r="A3" s="2">
        <v>37629</v>
      </c>
      <c r="B3" s="1">
        <v>19.98</v>
      </c>
      <c r="C3" s="3">
        <f>MONTH($A3)</f>
        <v>1</v>
      </c>
      <c r="D3" s="3">
        <v>2</v>
      </c>
      <c r="E3" s="3">
        <f t="shared" si="0"/>
        <v>20.13436834319527</v>
      </c>
      <c r="F3" s="3">
        <f>AVERAGE($B$2:$B$53)</f>
        <v>19.087692307692311</v>
      </c>
      <c r="G3" s="3">
        <f>$E3-$B3</f>
        <v>0.15436834319526938</v>
      </c>
      <c r="H3" s="3">
        <f>$G3^2</f>
        <v>2.3829585380852468E-2</v>
      </c>
      <c r="I3" s="4">
        <f t="shared" ref="I3:I53" si="1">($B3-$F3)^2</f>
        <v>0.79621301775147368</v>
      </c>
      <c r="J3" s="4"/>
      <c r="K3" s="4"/>
      <c r="L3" s="4"/>
      <c r="M3" s="4"/>
      <c r="N3" s="4">
        <f t="shared" ref="N3:N53" si="2">ABS(E3-F3)</f>
        <v>1.0466760355029585</v>
      </c>
      <c r="O3" s="4"/>
      <c r="P3" s="5">
        <f t="shared" ref="P3:P53" si="3">N3/B3</f>
        <v>5.2386187963111036E-2</v>
      </c>
      <c r="Q3" s="5"/>
      <c r="R3" s="7">
        <f t="shared" ref="R3:R53" si="4">N3/((B3+E3)/2)</f>
        <v>5.2184595133005982E-2</v>
      </c>
      <c r="S3" s="7"/>
      <c r="T3" s="7"/>
      <c r="U3">
        <v>0.21367025587709615</v>
      </c>
      <c r="V3">
        <v>7.8171076032374637E-2</v>
      </c>
      <c r="W3">
        <v>0.82421862659511202</v>
      </c>
    </row>
    <row r="4" spans="1:23">
      <c r="A4" s="2">
        <v>37636</v>
      </c>
      <c r="B4" s="1">
        <v>19.98</v>
      </c>
      <c r="C4" s="3">
        <f>MONTH($A4)</f>
        <v>1</v>
      </c>
      <c r="D4" s="3">
        <v>3</v>
      </c>
      <c r="E4" s="3">
        <f t="shared" si="0"/>
        <v>20.374489689797386</v>
      </c>
      <c r="F4" s="3">
        <f>AVERAGE($B$2:$B$53)</f>
        <v>19.087692307692311</v>
      </c>
      <c r="G4" s="3">
        <f>$E4-$B4</f>
        <v>0.39448968979738552</v>
      </c>
      <c r="H4" s="3">
        <f>$G4^2</f>
        <v>0.15562211535643747</v>
      </c>
      <c r="I4" s="4">
        <f t="shared" si="1"/>
        <v>0.79621301775147368</v>
      </c>
      <c r="J4" s="4"/>
      <c r="K4" s="4"/>
      <c r="L4" s="4"/>
      <c r="M4" s="4"/>
      <c r="N4" s="4">
        <f t="shared" si="2"/>
        <v>1.2867973821050747</v>
      </c>
      <c r="O4" s="4"/>
      <c r="P4" s="5">
        <f t="shared" si="3"/>
        <v>6.440427337863236E-2</v>
      </c>
      <c r="Q4" s="5"/>
      <c r="R4" s="7">
        <f t="shared" si="4"/>
        <v>6.3774682420549039E-2</v>
      </c>
      <c r="S4" s="7"/>
      <c r="T4" s="7"/>
      <c r="U4">
        <v>0.16562334050666369</v>
      </c>
      <c r="V4">
        <v>1.9459207881328084</v>
      </c>
      <c r="W4" t="e">
        <v>#N/A</v>
      </c>
    </row>
    <row r="5" spans="1:23">
      <c r="A5" s="2">
        <v>37643</v>
      </c>
      <c r="B5" s="1">
        <v>19.98</v>
      </c>
      <c r="C5" s="3">
        <f>MONTH($A5)</f>
        <v>1</v>
      </c>
      <c r="D5" s="3">
        <v>4</v>
      </c>
      <c r="E5" s="3">
        <f t="shared" si="0"/>
        <v>20.614611036399499</v>
      </c>
      <c r="F5" s="3">
        <f>AVERAGE($B$2:$B$53)</f>
        <v>19.087692307692311</v>
      </c>
      <c r="G5" s="3">
        <f>$E5-$B5</f>
        <v>0.63461103639949812</v>
      </c>
      <c r="H5" s="3">
        <f>$G5^2</f>
        <v>0.40273116752004512</v>
      </c>
      <c r="I5" s="4">
        <f t="shared" si="1"/>
        <v>0.79621301775147368</v>
      </c>
      <c r="J5" s="4"/>
      <c r="K5" s="4"/>
      <c r="L5" s="4"/>
      <c r="M5" s="4"/>
      <c r="N5" s="4">
        <f t="shared" si="2"/>
        <v>1.5269187287071873</v>
      </c>
      <c r="O5" s="4"/>
      <c r="P5" s="5">
        <f t="shared" si="3"/>
        <v>7.6422358794153517E-2</v>
      </c>
      <c r="Q5" s="5"/>
      <c r="R5" s="7">
        <f t="shared" si="4"/>
        <v>7.5227656564466783E-2</v>
      </c>
      <c r="S5" s="7"/>
      <c r="T5" s="7"/>
      <c r="U5">
        <v>4.8632374794343916</v>
      </c>
      <c r="V5">
        <v>49</v>
      </c>
      <c r="W5" t="e">
        <v>#N/A</v>
      </c>
    </row>
    <row r="6" spans="1:23">
      <c r="A6" s="2">
        <v>37650</v>
      </c>
      <c r="B6" s="1">
        <v>19.98</v>
      </c>
      <c r="C6" s="3">
        <f>MONTH($A6)</f>
        <v>1</v>
      </c>
      <c r="D6" s="3">
        <v>5</v>
      </c>
      <c r="E6" s="3">
        <f t="shared" si="0"/>
        <v>20.854732383001615</v>
      </c>
      <c r="F6" s="3">
        <f>AVERAGE($B$2:$B$53)</f>
        <v>19.087692307692311</v>
      </c>
      <c r="G6" s="3">
        <f>$E6-$B6</f>
        <v>0.87473238300161427</v>
      </c>
      <c r="H6" s="3">
        <f>$G6^2</f>
        <v>0.76515674187168281</v>
      </c>
      <c r="I6" s="4">
        <f t="shared" si="1"/>
        <v>0.79621301775147368</v>
      </c>
      <c r="J6" s="4"/>
      <c r="K6" s="4"/>
      <c r="L6" s="4"/>
      <c r="M6" s="4"/>
      <c r="N6" s="4">
        <f t="shared" si="2"/>
        <v>1.7670400753093034</v>
      </c>
      <c r="O6" s="4"/>
      <c r="P6" s="5">
        <f t="shared" si="3"/>
        <v>8.844044420967484E-2</v>
      </c>
      <c r="Q6" s="5"/>
      <c r="R6" s="7">
        <f t="shared" si="4"/>
        <v>8.6545936372776328E-2</v>
      </c>
      <c r="S6" s="7"/>
      <c r="T6" s="7"/>
      <c r="U6">
        <v>36.830345106239974</v>
      </c>
      <c r="V6">
        <v>185.54377797068312</v>
      </c>
      <c r="W6" t="e">
        <v>#N/A</v>
      </c>
    </row>
    <row r="7" spans="1:23">
      <c r="A7" s="2">
        <v>37657</v>
      </c>
      <c r="B7" s="1">
        <v>19.98</v>
      </c>
      <c r="C7" s="3">
        <f>MONTH($A7)</f>
        <v>2</v>
      </c>
      <c r="D7" s="3">
        <v>1</v>
      </c>
      <c r="E7" s="3">
        <f t="shared" si="0"/>
        <v>19.670589116012199</v>
      </c>
      <c r="F7" s="3">
        <f>AVERAGE($B$2:$B$53)</f>
        <v>19.087692307692311</v>
      </c>
      <c r="G7" s="3">
        <f>$E7-$B7</f>
        <v>-0.30941088398780181</v>
      </c>
      <c r="H7" s="3">
        <f>$G7^2</f>
        <v>9.5735095130112954E-2</v>
      </c>
      <c r="I7" s="4">
        <f t="shared" si="1"/>
        <v>0.79621301775147368</v>
      </c>
      <c r="J7" s="4"/>
      <c r="K7" s="4"/>
      <c r="L7" s="4"/>
      <c r="M7" s="4"/>
      <c r="N7" s="4">
        <f t="shared" si="2"/>
        <v>0.58289680831988733</v>
      </c>
      <c r="O7" s="4"/>
      <c r="P7" s="5">
        <f t="shared" si="3"/>
        <v>2.9174014430424791E-2</v>
      </c>
      <c r="Q7" s="5"/>
      <c r="R7" s="7">
        <f t="shared" si="4"/>
        <v>2.9401672021286292E-2</v>
      </c>
      <c r="S7" s="7"/>
      <c r="T7" s="7"/>
    </row>
    <row r="8" spans="1:23">
      <c r="A8" s="2">
        <v>37664</v>
      </c>
      <c r="B8" s="1">
        <v>19.98</v>
      </c>
      <c r="C8" s="3">
        <f>MONTH($A8)</f>
        <v>2</v>
      </c>
      <c r="D8" s="3">
        <v>2</v>
      </c>
      <c r="E8" s="3">
        <f t="shared" si="0"/>
        <v>19.910710462614315</v>
      </c>
      <c r="F8" s="3">
        <f>AVERAGE($B$2:$B$53)</f>
        <v>19.087692307692311</v>
      </c>
      <c r="G8" s="3">
        <f>$E8-$B8</f>
        <v>-6.9289537385685662E-2</v>
      </c>
      <c r="H8" s="3">
        <f>$G8^2</f>
        <v>4.8010399911223309E-3</v>
      </c>
      <c r="I8" s="4">
        <f t="shared" si="1"/>
        <v>0.79621301775147368</v>
      </c>
      <c r="J8" s="4"/>
      <c r="K8" s="4"/>
      <c r="L8" s="4"/>
      <c r="M8" s="4"/>
      <c r="N8" s="4">
        <f t="shared" si="2"/>
        <v>0.82301815492200348</v>
      </c>
      <c r="O8" s="4"/>
      <c r="P8" s="5">
        <f t="shared" si="3"/>
        <v>4.1192099845946122E-2</v>
      </c>
      <c r="Q8" s="5"/>
      <c r="R8" s="7">
        <f t="shared" si="4"/>
        <v>4.1263649876245666E-2</v>
      </c>
      <c r="S8" s="7"/>
      <c r="T8" s="7"/>
    </row>
    <row r="9" spans="1:23">
      <c r="A9" s="2">
        <v>37671</v>
      </c>
      <c r="B9" s="1">
        <v>20.100000000000001</v>
      </c>
      <c r="C9" s="3">
        <f>MONTH($A9)</f>
        <v>2</v>
      </c>
      <c r="D9" s="3">
        <v>3</v>
      </c>
      <c r="E9" s="3">
        <f t="shared" si="0"/>
        <v>20.150831809216431</v>
      </c>
      <c r="F9" s="3">
        <f>AVERAGE($B$2:$B$53)</f>
        <v>19.087692307692311</v>
      </c>
      <c r="G9" s="3">
        <f>$E9-$B9</f>
        <v>5.0831809216429491E-2</v>
      </c>
      <c r="H9" s="3">
        <f>$G9^2</f>
        <v>2.5838728282154863E-3</v>
      </c>
      <c r="I9" s="4">
        <f t="shared" si="1"/>
        <v>1.0247668639053211</v>
      </c>
      <c r="J9" s="4"/>
      <c r="K9" s="4"/>
      <c r="L9" s="4"/>
      <c r="M9" s="4"/>
      <c r="N9" s="4">
        <f t="shared" si="2"/>
        <v>1.0631395015241196</v>
      </c>
      <c r="O9" s="4"/>
      <c r="P9" s="5">
        <f t="shared" si="3"/>
        <v>5.2892512513637788E-2</v>
      </c>
      <c r="Q9" s="5"/>
      <c r="R9" s="7">
        <f t="shared" si="4"/>
        <v>5.2825715829340314E-2</v>
      </c>
      <c r="S9" s="7"/>
      <c r="T9" s="7"/>
    </row>
    <row r="10" spans="1:23">
      <c r="A10" s="2">
        <v>37678</v>
      </c>
      <c r="B10" s="1">
        <v>20.12</v>
      </c>
      <c r="C10" s="3">
        <f>MONTH($A10)</f>
        <v>2</v>
      </c>
      <c r="D10" s="3">
        <v>4</v>
      </c>
      <c r="E10" s="3">
        <f t="shared" si="0"/>
        <v>20.390953155818544</v>
      </c>
      <c r="F10" s="3">
        <f>AVERAGE($B$2:$B$53)</f>
        <v>19.087692307692311</v>
      </c>
      <c r="G10" s="3">
        <f>$E10-$B10</f>
        <v>0.27095315581854251</v>
      </c>
      <c r="H10" s="3">
        <f>$G10^2</f>
        <v>7.3415612648027373E-2</v>
      </c>
      <c r="I10" s="4">
        <f t="shared" si="1"/>
        <v>1.0656591715976278</v>
      </c>
      <c r="J10" s="4"/>
      <c r="K10" s="4"/>
      <c r="L10" s="4"/>
      <c r="M10" s="4"/>
      <c r="N10" s="4">
        <f t="shared" si="2"/>
        <v>1.3032608481262322</v>
      </c>
      <c r="O10" s="4"/>
      <c r="P10" s="5">
        <f t="shared" si="3"/>
        <v>6.4774396030130826E-2</v>
      </c>
      <c r="Q10" s="5"/>
      <c r="R10" s="7">
        <f t="shared" si="4"/>
        <v>6.4341159444630175E-2</v>
      </c>
      <c r="S10" s="7"/>
      <c r="T10" s="7"/>
    </row>
    <row r="11" spans="1:23">
      <c r="A11" s="2">
        <v>37685</v>
      </c>
      <c r="B11" s="1">
        <v>20.13</v>
      </c>
      <c r="C11" s="3">
        <f>MONTH($A11)</f>
        <v>3</v>
      </c>
      <c r="D11" s="3">
        <v>1</v>
      </c>
      <c r="E11" s="3">
        <f t="shared" si="0"/>
        <v>19.44693123543124</v>
      </c>
      <c r="F11" s="3">
        <f>AVERAGE($B$2:$B$53)</f>
        <v>19.087692307692311</v>
      </c>
      <c r="G11" s="3">
        <f>$E11-$B11</f>
        <v>-0.68306876456875898</v>
      </c>
      <c r="H11" s="3">
        <f>$G11^2</f>
        <v>0.46658293712949067</v>
      </c>
      <c r="I11" s="4">
        <f t="shared" si="1"/>
        <v>1.0864053254437773</v>
      </c>
      <c r="J11" s="4"/>
      <c r="K11" s="4"/>
      <c r="L11" s="4"/>
      <c r="M11" s="4"/>
      <c r="N11" s="4">
        <f t="shared" si="2"/>
        <v>0.35923892773892874</v>
      </c>
      <c r="O11" s="4"/>
      <c r="P11" s="5">
        <f t="shared" si="3"/>
        <v>1.7845947726722738E-2</v>
      </c>
      <c r="Q11" s="5"/>
      <c r="R11" s="7">
        <f t="shared" si="4"/>
        <v>1.8153955676953555E-2</v>
      </c>
      <c r="S11" s="7"/>
      <c r="T11" s="7"/>
    </row>
    <row r="12" spans="1:23">
      <c r="A12" s="2">
        <v>37692</v>
      </c>
      <c r="B12" s="1">
        <v>20.14</v>
      </c>
      <c r="C12" s="3">
        <f>MONTH($A12)</f>
        <v>3</v>
      </c>
      <c r="D12" s="3">
        <v>2</v>
      </c>
      <c r="E12" s="3">
        <f t="shared" si="0"/>
        <v>19.687052582033356</v>
      </c>
      <c r="F12" s="3">
        <f>AVERAGE($B$2:$B$53)</f>
        <v>19.087692307692311</v>
      </c>
      <c r="G12" s="3">
        <f>$E12-$B12</f>
        <v>-0.45294741796664439</v>
      </c>
      <c r="H12" s="3">
        <f>$G12^2</f>
        <v>0.20516136344265004</v>
      </c>
      <c r="I12" s="4">
        <f t="shared" si="1"/>
        <v>1.1073514792899344</v>
      </c>
      <c r="J12" s="4"/>
      <c r="K12" s="4"/>
      <c r="L12" s="4"/>
      <c r="M12" s="4"/>
      <c r="N12" s="4">
        <f t="shared" si="2"/>
        <v>0.59936027434104489</v>
      </c>
      <c r="O12" s="4"/>
      <c r="P12" s="5">
        <f t="shared" si="3"/>
        <v>2.9759695846129339E-2</v>
      </c>
      <c r="Q12" s="5"/>
      <c r="R12" s="7">
        <f t="shared" si="4"/>
        <v>3.0098148644392839E-2</v>
      </c>
      <c r="S12" s="7"/>
      <c r="T12" s="7"/>
    </row>
    <row r="13" spans="1:23">
      <c r="A13" s="2">
        <v>37699</v>
      </c>
      <c r="B13" s="1">
        <v>20.12</v>
      </c>
      <c r="C13" s="3">
        <f>MONTH($A13)</f>
        <v>3</v>
      </c>
      <c r="D13" s="3">
        <v>3</v>
      </c>
      <c r="E13" s="3">
        <f t="shared" si="0"/>
        <v>19.927173928635472</v>
      </c>
      <c r="F13" s="3">
        <f>AVERAGE($B$2:$B$53)</f>
        <v>19.087692307692311</v>
      </c>
      <c r="G13" s="3">
        <f>$E13-$B13</f>
        <v>-0.19282607136452867</v>
      </c>
      <c r="H13" s="3">
        <f>$G13^2</f>
        <v>3.7181893797878306E-2</v>
      </c>
      <c r="I13" s="4">
        <f t="shared" si="1"/>
        <v>1.0656591715976278</v>
      </c>
      <c r="J13" s="4"/>
      <c r="K13" s="4"/>
      <c r="L13" s="4"/>
      <c r="M13" s="4"/>
      <c r="N13" s="4">
        <f t="shared" si="2"/>
        <v>0.83948162094316103</v>
      </c>
      <c r="O13" s="4"/>
      <c r="P13" s="5">
        <f t="shared" si="3"/>
        <v>4.1723738615465258E-2</v>
      </c>
      <c r="Q13" s="5"/>
      <c r="R13" s="7">
        <f t="shared" si="4"/>
        <v>4.192463730095547E-2</v>
      </c>
      <c r="S13" s="7"/>
      <c r="T13" s="7"/>
    </row>
    <row r="14" spans="1:23">
      <c r="A14" s="2">
        <v>37706</v>
      </c>
      <c r="B14" s="1">
        <v>20.12</v>
      </c>
      <c r="C14" s="3">
        <f>MONTH($A14)</f>
        <v>3</v>
      </c>
      <c r="D14" s="3">
        <v>4</v>
      </c>
      <c r="E14" s="3">
        <f t="shared" si="0"/>
        <v>20.167295275237585</v>
      </c>
      <c r="F14" s="3">
        <f>AVERAGE($B$2:$B$53)</f>
        <v>19.087692307692311</v>
      </c>
      <c r="G14" s="3">
        <f>$E14-$B14</f>
        <v>4.7295275237583922E-2</v>
      </c>
      <c r="H14" s="3">
        <f>$G14^2</f>
        <v>2.2368430597988188E-3</v>
      </c>
      <c r="I14" s="4">
        <f t="shared" si="1"/>
        <v>1.0656591715976278</v>
      </c>
      <c r="J14" s="4"/>
      <c r="K14" s="4"/>
      <c r="L14" s="4"/>
      <c r="M14" s="4"/>
      <c r="N14" s="4">
        <f t="shared" si="2"/>
        <v>1.0796029675452736</v>
      </c>
      <c r="O14" s="4"/>
      <c r="P14" s="5">
        <f t="shared" si="3"/>
        <v>5.3658199182170657E-2</v>
      </c>
      <c r="Q14" s="5"/>
      <c r="R14" s="7">
        <f t="shared" si="4"/>
        <v>5.3595207132648939E-2</v>
      </c>
      <c r="S14" s="7"/>
      <c r="T14" s="7"/>
    </row>
    <row r="15" spans="1:23">
      <c r="A15" s="2">
        <v>37713</v>
      </c>
      <c r="B15" s="1">
        <v>20.13</v>
      </c>
      <c r="C15" s="3">
        <f>MONTH($A15)</f>
        <v>4</v>
      </c>
      <c r="D15" s="3">
        <v>1</v>
      </c>
      <c r="E15" s="3">
        <f t="shared" si="0"/>
        <v>19.223273354850281</v>
      </c>
      <c r="F15" s="3">
        <f>AVERAGE($B$2:$B$53)</f>
        <v>19.087692307692311</v>
      </c>
      <c r="G15" s="3">
        <f>$E15-$B15</f>
        <v>-0.90672664514971757</v>
      </c>
      <c r="H15" s="3">
        <f>$G15^2</f>
        <v>0.82215320902446187</v>
      </c>
      <c r="I15" s="4">
        <f t="shared" si="1"/>
        <v>1.0864053254437773</v>
      </c>
      <c r="J15" s="4"/>
      <c r="K15" s="4"/>
      <c r="L15" s="4"/>
      <c r="M15" s="4"/>
      <c r="N15" s="4">
        <f t="shared" si="2"/>
        <v>0.13558104715797015</v>
      </c>
      <c r="O15" s="4"/>
      <c r="P15" s="5">
        <f t="shared" si="3"/>
        <v>6.7352730828599185E-3</v>
      </c>
      <c r="Q15" s="5"/>
      <c r="R15" s="7">
        <f t="shared" si="4"/>
        <v>6.8904584345718632E-3</v>
      </c>
      <c r="S15" s="7"/>
      <c r="T15" s="7"/>
    </row>
    <row r="16" spans="1:23">
      <c r="A16" s="2">
        <v>37720</v>
      </c>
      <c r="B16" s="1">
        <v>20.14</v>
      </c>
      <c r="C16" s="3">
        <f>MONTH($A16)</f>
        <v>4</v>
      </c>
      <c r="D16" s="3">
        <v>2</v>
      </c>
      <c r="E16" s="3">
        <f t="shared" si="0"/>
        <v>19.463394701452398</v>
      </c>
      <c r="F16" s="3">
        <f>AVERAGE($B$2:$B$53)</f>
        <v>19.087692307692311</v>
      </c>
      <c r="G16" s="3">
        <f>$E16-$B16</f>
        <v>-0.67660529854760298</v>
      </c>
      <c r="H16" s="3">
        <f>$G16^2</f>
        <v>0.45779473002269094</v>
      </c>
      <c r="I16" s="4">
        <f t="shared" si="1"/>
        <v>1.1073514792899344</v>
      </c>
      <c r="J16" s="4"/>
      <c r="K16" s="4"/>
      <c r="L16" s="4"/>
      <c r="M16" s="4"/>
      <c r="N16" s="4">
        <f t="shared" si="2"/>
        <v>0.3757023937600863</v>
      </c>
      <c r="O16" s="4"/>
      <c r="P16" s="5">
        <f t="shared" si="3"/>
        <v>1.8654537922546489E-2</v>
      </c>
      <c r="Q16" s="5"/>
      <c r="R16" s="7">
        <f t="shared" si="4"/>
        <v>1.8973241894655456E-2</v>
      </c>
      <c r="S16" s="7"/>
      <c r="T16" s="7"/>
    </row>
    <row r="17" spans="1:20">
      <c r="A17" s="2">
        <v>37727</v>
      </c>
      <c r="B17" s="1">
        <v>20.14</v>
      </c>
      <c r="C17" s="3">
        <f>MONTH($A17)</f>
        <v>4</v>
      </c>
      <c r="D17" s="3">
        <v>3</v>
      </c>
      <c r="E17" s="3">
        <f t="shared" si="0"/>
        <v>19.703516048054514</v>
      </c>
      <c r="F17" s="3">
        <f>AVERAGE($B$2:$B$53)</f>
        <v>19.087692307692311</v>
      </c>
      <c r="G17" s="3">
        <f>$E17-$B17</f>
        <v>-0.43648395194548684</v>
      </c>
      <c r="H17" s="3">
        <f>$G17^2</f>
        <v>0.19051824030595005</v>
      </c>
      <c r="I17" s="4">
        <f t="shared" si="1"/>
        <v>1.1073514792899344</v>
      </c>
      <c r="J17" s="4"/>
      <c r="K17" s="4"/>
      <c r="L17" s="4"/>
      <c r="M17" s="4"/>
      <c r="N17" s="4">
        <f t="shared" si="2"/>
        <v>0.61582374036220244</v>
      </c>
      <c r="O17" s="4"/>
      <c r="P17" s="5">
        <f t="shared" si="3"/>
        <v>3.057714698918582E-2</v>
      </c>
      <c r="Q17" s="5"/>
      <c r="R17" s="7">
        <f t="shared" si="4"/>
        <v>3.0912118278892307E-2</v>
      </c>
      <c r="S17" s="7"/>
      <c r="T17" s="7"/>
    </row>
    <row r="18" spans="1:20">
      <c r="A18" s="2">
        <v>37734</v>
      </c>
      <c r="B18" s="1">
        <v>20.13</v>
      </c>
      <c r="C18" s="3">
        <f>MONTH($A18)</f>
        <v>4</v>
      </c>
      <c r="D18" s="3">
        <v>4</v>
      </c>
      <c r="E18" s="3">
        <f t="shared" si="0"/>
        <v>19.943637394656626</v>
      </c>
      <c r="F18" s="3">
        <f>AVERAGE($B$2:$B$53)</f>
        <v>19.087692307692311</v>
      </c>
      <c r="G18" s="3">
        <f>$E18-$B18</f>
        <v>-0.18636260534337268</v>
      </c>
      <c r="H18" s="3">
        <f>$G18^2</f>
        <v>3.4731020670369678E-2</v>
      </c>
      <c r="I18" s="4">
        <f t="shared" si="1"/>
        <v>1.0864053254437773</v>
      </c>
      <c r="J18" s="4"/>
      <c r="K18" s="4"/>
      <c r="L18" s="4"/>
      <c r="M18" s="4"/>
      <c r="N18" s="4">
        <f t="shared" si="2"/>
        <v>0.85594508696431504</v>
      </c>
      <c r="O18" s="4"/>
      <c r="P18" s="5">
        <f t="shared" si="3"/>
        <v>4.2520868701654994E-2</v>
      </c>
      <c r="Q18" s="5"/>
      <c r="R18" s="7">
        <f t="shared" si="4"/>
        <v>4.2718612165635141E-2</v>
      </c>
      <c r="S18" s="7"/>
      <c r="T18" s="7"/>
    </row>
    <row r="19" spans="1:20">
      <c r="A19" s="2">
        <v>37741</v>
      </c>
      <c r="B19" s="1">
        <v>20.13</v>
      </c>
      <c r="C19" s="3">
        <f>MONTH($A19)</f>
        <v>4</v>
      </c>
      <c r="D19" s="3">
        <v>5</v>
      </c>
      <c r="E19" s="3">
        <f t="shared" si="0"/>
        <v>20.183758741258742</v>
      </c>
      <c r="F19" s="3">
        <f>AVERAGE($B$2:$B$53)</f>
        <v>19.087692307692311</v>
      </c>
      <c r="G19" s="3">
        <f>$E19-$B19</f>
        <v>5.375874125874347E-2</v>
      </c>
      <c r="H19" s="3">
        <f>$G19^2</f>
        <v>2.8900022617245275E-3</v>
      </c>
      <c r="I19" s="4">
        <f t="shared" si="1"/>
        <v>1.0864053254437773</v>
      </c>
      <c r="J19" s="4"/>
      <c r="K19" s="4"/>
      <c r="L19" s="4"/>
      <c r="M19" s="4"/>
      <c r="N19" s="4">
        <f t="shared" si="2"/>
        <v>1.0960664335664312</v>
      </c>
      <c r="O19" s="4"/>
      <c r="P19" s="5">
        <f t="shared" si="3"/>
        <v>5.4449400574586748E-2</v>
      </c>
      <c r="Q19" s="5"/>
      <c r="R19" s="7">
        <f t="shared" si="4"/>
        <v>5.4376791834330855E-2</v>
      </c>
      <c r="S19" s="7"/>
      <c r="T19" s="7"/>
    </row>
    <row r="20" spans="1:20">
      <c r="A20" s="2">
        <v>37748</v>
      </c>
      <c r="B20" s="1">
        <v>20.13</v>
      </c>
      <c r="C20" s="3">
        <f>MONTH($A20)</f>
        <v>5</v>
      </c>
      <c r="D20" s="3">
        <v>1</v>
      </c>
      <c r="E20" s="3">
        <f t="shared" si="0"/>
        <v>18.999615474269323</v>
      </c>
      <c r="F20" s="3">
        <f>AVERAGE($B$2:$B$53)</f>
        <v>19.087692307692311</v>
      </c>
      <c r="G20" s="3">
        <f>$E20-$B20</f>
        <v>-1.1303845257306762</v>
      </c>
      <c r="H20" s="3">
        <f>$G20^2</f>
        <v>1.2777691760113656</v>
      </c>
      <c r="I20" s="4">
        <f t="shared" si="1"/>
        <v>1.0864053254437773</v>
      </c>
      <c r="J20" s="4"/>
      <c r="K20" s="4"/>
      <c r="L20" s="4"/>
      <c r="M20" s="4"/>
      <c r="N20" s="4">
        <f t="shared" si="2"/>
        <v>8.8076833422988443E-2</v>
      </c>
      <c r="O20" s="4"/>
      <c r="P20" s="5">
        <f t="shared" si="3"/>
        <v>4.3754015610029031E-3</v>
      </c>
      <c r="Q20" s="5"/>
      <c r="R20" s="7">
        <f t="shared" si="4"/>
        <v>4.5017990775250843E-3</v>
      </c>
      <c r="S20" s="7"/>
      <c r="T20" s="7"/>
    </row>
    <row r="21" spans="1:20">
      <c r="A21" s="2">
        <v>37755</v>
      </c>
      <c r="B21" s="1">
        <v>20.13</v>
      </c>
      <c r="C21" s="3">
        <f>MONTH($A21)</f>
        <v>5</v>
      </c>
      <c r="D21" s="3">
        <v>2</v>
      </c>
      <c r="E21" s="3">
        <f t="shared" si="0"/>
        <v>19.239736820871439</v>
      </c>
      <c r="F21" s="3">
        <f>AVERAGE($B$2:$B$53)</f>
        <v>19.087692307692311</v>
      </c>
      <c r="G21" s="3">
        <f>$E21-$B21</f>
        <v>-0.89026317912856001</v>
      </c>
      <c r="H21" s="3">
        <f>$G21^2</f>
        <v>0.79256852811209055</v>
      </c>
      <c r="I21" s="4">
        <f t="shared" si="1"/>
        <v>1.0864053254437773</v>
      </c>
      <c r="J21" s="4"/>
      <c r="K21" s="8"/>
      <c r="L21" s="8"/>
      <c r="M21" s="8"/>
      <c r="N21" s="4">
        <f t="shared" si="2"/>
        <v>0.1520445131791277</v>
      </c>
      <c r="O21" s="4"/>
      <c r="P21" s="5">
        <f t="shared" si="3"/>
        <v>7.5531303119288481E-3</v>
      </c>
      <c r="Q21" s="5"/>
      <c r="R21" s="7">
        <f t="shared" si="4"/>
        <v>7.7239283498853851E-3</v>
      </c>
      <c r="S21" s="7"/>
      <c r="T21" s="7"/>
    </row>
    <row r="22" spans="1:20">
      <c r="A22" s="2">
        <v>37762</v>
      </c>
      <c r="B22" s="1">
        <v>20.13</v>
      </c>
      <c r="C22" s="3">
        <f>MONTH($A22)</f>
        <v>5</v>
      </c>
      <c r="D22" s="3">
        <v>3</v>
      </c>
      <c r="E22" s="3">
        <f t="shared" si="0"/>
        <v>19.479858167473555</v>
      </c>
      <c r="F22" s="3">
        <f>AVERAGE($B$2:$B$53)</f>
        <v>19.087692307692311</v>
      </c>
      <c r="G22" s="3">
        <f>$E22-$B22</f>
        <v>-0.65014183252644386</v>
      </c>
      <c r="H22" s="3">
        <f>$G22^2</f>
        <v>0.4226844024008426</v>
      </c>
      <c r="I22" s="4">
        <f t="shared" si="1"/>
        <v>1.0864053254437773</v>
      </c>
      <c r="J22" s="4"/>
      <c r="K22" s="4"/>
      <c r="L22" s="4"/>
      <c r="M22" s="4"/>
      <c r="N22" s="4">
        <f t="shared" si="2"/>
        <v>0.39216585978124385</v>
      </c>
      <c r="O22" s="4"/>
      <c r="P22" s="5">
        <f t="shared" si="3"/>
        <v>1.9481662184860599E-2</v>
      </c>
      <c r="Q22" s="5"/>
      <c r="R22" s="7">
        <f t="shared" si="4"/>
        <v>1.9801427115600172E-2</v>
      </c>
      <c r="S22" s="7"/>
      <c r="T22" s="7"/>
    </row>
    <row r="23" spans="1:20">
      <c r="A23" s="2">
        <v>37769</v>
      </c>
      <c r="B23" s="1">
        <v>19.18</v>
      </c>
      <c r="C23" s="3">
        <f>MONTH($A23)</f>
        <v>5</v>
      </c>
      <c r="D23" s="3">
        <v>4</v>
      </c>
      <c r="E23" s="3">
        <f t="shared" si="0"/>
        <v>19.719979514075668</v>
      </c>
      <c r="F23" s="3">
        <f>AVERAGE($B$2:$B$53)</f>
        <v>19.087692307692311</v>
      </c>
      <c r="G23" s="3">
        <f>$E23-$B23</f>
        <v>0.53997951407566802</v>
      </c>
      <c r="H23" s="3">
        <f>$G23^2</f>
        <v>0.29157787562139453</v>
      </c>
      <c r="I23" s="4">
        <f t="shared" si="1"/>
        <v>8.5207100591708808E-3</v>
      </c>
      <c r="J23" s="4"/>
      <c r="K23" s="4"/>
      <c r="L23" s="4"/>
      <c r="M23" s="4"/>
      <c r="N23" s="4">
        <f t="shared" si="2"/>
        <v>0.63228720638335645</v>
      </c>
      <c r="O23" s="4"/>
      <c r="P23" s="5">
        <f t="shared" si="3"/>
        <v>3.2965964879215666E-2</v>
      </c>
      <c r="Q23" s="5"/>
      <c r="R23" s="7">
        <f t="shared" si="4"/>
        <v>3.2508356779703089E-2</v>
      </c>
      <c r="S23" s="7"/>
      <c r="T23" s="7"/>
    </row>
    <row r="24" spans="1:20">
      <c r="A24" s="2">
        <v>37776</v>
      </c>
      <c r="B24" s="1">
        <v>14.78</v>
      </c>
      <c r="C24" s="3">
        <f>MONTH($A24)</f>
        <v>6</v>
      </c>
      <c r="D24" s="3">
        <v>1</v>
      </c>
      <c r="E24" s="3">
        <f t="shared" si="0"/>
        <v>18.775957593688368</v>
      </c>
      <c r="F24" s="3">
        <f>AVERAGE($B$2:$B$53)</f>
        <v>19.087692307692311</v>
      </c>
      <c r="G24" s="3">
        <f>$E24-$B24</f>
        <v>3.9959575936883684</v>
      </c>
      <c r="H24" s="3">
        <f>$G24^2</f>
        <v>15.967677090555735</v>
      </c>
      <c r="I24" s="4">
        <f t="shared" si="1"/>
        <v>18.556213017751517</v>
      </c>
      <c r="J24" s="4"/>
      <c r="K24" s="4"/>
      <c r="L24" s="4"/>
      <c r="M24" s="4"/>
      <c r="N24" s="4">
        <f t="shared" si="2"/>
        <v>0.31173471400394348</v>
      </c>
      <c r="O24" s="4"/>
      <c r="P24" s="5">
        <f t="shared" si="3"/>
        <v>2.1091658592959642E-2</v>
      </c>
      <c r="Q24" s="5"/>
      <c r="R24" s="7">
        <f t="shared" si="4"/>
        <v>1.8579992130075794E-2</v>
      </c>
      <c r="S24" s="7"/>
      <c r="T24" s="7"/>
    </row>
    <row r="25" spans="1:20">
      <c r="A25" s="2">
        <v>37783</v>
      </c>
      <c r="B25" s="1">
        <v>16.04</v>
      </c>
      <c r="C25" s="3">
        <f>MONTH($A25)</f>
        <v>6</v>
      </c>
      <c r="D25" s="3">
        <v>2</v>
      </c>
      <c r="E25" s="3">
        <f t="shared" si="0"/>
        <v>19.016078940290484</v>
      </c>
      <c r="F25" s="3">
        <f>AVERAGE($B$2:$B$53)</f>
        <v>19.087692307692311</v>
      </c>
      <c r="G25" s="3">
        <f>$E25-$B25</f>
        <v>2.9760789402904848</v>
      </c>
      <c r="H25" s="3">
        <f>$G25^2</f>
        <v>8.8570458588405359</v>
      </c>
      <c r="I25" s="4">
        <f t="shared" si="1"/>
        <v>9.2884284023668915</v>
      </c>
      <c r="J25" s="4"/>
      <c r="K25" s="4"/>
      <c r="L25" s="4"/>
      <c r="M25" s="4"/>
      <c r="N25" s="4">
        <f t="shared" si="2"/>
        <v>7.1613367401827333E-2</v>
      </c>
      <c r="O25" s="4"/>
      <c r="P25" s="5">
        <f t="shared" si="3"/>
        <v>4.464673778168787E-3</v>
      </c>
      <c r="Q25" s="5"/>
      <c r="R25" s="7">
        <f t="shared" si="4"/>
        <v>4.0856461741658736E-3</v>
      </c>
      <c r="S25" s="7"/>
      <c r="T25" s="7"/>
    </row>
    <row r="26" spans="1:20">
      <c r="A26" s="2">
        <v>37790</v>
      </c>
      <c r="B26" s="1">
        <v>20.12</v>
      </c>
      <c r="C26" s="3">
        <f>MONTH($A26)</f>
        <v>6</v>
      </c>
      <c r="D26" s="3">
        <v>3</v>
      </c>
      <c r="E26" s="3">
        <f t="shared" si="0"/>
        <v>19.2562002868926</v>
      </c>
      <c r="F26" s="3">
        <f>AVERAGE($B$2:$B$53)</f>
        <v>19.087692307692311</v>
      </c>
      <c r="G26" s="3">
        <f>$E26-$B26</f>
        <v>-0.86379971310740089</v>
      </c>
      <c r="H26" s="3">
        <f>$G26^2</f>
        <v>0.74614994436442805</v>
      </c>
      <c r="I26" s="4">
        <f t="shared" si="1"/>
        <v>1.0656591715976278</v>
      </c>
      <c r="J26" s="4"/>
      <c r="K26" s="4"/>
      <c r="L26" s="4"/>
      <c r="M26" s="4"/>
      <c r="N26" s="4">
        <f t="shared" si="2"/>
        <v>0.16850797920028882</v>
      </c>
      <c r="O26" s="4"/>
      <c r="P26" s="5">
        <f t="shared" si="3"/>
        <v>8.3751480715849314E-3</v>
      </c>
      <c r="Q26" s="5"/>
      <c r="R26" s="7">
        <f t="shared" si="4"/>
        <v>8.5588745471909394E-3</v>
      </c>
      <c r="S26" s="7"/>
      <c r="T26" s="7"/>
    </row>
    <row r="27" spans="1:20">
      <c r="A27" s="2">
        <v>37797</v>
      </c>
      <c r="B27" s="1">
        <v>19.75</v>
      </c>
      <c r="C27" s="3">
        <f>MONTH($A27)</f>
        <v>6</v>
      </c>
      <c r="D27" s="3">
        <v>4</v>
      </c>
      <c r="E27" s="3">
        <f t="shared" si="0"/>
        <v>19.496321633494713</v>
      </c>
      <c r="F27" s="3">
        <f>AVERAGE($B$2:$B$53)</f>
        <v>19.087692307692311</v>
      </c>
      <c r="G27" s="3">
        <f>$E27-$B27</f>
        <v>-0.2536783665052873</v>
      </c>
      <c r="H27" s="3">
        <f>$G27^2</f>
        <v>6.4352713632790867E-2</v>
      </c>
      <c r="I27" s="4">
        <f t="shared" si="1"/>
        <v>0.43865147928993609</v>
      </c>
      <c r="J27" s="4"/>
      <c r="K27" s="4"/>
      <c r="L27" s="4"/>
      <c r="M27" s="4"/>
      <c r="N27" s="4">
        <f t="shared" si="2"/>
        <v>0.40862932580240141</v>
      </c>
      <c r="O27" s="4"/>
      <c r="P27" s="5">
        <f t="shared" si="3"/>
        <v>2.069009244569121E-2</v>
      </c>
      <c r="Q27" s="5"/>
      <c r="R27" s="7">
        <f t="shared" si="4"/>
        <v>2.0823828007038362E-2</v>
      </c>
      <c r="S27" s="7"/>
      <c r="T27" s="7"/>
    </row>
    <row r="28" spans="1:20">
      <c r="A28" s="2">
        <v>37804</v>
      </c>
      <c r="B28" s="1">
        <v>19.649999999999999</v>
      </c>
      <c r="C28" s="3">
        <f>MONTH($A28)</f>
        <v>7</v>
      </c>
      <c r="D28" s="3">
        <v>1</v>
      </c>
      <c r="E28" s="3">
        <f t="shared" si="0"/>
        <v>18.552299713107409</v>
      </c>
      <c r="F28" s="3">
        <f>AVERAGE($B$2:$B$53)</f>
        <v>19.087692307692311</v>
      </c>
      <c r="G28" s="3">
        <f>$E28-$B28</f>
        <v>-1.0977002868925894</v>
      </c>
      <c r="H28" s="3">
        <f>$G28^2</f>
        <v>1.2049459198440731</v>
      </c>
      <c r="I28" s="4">
        <f t="shared" si="1"/>
        <v>0.31618994082839674</v>
      </c>
      <c r="J28" s="4"/>
      <c r="K28" s="4"/>
      <c r="L28" s="4"/>
      <c r="M28" s="4"/>
      <c r="N28" s="4">
        <f t="shared" si="2"/>
        <v>0.53539259458490207</v>
      </c>
      <c r="O28" s="4"/>
      <c r="P28" s="5">
        <f t="shared" si="3"/>
        <v>2.7246442472514103E-2</v>
      </c>
      <c r="Q28" s="5"/>
      <c r="R28" s="7">
        <f t="shared" si="4"/>
        <v>2.8029338474678585E-2</v>
      </c>
      <c r="S28" s="7"/>
      <c r="T28" s="7"/>
    </row>
    <row r="29" spans="1:20">
      <c r="A29" s="2">
        <v>37811</v>
      </c>
      <c r="B29" s="1">
        <v>19.690000000000001</v>
      </c>
      <c r="C29" s="3">
        <f>MONTH($A29)</f>
        <v>7</v>
      </c>
      <c r="D29" s="3">
        <v>2</v>
      </c>
      <c r="E29" s="3">
        <f t="shared" si="0"/>
        <v>18.792421059709525</v>
      </c>
      <c r="F29" s="3">
        <f>AVERAGE($B$2:$B$53)</f>
        <v>19.087692307692311</v>
      </c>
      <c r="G29" s="3">
        <f>$E29-$B29</f>
        <v>-0.89757894029047591</v>
      </c>
      <c r="H29" s="3">
        <f>$G29^2</f>
        <v>0.80564795405297374</v>
      </c>
      <c r="I29" s="4">
        <f t="shared" si="1"/>
        <v>0.36277455621301496</v>
      </c>
      <c r="J29" s="4"/>
      <c r="K29" s="4"/>
      <c r="L29" s="4"/>
      <c r="M29" s="4"/>
      <c r="N29" s="4">
        <f t="shared" si="2"/>
        <v>0.29527124798278592</v>
      </c>
      <c r="O29" s="4"/>
      <c r="P29" s="5">
        <f t="shared" si="3"/>
        <v>1.4996000405423357E-2</v>
      </c>
      <c r="Q29" s="5"/>
      <c r="R29" s="7">
        <f t="shared" si="4"/>
        <v>1.5345772945243832E-2</v>
      </c>
      <c r="S29" s="7"/>
      <c r="T29" s="7"/>
    </row>
    <row r="30" spans="1:20">
      <c r="A30" s="2">
        <v>37818</v>
      </c>
      <c r="B30" s="1">
        <v>20.12</v>
      </c>
      <c r="C30" s="3">
        <f>MONTH($A30)</f>
        <v>7</v>
      </c>
      <c r="D30" s="3">
        <v>3</v>
      </c>
      <c r="E30" s="3">
        <f t="shared" si="0"/>
        <v>19.032542406311642</v>
      </c>
      <c r="F30" s="3">
        <f>AVERAGE($B$2:$B$53)</f>
        <v>19.087692307692311</v>
      </c>
      <c r="G30" s="3">
        <f>$E30-$B30</f>
        <v>-1.0874575936883595</v>
      </c>
      <c r="H30" s="3">
        <f>$G30^2</f>
        <v>1.1825640180704771</v>
      </c>
      <c r="I30" s="4">
        <f t="shared" si="1"/>
        <v>1.0656591715976278</v>
      </c>
      <c r="J30" s="4"/>
      <c r="K30" s="4"/>
      <c r="L30" s="4"/>
      <c r="M30" s="4"/>
      <c r="N30" s="4">
        <f t="shared" si="2"/>
        <v>5.5149901380669775E-2</v>
      </c>
      <c r="O30" s="4"/>
      <c r="P30" s="5">
        <f t="shared" si="3"/>
        <v>2.7410487763752374E-3</v>
      </c>
      <c r="Q30" s="5"/>
      <c r="R30" s="7">
        <f t="shared" si="4"/>
        <v>2.8171811070833172E-3</v>
      </c>
      <c r="S30" s="7"/>
      <c r="T30" s="7"/>
    </row>
    <row r="31" spans="1:20">
      <c r="A31" s="2">
        <v>37825</v>
      </c>
      <c r="B31" s="1">
        <v>20.12</v>
      </c>
      <c r="C31" s="3">
        <f>MONTH($A31)</f>
        <v>7</v>
      </c>
      <c r="D31" s="3">
        <v>4</v>
      </c>
      <c r="E31" s="3">
        <f t="shared" si="0"/>
        <v>19.272663752913754</v>
      </c>
      <c r="F31" s="3">
        <f>AVERAGE($B$2:$B$53)</f>
        <v>19.087692307692311</v>
      </c>
      <c r="G31" s="3">
        <f>$E31-$B31</f>
        <v>-0.84733624708624689</v>
      </c>
      <c r="H31" s="3">
        <f>$G31^2</f>
        <v>0.71797871562620519</v>
      </c>
      <c r="I31" s="4">
        <f t="shared" si="1"/>
        <v>1.0656591715976278</v>
      </c>
      <c r="J31" s="4"/>
      <c r="K31" s="4"/>
      <c r="L31" s="4"/>
      <c r="M31" s="4"/>
      <c r="N31" s="4">
        <f t="shared" si="2"/>
        <v>0.18497144522144282</v>
      </c>
      <c r="O31" s="4"/>
      <c r="P31" s="5">
        <f t="shared" si="3"/>
        <v>9.1934117903301592E-3</v>
      </c>
      <c r="Q31" s="5"/>
      <c r="R31" s="7">
        <f t="shared" si="4"/>
        <v>9.3911620895533402E-3</v>
      </c>
      <c r="S31" s="7"/>
      <c r="T31" s="7"/>
    </row>
    <row r="32" spans="1:20">
      <c r="A32" s="2">
        <v>37832</v>
      </c>
      <c r="B32" s="1">
        <v>20.13</v>
      </c>
      <c r="C32" s="3">
        <f>MONTH($A32)</f>
        <v>7</v>
      </c>
      <c r="D32" s="3">
        <v>5</v>
      </c>
      <c r="E32" s="3">
        <f t="shared" si="0"/>
        <v>19.51278509951587</v>
      </c>
      <c r="F32" s="3">
        <f>AVERAGE($B$2:$B$53)</f>
        <v>19.087692307692311</v>
      </c>
      <c r="G32" s="3">
        <f>$E32-$B32</f>
        <v>-0.61721490048412875</v>
      </c>
      <c r="H32" s="3">
        <f>$G32^2</f>
        <v>0.38095423337963297</v>
      </c>
      <c r="I32" s="4">
        <f t="shared" si="1"/>
        <v>1.0864053254437773</v>
      </c>
      <c r="J32" s="4"/>
      <c r="K32" s="4"/>
      <c r="L32" s="4"/>
      <c r="M32" s="4"/>
      <c r="N32" s="4">
        <f t="shared" si="2"/>
        <v>0.42509279182355897</v>
      </c>
      <c r="O32" s="4"/>
      <c r="P32" s="5">
        <f t="shared" si="3"/>
        <v>2.111737664299846E-2</v>
      </c>
      <c r="Q32" s="5"/>
      <c r="R32" s="7">
        <f t="shared" si="4"/>
        <v>2.1446161805051902E-2</v>
      </c>
      <c r="S32" s="7"/>
      <c r="T32" s="7"/>
    </row>
    <row r="33" spans="1:20">
      <c r="A33" s="2">
        <v>37839</v>
      </c>
      <c r="B33" s="1">
        <v>20.14</v>
      </c>
      <c r="C33" s="3">
        <f>MONTH($A33)</f>
        <v>8</v>
      </c>
      <c r="D33" s="3">
        <v>1</v>
      </c>
      <c r="E33" s="3">
        <f t="shared" si="0"/>
        <v>18.328641832526451</v>
      </c>
      <c r="F33" s="3">
        <f>AVERAGE($B$2:$B$53)</f>
        <v>19.087692307692311</v>
      </c>
      <c r="G33" s="3">
        <f>$E33-$B33</f>
        <v>-1.8113581674735499</v>
      </c>
      <c r="H33" s="3">
        <f>$G33^2</f>
        <v>3.2810184108731368</v>
      </c>
      <c r="I33" s="4">
        <f t="shared" si="1"/>
        <v>1.1073514792899344</v>
      </c>
      <c r="J33" s="4"/>
      <c r="K33" s="4"/>
      <c r="L33" s="4"/>
      <c r="M33" s="4"/>
      <c r="N33" s="4">
        <f t="shared" si="2"/>
        <v>0.75905047516586066</v>
      </c>
      <c r="O33" s="4"/>
      <c r="P33" s="5">
        <f t="shared" si="3"/>
        <v>3.7688702838424064E-2</v>
      </c>
      <c r="Q33" s="5"/>
      <c r="R33" s="7">
        <f t="shared" si="4"/>
        <v>3.946333631794921E-2</v>
      </c>
      <c r="S33" s="7"/>
      <c r="T33" s="7"/>
    </row>
    <row r="34" spans="1:20">
      <c r="A34" s="2">
        <v>37846</v>
      </c>
      <c r="B34" s="1">
        <v>15.14</v>
      </c>
      <c r="C34" s="3">
        <f>MONTH($A34)</f>
        <v>8</v>
      </c>
      <c r="D34" s="3">
        <v>2</v>
      </c>
      <c r="E34" s="3">
        <f t="shared" ref="E34:E65" si="5">$W$2+$V$2*C34+$U$2*D34</f>
        <v>18.568763179128567</v>
      </c>
      <c r="F34" s="3">
        <f>AVERAGE($B$2:$B$53)</f>
        <v>19.087692307692311</v>
      </c>
      <c r="G34" s="3">
        <f>$E34-$B34</f>
        <v>3.4287631791285662</v>
      </c>
      <c r="H34" s="3">
        <f>$G34^2</f>
        <v>11.756416938547833</v>
      </c>
      <c r="I34" s="4">
        <f t="shared" si="1"/>
        <v>15.584274556213042</v>
      </c>
      <c r="J34" s="4"/>
      <c r="K34" s="4"/>
      <c r="L34" s="4"/>
      <c r="M34" s="4"/>
      <c r="N34" s="4">
        <f t="shared" si="2"/>
        <v>0.51892912856374451</v>
      </c>
      <c r="O34" s="4"/>
      <c r="P34" s="5">
        <f t="shared" si="3"/>
        <v>3.4275371767750626E-2</v>
      </c>
      <c r="Q34" s="5"/>
      <c r="R34" s="7">
        <f t="shared" si="4"/>
        <v>3.0788974712964226E-2</v>
      </c>
      <c r="S34" s="7"/>
      <c r="T34" s="7"/>
    </row>
    <row r="35" spans="1:20">
      <c r="A35" s="2">
        <v>37853</v>
      </c>
      <c r="B35" s="1">
        <v>14.33</v>
      </c>
      <c r="C35" s="3">
        <f>MONTH($A35)</f>
        <v>8</v>
      </c>
      <c r="D35" s="3">
        <v>3</v>
      </c>
      <c r="E35" s="3">
        <f t="shared" si="5"/>
        <v>18.808884525730683</v>
      </c>
      <c r="F35" s="3">
        <f>AVERAGE($B$2:$B$53)</f>
        <v>19.087692307692311</v>
      </c>
      <c r="G35" s="3">
        <f>$E35-$B35</f>
        <v>4.4788845257306829</v>
      </c>
      <c r="H35" s="3">
        <f>$G35^2</f>
        <v>20.060406594829765</v>
      </c>
      <c r="I35" s="4">
        <f t="shared" si="1"/>
        <v>22.635636094674588</v>
      </c>
      <c r="J35" s="4"/>
      <c r="K35" s="4"/>
      <c r="L35" s="4"/>
      <c r="M35" s="4"/>
      <c r="N35" s="4">
        <f t="shared" si="2"/>
        <v>0.27880778196162836</v>
      </c>
      <c r="O35" s="4"/>
      <c r="P35" s="5">
        <f t="shared" si="3"/>
        <v>1.9456230423002676E-2</v>
      </c>
      <c r="Q35" s="5"/>
      <c r="R35" s="7">
        <f t="shared" si="4"/>
        <v>1.6826624429385855E-2</v>
      </c>
      <c r="S35" s="7"/>
      <c r="T35" s="7"/>
    </row>
    <row r="36" spans="1:20">
      <c r="A36" s="2">
        <v>37860</v>
      </c>
      <c r="B36" s="1">
        <v>16.239999999999998</v>
      </c>
      <c r="C36" s="3">
        <f>MONTH($A36)</f>
        <v>8</v>
      </c>
      <c r="D36" s="3">
        <v>4</v>
      </c>
      <c r="E36" s="3">
        <f t="shared" si="5"/>
        <v>19.049005872332796</v>
      </c>
      <c r="F36" s="3">
        <f>AVERAGE($B$2:$B$53)</f>
        <v>19.087692307692311</v>
      </c>
      <c r="G36" s="3">
        <f>$E36-$B36</f>
        <v>2.8090058723327971</v>
      </c>
      <c r="H36" s="3">
        <f>$G36^2</f>
        <v>7.8905139908001383</v>
      </c>
      <c r="I36" s="4">
        <f t="shared" si="1"/>
        <v>8.1093514792899697</v>
      </c>
      <c r="J36" s="4"/>
      <c r="K36" s="4"/>
      <c r="L36" s="4"/>
      <c r="M36" s="4"/>
      <c r="N36" s="4">
        <f t="shared" si="2"/>
        <v>3.868643535951577E-2</v>
      </c>
      <c r="O36" s="4"/>
      <c r="P36" s="5">
        <f t="shared" si="3"/>
        <v>2.3821696649948135E-3</v>
      </c>
      <c r="Q36" s="5"/>
      <c r="R36" s="7">
        <f t="shared" si="4"/>
        <v>2.1925488918262E-3</v>
      </c>
      <c r="S36" s="7"/>
      <c r="T36" s="7"/>
    </row>
    <row r="37" spans="1:20">
      <c r="A37" s="2">
        <v>37867</v>
      </c>
      <c r="B37" s="1">
        <v>19.93</v>
      </c>
      <c r="C37" s="3">
        <f>MONTH($A37)</f>
        <v>9</v>
      </c>
      <c r="D37" s="3">
        <v>1</v>
      </c>
      <c r="E37" s="3">
        <f t="shared" si="5"/>
        <v>18.104983951945496</v>
      </c>
      <c r="F37" s="3">
        <f>AVERAGE($B$2:$B$53)</f>
        <v>19.087692307692311</v>
      </c>
      <c r="G37" s="3">
        <f>$E37-$B37</f>
        <v>-1.8250160480545041</v>
      </c>
      <c r="H37" s="3">
        <f>$G37^2</f>
        <v>3.3306835756564803</v>
      </c>
      <c r="I37" s="4">
        <f t="shared" si="1"/>
        <v>0.70948224852070352</v>
      </c>
      <c r="J37" s="4"/>
      <c r="K37" s="4"/>
      <c r="L37" s="4"/>
      <c r="M37" s="4"/>
      <c r="N37" s="4">
        <f t="shared" si="2"/>
        <v>0.9827083557468157</v>
      </c>
      <c r="O37" s="4"/>
      <c r="P37" s="5">
        <f t="shared" si="3"/>
        <v>4.9307995772544695E-2</v>
      </c>
      <c r="Q37" s="5"/>
      <c r="R37" s="7">
        <f t="shared" si="4"/>
        <v>5.1673919830669476E-2</v>
      </c>
      <c r="S37" s="7"/>
      <c r="T37" s="7"/>
    </row>
    <row r="38" spans="1:20">
      <c r="A38" s="2">
        <v>37874</v>
      </c>
      <c r="B38" s="1">
        <v>21.06</v>
      </c>
      <c r="C38" s="3">
        <f>MONTH($A38)</f>
        <v>9</v>
      </c>
      <c r="D38" s="3">
        <v>2</v>
      </c>
      <c r="E38" s="3">
        <f t="shared" si="5"/>
        <v>18.345105298547612</v>
      </c>
      <c r="F38" s="3">
        <f>AVERAGE($B$2:$B$53)</f>
        <v>19.087692307692311</v>
      </c>
      <c r="G38" s="3">
        <f>$E38-$B38</f>
        <v>-2.714894701452387</v>
      </c>
      <c r="H38" s="3">
        <f>$G38^2</f>
        <v>7.3706532399742457</v>
      </c>
      <c r="I38" s="4">
        <f t="shared" si="1"/>
        <v>3.8899976331360753</v>
      </c>
      <c r="J38" s="4"/>
      <c r="K38" s="4"/>
      <c r="L38" s="4"/>
      <c r="M38" s="4"/>
      <c r="N38" s="4">
        <f t="shared" si="2"/>
        <v>0.74258700914469955</v>
      </c>
      <c r="O38" s="4"/>
      <c r="P38" s="5">
        <f t="shared" si="3"/>
        <v>3.5260541744762564E-2</v>
      </c>
      <c r="Q38" s="5"/>
      <c r="R38" s="7">
        <f t="shared" si="4"/>
        <v>3.7689888328864316E-2</v>
      </c>
      <c r="S38" s="7"/>
      <c r="T38" s="7"/>
    </row>
    <row r="39" spans="1:20">
      <c r="A39" s="2">
        <v>37881</v>
      </c>
      <c r="B39" s="1">
        <v>21.19</v>
      </c>
      <c r="C39" s="3">
        <f>MONTH($A39)</f>
        <v>9</v>
      </c>
      <c r="D39" s="3">
        <v>3</v>
      </c>
      <c r="E39" s="3">
        <f t="shared" si="5"/>
        <v>18.585226645149728</v>
      </c>
      <c r="F39" s="3">
        <f>AVERAGE($B$2:$B$53)</f>
        <v>19.087692307692311</v>
      </c>
      <c r="G39" s="3">
        <f>$E39-$B39</f>
        <v>-2.6047733548502734</v>
      </c>
      <c r="H39" s="3">
        <f>$G39^2</f>
        <v>6.7848442301379484</v>
      </c>
      <c r="I39" s="4">
        <f t="shared" si="1"/>
        <v>4.4196976331360851</v>
      </c>
      <c r="J39" s="4"/>
      <c r="K39" s="4"/>
      <c r="L39" s="4"/>
      <c r="M39" s="4"/>
      <c r="N39" s="4">
        <f t="shared" si="2"/>
        <v>0.5024656625425834</v>
      </c>
      <c r="O39" s="4"/>
      <c r="P39" s="5">
        <f t="shared" si="3"/>
        <v>2.3712395589550891E-2</v>
      </c>
      <c r="Q39" s="5"/>
      <c r="R39" s="7">
        <f t="shared" si="4"/>
        <v>2.5265257041790109E-2</v>
      </c>
      <c r="S39" s="7"/>
      <c r="T39" s="7"/>
    </row>
    <row r="40" spans="1:20">
      <c r="A40" s="2">
        <v>37888</v>
      </c>
      <c r="B40" s="1">
        <v>21.23</v>
      </c>
      <c r="C40" s="3">
        <f>MONTH($A40)</f>
        <v>9</v>
      </c>
      <c r="D40" s="3">
        <v>4</v>
      </c>
      <c r="E40" s="3">
        <f t="shared" si="5"/>
        <v>18.82534799175184</v>
      </c>
      <c r="F40" s="3">
        <f>AVERAGE($B$2:$B$53)</f>
        <v>19.087692307692311</v>
      </c>
      <c r="G40" s="3">
        <f>$E40-$B40</f>
        <v>-2.4046520082481599</v>
      </c>
      <c r="H40" s="3">
        <f>$G40^2</f>
        <v>5.7823512807719091</v>
      </c>
      <c r="I40" s="4">
        <f t="shared" si="1"/>
        <v>4.5894822485206967</v>
      </c>
      <c r="J40" s="4"/>
      <c r="K40" s="4"/>
      <c r="L40" s="4"/>
      <c r="M40" s="4"/>
      <c r="N40" s="4">
        <f t="shared" si="2"/>
        <v>0.26234431594047081</v>
      </c>
      <c r="O40" s="4"/>
      <c r="P40" s="5">
        <f t="shared" si="3"/>
        <v>1.2357245216225662E-2</v>
      </c>
      <c r="Q40" s="5"/>
      <c r="R40" s="7">
        <f t="shared" si="4"/>
        <v>1.30990905880779E-2</v>
      </c>
      <c r="S40" s="7"/>
      <c r="T40" s="7"/>
    </row>
    <row r="41" spans="1:20">
      <c r="A41" s="2">
        <v>37895</v>
      </c>
      <c r="B41" s="1">
        <v>20.12</v>
      </c>
      <c r="C41" s="3">
        <f>MONTH($A41)</f>
        <v>10</v>
      </c>
      <c r="D41" s="3">
        <v>1</v>
      </c>
      <c r="E41" s="3">
        <f t="shared" si="5"/>
        <v>17.881326071364537</v>
      </c>
      <c r="F41" s="3">
        <f>AVERAGE($B$2:$B$53)</f>
        <v>19.087692307692311</v>
      </c>
      <c r="G41" s="3">
        <f>$E41-$B41</f>
        <v>-2.238673928635464</v>
      </c>
      <c r="H41" s="3">
        <f>$G41^2</f>
        <v>5.0116609587521426</v>
      </c>
      <c r="I41" s="4">
        <f t="shared" si="1"/>
        <v>1.0656591715976278</v>
      </c>
      <c r="J41" s="4"/>
      <c r="K41" s="4"/>
      <c r="L41" s="4"/>
      <c r="M41" s="4"/>
      <c r="N41" s="4">
        <f t="shared" si="2"/>
        <v>1.2063662363277743</v>
      </c>
      <c r="O41" s="4"/>
      <c r="P41" s="5">
        <f t="shared" si="3"/>
        <v>5.9958560453666709E-2</v>
      </c>
      <c r="Q41" s="5"/>
      <c r="R41" s="7">
        <f t="shared" si="4"/>
        <v>6.3490744194677859E-2</v>
      </c>
      <c r="S41" s="7"/>
      <c r="T41" s="7"/>
    </row>
    <row r="42" spans="1:20">
      <c r="A42" s="2">
        <v>37902</v>
      </c>
      <c r="B42" s="1">
        <v>14.73</v>
      </c>
      <c r="C42" s="3">
        <f>MONTH($A42)</f>
        <v>10</v>
      </c>
      <c r="D42" s="3">
        <v>2</v>
      </c>
      <c r="E42" s="3">
        <f t="shared" si="5"/>
        <v>18.121447417966653</v>
      </c>
      <c r="F42" s="3">
        <f>AVERAGE($B$2:$B$53)</f>
        <v>19.087692307692311</v>
      </c>
      <c r="G42" s="3">
        <f>$E42-$B42</f>
        <v>3.3914474179666527</v>
      </c>
      <c r="H42" s="3">
        <f>$G42^2</f>
        <v>11.501915588832675</v>
      </c>
      <c r="I42" s="4">
        <f t="shared" si="1"/>
        <v>18.989482248520737</v>
      </c>
      <c r="J42" s="4"/>
      <c r="K42" s="4"/>
      <c r="L42" s="4"/>
      <c r="M42" s="4"/>
      <c r="N42" s="4">
        <f t="shared" si="2"/>
        <v>0.96624488972565814</v>
      </c>
      <c r="O42" s="4"/>
      <c r="P42" s="5">
        <f t="shared" si="3"/>
        <v>6.5597073301130904E-2</v>
      </c>
      <c r="Q42" s="5"/>
      <c r="R42" s="7">
        <f t="shared" si="4"/>
        <v>5.8825103042322149E-2</v>
      </c>
      <c r="S42" s="7"/>
      <c r="T42" s="7"/>
    </row>
    <row r="43" spans="1:20">
      <c r="A43" s="2">
        <v>37909</v>
      </c>
      <c r="B43" s="1">
        <v>14.57</v>
      </c>
      <c r="C43" s="3">
        <f>MONTH($A43)</f>
        <v>10</v>
      </c>
      <c r="D43" s="3">
        <v>3</v>
      </c>
      <c r="E43" s="3">
        <f t="shared" si="5"/>
        <v>18.361568764568769</v>
      </c>
      <c r="F43" s="3">
        <f>AVERAGE($B$2:$B$53)</f>
        <v>19.087692307692311</v>
      </c>
      <c r="G43" s="3">
        <f>$E43-$B43</f>
        <v>3.791568764568769</v>
      </c>
      <c r="H43" s="3">
        <f>$G43^2</f>
        <v>14.375993696453541</v>
      </c>
      <c r="I43" s="4">
        <f t="shared" si="1"/>
        <v>20.40954378698228</v>
      </c>
      <c r="J43" s="4"/>
      <c r="K43" s="4"/>
      <c r="L43" s="4"/>
      <c r="M43" s="4"/>
      <c r="N43" s="4">
        <f t="shared" si="2"/>
        <v>0.72612354312354199</v>
      </c>
      <c r="O43" s="4"/>
      <c r="P43" s="5">
        <f t="shared" si="3"/>
        <v>4.9836893831403016E-2</v>
      </c>
      <c r="Q43" s="5"/>
      <c r="R43" s="7">
        <f t="shared" si="4"/>
        <v>4.4098934266671302E-2</v>
      </c>
      <c r="S43" s="7"/>
      <c r="T43" s="7"/>
    </row>
    <row r="44" spans="1:20">
      <c r="A44" s="2">
        <v>37916</v>
      </c>
      <c r="B44" s="1">
        <v>15.94</v>
      </c>
      <c r="C44" s="3">
        <f>MONTH($A44)</f>
        <v>10</v>
      </c>
      <c r="D44" s="3">
        <v>4</v>
      </c>
      <c r="E44" s="3">
        <f t="shared" si="5"/>
        <v>18.601690111170882</v>
      </c>
      <c r="F44" s="3">
        <f>AVERAGE($B$2:$B$53)</f>
        <v>19.087692307692311</v>
      </c>
      <c r="G44" s="3">
        <f>$E44-$B44</f>
        <v>2.6616901111708824</v>
      </c>
      <c r="H44" s="3">
        <f>$G44^2</f>
        <v>7.0845942479048647</v>
      </c>
      <c r="I44" s="4">
        <f t="shared" si="1"/>
        <v>9.9079668639053509</v>
      </c>
      <c r="J44" s="4"/>
      <c r="K44" s="4"/>
      <c r="L44" s="4"/>
      <c r="M44" s="4"/>
      <c r="N44" s="4">
        <f t="shared" si="2"/>
        <v>0.4860021965214294</v>
      </c>
      <c r="O44" s="4"/>
      <c r="P44" s="5">
        <f t="shared" si="3"/>
        <v>3.0489472805610377E-2</v>
      </c>
      <c r="Q44" s="5"/>
      <c r="R44" s="7">
        <f t="shared" si="4"/>
        <v>2.8140035705100309E-2</v>
      </c>
      <c r="S44" s="7"/>
      <c r="T44" s="7"/>
    </row>
    <row r="45" spans="1:20">
      <c r="A45" s="2">
        <v>37923</v>
      </c>
      <c r="B45" s="1">
        <v>20.7</v>
      </c>
      <c r="C45" s="3">
        <f>MONTH($A45)</f>
        <v>10</v>
      </c>
      <c r="D45" s="3">
        <v>5</v>
      </c>
      <c r="E45" s="3">
        <f t="shared" si="5"/>
        <v>18.841811457772998</v>
      </c>
      <c r="F45" s="3">
        <f>AVERAGE($B$2:$B$53)</f>
        <v>19.087692307692311</v>
      </c>
      <c r="G45" s="3">
        <f>$E45-$B45</f>
        <v>-1.8581885422270012</v>
      </c>
      <c r="H45" s="3">
        <f>$G45^2</f>
        <v>3.4528646584637079</v>
      </c>
      <c r="I45" s="4">
        <f t="shared" si="1"/>
        <v>2.5995360946745425</v>
      </c>
      <c r="J45" s="4"/>
      <c r="K45" s="4"/>
      <c r="L45" s="4"/>
      <c r="M45" s="4"/>
      <c r="N45" s="4">
        <f t="shared" si="2"/>
        <v>0.24588084991931325</v>
      </c>
      <c r="O45" s="4"/>
      <c r="P45" s="5">
        <f t="shared" si="3"/>
        <v>1.187830192846924E-2</v>
      </c>
      <c r="Q45" s="5"/>
      <c r="R45" s="7">
        <f t="shared" si="4"/>
        <v>1.2436499029989626E-2</v>
      </c>
      <c r="S45" s="7"/>
      <c r="T45" s="7"/>
    </row>
    <row r="46" spans="1:20">
      <c r="A46" s="2">
        <v>37930</v>
      </c>
      <c r="B46" s="1">
        <v>19.57</v>
      </c>
      <c r="C46" s="3">
        <f>MONTH($A46)</f>
        <v>11</v>
      </c>
      <c r="D46" s="3">
        <v>1</v>
      </c>
      <c r="E46" s="3">
        <f t="shared" si="5"/>
        <v>17.657668190783578</v>
      </c>
      <c r="F46" s="3">
        <f>AVERAGE($B$2:$B$53)</f>
        <v>19.087692307692311</v>
      </c>
      <c r="G46" s="3">
        <f>$E46-$B46</f>
        <v>-1.9123318092164219</v>
      </c>
      <c r="H46" s="3">
        <f>$G46^2</f>
        <v>3.6570129485409533</v>
      </c>
      <c r="I46" s="4">
        <f t="shared" si="1"/>
        <v>0.2326207100591684</v>
      </c>
      <c r="J46" s="4"/>
      <c r="K46" s="4"/>
      <c r="L46" s="4"/>
      <c r="M46" s="4"/>
      <c r="N46" s="4">
        <f t="shared" si="2"/>
        <v>1.4300241169087329</v>
      </c>
      <c r="O46" s="4"/>
      <c r="P46" s="5">
        <f t="shared" si="3"/>
        <v>7.3072259423031832E-2</v>
      </c>
      <c r="Q46" s="5"/>
      <c r="R46" s="7">
        <f t="shared" si="4"/>
        <v>7.6825876365942403E-2</v>
      </c>
      <c r="S46" s="7"/>
      <c r="T46" s="7"/>
    </row>
    <row r="47" spans="1:20">
      <c r="A47" s="2">
        <v>37937</v>
      </c>
      <c r="B47" s="1">
        <v>19.600000000000001</v>
      </c>
      <c r="C47" s="3">
        <f>MONTH($A47)</f>
        <v>11</v>
      </c>
      <c r="D47" s="3">
        <v>2</v>
      </c>
      <c r="E47" s="3">
        <f t="shared" si="5"/>
        <v>17.897789537385695</v>
      </c>
      <c r="F47" s="3">
        <f>AVERAGE($B$2:$B$53)</f>
        <v>19.087692307692311</v>
      </c>
      <c r="G47" s="3">
        <f>$E47-$B47</f>
        <v>-1.7022104626143069</v>
      </c>
      <c r="H47" s="3">
        <f>$G47^2</f>
        <v>2.8975204590336125</v>
      </c>
      <c r="I47" s="4">
        <f t="shared" si="1"/>
        <v>0.26245917159763088</v>
      </c>
      <c r="J47" s="4"/>
      <c r="K47" s="4"/>
      <c r="L47" s="4"/>
      <c r="M47" s="4"/>
      <c r="N47" s="4">
        <f t="shared" si="2"/>
        <v>1.1899027703066167</v>
      </c>
      <c r="O47" s="4"/>
      <c r="P47" s="5">
        <f t="shared" si="3"/>
        <v>6.0709325015643703E-2</v>
      </c>
      <c r="Q47" s="5"/>
      <c r="R47" s="7">
        <f t="shared" si="4"/>
        <v>6.3465222083038841E-2</v>
      </c>
      <c r="S47" s="7"/>
      <c r="T47" s="7"/>
    </row>
    <row r="48" spans="1:20">
      <c r="A48" s="2">
        <v>37944</v>
      </c>
      <c r="B48" s="1">
        <v>19.940000000000001</v>
      </c>
      <c r="C48" s="3">
        <f>MONTH($A48)</f>
        <v>11</v>
      </c>
      <c r="D48" s="3">
        <v>3</v>
      </c>
      <c r="E48" s="3">
        <f t="shared" si="5"/>
        <v>18.137910883987811</v>
      </c>
      <c r="F48" s="3">
        <f>AVERAGE($B$2:$B$53)</f>
        <v>19.087692307692311</v>
      </c>
      <c r="G48" s="3">
        <f>$E48-$B48</f>
        <v>-1.8020891160121906</v>
      </c>
      <c r="H48" s="3">
        <f>$G48^2</f>
        <v>3.2475251820495985</v>
      </c>
      <c r="I48" s="4">
        <f t="shared" si="1"/>
        <v>0.7264284023668599</v>
      </c>
      <c r="J48" s="4"/>
      <c r="K48" s="4"/>
      <c r="L48" s="4"/>
      <c r="M48" s="4"/>
      <c r="N48" s="4">
        <f t="shared" si="2"/>
        <v>0.94978142370450058</v>
      </c>
      <c r="O48" s="4"/>
      <c r="P48" s="5">
        <f t="shared" si="3"/>
        <v>4.7631967086484477E-2</v>
      </c>
      <c r="Q48" s="5"/>
      <c r="R48" s="7">
        <f t="shared" si="4"/>
        <v>4.9886214955342748E-2</v>
      </c>
      <c r="S48" s="7"/>
      <c r="T48" s="7"/>
    </row>
    <row r="49" spans="1:20">
      <c r="A49" s="2">
        <v>37951</v>
      </c>
      <c r="B49" s="1">
        <v>21.28</v>
      </c>
      <c r="C49" s="3">
        <f>MONTH($A49)</f>
        <v>11</v>
      </c>
      <c r="D49" s="3">
        <v>4</v>
      </c>
      <c r="E49" s="3">
        <f t="shared" si="5"/>
        <v>18.378032230589923</v>
      </c>
      <c r="F49" s="3">
        <f>AVERAGE($B$2:$B$53)</f>
        <v>19.087692307692311</v>
      </c>
      <c r="G49" s="3">
        <f>$E49-$B49</f>
        <v>-2.9019677694100778</v>
      </c>
      <c r="H49" s="3">
        <f>$G49^2</f>
        <v>8.4214169346949035</v>
      </c>
      <c r="I49" s="4">
        <f t="shared" si="1"/>
        <v>4.8062130177514684</v>
      </c>
      <c r="J49" s="4"/>
      <c r="K49" s="4"/>
      <c r="L49" s="4"/>
      <c r="M49" s="4"/>
      <c r="N49" s="4">
        <f t="shared" si="2"/>
        <v>0.70966007710238799</v>
      </c>
      <c r="O49" s="4"/>
      <c r="P49" s="5">
        <f t="shared" si="3"/>
        <v>3.3348687833758835E-2</v>
      </c>
      <c r="Q49" s="5"/>
      <c r="R49" s="7">
        <f t="shared" si="4"/>
        <v>3.5788970717261004E-2</v>
      </c>
      <c r="S49" s="7"/>
      <c r="T49" s="7"/>
    </row>
    <row r="50" spans="1:20">
      <c r="A50" s="2">
        <v>37958</v>
      </c>
      <c r="B50" s="1">
        <v>14.56</v>
      </c>
      <c r="C50" s="3">
        <f>MONTH($A50)</f>
        <v>12</v>
      </c>
      <c r="D50" s="3">
        <v>1</v>
      </c>
      <c r="E50" s="3">
        <f t="shared" si="5"/>
        <v>17.434010310202623</v>
      </c>
      <c r="F50" s="3">
        <f>AVERAGE($B$2:$B$53)</f>
        <v>19.087692307692311</v>
      </c>
      <c r="G50" s="3">
        <f>$E50-$B50</f>
        <v>2.8740103102026229</v>
      </c>
      <c r="H50" s="3">
        <f>$G50^2</f>
        <v>8.259935263150977</v>
      </c>
      <c r="I50" s="4">
        <f t="shared" si="1"/>
        <v>20.499997633136122</v>
      </c>
      <c r="J50" s="4"/>
      <c r="K50" s="4"/>
      <c r="L50" s="4"/>
      <c r="M50" s="4"/>
      <c r="N50" s="4">
        <f t="shared" si="2"/>
        <v>1.6536819974896879</v>
      </c>
      <c r="O50" s="4"/>
      <c r="P50" s="5">
        <f t="shared" si="3"/>
        <v>0.11357706026714889</v>
      </c>
      <c r="Q50" s="5"/>
      <c r="R50" s="7">
        <f t="shared" si="4"/>
        <v>0.10337447425040945</v>
      </c>
      <c r="S50" s="7"/>
      <c r="T50" s="7"/>
    </row>
    <row r="51" spans="1:20">
      <c r="A51" s="2">
        <v>37965</v>
      </c>
      <c r="B51" s="1">
        <v>14.39</v>
      </c>
      <c r="C51" s="3">
        <f>MONTH($A51)</f>
        <v>12</v>
      </c>
      <c r="D51" s="3">
        <v>2</v>
      </c>
      <c r="E51" s="3">
        <f t="shared" si="5"/>
        <v>17.67413165680474</v>
      </c>
      <c r="F51" s="3">
        <f>AVERAGE($B$2:$B$53)</f>
        <v>19.087692307692311</v>
      </c>
      <c r="G51" s="3">
        <f>$E51-$B51</f>
        <v>3.284131656804739</v>
      </c>
      <c r="H51" s="3">
        <f>$G51^2</f>
        <v>10.78552073922704</v>
      </c>
      <c r="I51" s="4">
        <f t="shared" si="1"/>
        <v>22.068313017751507</v>
      </c>
      <c r="J51" s="4"/>
      <c r="K51" s="4"/>
      <c r="L51" s="4"/>
      <c r="M51" s="4"/>
      <c r="N51" s="4">
        <f t="shared" si="2"/>
        <v>1.4135606508875718</v>
      </c>
      <c r="O51" s="4"/>
      <c r="P51" s="5">
        <f t="shared" si="3"/>
        <v>9.8232150860845843E-2</v>
      </c>
      <c r="Q51" s="5"/>
      <c r="R51" s="7">
        <f t="shared" si="4"/>
        <v>8.8170836248895074E-2</v>
      </c>
      <c r="S51" s="7"/>
      <c r="T51" s="7"/>
    </row>
    <row r="52" spans="1:20">
      <c r="A52" s="2">
        <v>37972</v>
      </c>
      <c r="B52" s="1">
        <v>16.809999999999999</v>
      </c>
      <c r="C52" s="3">
        <f>MONTH($A52)</f>
        <v>12</v>
      </c>
      <c r="D52" s="3">
        <v>3</v>
      </c>
      <c r="E52" s="3">
        <f t="shared" si="5"/>
        <v>17.914253003406856</v>
      </c>
      <c r="F52" s="3">
        <f>AVERAGE($B$2:$B$53)</f>
        <v>19.087692307692311</v>
      </c>
      <c r="G52" s="3">
        <f>$E52-$B52</f>
        <v>1.1042530034068569</v>
      </c>
      <c r="H52" s="3">
        <f>$G52^2</f>
        <v>1.219374695533064</v>
      </c>
      <c r="I52" s="4">
        <f t="shared" si="1"/>
        <v>5.1878822485207321</v>
      </c>
      <c r="J52" s="4"/>
      <c r="K52" s="4"/>
      <c r="L52" s="4"/>
      <c r="M52" s="4"/>
      <c r="N52" s="4">
        <f t="shared" si="2"/>
        <v>1.1734393042854556</v>
      </c>
      <c r="O52" s="4"/>
      <c r="P52" s="5">
        <f t="shared" si="3"/>
        <v>6.9806026429830803E-2</v>
      </c>
      <c r="Q52" s="5"/>
      <c r="R52" s="7">
        <f t="shared" si="4"/>
        <v>6.7586151049546114E-2</v>
      </c>
      <c r="S52" s="7"/>
      <c r="T52" s="7"/>
    </row>
    <row r="53" spans="1:20">
      <c r="A53" s="2">
        <v>37979</v>
      </c>
      <c r="B53" s="1">
        <v>19.86</v>
      </c>
      <c r="C53" s="3">
        <f>MONTH($A53)</f>
        <v>12</v>
      </c>
      <c r="D53" s="3">
        <v>4</v>
      </c>
      <c r="E53" s="3">
        <f t="shared" si="5"/>
        <v>18.154374350008968</v>
      </c>
      <c r="F53" s="3">
        <f>AVERAGE($B$2:$B$53)</f>
        <v>19.087692307692311</v>
      </c>
      <c r="G53" s="3">
        <f>$E53-$B53</f>
        <v>-1.7056256499910312</v>
      </c>
      <c r="H53" s="3">
        <f>$G53^2</f>
        <v>2.9091588579073275</v>
      </c>
      <c r="I53" s="4">
        <f t="shared" si="1"/>
        <v>0.59645917159762674</v>
      </c>
      <c r="J53" s="4"/>
      <c r="K53" s="4"/>
      <c r="L53" s="4"/>
      <c r="M53" s="4"/>
      <c r="N53" s="4">
        <f t="shared" si="2"/>
        <v>0.93331795768334302</v>
      </c>
      <c r="O53" s="4"/>
      <c r="P53" s="5">
        <f t="shared" si="3"/>
        <v>4.6994861917590287E-2</v>
      </c>
      <c r="Q53" s="5"/>
      <c r="R53" s="7">
        <f t="shared" si="4"/>
        <v>4.9103423304564943E-2</v>
      </c>
      <c r="S53" s="7"/>
      <c r="T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2025-10-26T07:27:36Z</dcterms:created>
  <dcterms:modified xsi:type="dcterms:W3CDTF">2025-10-26T08:04:13Z</dcterms:modified>
  <cp:category/>
  <cp:contentStatus/>
</cp:coreProperties>
</file>