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genem\Documents\GitHub\EquipTestingSpreadsheets\"/>
    </mc:Choice>
  </mc:AlternateContent>
  <bookViews>
    <workbookView xWindow="0" yWindow="0" windowWidth="20490" windowHeight="9630"/>
  </bookViews>
  <sheets>
    <sheet name="Sheet2" sheetId="3" r:id="rId1"/>
    <sheet name="Sheet1" sheetId="1" r:id="rId2"/>
    <sheet name="PET" sheetId="2" r:id="rId3"/>
  </sheets>
  <externalReferences>
    <externalReference r:id="rId4"/>
  </externalReferences>
  <definedNames>
    <definedName name="alpha">#REF!</definedName>
    <definedName name="beta">#REF!</definedName>
    <definedName name="gamma">#REF!</definedName>
    <definedName name="minimum_Pb">[1]Table!$AG$6:$AG$41</definedName>
    <definedName name="mm_value">[1]Table!$AE$6:$AE$41</definedName>
    <definedName name="RefDist">[1]ShieldEvaluation!$F$16</definedName>
    <definedName name="RefExp">[1]ShieldEvaluation!$G$16</definedName>
    <definedName name="RefkV">[1]ShieldEvaluation!$C$16</definedName>
    <definedName name="RefOutput">[1]ShieldEvaluation!$H$16</definedName>
  </definedNames>
  <calcPr calcId="152511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R9" i="3"/>
  <c r="P9" i="3"/>
  <c r="R7" i="3"/>
  <c r="P7" i="3"/>
  <c r="I21" i="3"/>
  <c r="H21" i="3"/>
  <c r="K15" i="1" l="1"/>
  <c r="E14" i="1"/>
  <c r="S12" i="1"/>
  <c r="R12" i="1"/>
  <c r="S11" i="1"/>
  <c r="R11" i="1"/>
  <c r="I11" i="1"/>
  <c r="G22" i="1" s="1"/>
  <c r="S10" i="1"/>
  <c r="R10" i="1"/>
  <c r="I10" i="1"/>
  <c r="E21" i="1" s="1"/>
  <c r="S9" i="1"/>
  <c r="D20" i="1" s="1"/>
  <c r="R9" i="1"/>
  <c r="I9" i="1"/>
  <c r="G20" i="1" s="1"/>
  <c r="S8" i="1"/>
  <c r="R8" i="1"/>
  <c r="I8" i="1"/>
  <c r="E19" i="1" s="1"/>
  <c r="S7" i="1"/>
  <c r="R7" i="1"/>
  <c r="I7" i="1"/>
  <c r="G18" i="1" s="1"/>
  <c r="S6" i="1"/>
  <c r="R6" i="1"/>
  <c r="I6" i="1"/>
  <c r="E17" i="1" s="1"/>
  <c r="I5" i="1"/>
  <c r="G16" i="1" s="1"/>
  <c r="I4" i="1"/>
  <c r="F15" i="1" s="1"/>
  <c r="O3" i="1"/>
  <c r="D14" i="1"/>
  <c r="F19" i="1" l="1"/>
  <c r="B17" i="1"/>
  <c r="B21" i="1"/>
  <c r="F17" i="1"/>
  <c r="F21" i="1"/>
  <c r="B19" i="1"/>
  <c r="G15" i="1"/>
  <c r="C15" i="1"/>
  <c r="D16" i="1"/>
  <c r="D18" i="1"/>
  <c r="D22" i="1"/>
  <c r="B14" i="1"/>
  <c r="F14" i="1"/>
  <c r="D15" i="1"/>
  <c r="E16" i="1"/>
  <c r="C17" i="1"/>
  <c r="G17" i="1"/>
  <c r="E18" i="1"/>
  <c r="C19" i="1"/>
  <c r="G19" i="1"/>
  <c r="E20" i="1"/>
  <c r="C21" i="1"/>
  <c r="G21" i="1"/>
  <c r="E22" i="1"/>
  <c r="C14" i="1"/>
  <c r="G14" i="1"/>
  <c r="E15" i="1"/>
  <c r="B16" i="1"/>
  <c r="F16" i="1"/>
  <c r="D17" i="1"/>
  <c r="B18" i="1"/>
  <c r="F18" i="1"/>
  <c r="D19" i="1"/>
  <c r="B20" i="1"/>
  <c r="F20" i="1"/>
  <c r="D21" i="1"/>
  <c r="B22" i="1"/>
  <c r="F22" i="1"/>
  <c r="B15" i="1"/>
  <c r="C16" i="1"/>
  <c r="C18" i="1"/>
  <c r="C20" i="1"/>
  <c r="C22" i="1"/>
</calcChain>
</file>

<file path=xl/comments1.xml><?xml version="1.0" encoding="utf-8"?>
<comments xmlns="http://schemas.openxmlformats.org/spreadsheetml/2006/main">
  <authors>
    <author>Eugene Mah</author>
  </authors>
  <commentList>
    <comment ref="K29" authorId="0" shapeId="0">
      <text>
        <r>
          <rPr>
            <b/>
            <sz val="9"/>
            <color indexed="81"/>
            <rFont val="Tahoma"/>
            <charset val="1"/>
          </rPr>
          <t>Eugene Mah:</t>
        </r>
        <r>
          <rPr>
            <sz val="9"/>
            <color indexed="81"/>
            <rFont val="Tahoma"/>
            <charset val="1"/>
          </rPr>
          <t xml:space="preserve">
Dose limits per NCRP 116 recommendations.</t>
        </r>
      </text>
    </comment>
    <comment ref="D30" authorId="0" shapeId="0">
      <text>
        <r>
          <rPr>
            <b/>
            <sz val="9"/>
            <color indexed="81"/>
            <rFont val="Tahoma"/>
            <charset val="1"/>
          </rPr>
          <t>Eugene Mah:</t>
        </r>
        <r>
          <rPr>
            <sz val="9"/>
            <color indexed="81"/>
            <rFont val="Tahoma"/>
            <charset val="1"/>
          </rPr>
          <t xml:space="preserve">
Distance from primary beam (m)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Eugene Mah:</t>
        </r>
        <r>
          <rPr>
            <sz val="9"/>
            <color indexed="81"/>
            <rFont val="Tahoma"/>
            <charset val="1"/>
          </rPr>
          <t xml:space="preserve">
Use factor</t>
        </r>
      </text>
    </comment>
    <comment ref="I30" authorId="0" shapeId="0">
      <text>
        <r>
          <rPr>
            <b/>
            <sz val="9"/>
            <color indexed="81"/>
            <rFont val="Tahoma"/>
            <charset val="1"/>
          </rPr>
          <t>Eugene Mah:</t>
        </r>
        <r>
          <rPr>
            <sz val="9"/>
            <color indexed="81"/>
            <rFont val="Tahoma"/>
            <charset val="1"/>
          </rPr>
          <t xml:space="preserve">
Occupancy factor</t>
        </r>
      </text>
    </comment>
    <comment ref="J30" authorId="0" shapeId="0">
      <text>
        <r>
          <rPr>
            <b/>
            <sz val="9"/>
            <color indexed="81"/>
            <rFont val="Tahoma"/>
            <charset val="1"/>
          </rPr>
          <t>Eugene Mah:</t>
        </r>
        <r>
          <rPr>
            <sz val="9"/>
            <color indexed="81"/>
            <rFont val="Tahoma"/>
            <charset val="1"/>
          </rPr>
          <t xml:space="preserve">
Type of area
U - Uncontrolled
C - Controlled
C if blank</t>
        </r>
      </text>
    </comment>
  </commentList>
</comments>
</file>

<file path=xl/sharedStrings.xml><?xml version="1.0" encoding="utf-8"?>
<sst xmlns="http://schemas.openxmlformats.org/spreadsheetml/2006/main" count="112" uniqueCount="66">
  <si>
    <t>P</t>
  </si>
  <si>
    <t>N</t>
  </si>
  <si>
    <t>pt</t>
  </si>
  <si>
    <t>Barrier</t>
  </si>
  <si>
    <t>D(sec)</t>
  </si>
  <si>
    <t>D(sca)</t>
  </si>
  <si>
    <t>D(leak)</t>
  </si>
  <si>
    <t>T</t>
  </si>
  <si>
    <t>Area</t>
  </si>
  <si>
    <t>(mSv/wk)</t>
  </si>
  <si>
    <t>B</t>
  </si>
  <si>
    <t>Ksec</t>
  </si>
  <si>
    <t>mGy/pt</t>
  </si>
  <si>
    <t>Wall A1</t>
  </si>
  <si>
    <t>U</t>
  </si>
  <si>
    <t>W</t>
  </si>
  <si>
    <t>mA-min</t>
  </si>
  <si>
    <t>Wall A2</t>
  </si>
  <si>
    <t>Views/pt</t>
  </si>
  <si>
    <t>Door A</t>
  </si>
  <si>
    <t>Wall B</t>
  </si>
  <si>
    <t>Attenuator</t>
  </si>
  <si>
    <t>a</t>
  </si>
  <si>
    <t>b</t>
  </si>
  <si>
    <t>g</t>
  </si>
  <si>
    <t>Wall C</t>
  </si>
  <si>
    <t>Lead</t>
  </si>
  <si>
    <t>Wall D</t>
  </si>
  <si>
    <t>Concrete</t>
  </si>
  <si>
    <t>Floor</t>
  </si>
  <si>
    <t>Gypsum</t>
  </si>
  <si>
    <t>Ceiling</t>
  </si>
  <si>
    <t>Steel</t>
  </si>
  <si>
    <t>Control</t>
  </si>
  <si>
    <t>C</t>
  </si>
  <si>
    <t>Glass</t>
  </si>
  <si>
    <t>Wood</t>
  </si>
  <si>
    <t>Medical University of South Carolina</t>
  </si>
  <si>
    <t>Charleston, South Carolina</t>
  </si>
  <si>
    <t>Radiation Shielding</t>
  </si>
  <si>
    <t>Location Information</t>
  </si>
  <si>
    <t>Location</t>
  </si>
  <si>
    <t>Facility:</t>
  </si>
  <si>
    <t>Department:</t>
  </si>
  <si>
    <t>Area/Division</t>
  </si>
  <si>
    <t>Workload Information</t>
  </si>
  <si>
    <t># Patients/week:</t>
  </si>
  <si>
    <t>Date:</t>
  </si>
  <si>
    <t>Views/patient:</t>
  </si>
  <si>
    <t>Weekly workload (mA-min):</t>
  </si>
  <si>
    <t>Workload/patient (mA-min/pt):</t>
  </si>
  <si>
    <t>Type of Room:</t>
  </si>
  <si>
    <t>Performed by:</t>
  </si>
  <si>
    <t>Unshielded primary air kerma per patient (Kp)</t>
  </si>
  <si>
    <t>Primary field size (cm^2):</t>
  </si>
  <si>
    <t>Unshielded secondary air kerma per patient (Ksec)</t>
  </si>
  <si>
    <t>D(pri)</t>
  </si>
  <si>
    <t>All distances in meters</t>
  </si>
  <si>
    <t>Fit parameters</t>
  </si>
  <si>
    <t>Conversion Assistance</t>
  </si>
  <si>
    <t>Feet</t>
  </si>
  <si>
    <t>Meter</t>
  </si>
  <si>
    <t>inch</t>
  </si>
  <si>
    <t>mm</t>
  </si>
  <si>
    <t>Transmission</t>
  </si>
  <si>
    <t>B(x)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</si>
</sst>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E+00"/>
    <numFmt numFmtId="166" formatCode="0.000"/>
  </numFmts>
  <fonts count="8" x14ac:knownFonts="1">
    <font>
      <sz val="10"/>
      <name val="Times New Roman"/>
      <family val="1"/>
    </font>
    <font>
      <sz val="10"/>
      <name val="Symbol"/>
      <family val="1"/>
      <charset val="2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4"/>
      <name val="Monotype Corsiva"/>
      <family val="4"/>
    </font>
    <font>
      <b/>
      <sz val="14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</borders>
  <cellStyleXfs count="1">
    <xf numFmtId="0" fontId="0" fillId="0" borderId="0">
      <alignment horizontal="center"/>
    </xf>
  </cellStyleXfs>
  <cellXfs count="17">
    <xf numFmtId="0" fontId="0" fillId="0" borderId="0" xfId="0">
      <alignment horizontal="center"/>
    </xf>
    <xf numFmtId="3" fontId="0" fillId="0" borderId="0" xfId="0" applyNumberFormat="1">
      <alignment horizontal="center"/>
    </xf>
    <xf numFmtId="0" fontId="1" fillId="0" borderId="1" xfId="0" applyFont="1" applyBorder="1">
      <alignment horizontal="center"/>
    </xf>
    <xf numFmtId="0" fontId="2" fillId="0" borderId="0" xfId="0" applyFont="1">
      <alignment horizontal="center"/>
    </xf>
    <xf numFmtId="2" fontId="0" fillId="0" borderId="0" xfId="0" applyNumberFormat="1">
      <alignment horizontal="center"/>
    </xf>
    <xf numFmtId="2" fontId="2" fillId="0" borderId="0" xfId="0" applyNumberFormat="1" applyFo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2" xfId="0" applyBorder="1">
      <alignment horizontal="center"/>
    </xf>
    <xf numFmtId="164" fontId="3" fillId="2" borderId="3" xfId="0" applyNumberFormat="1" applyFont="1" applyFill="1" applyBorder="1" applyAlignment="1" applyProtection="1">
      <alignment horizontal="center"/>
      <protection locked="0"/>
    </xf>
    <xf numFmtId="165" fontId="0" fillId="0" borderId="2" xfId="0" applyNumberFormat="1" applyBorder="1">
      <alignment horizontal="center"/>
    </xf>
    <xf numFmtId="166" fontId="3" fillId="2" borderId="3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ugenem/Documents/ShieldingDesigns/HCCMammo/HCC_HO344ST/HCC_HO344ST_ShieldP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Sheet1"/>
      <sheetName val="ShieldEvaluation"/>
      <sheetName val="FitParameters"/>
      <sheetName val="CT"/>
    </sheetNames>
    <sheetDataSet>
      <sheetData sheetId="0">
        <row r="6">
          <cell r="AE6">
            <v>-25.4</v>
          </cell>
          <cell r="AG6" t="str">
            <v>0"</v>
          </cell>
        </row>
        <row r="7">
          <cell r="AE7">
            <v>0</v>
          </cell>
          <cell r="AG7" t="str">
            <v>&lt;=1/256"</v>
          </cell>
        </row>
        <row r="8">
          <cell r="AE8">
            <v>9.9218750999999994E-2</v>
          </cell>
          <cell r="AG8">
            <v>7.8125E-3</v>
          </cell>
        </row>
        <row r="9">
          <cell r="AE9">
            <v>0.19843750099999999</v>
          </cell>
          <cell r="AG9">
            <v>1.5625E-2</v>
          </cell>
        </row>
        <row r="10">
          <cell r="AE10">
            <v>0.39687500100000001</v>
          </cell>
          <cell r="AG10">
            <v>3.125E-2</v>
          </cell>
        </row>
        <row r="11">
          <cell r="D11">
            <v>1333</v>
          </cell>
          <cell r="AE11">
            <v>0.59531250099999988</v>
          </cell>
          <cell r="AG11">
            <v>3.125E-2</v>
          </cell>
        </row>
        <row r="12">
          <cell r="AE12">
            <v>0.79375000099999993</v>
          </cell>
          <cell r="AG12">
            <v>3.125E-2</v>
          </cell>
        </row>
        <row r="13">
          <cell r="AE13">
            <v>0.99218750099999997</v>
          </cell>
          <cell r="AG13">
            <v>6.25E-2</v>
          </cell>
        </row>
        <row r="14">
          <cell r="AE14">
            <v>1.1906250009999999</v>
          </cell>
          <cell r="AG14">
            <v>6.25E-2</v>
          </cell>
        </row>
        <row r="15">
          <cell r="AE15">
            <v>1.3890625009999999</v>
          </cell>
          <cell r="AG15">
            <v>6.25E-2</v>
          </cell>
        </row>
        <row r="16">
          <cell r="AE16">
            <v>1.587500001</v>
          </cell>
          <cell r="AG16">
            <v>6.25E-2</v>
          </cell>
        </row>
        <row r="17">
          <cell r="AE17">
            <v>1.785937501</v>
          </cell>
          <cell r="AG17">
            <v>9.375E-2</v>
          </cell>
        </row>
        <row r="18">
          <cell r="AE18">
            <v>1.9843750010000001</v>
          </cell>
          <cell r="AG18">
            <v>9.375E-2</v>
          </cell>
        </row>
        <row r="19">
          <cell r="AE19">
            <v>2.1828125009999999</v>
          </cell>
          <cell r="AG19">
            <v>9.375E-2</v>
          </cell>
        </row>
        <row r="20">
          <cell r="AE20">
            <v>2.3812500009999997</v>
          </cell>
          <cell r="AG20">
            <v>9.375E-2</v>
          </cell>
        </row>
        <row r="21">
          <cell r="AE21">
            <v>2.579687501</v>
          </cell>
          <cell r="AG21">
            <v>0.125</v>
          </cell>
        </row>
        <row r="22">
          <cell r="AE22">
            <v>2.7781250009999998</v>
          </cell>
          <cell r="AG22">
            <v>0.125</v>
          </cell>
        </row>
        <row r="23">
          <cell r="AE23">
            <v>2.9765625010000001</v>
          </cell>
          <cell r="AG23">
            <v>0.125</v>
          </cell>
        </row>
        <row r="24">
          <cell r="AE24">
            <v>3.1750000009999999</v>
          </cell>
          <cell r="AG24">
            <v>0.125</v>
          </cell>
        </row>
        <row r="25">
          <cell r="AE25">
            <v>3.3734375009999997</v>
          </cell>
          <cell r="AG25">
            <v>0.15625</v>
          </cell>
        </row>
        <row r="26">
          <cell r="AE26">
            <v>3.571875001</v>
          </cell>
          <cell r="AG26">
            <v>0.15625</v>
          </cell>
        </row>
        <row r="27">
          <cell r="AE27">
            <v>3.7703125009999998</v>
          </cell>
          <cell r="AG27">
            <v>0.15625</v>
          </cell>
        </row>
        <row r="28">
          <cell r="AE28">
            <v>3.9687500010000001</v>
          </cell>
          <cell r="AG28">
            <v>0.15625</v>
          </cell>
        </row>
        <row r="29">
          <cell r="AE29">
            <v>4.1671875009999999</v>
          </cell>
          <cell r="AG29">
            <v>0.1875</v>
          </cell>
        </row>
        <row r="30">
          <cell r="AE30">
            <v>4.3656250009999997</v>
          </cell>
          <cell r="AG30">
            <v>0.1875</v>
          </cell>
        </row>
        <row r="31">
          <cell r="AE31">
            <v>4.5640625009999995</v>
          </cell>
          <cell r="AG31">
            <v>0.1875</v>
          </cell>
        </row>
        <row r="32">
          <cell r="AE32">
            <v>4.7625000009999994</v>
          </cell>
          <cell r="AG32">
            <v>0.1875</v>
          </cell>
        </row>
        <row r="33">
          <cell r="AE33">
            <v>4.9609375010000001</v>
          </cell>
          <cell r="AG33">
            <v>0.21875</v>
          </cell>
        </row>
        <row r="34">
          <cell r="AE34">
            <v>5.1593750009999999</v>
          </cell>
          <cell r="AG34">
            <v>0.21875</v>
          </cell>
        </row>
        <row r="35">
          <cell r="AE35">
            <v>5.3578125009999997</v>
          </cell>
          <cell r="AG35">
            <v>0.21875</v>
          </cell>
        </row>
        <row r="36">
          <cell r="AE36">
            <v>5.5562500009999995</v>
          </cell>
          <cell r="AG36">
            <v>0.21875</v>
          </cell>
        </row>
        <row r="37">
          <cell r="AE37">
            <v>5.7546875009999994</v>
          </cell>
          <cell r="AG37">
            <v>0.25</v>
          </cell>
        </row>
        <row r="38">
          <cell r="AE38">
            <v>5.9531250010000001</v>
          </cell>
          <cell r="AG38">
            <v>0.25</v>
          </cell>
        </row>
        <row r="39">
          <cell r="AE39">
            <v>6.1515625009999999</v>
          </cell>
          <cell r="AG39">
            <v>0.25</v>
          </cell>
        </row>
        <row r="40">
          <cell r="AE40">
            <v>6.3500000009999997</v>
          </cell>
          <cell r="AG40" t="str">
            <v>&gt;=1/4"</v>
          </cell>
        </row>
        <row r="41">
          <cell r="AE41">
            <v>25.400000000999999</v>
          </cell>
        </row>
      </sheetData>
      <sheetData sheetId="1"/>
      <sheetData sheetId="2">
        <row r="16">
          <cell r="C16"/>
          <cell r="F16"/>
          <cell r="G16"/>
          <cell r="H16" t="str">
            <v/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30"/>
  <sheetViews>
    <sheetView tabSelected="1" topLeftCell="A13" zoomScaleNormal="100" workbookViewId="0">
      <selection activeCell="A31" sqref="A31"/>
    </sheetView>
  </sheetViews>
  <sheetFormatPr defaultRowHeight="11.25" customHeight="1" x14ac:dyDescent="0.2"/>
  <sheetData>
    <row r="2" spans="2:18" ht="11.25" customHeight="1" x14ac:dyDescent="0.2">
      <c r="G2" s="6" t="s">
        <v>37</v>
      </c>
    </row>
    <row r="3" spans="2:18" ht="11.25" customHeight="1" x14ac:dyDescent="0.2">
      <c r="G3" s="6" t="s">
        <v>38</v>
      </c>
    </row>
    <row r="4" spans="2:18" ht="11.25" customHeight="1" x14ac:dyDescent="0.2">
      <c r="G4" s="7"/>
    </row>
    <row r="5" spans="2:18" ht="11.25" customHeight="1" x14ac:dyDescent="0.2">
      <c r="G5" s="8" t="s">
        <v>39</v>
      </c>
      <c r="O5" s="12" t="s">
        <v>59</v>
      </c>
    </row>
    <row r="6" spans="2:18" ht="11.25" customHeight="1" thickBot="1" x14ac:dyDescent="0.25">
      <c r="O6" s="13" t="s">
        <v>60</v>
      </c>
      <c r="P6" s="13" t="s">
        <v>61</v>
      </c>
      <c r="Q6" s="13" t="s">
        <v>61</v>
      </c>
      <c r="R6" s="13" t="s">
        <v>60</v>
      </c>
    </row>
    <row r="7" spans="2:18" ht="11.25" customHeight="1" x14ac:dyDescent="0.2">
      <c r="G7" s="8" t="s">
        <v>40</v>
      </c>
      <c r="O7" s="14"/>
      <c r="P7" s="4">
        <f>O7*12*0.0254</f>
        <v>0</v>
      </c>
      <c r="Q7" s="14"/>
      <c r="R7" s="4">
        <f>Q7*100/2.54/12</f>
        <v>0</v>
      </c>
    </row>
    <row r="8" spans="2:18" ht="11.25" customHeight="1" thickBot="1" x14ac:dyDescent="0.25">
      <c r="O8" s="13" t="s">
        <v>62</v>
      </c>
      <c r="P8" s="13" t="s">
        <v>63</v>
      </c>
      <c r="Q8" s="15" t="s">
        <v>63</v>
      </c>
      <c r="R8" s="15" t="s">
        <v>62</v>
      </c>
    </row>
    <row r="9" spans="2:18" ht="11.25" customHeight="1" x14ac:dyDescent="0.2">
      <c r="B9" t="s">
        <v>41</v>
      </c>
      <c r="J9" t="s">
        <v>45</v>
      </c>
      <c r="O9" s="16"/>
      <c r="P9" s="4">
        <f>O9*25.4</f>
        <v>0</v>
      </c>
      <c r="Q9" s="16"/>
      <c r="R9" s="4">
        <f>Q9/25.4</f>
        <v>0</v>
      </c>
    </row>
    <row r="10" spans="2:18" ht="11.25" customHeight="1" x14ac:dyDescent="0.2">
      <c r="C10" s="9" t="s">
        <v>47</v>
      </c>
      <c r="J10" s="9" t="s">
        <v>46</v>
      </c>
    </row>
    <row r="11" spans="2:18" ht="11.25" customHeight="1" x14ac:dyDescent="0.2">
      <c r="C11" s="9" t="s">
        <v>42</v>
      </c>
      <c r="J11" s="9" t="s">
        <v>50</v>
      </c>
    </row>
    <row r="12" spans="2:18" ht="11.25" customHeight="1" x14ac:dyDescent="0.2">
      <c r="C12" s="9" t="s">
        <v>43</v>
      </c>
      <c r="J12" s="9" t="s">
        <v>48</v>
      </c>
    </row>
    <row r="13" spans="2:18" ht="11.25" customHeight="1" x14ac:dyDescent="0.2">
      <c r="C13" s="9" t="s">
        <v>44</v>
      </c>
      <c r="J13" s="9" t="s">
        <v>49</v>
      </c>
    </row>
    <row r="14" spans="2:18" ht="11.25" customHeight="1" x14ac:dyDescent="0.2">
      <c r="C14" s="9" t="s">
        <v>51</v>
      </c>
      <c r="J14" s="9" t="s">
        <v>54</v>
      </c>
    </row>
    <row r="15" spans="2:18" ht="11.25" customHeight="1" x14ac:dyDescent="0.2">
      <c r="C15" s="9" t="s">
        <v>52</v>
      </c>
    </row>
    <row r="17" spans="3:12" ht="11.25" customHeight="1" x14ac:dyDescent="0.2">
      <c r="D17" s="10" t="s">
        <v>53</v>
      </c>
    </row>
    <row r="18" spans="3:12" ht="11.25" customHeight="1" x14ac:dyDescent="0.2">
      <c r="D18" s="10" t="s">
        <v>55</v>
      </c>
    </row>
    <row r="20" spans="3:12" ht="11.25" customHeight="1" x14ac:dyDescent="0.2">
      <c r="D20" s="10" t="s">
        <v>58</v>
      </c>
    </row>
    <row r="21" spans="3:12" ht="11.25" customHeight="1" x14ac:dyDescent="0.2">
      <c r="D21" t="s">
        <v>21</v>
      </c>
      <c r="E21" s="2" t="s">
        <v>22</v>
      </c>
      <c r="F21" s="2" t="s">
        <v>23</v>
      </c>
      <c r="G21" s="2" t="s">
        <v>24</v>
      </c>
      <c r="H21" s="2" t="str">
        <f>E21&amp;G21</f>
        <v>ag</v>
      </c>
      <c r="I21" s="2" t="str">
        <f>F21&amp;"/"&amp;E21</f>
        <v>b/a</v>
      </c>
    </row>
    <row r="22" spans="3:12" ht="11.25" customHeight="1" x14ac:dyDescent="0.2">
      <c r="D22" t="s">
        <v>26</v>
      </c>
    </row>
    <row r="23" spans="3:12" ht="11.25" customHeight="1" x14ac:dyDescent="0.2">
      <c r="D23" t="s">
        <v>28</v>
      </c>
    </row>
    <row r="24" spans="3:12" ht="11.25" customHeight="1" x14ac:dyDescent="0.2">
      <c r="D24" t="s">
        <v>30</v>
      </c>
    </row>
    <row r="25" spans="3:12" ht="11.25" customHeight="1" x14ac:dyDescent="0.2">
      <c r="D25" t="s">
        <v>32</v>
      </c>
    </row>
    <row r="26" spans="3:12" ht="11.25" customHeight="1" x14ac:dyDescent="0.2">
      <c r="D26" t="s">
        <v>35</v>
      </c>
    </row>
    <row r="27" spans="3:12" ht="11.25" customHeight="1" x14ac:dyDescent="0.2">
      <c r="D27" t="s">
        <v>36</v>
      </c>
    </row>
    <row r="29" spans="3:12" ht="11.25" customHeight="1" x14ac:dyDescent="0.2">
      <c r="D29" s="11" t="s">
        <v>57</v>
      </c>
      <c r="E29" s="11"/>
      <c r="F29" s="11"/>
      <c r="G29" s="11"/>
      <c r="K29" t="s">
        <v>0</v>
      </c>
      <c r="L29" t="s">
        <v>64</v>
      </c>
    </row>
    <row r="30" spans="3:12" ht="11.25" customHeight="1" x14ac:dyDescent="0.2">
      <c r="C30" t="s">
        <v>3</v>
      </c>
      <c r="D30" t="s">
        <v>56</v>
      </c>
      <c r="E30" t="s">
        <v>4</v>
      </c>
      <c r="F30" t="s">
        <v>5</v>
      </c>
      <c r="G30" t="s">
        <v>6</v>
      </c>
      <c r="H30" t="s">
        <v>14</v>
      </c>
      <c r="I30" t="s">
        <v>7</v>
      </c>
      <c r="J30" t="s">
        <v>8</v>
      </c>
      <c r="K30" t="s">
        <v>9</v>
      </c>
      <c r="L30" t="s">
        <v>65</v>
      </c>
    </row>
  </sheetData>
  <mergeCells count="1">
    <mergeCell ref="D29:G29"/>
  </mergeCells>
  <pageMargins left="0.7" right="0.7" top="0.75" bottom="0.75" header="0.3" footer="0.3"/>
  <pageSetup orientation="landscape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zoomScaleNormal="100" workbookViewId="0">
      <selection activeCell="I3" sqref="I3"/>
    </sheetView>
  </sheetViews>
  <sheetFormatPr defaultRowHeight="12.75" x14ac:dyDescent="0.2"/>
  <sheetData>
    <row r="1" spans="1:19" x14ac:dyDescent="0.2">
      <c r="G1" t="s">
        <v>0</v>
      </c>
      <c r="N1" t="s">
        <v>1</v>
      </c>
      <c r="O1">
        <v>100</v>
      </c>
      <c r="P1" t="s">
        <v>2</v>
      </c>
    </row>
    <row r="2" spans="1:19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I2" t="s">
        <v>10</v>
      </c>
      <c r="N2" t="s">
        <v>11</v>
      </c>
      <c r="O2">
        <v>3.5999999999999997E-2</v>
      </c>
      <c r="P2" t="s">
        <v>12</v>
      </c>
    </row>
    <row r="3" spans="1:19" x14ac:dyDescent="0.2">
      <c r="A3" t="s">
        <v>13</v>
      </c>
      <c r="B3">
        <v>3.1</v>
      </c>
      <c r="C3">
        <v>3.1</v>
      </c>
      <c r="D3">
        <v>3.1</v>
      </c>
      <c r="E3">
        <v>0.2</v>
      </c>
      <c r="F3" t="s">
        <v>14</v>
      </c>
      <c r="G3">
        <v>0.02</v>
      </c>
      <c r="I3">
        <f>(G3*B3^2)/(E3*$O$2*$O$1*$O$4)</f>
        <v>4.4490740740740747E-2</v>
      </c>
      <c r="N3" t="s">
        <v>15</v>
      </c>
      <c r="O3" s="1">
        <f>[1]Table!D11</f>
        <v>1333</v>
      </c>
      <c r="P3" t="s">
        <v>16</v>
      </c>
    </row>
    <row r="4" spans="1:19" x14ac:dyDescent="0.2">
      <c r="A4" t="s">
        <v>17</v>
      </c>
      <c r="B4">
        <v>3.8</v>
      </c>
      <c r="C4">
        <v>3.8</v>
      </c>
      <c r="D4">
        <v>3.8</v>
      </c>
      <c r="E4">
        <v>0.2</v>
      </c>
      <c r="F4" t="s">
        <v>14</v>
      </c>
      <c r="G4">
        <v>0.02</v>
      </c>
      <c r="I4">
        <f t="shared" ref="I4:I11" si="0">(G4*B4^2)/(E4*$O$2*$O$1*$O$4)</f>
        <v>6.6851851851851843E-2</v>
      </c>
      <c r="N4" t="s">
        <v>18</v>
      </c>
      <c r="O4">
        <v>6</v>
      </c>
    </row>
    <row r="5" spans="1:19" x14ac:dyDescent="0.2">
      <c r="A5" t="s">
        <v>19</v>
      </c>
      <c r="B5">
        <v>3.1</v>
      </c>
      <c r="C5">
        <v>3.1</v>
      </c>
      <c r="D5">
        <v>3.1</v>
      </c>
      <c r="E5">
        <v>0.2</v>
      </c>
      <c r="F5" t="s">
        <v>14</v>
      </c>
      <c r="G5">
        <v>0.02</v>
      </c>
      <c r="I5">
        <f t="shared" si="0"/>
        <v>4.4490740740740747E-2</v>
      </c>
    </row>
    <row r="6" spans="1:19" x14ac:dyDescent="0.2">
      <c r="A6" t="s">
        <v>20</v>
      </c>
      <c r="B6">
        <v>2.4</v>
      </c>
      <c r="C6">
        <v>2.4</v>
      </c>
      <c r="D6">
        <v>2.4</v>
      </c>
      <c r="E6">
        <v>1</v>
      </c>
      <c r="F6" t="s">
        <v>14</v>
      </c>
      <c r="G6">
        <v>0.02</v>
      </c>
      <c r="I6">
        <f t="shared" si="0"/>
        <v>5.333333333333334E-3</v>
      </c>
      <c r="N6" t="s">
        <v>21</v>
      </c>
      <c r="O6" s="2" t="s">
        <v>22</v>
      </c>
      <c r="P6" s="2" t="s">
        <v>23</v>
      </c>
      <c r="Q6" s="2" t="s">
        <v>24</v>
      </c>
      <c r="R6" s="2" t="str">
        <f>O6&amp;Q6</f>
        <v>ag</v>
      </c>
      <c r="S6" s="2" t="str">
        <f>P6&amp;"/"&amp;O6</f>
        <v>b/a</v>
      </c>
    </row>
    <row r="7" spans="1:19" x14ac:dyDescent="0.2">
      <c r="A7" t="s">
        <v>25</v>
      </c>
      <c r="B7">
        <v>1.8</v>
      </c>
      <c r="C7">
        <v>1.8</v>
      </c>
      <c r="D7">
        <v>1.8</v>
      </c>
      <c r="E7">
        <v>0.1</v>
      </c>
      <c r="F7" t="s">
        <v>14</v>
      </c>
      <c r="G7">
        <v>0.02</v>
      </c>
      <c r="I7">
        <f t="shared" si="0"/>
        <v>3.0000000000000002E-2</v>
      </c>
      <c r="N7" t="s">
        <v>26</v>
      </c>
      <c r="O7">
        <v>28.41</v>
      </c>
      <c r="P7">
        <v>62.94</v>
      </c>
      <c r="Q7">
        <v>0.3201</v>
      </c>
      <c r="R7">
        <f>O7*Q7</f>
        <v>9.0940410000000007</v>
      </c>
      <c r="S7">
        <f>P7/O7</f>
        <v>2.2154171066525872</v>
      </c>
    </row>
    <row r="8" spans="1:19" x14ac:dyDescent="0.2">
      <c r="A8" t="s">
        <v>27</v>
      </c>
      <c r="B8">
        <v>4.3</v>
      </c>
      <c r="C8">
        <v>4.3</v>
      </c>
      <c r="D8">
        <v>4.3</v>
      </c>
      <c r="E8">
        <v>1</v>
      </c>
      <c r="F8" t="s">
        <v>14</v>
      </c>
      <c r="G8">
        <v>0.02</v>
      </c>
      <c r="I8">
        <f t="shared" si="0"/>
        <v>1.7120370370370369E-2</v>
      </c>
      <c r="N8" t="s">
        <v>28</v>
      </c>
      <c r="O8">
        <v>0.15409999999999999</v>
      </c>
      <c r="P8">
        <v>0.59740000000000004</v>
      </c>
      <c r="Q8">
        <v>0.309</v>
      </c>
      <c r="R8">
        <f t="shared" ref="R8:R12" si="1">O8*Q8</f>
        <v>4.7616899999999997E-2</v>
      </c>
      <c r="S8">
        <f t="shared" ref="S8:S12" si="2">P8/O8</f>
        <v>3.8767034393251141</v>
      </c>
    </row>
    <row r="9" spans="1:19" x14ac:dyDescent="0.2">
      <c r="A9" t="s">
        <v>29</v>
      </c>
      <c r="B9">
        <v>3</v>
      </c>
      <c r="C9">
        <v>3</v>
      </c>
      <c r="D9">
        <v>3</v>
      </c>
      <c r="E9">
        <v>1</v>
      </c>
      <c r="F9" t="s">
        <v>14</v>
      </c>
      <c r="G9">
        <v>0.02</v>
      </c>
      <c r="I9">
        <f t="shared" si="0"/>
        <v>8.3333333333333332E-3</v>
      </c>
      <c r="N9" t="s">
        <v>30</v>
      </c>
      <c r="O9">
        <v>6.5570000000000003E-2</v>
      </c>
      <c r="P9">
        <v>0.30309999999999998</v>
      </c>
      <c r="Q9">
        <v>0.25929999999999997</v>
      </c>
      <c r="R9">
        <f t="shared" si="1"/>
        <v>1.7002301000000001E-2</v>
      </c>
      <c r="S9">
        <f t="shared" si="2"/>
        <v>4.622540796095775</v>
      </c>
    </row>
    <row r="10" spans="1:19" x14ac:dyDescent="0.2">
      <c r="A10" t="s">
        <v>31</v>
      </c>
      <c r="B10">
        <v>3</v>
      </c>
      <c r="C10">
        <v>3</v>
      </c>
      <c r="D10">
        <v>3</v>
      </c>
      <c r="E10">
        <v>1</v>
      </c>
      <c r="F10" t="s">
        <v>14</v>
      </c>
      <c r="G10">
        <v>0.02</v>
      </c>
      <c r="I10">
        <f t="shared" si="0"/>
        <v>8.3333333333333332E-3</v>
      </c>
      <c r="N10" t="s">
        <v>32</v>
      </c>
      <c r="O10">
        <v>5.4020000000000001</v>
      </c>
      <c r="P10">
        <v>16.809999999999999</v>
      </c>
      <c r="Q10">
        <v>0.50860000000000005</v>
      </c>
      <c r="R10">
        <f t="shared" si="1"/>
        <v>2.7474572000000004</v>
      </c>
      <c r="S10">
        <f t="shared" si="2"/>
        <v>3.1118104405775635</v>
      </c>
    </row>
    <row r="11" spans="1:19" x14ac:dyDescent="0.2">
      <c r="A11" t="s">
        <v>33</v>
      </c>
      <c r="B11">
        <v>3.2</v>
      </c>
      <c r="C11">
        <v>3.2</v>
      </c>
      <c r="D11">
        <v>3.2</v>
      </c>
      <c r="E11">
        <v>1</v>
      </c>
      <c r="F11" t="s">
        <v>34</v>
      </c>
      <c r="G11">
        <v>0.1</v>
      </c>
      <c r="I11">
        <f t="shared" si="0"/>
        <v>4.7407407407407426E-2</v>
      </c>
      <c r="N11" t="s">
        <v>35</v>
      </c>
      <c r="O11">
        <v>0.15140000000000001</v>
      </c>
      <c r="P11">
        <v>0.63429999999999997</v>
      </c>
      <c r="Q11">
        <v>0.27250000000000002</v>
      </c>
      <c r="R11">
        <f t="shared" si="1"/>
        <v>4.1256500000000002E-2</v>
      </c>
      <c r="S11">
        <f t="shared" si="2"/>
        <v>4.1895640686922055</v>
      </c>
    </row>
    <row r="12" spans="1:19" x14ac:dyDescent="0.2">
      <c r="N12" t="s">
        <v>36</v>
      </c>
      <c r="O12">
        <v>1.1860000000000001E-2</v>
      </c>
      <c r="P12">
        <v>1.312E-2</v>
      </c>
      <c r="Q12">
        <v>0.1603</v>
      </c>
      <c r="R12">
        <f t="shared" si="1"/>
        <v>1.901158E-3</v>
      </c>
      <c r="S12">
        <f t="shared" si="2"/>
        <v>1.1062394603709949</v>
      </c>
    </row>
    <row r="13" spans="1:19" x14ac:dyDescent="0.2">
      <c r="A13" t="s">
        <v>3</v>
      </c>
      <c r="B13" t="s">
        <v>26</v>
      </c>
      <c r="C13" t="s">
        <v>28</v>
      </c>
      <c r="D13" s="3" t="s">
        <v>30</v>
      </c>
      <c r="E13" t="s">
        <v>32</v>
      </c>
      <c r="F13" t="s">
        <v>35</v>
      </c>
      <c r="G13" t="s">
        <v>36</v>
      </c>
    </row>
    <row r="14" spans="1:19" x14ac:dyDescent="0.2">
      <c r="A14" t="s">
        <v>13</v>
      </c>
      <c r="B14" s="4">
        <f>LN((I3^-$Q$7+$S$7)/(1+$S$7))/$R$7</f>
        <v>4.6854493726455254E-2</v>
      </c>
      <c r="C14" s="4">
        <f>LN((I3^-$Q$8+$S$8)/(1+$S$8))/$R$8</f>
        <v>6.0115858835950222</v>
      </c>
      <c r="D14" s="5">
        <f>LN((I3^-$Q$9+$S$9)/(1+$S$9))/$R$9</f>
        <v>11.732899166178676</v>
      </c>
      <c r="E14" s="4">
        <f>LN((I3^-$Q$10+$S$10)/(1+$S$10))/$R$10</f>
        <v>0.24140400910086859</v>
      </c>
      <c r="F14" s="4">
        <f>LN((I3^-$Q$11+$S$11)/(1+$S$11))/$R$11</f>
        <v>5.5500003618002314</v>
      </c>
      <c r="G14" s="4">
        <f>LN((I3^-$Q$12+$S$12)/(1+$S$12))/$R$12</f>
        <v>140.89235913261754</v>
      </c>
    </row>
    <row r="15" spans="1:19" x14ac:dyDescent="0.2">
      <c r="A15" t="s">
        <v>17</v>
      </c>
      <c r="B15" s="4">
        <f t="shared" ref="B15:B22" si="3">LN((I4^-$Q$7+$S$7)/(1+$S$7))/$R$7</f>
        <v>3.9202746412361822E-2</v>
      </c>
      <c r="C15" s="4">
        <f t="shared" ref="C15:C22" si="4">LN((I4^-$Q$8+$S$8)/(1+$S$8))/$R$8</f>
        <v>4.98649255025079</v>
      </c>
      <c r="D15" s="5">
        <f t="shared" ref="D15:D22" si="5">LN((I4^-$Q$9+$S$9)/(1+$S$9))/$R$9</f>
        <v>9.776247623284311</v>
      </c>
      <c r="E15" s="4">
        <f t="shared" ref="E15:E22" si="6">LN((I4^-$Q$10+$S$10)/(1+$S$10))/$R$10</f>
        <v>0.19729604177318388</v>
      </c>
      <c r="F15" s="4">
        <f t="shared" ref="F15:F22" si="7">LN((I4^-$Q$11+$S$11)/(1+$S$11))/$R$11</f>
        <v>4.6213022759852684</v>
      </c>
      <c r="G15" s="4">
        <f t="shared" ref="G15:G22" si="8">LN((I4^-$Q$12+$S$12)/(1+$S$12))/$R$12</f>
        <v>120.62442944171083</v>
      </c>
      <c r="K15">
        <f>10*25.4/8</f>
        <v>31.75</v>
      </c>
    </row>
    <row r="16" spans="1:19" x14ac:dyDescent="0.2">
      <c r="A16" t="s">
        <v>19</v>
      </c>
      <c r="B16" s="4">
        <f t="shared" si="3"/>
        <v>4.6854493726455254E-2</v>
      </c>
      <c r="C16" s="4">
        <f t="shared" si="4"/>
        <v>6.0115858835950222</v>
      </c>
      <c r="D16" s="5">
        <f t="shared" si="5"/>
        <v>11.732899166178676</v>
      </c>
      <c r="E16" s="4">
        <f t="shared" si="6"/>
        <v>0.24140400910086859</v>
      </c>
      <c r="F16" s="4">
        <f t="shared" si="7"/>
        <v>5.5500003618002314</v>
      </c>
      <c r="G16" s="4">
        <f t="shared" si="8"/>
        <v>140.89235913261754</v>
      </c>
    </row>
    <row r="17" spans="1:7" x14ac:dyDescent="0.2">
      <c r="A17" t="s">
        <v>20</v>
      </c>
      <c r="B17" s="4">
        <f t="shared" si="3"/>
        <v>9.394979761998927E-2</v>
      </c>
      <c r="C17" s="4">
        <f t="shared" si="4"/>
        <v>12.671166113533662</v>
      </c>
      <c r="D17" s="5">
        <f t="shared" si="5"/>
        <v>24.359489717737365</v>
      </c>
      <c r="E17" s="4">
        <f t="shared" si="6"/>
        <v>0.52580718023836892</v>
      </c>
      <c r="F17" s="4">
        <f t="shared" si="7"/>
        <v>11.535232024286261</v>
      </c>
      <c r="G17" s="4">
        <f t="shared" si="8"/>
        <v>255.00484796825924</v>
      </c>
    </row>
    <row r="18" spans="1:7" x14ac:dyDescent="0.2">
      <c r="A18" t="s">
        <v>25</v>
      </c>
      <c r="B18" s="4">
        <f t="shared" si="3"/>
        <v>5.4699854077158536E-2</v>
      </c>
      <c r="C18" s="4">
        <f t="shared" si="4"/>
        <v>7.0797674700707498</v>
      </c>
      <c r="D18" s="5">
        <f t="shared" si="5"/>
        <v>13.76374722428832</v>
      </c>
      <c r="E18" s="4">
        <f t="shared" si="6"/>
        <v>0.28762394335246899</v>
      </c>
      <c r="F18" s="4">
        <f t="shared" si="7"/>
        <v>6.5140483277302899</v>
      </c>
      <c r="G18" s="4">
        <f t="shared" si="8"/>
        <v>161.0204531424024</v>
      </c>
    </row>
    <row r="19" spans="1:7" x14ac:dyDescent="0.2">
      <c r="A19" t="s">
        <v>27</v>
      </c>
      <c r="B19" s="4">
        <f t="shared" si="3"/>
        <v>6.6598557927787821E-2</v>
      </c>
      <c r="C19" s="4">
        <f t="shared" si="4"/>
        <v>8.7321975185274781</v>
      </c>
      <c r="D19" s="5">
        <f t="shared" si="5"/>
        <v>16.896102671388114</v>
      </c>
      <c r="E19" s="4">
        <f t="shared" si="6"/>
        <v>0.35903752266408079</v>
      </c>
      <c r="F19" s="4">
        <f t="shared" si="7"/>
        <v>8.0004952960140532</v>
      </c>
      <c r="G19" s="4">
        <f t="shared" si="8"/>
        <v>190.5269228203432</v>
      </c>
    </row>
    <row r="20" spans="1:7" x14ac:dyDescent="0.2">
      <c r="A20" t="s">
        <v>29</v>
      </c>
      <c r="B20" s="4">
        <f t="shared" si="3"/>
        <v>8.3083821871419744E-2</v>
      </c>
      <c r="C20" s="4">
        <f t="shared" si="4"/>
        <v>11.083656942798273</v>
      </c>
      <c r="D20" s="5">
        <f t="shared" si="5"/>
        <v>21.348723477084913</v>
      </c>
      <c r="E20" s="4">
        <f t="shared" si="6"/>
        <v>0.45937919185144038</v>
      </c>
      <c r="F20" s="4">
        <f t="shared" si="7"/>
        <v>10.110851486724938</v>
      </c>
      <c r="G20" s="4">
        <f t="shared" si="8"/>
        <v>229.84313819040042</v>
      </c>
    </row>
    <row r="21" spans="1:7" x14ac:dyDescent="0.2">
      <c r="A21" t="s">
        <v>31</v>
      </c>
      <c r="B21" s="4">
        <f t="shared" si="3"/>
        <v>8.3083821871419744E-2</v>
      </c>
      <c r="C21" s="4">
        <f t="shared" si="4"/>
        <v>11.083656942798273</v>
      </c>
      <c r="D21" s="5">
        <f t="shared" si="5"/>
        <v>21.348723477084913</v>
      </c>
      <c r="E21" s="4">
        <f t="shared" si="6"/>
        <v>0.45937919185144038</v>
      </c>
      <c r="F21" s="4">
        <f t="shared" si="7"/>
        <v>10.110851486724938</v>
      </c>
      <c r="G21" s="4">
        <f t="shared" si="8"/>
        <v>229.84313819040042</v>
      </c>
    </row>
    <row r="22" spans="1:7" x14ac:dyDescent="0.2">
      <c r="A22" t="s">
        <v>33</v>
      </c>
      <c r="B22" s="4">
        <f t="shared" si="3"/>
        <v>4.5630742840368457E-2</v>
      </c>
      <c r="C22" s="4">
        <f t="shared" si="4"/>
        <v>5.8465245059683983</v>
      </c>
      <c r="D22" s="5">
        <f t="shared" si="5"/>
        <v>11.418431415747129</v>
      </c>
      <c r="E22" s="4">
        <f t="shared" si="6"/>
        <v>0.23427770231484768</v>
      </c>
      <c r="F22" s="4">
        <f t="shared" si="7"/>
        <v>5.4007248848866922</v>
      </c>
      <c r="G22" s="4">
        <f t="shared" si="8"/>
        <v>137.69621210389874</v>
      </c>
    </row>
  </sheetData>
  <pageMargins left="0.7" right="0.7" top="0.75" bottom="0.75" header="0.3" footer="0.3"/>
  <pageSetup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PET</vt:lpstr>
    </vt:vector>
  </TitlesOfParts>
  <Company>Medical University of South Carolina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Mah</dc:creator>
  <cp:lastModifiedBy>Eugene Mah</cp:lastModifiedBy>
  <dcterms:created xsi:type="dcterms:W3CDTF">2016-03-24T13:52:33Z</dcterms:created>
  <dcterms:modified xsi:type="dcterms:W3CDTF">2016-03-24T19:27:06Z</dcterms:modified>
</cp:coreProperties>
</file>