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BD6A28E0-303E-40FE-83B5-C2748C866C10}" xr6:coauthVersionLast="36" xr6:coauthVersionMax="36" xr10:uidLastSave="{00000000-0000-0000-0000-000000000000}"/>
  <bookViews>
    <workbookView xWindow="0" yWindow="0" windowWidth="18000" windowHeight="20676" firstSheet="3" activeTab="5" xr2:uid="{00000000-000D-0000-FFFF-FFFF00000000}"/>
  </bookViews>
  <sheets>
    <sheet name="QC Test Summary-Hologic" sheetId="11" r:id="rId1"/>
    <sheet name="Tech QC Eval-Hologic" sheetId="12" r:id="rId2"/>
    <sheet name="SBB QC Test Summary" sheetId="15" r:id="rId3"/>
    <sheet name="SBB Tech QC Eval" sheetId="16" r:id="rId4"/>
    <sheet name="MQSA Requirements" sheetId="13" r:id="rId5"/>
    <sheet name="Sheet1" sheetId="1" r:id="rId6"/>
    <sheet name="Sheet2" sheetId="14" r:id="rId7"/>
    <sheet name="Tables" sheetId="10" r:id="rId8"/>
    <sheet name="DataPage" sheetId="6" r:id="rId9"/>
    <sheet name="Corrected kV" sheetId="8" r:id="rId10"/>
    <sheet name="dropdowns" sheetId="9"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367" i="1" l="1"/>
  <c r="T352" i="1"/>
  <c r="T339" i="1"/>
  <c r="T338" i="1"/>
  <c r="T327" i="1"/>
  <c r="T326" i="1"/>
  <c r="X294" i="1"/>
  <c r="L50" i="1" l="1"/>
  <c r="M50" i="1" l="1"/>
  <c r="P44" i="1"/>
  <c r="E50" i="1" s="1"/>
  <c r="X372" i="1" l="1"/>
  <c r="X370" i="1"/>
  <c r="X296" i="1"/>
  <c r="X355" i="1"/>
  <c r="T371" i="1"/>
  <c r="U374" i="1"/>
  <c r="U373" i="1"/>
  <c r="U372" i="1"/>
  <c r="U371" i="1"/>
  <c r="U359" i="1"/>
  <c r="U358" i="1"/>
  <c r="U357" i="1"/>
  <c r="U356" i="1"/>
  <c r="U330" i="1"/>
  <c r="X341" i="1"/>
  <c r="X309" i="1"/>
  <c r="X329" i="1"/>
  <c r="U342" i="1" l="1"/>
  <c r="E106" i="10" l="1"/>
  <c r="D106" i="10"/>
  <c r="U345" i="1"/>
  <c r="U344" i="1"/>
  <c r="U343" i="1"/>
  <c r="U333" i="1"/>
  <c r="U332" i="1"/>
  <c r="U331" i="1"/>
  <c r="U310" i="1"/>
  <c r="U313" i="1"/>
  <c r="U312" i="1"/>
  <c r="U311" i="1"/>
  <c r="U298" i="1"/>
  <c r="U297" i="1"/>
  <c r="U296" i="1"/>
  <c r="U295" i="1"/>
  <c r="L37" i="15" l="1"/>
  <c r="J37" i="15"/>
  <c r="H37" i="15"/>
  <c r="U268" i="1"/>
  <c r="Y265" i="1"/>
  <c r="X265" i="1"/>
  <c r="Y272" i="1"/>
  <c r="X272" i="1"/>
  <c r="Y271" i="1"/>
  <c r="X271" i="1"/>
  <c r="Y270" i="1"/>
  <c r="X270" i="1"/>
  <c r="Y269" i="1"/>
  <c r="X269" i="1"/>
  <c r="Y267" i="1"/>
  <c r="X267" i="1"/>
  <c r="Y266" i="1"/>
  <c r="X266" i="1"/>
  <c r="X263" i="1"/>
  <c r="K10" i="15"/>
  <c r="K7" i="15"/>
  <c r="K6" i="15"/>
  <c r="K5" i="15"/>
  <c r="D11" i="15"/>
  <c r="D6" i="11"/>
  <c r="D10" i="15"/>
  <c r="D6" i="15"/>
  <c r="D7" i="15"/>
  <c r="D329" i="1" l="1"/>
  <c r="D328" i="1"/>
  <c r="E327" i="1"/>
  <c r="E326" i="1"/>
  <c r="E325" i="1"/>
  <c r="E324" i="1"/>
  <c r="E323" i="1"/>
  <c r="E322" i="1"/>
  <c r="D327" i="1"/>
  <c r="D326" i="1"/>
  <c r="D325" i="1"/>
  <c r="D324" i="1"/>
  <c r="D323" i="1"/>
  <c r="D322" i="1"/>
  <c r="Y492" i="1"/>
  <c r="Y491" i="1"/>
  <c r="Y490" i="1"/>
  <c r="Y489" i="1"/>
  <c r="Y488" i="1"/>
  <c r="Y487" i="1"/>
  <c r="W492" i="1"/>
  <c r="W491" i="1"/>
  <c r="W490" i="1"/>
  <c r="W489" i="1"/>
  <c r="W488" i="1"/>
  <c r="W487" i="1"/>
  <c r="AD140" i="1"/>
  <c r="AD139" i="1"/>
  <c r="AD138" i="1"/>
  <c r="AD137" i="1"/>
  <c r="AC137" i="1" s="1"/>
  <c r="AD136" i="1"/>
  <c r="AD135" i="1"/>
  <c r="AC135" i="1" s="1"/>
  <c r="AD134" i="1"/>
  <c r="AC134" i="1" s="1"/>
  <c r="AD133" i="1"/>
  <c r="AC133" i="1" s="1"/>
  <c r="AD132" i="1"/>
  <c r="AD131" i="1"/>
  <c r="AC131" i="1" s="1"/>
  <c r="AD130" i="1"/>
  <c r="AC130" i="1" s="1"/>
  <c r="AD129" i="1"/>
  <c r="AC129" i="1" s="1"/>
  <c r="AD123" i="1"/>
  <c r="AC123" i="1" s="1"/>
  <c r="AC140" i="1"/>
  <c r="AC139" i="1"/>
  <c r="AC138" i="1"/>
  <c r="AC136" i="1"/>
  <c r="AC132" i="1"/>
  <c r="T353" i="1"/>
  <c r="L295" i="1"/>
  <c r="Q353" i="1"/>
  <c r="E293" i="1" s="1"/>
  <c r="T368" i="1"/>
  <c r="H307" i="1" s="1"/>
  <c r="H306" i="1"/>
  <c r="Q368" i="1"/>
  <c r="E307" i="1" s="1"/>
  <c r="Q338" i="1"/>
  <c r="Q367" i="1"/>
  <c r="Q352" i="1"/>
  <c r="Q326" i="1"/>
  <c r="X374" i="1"/>
  <c r="X359" i="1"/>
  <c r="L299" i="1" s="1"/>
  <c r="X357" i="1"/>
  <c r="L297" i="1" s="1"/>
  <c r="L316" i="1"/>
  <c r="L313" i="1"/>
  <c r="G310" i="1"/>
  <c r="F310" i="1"/>
  <c r="E315" i="1"/>
  <c r="G313" i="1"/>
  <c r="F313" i="1"/>
  <c r="E313" i="1"/>
  <c r="H312" i="1"/>
  <c r="G312" i="1"/>
  <c r="F312" i="1"/>
  <c r="E312" i="1"/>
  <c r="G311" i="1"/>
  <c r="F311" i="1"/>
  <c r="E311" i="1"/>
  <c r="E310" i="1"/>
  <c r="H293" i="1"/>
  <c r="E292" i="1"/>
  <c r="E306" i="1"/>
  <c r="L302" i="1"/>
  <c r="H296" i="1"/>
  <c r="G296" i="1"/>
  <c r="F296" i="1"/>
  <c r="H301" i="1"/>
  <c r="E300" i="1"/>
  <c r="G299" i="1"/>
  <c r="F299" i="1"/>
  <c r="E299" i="1"/>
  <c r="G298" i="1"/>
  <c r="F298" i="1"/>
  <c r="E298" i="1"/>
  <c r="H297" i="1"/>
  <c r="G297" i="1"/>
  <c r="F297" i="1"/>
  <c r="E297" i="1"/>
  <c r="E296" i="1"/>
  <c r="C305" i="1"/>
  <c r="C291" i="1"/>
  <c r="S375" i="1"/>
  <c r="S376" i="1" s="1"/>
  <c r="G315" i="1" s="1"/>
  <c r="R375" i="1"/>
  <c r="R376" i="1" s="1"/>
  <c r="F315" i="1" s="1"/>
  <c r="Q375" i="1"/>
  <c r="Q376" i="1" s="1"/>
  <c r="I313" i="1"/>
  <c r="T374" i="1"/>
  <c r="H313" i="1" s="1"/>
  <c r="I312" i="1"/>
  <c r="T373" i="1"/>
  <c r="I311" i="1"/>
  <c r="T372" i="1"/>
  <c r="H311" i="1" s="1"/>
  <c r="T375" i="1"/>
  <c r="T376" i="1" s="1"/>
  <c r="H315" i="1" s="1"/>
  <c r="L309" i="1"/>
  <c r="Q361" i="1"/>
  <c r="E301" i="1" s="1"/>
  <c r="S360" i="1"/>
  <c r="S361" i="1" s="1"/>
  <c r="G301" i="1" s="1"/>
  <c r="R360" i="1"/>
  <c r="F300" i="1" s="1"/>
  <c r="Q360" i="1"/>
  <c r="I299" i="1"/>
  <c r="T359" i="1"/>
  <c r="H299" i="1" s="1"/>
  <c r="I298" i="1"/>
  <c r="T358" i="1"/>
  <c r="H298" i="1" s="1"/>
  <c r="I297" i="1"/>
  <c r="T357" i="1"/>
  <c r="T360" i="1" s="1"/>
  <c r="T361" i="1" s="1"/>
  <c r="I296" i="1"/>
  <c r="T356" i="1"/>
  <c r="U375" i="1" l="1"/>
  <c r="R361" i="1"/>
  <c r="F301" i="1" s="1"/>
  <c r="H292" i="1"/>
  <c r="G314" i="1"/>
  <c r="F314" i="1"/>
  <c r="U360" i="1"/>
  <c r="G300" i="1"/>
  <c r="H314" i="1"/>
  <c r="I310" i="1"/>
  <c r="H300" i="1"/>
  <c r="E314" i="1"/>
  <c r="H310" i="1"/>
  <c r="L311" i="1"/>
  <c r="G281" i="1"/>
  <c r="J278" i="1"/>
  <c r="J223" i="1"/>
  <c r="J208" i="1"/>
  <c r="J207" i="1"/>
  <c r="I287" i="1"/>
  <c r="I286" i="1"/>
  <c r="I285" i="1"/>
  <c r="I284" i="1"/>
  <c r="I283" i="1"/>
  <c r="I282" i="1"/>
  <c r="I281" i="1"/>
  <c r="F281" i="1"/>
  <c r="E281" i="1"/>
  <c r="G287" i="1"/>
  <c r="F287" i="1"/>
  <c r="E287" i="1"/>
  <c r="D287" i="1"/>
  <c r="G286" i="1"/>
  <c r="F286" i="1"/>
  <c r="E286" i="1"/>
  <c r="D286" i="1"/>
  <c r="G285" i="1"/>
  <c r="D285" i="1"/>
  <c r="G284" i="1"/>
  <c r="D284" i="1"/>
  <c r="G283" i="1"/>
  <c r="E283" i="1"/>
  <c r="D283" i="1"/>
  <c r="G282" i="1"/>
  <c r="F282" i="1"/>
  <c r="E282" i="1"/>
  <c r="D282" i="1"/>
  <c r="D281" i="1"/>
  <c r="G278" i="1"/>
  <c r="D278" i="1"/>
  <c r="U287" i="1"/>
  <c r="H287" i="1" s="1"/>
  <c r="U286" i="1"/>
  <c r="U285" i="1"/>
  <c r="H285" i="1" s="1"/>
  <c r="U284" i="1"/>
  <c r="U283" i="1"/>
  <c r="H283" i="1" s="1"/>
  <c r="U282" i="1"/>
  <c r="H282" i="1" s="1"/>
  <c r="U281" i="1"/>
  <c r="U251" i="1"/>
  <c r="H226" i="1" s="1"/>
  <c r="R283" i="1"/>
  <c r="R284" i="1" s="1"/>
  <c r="R285" i="1" s="1"/>
  <c r="F285" i="1" s="1"/>
  <c r="Q283" i="1"/>
  <c r="Q284" i="1" s="1"/>
  <c r="U361" i="1" l="1"/>
  <c r="I301" i="1" s="1"/>
  <c r="X356" i="1"/>
  <c r="I314" i="1"/>
  <c r="X371" i="1"/>
  <c r="X373" i="1" s="1"/>
  <c r="U376" i="1"/>
  <c r="I315" i="1" s="1"/>
  <c r="I300" i="1"/>
  <c r="U288" i="1"/>
  <c r="W285" i="1" s="1"/>
  <c r="J285" i="1" s="1"/>
  <c r="Q285" i="1"/>
  <c r="E285" i="1" s="1"/>
  <c r="E284" i="1"/>
  <c r="H284" i="1"/>
  <c r="H281" i="1"/>
  <c r="H286" i="1"/>
  <c r="F283" i="1"/>
  <c r="F284" i="1"/>
  <c r="G247" i="1"/>
  <c r="G246" i="1"/>
  <c r="G245" i="1"/>
  <c r="G244" i="1"/>
  <c r="G242" i="1"/>
  <c r="G241" i="1"/>
  <c r="G240" i="1"/>
  <c r="L310" i="1" l="1"/>
  <c r="X378" i="1"/>
  <c r="L317" i="1" s="1"/>
  <c r="X375" i="1"/>
  <c r="L314" i="1" s="1"/>
  <c r="X379" i="1"/>
  <c r="AD94" i="1"/>
  <c r="AC94" i="1" s="1"/>
  <c r="L312" i="1"/>
  <c r="L296" i="1"/>
  <c r="X358" i="1"/>
  <c r="K33" i="15" s="1"/>
  <c r="H288" i="1"/>
  <c r="W284" i="1"/>
  <c r="J284" i="1" s="1"/>
  <c r="W282" i="1"/>
  <c r="J282" i="1" s="1"/>
  <c r="W287" i="1"/>
  <c r="J287" i="1" s="1"/>
  <c r="W281" i="1"/>
  <c r="W283" i="1"/>
  <c r="J283" i="1" s="1"/>
  <c r="W286" i="1"/>
  <c r="J286" i="1" s="1"/>
  <c r="U243" i="1"/>
  <c r="H218" i="1" s="1"/>
  <c r="AD93" i="1" l="1"/>
  <c r="AC93" i="1" s="1"/>
  <c r="L298" i="1"/>
  <c r="X363" i="1"/>
  <c r="L303" i="1" s="1"/>
  <c r="X364" i="1"/>
  <c r="X360" i="1"/>
  <c r="L300" i="1" s="1"/>
  <c r="W288" i="1"/>
  <c r="J288" i="1" s="1"/>
  <c r="J281" i="1"/>
  <c r="U272" i="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42" i="1"/>
  <c r="H217" i="1" s="1"/>
  <c r="U241" i="1"/>
  <c r="H216" i="1" s="1"/>
  <c r="U240" i="1"/>
  <c r="H215" i="1" s="1"/>
  <c r="U239" i="1"/>
  <c r="H214" i="1" s="1"/>
  <c r="U238" i="1"/>
  <c r="H213" i="1" s="1"/>
  <c r="U237" i="1"/>
  <c r="H212" i="1" s="1"/>
  <c r="U236" i="1"/>
  <c r="H211" i="1" s="1"/>
  <c r="U500" i="1" l="1"/>
  <c r="T500" i="1"/>
  <c r="U499" i="1"/>
  <c r="T499" i="1"/>
  <c r="AF298" i="1"/>
  <c r="AE298" i="1"/>
  <c r="AF297" i="1"/>
  <c r="AE297" i="1"/>
  <c r="AF296" i="1"/>
  <c r="AE296" i="1"/>
  <c r="AF295" i="1"/>
  <c r="AE295" i="1"/>
  <c r="U456" i="1" l="1"/>
  <c r="T456" i="1"/>
  <c r="S456" i="1"/>
  <c r="R456" i="1"/>
  <c r="Q456" i="1"/>
  <c r="X443" i="1"/>
  <c r="W443" i="1"/>
  <c r="V443" i="1"/>
  <c r="U443" i="1"/>
  <c r="T443" i="1"/>
  <c r="S443" i="1"/>
  <c r="R443" i="1"/>
  <c r="Q443" i="1"/>
  <c r="C95" i="10" l="1"/>
  <c r="C94" i="10"/>
  <c r="C81" i="10"/>
  <c r="D81" i="10"/>
  <c r="D80" i="10"/>
  <c r="C80"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L147" i="1" s="1"/>
  <c r="U145" i="1"/>
  <c r="AK147" i="1" s="1"/>
  <c r="T145" i="1"/>
  <c r="AJ147" i="1" s="1"/>
  <c r="S145" i="1"/>
  <c r="AI147" i="1" s="1"/>
  <c r="R145" i="1"/>
  <c r="AH147" i="1" s="1"/>
  <c r="Q145" i="1"/>
  <c r="AG147" i="1" s="1"/>
  <c r="D475" i="1"/>
  <c r="M410" i="1"/>
  <c r="M409" i="1"/>
  <c r="AH150" i="1" l="1"/>
  <c r="AH151" i="1"/>
  <c r="AH149" i="1"/>
  <c r="AH152" i="1"/>
  <c r="AH148" i="1"/>
  <c r="R154" i="1" s="1"/>
  <c r="AL150" i="1"/>
  <c r="AL151" i="1"/>
  <c r="AL148" i="1"/>
  <c r="V154" i="1" s="1"/>
  <c r="AL149" i="1"/>
  <c r="AL152" i="1"/>
  <c r="AI148" i="1"/>
  <c r="S154" i="1" s="1"/>
  <c r="AI149" i="1"/>
  <c r="AI150" i="1"/>
  <c r="AI152" i="1"/>
  <c r="AI151" i="1"/>
  <c r="AJ150" i="1"/>
  <c r="AJ151" i="1"/>
  <c r="AJ152" i="1"/>
  <c r="AJ148" i="1"/>
  <c r="AJ149" i="1"/>
  <c r="AG150" i="1"/>
  <c r="AG149" i="1"/>
  <c r="AG148" i="1"/>
  <c r="Q154" i="1" s="1"/>
  <c r="AG151" i="1"/>
  <c r="AG152" i="1"/>
  <c r="AK152" i="1"/>
  <c r="AK150" i="1"/>
  <c r="AK151" i="1"/>
  <c r="AK148" i="1"/>
  <c r="U154" i="1" s="1"/>
  <c r="AK149" i="1"/>
  <c r="T154" i="1"/>
  <c r="G166" i="1" l="1"/>
  <c r="S155" i="1"/>
  <c r="G167" i="1" s="1"/>
  <c r="R155" i="1"/>
  <c r="F167" i="1" s="1"/>
  <c r="F166" i="1"/>
  <c r="U155" i="1"/>
  <c r="I167" i="1" s="1"/>
  <c r="I166" i="1"/>
  <c r="V155" i="1"/>
  <c r="J167" i="1" s="1"/>
  <c r="J166" i="1"/>
  <c r="Q155" i="1"/>
  <c r="E167" i="1" s="1"/>
  <c r="E166" i="1"/>
  <c r="H166" i="1"/>
  <c r="T155" i="1"/>
  <c r="H167" i="1" s="1"/>
  <c r="T403" i="1"/>
  <c r="T402" i="1"/>
  <c r="V403" i="1"/>
  <c r="V402" i="1"/>
  <c r="U403" i="1"/>
  <c r="U402" i="1"/>
  <c r="V412" i="1"/>
  <c r="V411" i="1"/>
  <c r="V410" i="1"/>
  <c r="V409" i="1"/>
  <c r="V408" i="1"/>
  <c r="U412" i="1"/>
  <c r="U411" i="1"/>
  <c r="U410" i="1"/>
  <c r="U409" i="1"/>
  <c r="U408" i="1"/>
  <c r="T412" i="1"/>
  <c r="T411" i="1"/>
  <c r="T410" i="1"/>
  <c r="T409" i="1"/>
  <c r="T408" i="1"/>
  <c r="E7" i="13" l="1"/>
  <c r="B3" i="13"/>
  <c r="K5" i="11" l="1"/>
  <c r="E4" i="6" l="1"/>
  <c r="E5" i="6"/>
  <c r="E6" i="6"/>
  <c r="E37" i="6"/>
  <c r="U460" i="1"/>
  <c r="T460" i="1"/>
  <c r="S460" i="1"/>
  <c r="R460" i="1"/>
  <c r="Q460" i="1"/>
  <c r="Q447" i="1"/>
  <c r="C87" i="10" s="1"/>
  <c r="R447" i="1"/>
  <c r="C88" i="10" s="1"/>
  <c r="X447" i="1"/>
  <c r="F90" i="10" s="1"/>
  <c r="W447" i="1"/>
  <c r="F89" i="10" s="1"/>
  <c r="V447" i="1"/>
  <c r="F88" i="10" s="1"/>
  <c r="U447" i="1"/>
  <c r="F87" i="10" s="1"/>
  <c r="T447" i="1"/>
  <c r="C92" i="10" s="1"/>
  <c r="S447" i="1"/>
  <c r="C90" i="10" s="1"/>
  <c r="H251" i="1"/>
  <c r="H252" i="1"/>
  <c r="H253" i="1"/>
  <c r="H254" i="1"/>
  <c r="H255" i="1"/>
  <c r="T227" i="1"/>
  <c r="B40" i="6"/>
  <c r="B4" i="6"/>
  <c r="B5" i="6"/>
  <c r="B6" i="6"/>
  <c r="I15" i="6"/>
  <c r="I14" i="6"/>
  <c r="I13" i="6"/>
  <c r="I12" i="6"/>
  <c r="F15" i="6"/>
  <c r="I11" i="6"/>
  <c r="F92" i="10" l="1"/>
  <c r="F91" i="10"/>
  <c r="C93" i="10"/>
  <c r="C91" i="10"/>
  <c r="C89" i="10"/>
  <c r="T436" i="1"/>
  <c r="T435" i="1"/>
  <c r="T433" i="1"/>
  <c r="T422" i="1"/>
  <c r="T421" i="1"/>
  <c r="T420" i="1"/>
  <c r="T419" i="1"/>
  <c r="V401" i="1"/>
  <c r="U401" i="1"/>
  <c r="V400" i="1"/>
  <c r="U400" i="1"/>
  <c r="V399" i="1"/>
  <c r="U399" i="1"/>
  <c r="V398" i="1"/>
  <c r="U398" i="1"/>
  <c r="T401" i="1"/>
  <c r="F14" i="6" s="1"/>
  <c r="T400" i="1"/>
  <c r="T399" i="1"/>
  <c r="T398" i="1"/>
  <c r="V393" i="1"/>
  <c r="U393" i="1"/>
  <c r="V392" i="1"/>
  <c r="U392" i="1"/>
  <c r="V391" i="1"/>
  <c r="U391" i="1"/>
  <c r="T393" i="1"/>
  <c r="C17" i="6" s="1"/>
  <c r="T391" i="1"/>
  <c r="C15" i="6" s="1"/>
  <c r="T392" i="1"/>
  <c r="C16" i="6" s="1"/>
  <c r="V390" i="1"/>
  <c r="U390" i="1"/>
  <c r="V388" i="1"/>
  <c r="U388" i="1"/>
  <c r="V387" i="1"/>
  <c r="U387" i="1"/>
  <c r="T390" i="1"/>
  <c r="C14" i="6" s="1"/>
  <c r="T389" i="1"/>
  <c r="C13" i="6" s="1"/>
  <c r="T388" i="1"/>
  <c r="C12" i="6" s="1"/>
  <c r="T387" i="1"/>
  <c r="C11" i="6" s="1"/>
  <c r="C98" i="10" l="1"/>
  <c r="C96" i="10"/>
  <c r="C97" i="10"/>
  <c r="F98" i="10"/>
  <c r="F96" i="10"/>
  <c r="F97" i="10"/>
  <c r="G106" i="10" l="1"/>
  <c r="X331" i="1" s="1"/>
  <c r="H106" i="10" l="1"/>
  <c r="C18" i="8"/>
  <c r="C12" i="8"/>
  <c r="C35" i="6"/>
  <c r="K460" i="1"/>
  <c r="F468" i="1"/>
  <c r="C29" i="6"/>
  <c r="C25" i="6"/>
  <c r="R462" i="1"/>
  <c r="E471" i="1" s="1"/>
  <c r="C24" i="6"/>
  <c r="C31" i="6"/>
  <c r="H460" i="1"/>
  <c r="D460" i="1"/>
  <c r="C4" i="6"/>
  <c r="D4" i="6"/>
  <c r="C5" i="6"/>
  <c r="D5" i="6"/>
  <c r="C6" i="6"/>
  <c r="D6" i="6"/>
  <c r="B36" i="6"/>
  <c r="C36" i="6"/>
  <c r="D36" i="6"/>
  <c r="B37" i="6"/>
  <c r="C37" i="6"/>
  <c r="D37" i="6"/>
  <c r="B38" i="6"/>
  <c r="C38" i="6"/>
  <c r="B39" i="6"/>
  <c r="C39" i="6"/>
  <c r="L423" i="1"/>
  <c r="L422" i="1"/>
  <c r="L420" i="1"/>
  <c r="L419" i="1"/>
  <c r="H423" i="1"/>
  <c r="H421" i="1"/>
  <c r="H420" i="1"/>
  <c r="H419" i="1"/>
  <c r="AD161" i="1"/>
  <c r="AC161" i="1" s="1"/>
  <c r="AD159" i="1"/>
  <c r="AC159" i="1" s="1"/>
  <c r="AD157" i="1"/>
  <c r="AC157" i="1" s="1"/>
  <c r="AD155" i="1"/>
  <c r="AC155" i="1" s="1"/>
  <c r="AD153" i="1"/>
  <c r="AC153" i="1" s="1"/>
  <c r="AD151" i="1"/>
  <c r="AC151" i="1" s="1"/>
  <c r="AD149" i="1"/>
  <c r="AC149" i="1" s="1"/>
  <c r="AD147" i="1"/>
  <c r="AC147" i="1" s="1"/>
  <c r="AD145" i="1"/>
  <c r="AC145" i="1" s="1"/>
  <c r="AD128" i="1"/>
  <c r="AC128" i="1" s="1"/>
  <c r="AD127" i="1"/>
  <c r="AC127" i="1" s="1"/>
  <c r="AD126" i="1"/>
  <c r="AC126" i="1" s="1"/>
  <c r="AD125" i="1"/>
  <c r="AC125" i="1" s="1"/>
  <c r="AD124" i="1"/>
  <c r="AC124" i="1" s="1"/>
  <c r="AD122" i="1"/>
  <c r="AC122" i="1" s="1"/>
  <c r="AD121" i="1"/>
  <c r="AC121" i="1" s="1"/>
  <c r="AD120" i="1"/>
  <c r="AC120" i="1" s="1"/>
  <c r="AD119" i="1"/>
  <c r="AC119" i="1" s="1"/>
  <c r="AD118" i="1"/>
  <c r="AC118" i="1" s="1"/>
  <c r="AD117" i="1"/>
  <c r="AC117" i="1" s="1"/>
  <c r="AD116" i="1"/>
  <c r="AC116" i="1" s="1"/>
  <c r="AD115" i="1"/>
  <c r="AC115" i="1" s="1"/>
  <c r="AD114" i="1"/>
  <c r="AC114" i="1" s="1"/>
  <c r="AD109" i="1"/>
  <c r="AC109" i="1" s="1"/>
  <c r="AD108" i="1"/>
  <c r="AC108" i="1" s="1"/>
  <c r="AD107" i="1"/>
  <c r="AC107" i="1" s="1"/>
  <c r="AD105" i="1"/>
  <c r="AC105" i="1" s="1"/>
  <c r="AD104" i="1"/>
  <c r="AC104" i="1" s="1"/>
  <c r="AD103" i="1"/>
  <c r="AC103" i="1" s="1"/>
  <c r="AD98" i="1"/>
  <c r="AC98" i="1" s="1"/>
  <c r="T228" i="1" s="1"/>
  <c r="AA98" i="1"/>
  <c r="AD97" i="1"/>
  <c r="AC97" i="1" s="1"/>
  <c r="AA97" i="1"/>
  <c r="AD96" i="1"/>
  <c r="AC96" i="1" s="1"/>
  <c r="AA96" i="1"/>
  <c r="AD8" i="1"/>
  <c r="AC8" i="1" s="1"/>
  <c r="AD7" i="1"/>
  <c r="AC7" i="1" s="1"/>
  <c r="AA3" i="1"/>
  <c r="R526" i="1"/>
  <c r="S525" i="1"/>
  <c r="R524" i="1"/>
  <c r="S523" i="1"/>
  <c r="R522" i="1"/>
  <c r="S521" i="1"/>
  <c r="R520" i="1"/>
  <c r="S519" i="1"/>
  <c r="R518" i="1"/>
  <c r="S517" i="1"/>
  <c r="R516" i="1"/>
  <c r="S515" i="1"/>
  <c r="R514" i="1"/>
  <c r="S513" i="1"/>
  <c r="R512" i="1"/>
  <c r="S511" i="1"/>
  <c r="R510" i="1"/>
  <c r="S509" i="1"/>
  <c r="U504" i="1"/>
  <c r="T504" i="1"/>
  <c r="D38" i="11" s="1"/>
  <c r="U503" i="1"/>
  <c r="I401" i="1" s="1"/>
  <c r="T503" i="1"/>
  <c r="H401" i="1" s="1"/>
  <c r="Q500" i="1"/>
  <c r="E401" i="1" s="1"/>
  <c r="Q499" i="1"/>
  <c r="E400" i="1" s="1"/>
  <c r="U492" i="1"/>
  <c r="S492" i="1"/>
  <c r="Q492" i="1"/>
  <c r="U491" i="1"/>
  <c r="S491" i="1"/>
  <c r="Q491" i="1"/>
  <c r="U490" i="1"/>
  <c r="S490" i="1"/>
  <c r="Q490" i="1"/>
  <c r="U489" i="1"/>
  <c r="S489" i="1"/>
  <c r="Q489" i="1"/>
  <c r="P489" i="1"/>
  <c r="AD113" i="1" s="1"/>
  <c r="AC113" i="1" s="1"/>
  <c r="U488" i="1"/>
  <c r="S488" i="1"/>
  <c r="Q488" i="1"/>
  <c r="P488" i="1"/>
  <c r="AD112" i="1" s="1"/>
  <c r="AC112" i="1" s="1"/>
  <c r="U487" i="1"/>
  <c r="S487" i="1"/>
  <c r="Q487" i="1"/>
  <c r="P487" i="1"/>
  <c r="AD111" i="1" s="1"/>
  <c r="AC111" i="1" s="1"/>
  <c r="R476" i="1"/>
  <c r="Q476" i="1"/>
  <c r="R475" i="1"/>
  <c r="U474" i="1"/>
  <c r="R474" i="1"/>
  <c r="V473" i="1"/>
  <c r="R473" i="1"/>
  <c r="V472" i="1"/>
  <c r="R472" i="1"/>
  <c r="Q472" i="1"/>
  <c r="AD102" i="1" s="1"/>
  <c r="AC102" i="1" s="1"/>
  <c r="V471" i="1"/>
  <c r="R471" i="1"/>
  <c r="Q471" i="1"/>
  <c r="AD101" i="1" s="1"/>
  <c r="AC101" i="1" s="1"/>
  <c r="D407" i="1"/>
  <c r="U459" i="1"/>
  <c r="T459" i="1"/>
  <c r="S459" i="1"/>
  <c r="R459" i="1"/>
  <c r="Q459" i="1"/>
  <c r="U458" i="1"/>
  <c r="T458" i="1"/>
  <c r="S458" i="1"/>
  <c r="R458" i="1"/>
  <c r="Q458" i="1"/>
  <c r="X446" i="1"/>
  <c r="W446" i="1"/>
  <c r="V446" i="1"/>
  <c r="U446" i="1"/>
  <c r="T446" i="1"/>
  <c r="S446" i="1"/>
  <c r="R446" i="1"/>
  <c r="Q446" i="1"/>
  <c r="X445" i="1"/>
  <c r="W445" i="1"/>
  <c r="V445" i="1"/>
  <c r="V448" i="1" s="1"/>
  <c r="I462" i="1" s="1"/>
  <c r="U445" i="1"/>
  <c r="T445" i="1"/>
  <c r="T448" i="1" s="1"/>
  <c r="G462" i="1" s="1"/>
  <c r="S445" i="1"/>
  <c r="R445" i="1"/>
  <c r="R448" i="1" s="1"/>
  <c r="E462" i="1" s="1"/>
  <c r="Q445" i="1"/>
  <c r="V436" i="1"/>
  <c r="U436" i="1"/>
  <c r="O439" i="1" s="1"/>
  <c r="D454" i="1"/>
  <c r="S436" i="1"/>
  <c r="C454" i="1" s="1"/>
  <c r="R436" i="1"/>
  <c r="V435" i="1"/>
  <c r="W435" i="1" s="1"/>
  <c r="F453" i="1" s="1"/>
  <c r="U435" i="1"/>
  <c r="D453" i="1"/>
  <c r="S435" i="1"/>
  <c r="C453" i="1" s="1"/>
  <c r="R435" i="1"/>
  <c r="S434" i="1"/>
  <c r="C452" i="1" s="1"/>
  <c r="R434" i="1"/>
  <c r="V433" i="1"/>
  <c r="E451" i="1" s="1"/>
  <c r="U433" i="1"/>
  <c r="D451" i="1"/>
  <c r="S433" i="1"/>
  <c r="C451" i="1" s="1"/>
  <c r="R433" i="1"/>
  <c r="X426" i="1"/>
  <c r="W426" i="1"/>
  <c r="V422" i="1"/>
  <c r="E438" i="1" s="1"/>
  <c r="U422" i="1"/>
  <c r="D438" i="1"/>
  <c r="S422" i="1"/>
  <c r="R422" i="1"/>
  <c r="V421" i="1"/>
  <c r="E437" i="1" s="1"/>
  <c r="U421" i="1"/>
  <c r="D437" i="1"/>
  <c r="S421" i="1"/>
  <c r="R421" i="1"/>
  <c r="V420" i="1"/>
  <c r="U420" i="1"/>
  <c r="D436" i="1"/>
  <c r="S420" i="1"/>
  <c r="R420" i="1"/>
  <c r="V419" i="1"/>
  <c r="U419" i="1"/>
  <c r="S419" i="1"/>
  <c r="D432" i="1" s="1"/>
  <c r="R419" i="1"/>
  <c r="C435" i="1" s="1"/>
  <c r="W412" i="1"/>
  <c r="S412" i="1"/>
  <c r="R412" i="1"/>
  <c r="S411" i="1"/>
  <c r="R411" i="1"/>
  <c r="W410" i="1"/>
  <c r="L421" i="1"/>
  <c r="S410" i="1"/>
  <c r="R410" i="1"/>
  <c r="W409" i="1"/>
  <c r="K74" i="10" s="1"/>
  <c r="S409" i="1"/>
  <c r="R409" i="1"/>
  <c r="W408" i="1"/>
  <c r="K73" i="10" s="1"/>
  <c r="S408" i="1"/>
  <c r="L416" i="1" s="1"/>
  <c r="R408" i="1"/>
  <c r="I412" i="1"/>
  <c r="D412" i="1"/>
  <c r="I411" i="1"/>
  <c r="D411" i="1"/>
  <c r="W403" i="1"/>
  <c r="G78" i="10" s="1"/>
  <c r="H424" i="1"/>
  <c r="S403" i="1"/>
  <c r="R403" i="1"/>
  <c r="M342" i="1"/>
  <c r="W402" i="1"/>
  <c r="S402" i="1"/>
  <c r="R402" i="1"/>
  <c r="M341" i="1"/>
  <c r="W401" i="1"/>
  <c r="G76" i="10" s="1"/>
  <c r="H422" i="1"/>
  <c r="S401" i="1"/>
  <c r="R401" i="1"/>
  <c r="S400" i="1"/>
  <c r="R400" i="1"/>
  <c r="D339" i="1"/>
  <c r="S399" i="1"/>
  <c r="R399" i="1"/>
  <c r="S398" i="1"/>
  <c r="H416" i="1" s="1"/>
  <c r="R398" i="1"/>
  <c r="E403" i="1"/>
  <c r="E402" i="1"/>
  <c r="D425" i="1"/>
  <c r="S393" i="1"/>
  <c r="R393" i="1"/>
  <c r="X392" i="1"/>
  <c r="D78" i="10" s="1"/>
  <c r="D424" i="1"/>
  <c r="S392" i="1"/>
  <c r="W392" i="1" s="1"/>
  <c r="C78" i="10" s="1"/>
  <c r="R392" i="1"/>
  <c r="W391" i="1"/>
  <c r="D423" i="1"/>
  <c r="S391" i="1"/>
  <c r="R391" i="1"/>
  <c r="D422" i="1"/>
  <c r="S390" i="1"/>
  <c r="R390" i="1"/>
  <c r="V389" i="1"/>
  <c r="U389" i="1"/>
  <c r="D421" i="1"/>
  <c r="S389" i="1"/>
  <c r="R389" i="1"/>
  <c r="D420" i="1"/>
  <c r="S388" i="1"/>
  <c r="R388" i="1"/>
  <c r="W387" i="1"/>
  <c r="C73" i="10" s="1"/>
  <c r="D419" i="1"/>
  <c r="S387" i="1"/>
  <c r="D416" i="1" s="1"/>
  <c r="R387" i="1"/>
  <c r="G390" i="1"/>
  <c r="F390" i="1"/>
  <c r="E390" i="1"/>
  <c r="G389" i="1"/>
  <c r="F389" i="1"/>
  <c r="E389" i="1"/>
  <c r="G388" i="1"/>
  <c r="F388" i="1"/>
  <c r="E388" i="1"/>
  <c r="X350" i="1"/>
  <c r="L396" i="1" s="1"/>
  <c r="G387" i="1"/>
  <c r="F387" i="1"/>
  <c r="E387" i="1"/>
  <c r="L385" i="1"/>
  <c r="E384" i="1"/>
  <c r="S346" i="1"/>
  <c r="G391" i="1" s="1"/>
  <c r="R346" i="1"/>
  <c r="F391" i="1" s="1"/>
  <c r="Q346" i="1"/>
  <c r="Q347" i="1" s="1"/>
  <c r="E392" i="1" s="1"/>
  <c r="X345" i="1"/>
  <c r="L390" i="1" s="1"/>
  <c r="T345" i="1"/>
  <c r="H390" i="1" s="1"/>
  <c r="T344" i="1"/>
  <c r="H389" i="1" s="1"/>
  <c r="T343" i="1"/>
  <c r="H388" i="1" s="1"/>
  <c r="T342" i="1"/>
  <c r="H387" i="1" s="1"/>
  <c r="G379" i="1"/>
  <c r="F379" i="1"/>
  <c r="E379" i="1"/>
  <c r="G378" i="1"/>
  <c r="F378" i="1"/>
  <c r="E378" i="1"/>
  <c r="G377" i="1"/>
  <c r="F377" i="1"/>
  <c r="E377" i="1"/>
  <c r="G376" i="1"/>
  <c r="F376" i="1"/>
  <c r="E376" i="1"/>
  <c r="L374" i="1"/>
  <c r="E373" i="1"/>
  <c r="S334" i="1"/>
  <c r="G380" i="1" s="1"/>
  <c r="R334" i="1"/>
  <c r="R335" i="1" s="1"/>
  <c r="F381" i="1" s="1"/>
  <c r="Q334" i="1"/>
  <c r="E380" i="1" s="1"/>
  <c r="C371" i="1"/>
  <c r="X333" i="1"/>
  <c r="L379" i="1" s="1"/>
  <c r="T333" i="1"/>
  <c r="H379" i="1" s="1"/>
  <c r="T332" i="1"/>
  <c r="H378" i="1" s="1"/>
  <c r="L377" i="1"/>
  <c r="T331" i="1"/>
  <c r="H377" i="1" s="1"/>
  <c r="T330" i="1"/>
  <c r="H376" i="1" s="1"/>
  <c r="L375" i="1"/>
  <c r="G365" i="1"/>
  <c r="F365" i="1"/>
  <c r="E365" i="1"/>
  <c r="G364" i="1"/>
  <c r="F364" i="1"/>
  <c r="E364" i="1"/>
  <c r="G363" i="1"/>
  <c r="F363" i="1"/>
  <c r="E363" i="1"/>
  <c r="G362" i="1"/>
  <c r="F362" i="1"/>
  <c r="E362" i="1"/>
  <c r="Q323" i="1"/>
  <c r="E372" i="1" s="1"/>
  <c r="H359" i="1"/>
  <c r="E359" i="1"/>
  <c r="H358" i="1"/>
  <c r="C357" i="1"/>
  <c r="S314" i="1"/>
  <c r="S315" i="1" s="1"/>
  <c r="G367" i="1" s="1"/>
  <c r="R314" i="1"/>
  <c r="F366" i="1" s="1"/>
  <c r="Q314" i="1"/>
  <c r="Q315" i="1" s="1"/>
  <c r="E367" i="1" s="1"/>
  <c r="G351" i="1"/>
  <c r="F351" i="1"/>
  <c r="E351" i="1"/>
  <c r="X313" i="1"/>
  <c r="L365" i="1" s="1"/>
  <c r="T313" i="1"/>
  <c r="H365" i="1" s="1"/>
  <c r="G350" i="1"/>
  <c r="F350" i="1"/>
  <c r="E350" i="1"/>
  <c r="T312" i="1"/>
  <c r="H364" i="1" s="1"/>
  <c r="G349" i="1"/>
  <c r="F349" i="1"/>
  <c r="E349" i="1"/>
  <c r="T311" i="1"/>
  <c r="G348" i="1"/>
  <c r="F348" i="1"/>
  <c r="E348" i="1"/>
  <c r="T310" i="1"/>
  <c r="H362" i="1" s="1"/>
  <c r="H345" i="1"/>
  <c r="E345" i="1"/>
  <c r="H344" i="1"/>
  <c r="E344" i="1"/>
  <c r="Q306" i="1"/>
  <c r="E358" i="1" s="1"/>
  <c r="C343" i="1"/>
  <c r="M274" i="1"/>
  <c r="M273" i="1"/>
  <c r="D271" i="1"/>
  <c r="S299" i="1"/>
  <c r="G352" i="1" s="1"/>
  <c r="R299" i="1"/>
  <c r="R300" i="1" s="1"/>
  <c r="F353" i="1" s="1"/>
  <c r="Q299" i="1"/>
  <c r="Q300" i="1" s="1"/>
  <c r="E353" i="1" s="1"/>
  <c r="L268" i="1"/>
  <c r="K268" i="1"/>
  <c r="E268" i="1"/>
  <c r="X298" i="1"/>
  <c r="L351" i="1" s="1"/>
  <c r="T298" i="1"/>
  <c r="H351" i="1" s="1"/>
  <c r="L267" i="1"/>
  <c r="K267" i="1"/>
  <c r="E267" i="1"/>
  <c r="T297" i="1"/>
  <c r="H350" i="1" s="1"/>
  <c r="L266" i="1"/>
  <c r="K266" i="1"/>
  <c r="I266" i="1"/>
  <c r="H266" i="1"/>
  <c r="G266" i="1"/>
  <c r="E266" i="1"/>
  <c r="T296" i="1"/>
  <c r="H349" i="1" s="1"/>
  <c r="L265" i="1"/>
  <c r="I265" i="1"/>
  <c r="H265" i="1"/>
  <c r="G265" i="1"/>
  <c r="E265" i="1"/>
  <c r="T295" i="1"/>
  <c r="L264" i="1"/>
  <c r="K264" i="1"/>
  <c r="I264" i="1"/>
  <c r="H264" i="1"/>
  <c r="G264" i="1"/>
  <c r="E264" i="1"/>
  <c r="L263" i="1"/>
  <c r="K263" i="1"/>
  <c r="I263" i="1"/>
  <c r="H263" i="1"/>
  <c r="E263" i="1"/>
  <c r="L262" i="1"/>
  <c r="K262" i="1"/>
  <c r="I262" i="1"/>
  <c r="H262" i="1"/>
  <c r="E262" i="1"/>
  <c r="L261" i="1"/>
  <c r="I261" i="1"/>
  <c r="H261" i="1"/>
  <c r="E261" i="1"/>
  <c r="E256" i="1"/>
  <c r="G255" i="1"/>
  <c r="F255" i="1"/>
  <c r="E255" i="1"/>
  <c r="G254" i="1"/>
  <c r="F254" i="1"/>
  <c r="E254" i="1"/>
  <c r="G253" i="1"/>
  <c r="F253" i="1"/>
  <c r="E253" i="1"/>
  <c r="G252" i="1"/>
  <c r="F252" i="1"/>
  <c r="E252" i="1"/>
  <c r="T268" i="1"/>
  <c r="G243" i="1" s="1"/>
  <c r="S268" i="1"/>
  <c r="F243" i="1" s="1"/>
  <c r="R268" i="1"/>
  <c r="E243" i="1" s="1"/>
  <c r="G251" i="1"/>
  <c r="F251" i="1"/>
  <c r="E251" i="1"/>
  <c r="E247" i="1"/>
  <c r="D247"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O67"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AC84" i="1" s="1"/>
  <c r="W103" i="1"/>
  <c r="AD83" i="1" s="1"/>
  <c r="AC83" i="1" s="1"/>
  <c r="V103" i="1"/>
  <c r="AD82" i="1" s="1"/>
  <c r="AC82" i="1" s="1"/>
  <c r="U103" i="1"/>
  <c r="AD71" i="1" s="1"/>
  <c r="AC71" i="1" s="1"/>
  <c r="T103" i="1"/>
  <c r="AD70" i="1" s="1"/>
  <c r="AC70" i="1" s="1"/>
  <c r="S103" i="1"/>
  <c r="AD69" i="1" s="1"/>
  <c r="AC69" i="1" s="1"/>
  <c r="R103" i="1"/>
  <c r="AD58" i="1" s="1"/>
  <c r="AC58" i="1" s="1"/>
  <c r="Q103" i="1"/>
  <c r="AD57" i="1" s="1"/>
  <c r="AC57" i="1" s="1"/>
  <c r="P103" i="1"/>
  <c r="AD56" i="1" s="1"/>
  <c r="AC56" i="1" s="1"/>
  <c r="M103" i="1"/>
  <c r="L103" i="1"/>
  <c r="X102" i="1"/>
  <c r="AD81" i="1" s="1"/>
  <c r="AC81" i="1" s="1"/>
  <c r="W102" i="1"/>
  <c r="AD80" i="1" s="1"/>
  <c r="AC80" i="1" s="1"/>
  <c r="V102" i="1"/>
  <c r="AD79" i="1" s="1"/>
  <c r="AC79" i="1" s="1"/>
  <c r="U102" i="1"/>
  <c r="I40" i="1" s="1"/>
  <c r="T102" i="1"/>
  <c r="AD67" i="1" s="1"/>
  <c r="AC67" i="1" s="1"/>
  <c r="S102" i="1"/>
  <c r="AD66" i="1" s="1"/>
  <c r="AC66" i="1" s="1"/>
  <c r="R102" i="1"/>
  <c r="AD55" i="1" s="1"/>
  <c r="AC55" i="1" s="1"/>
  <c r="Q102" i="1"/>
  <c r="P102" i="1"/>
  <c r="AD53" i="1" s="1"/>
  <c r="AC53" i="1" s="1"/>
  <c r="M102" i="1"/>
  <c r="L102" i="1"/>
  <c r="X101" i="1"/>
  <c r="AD78" i="1" s="1"/>
  <c r="AC78" i="1" s="1"/>
  <c r="W101" i="1"/>
  <c r="AD77" i="1" s="1"/>
  <c r="AC77" i="1" s="1"/>
  <c r="V101" i="1"/>
  <c r="AD76" i="1" s="1"/>
  <c r="AC76" i="1" s="1"/>
  <c r="U101" i="1"/>
  <c r="AD65" i="1" s="1"/>
  <c r="AC65" i="1" s="1"/>
  <c r="T101" i="1"/>
  <c r="AD64" i="1" s="1"/>
  <c r="AC64" i="1" s="1"/>
  <c r="S101" i="1"/>
  <c r="AD63" i="1" s="1"/>
  <c r="AC63" i="1" s="1"/>
  <c r="R101" i="1"/>
  <c r="AD52" i="1" s="1"/>
  <c r="AC52" i="1" s="1"/>
  <c r="Q101" i="1"/>
  <c r="AD51" i="1" s="1"/>
  <c r="AC51" i="1" s="1"/>
  <c r="P101" i="1"/>
  <c r="AD50" i="1" s="1"/>
  <c r="AC50" i="1" s="1"/>
  <c r="M101" i="1"/>
  <c r="L101" i="1"/>
  <c r="X100" i="1"/>
  <c r="AD75" i="1" s="1"/>
  <c r="AC75" i="1" s="1"/>
  <c r="W100" i="1"/>
  <c r="V100" i="1"/>
  <c r="AD73" i="1" s="1"/>
  <c r="AC73" i="1" s="1"/>
  <c r="U100" i="1"/>
  <c r="AD62" i="1" s="1"/>
  <c r="AC62" i="1" s="1"/>
  <c r="T100" i="1"/>
  <c r="AD61" i="1" s="1"/>
  <c r="AC61" i="1" s="1"/>
  <c r="S100" i="1"/>
  <c r="G38" i="1" s="1"/>
  <c r="R100" i="1"/>
  <c r="AD49" i="1" s="1"/>
  <c r="AC49" i="1" s="1"/>
  <c r="Q100" i="1"/>
  <c r="AD48" i="1" s="1"/>
  <c r="AC48" i="1" s="1"/>
  <c r="P100" i="1"/>
  <c r="AD47" i="1" s="1"/>
  <c r="AC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4" i="1"/>
  <c r="L64" i="1"/>
  <c r="M63" i="1"/>
  <c r="L63" i="1"/>
  <c r="M62" i="1"/>
  <c r="L62" i="1"/>
  <c r="M61" i="1"/>
  <c r="L61" i="1"/>
  <c r="M60" i="1"/>
  <c r="L60" i="1"/>
  <c r="M59" i="1"/>
  <c r="L59" i="1"/>
  <c r="M57" i="1"/>
  <c r="L57" i="1"/>
  <c r="M56" i="1"/>
  <c r="L56" i="1"/>
  <c r="M55" i="1"/>
  <c r="L55" i="1"/>
  <c r="M54" i="1"/>
  <c r="L54" i="1"/>
  <c r="M53" i="1"/>
  <c r="L53" i="1"/>
  <c r="M52" i="1"/>
  <c r="L52" i="1"/>
  <c r="M49" i="1"/>
  <c r="L49" i="1"/>
  <c r="M48" i="1"/>
  <c r="L48" i="1"/>
  <c r="M47" i="1"/>
  <c r="L47" i="1"/>
  <c r="M46" i="1"/>
  <c r="L46" i="1"/>
  <c r="M45" i="1"/>
  <c r="L45" i="1"/>
  <c r="K40"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I174" i="1" l="1"/>
  <c r="Y169" i="1"/>
  <c r="M174" i="1" s="1"/>
  <c r="D41" i="1"/>
  <c r="I38" i="1"/>
  <c r="H41" i="1"/>
  <c r="G40" i="1"/>
  <c r="L41" i="1"/>
  <c r="T211" i="1"/>
  <c r="H194" i="1" s="1"/>
  <c r="P186" i="1"/>
  <c r="P184" i="1"/>
  <c r="P185" i="1"/>
  <c r="F228" i="1"/>
  <c r="C419" i="1"/>
  <c r="B11" i="6"/>
  <c r="V269" i="1"/>
  <c r="V265" i="1"/>
  <c r="I240" i="1" s="1"/>
  <c r="V270" i="1"/>
  <c r="V266" i="1"/>
  <c r="H241" i="1" s="1"/>
  <c r="V271" i="1"/>
  <c r="I246" i="1" s="1"/>
  <c r="V267" i="1"/>
  <c r="V272" i="1"/>
  <c r="D40" i="1"/>
  <c r="AK29" i="1"/>
  <c r="AK28" i="1"/>
  <c r="AL29" i="1"/>
  <c r="AL28" i="1"/>
  <c r="AD42" i="1"/>
  <c r="AC42" i="1" s="1"/>
  <c r="K25" i="1"/>
  <c r="C421" i="1"/>
  <c r="B13" i="6"/>
  <c r="C420" i="1"/>
  <c r="E420" i="1" s="1"/>
  <c r="B12" i="6"/>
  <c r="C422" i="1"/>
  <c r="E422" i="1" s="1"/>
  <c r="B14" i="6"/>
  <c r="D476" i="1"/>
  <c r="K8" i="11"/>
  <c r="L40" i="1"/>
  <c r="G41" i="1"/>
  <c r="M204" i="1"/>
  <c r="M476" i="1"/>
  <c r="AK22" i="1"/>
  <c r="AL22" i="1"/>
  <c r="R347" i="1"/>
  <c r="F392" i="1" s="1"/>
  <c r="G419" i="1"/>
  <c r="E11" i="6"/>
  <c r="G423" i="1"/>
  <c r="I423" i="1" s="1"/>
  <c r="E15" i="6"/>
  <c r="K419" i="1"/>
  <c r="H11" i="6"/>
  <c r="C423" i="1"/>
  <c r="E423" i="1" s="1"/>
  <c r="B15" i="6"/>
  <c r="C424" i="1"/>
  <c r="B16" i="6"/>
  <c r="G421" i="1"/>
  <c r="I421" i="1" s="1"/>
  <c r="E13" i="6"/>
  <c r="K422" i="1"/>
  <c r="H14" i="6"/>
  <c r="K423" i="1"/>
  <c r="M423" i="1" s="1"/>
  <c r="H15" i="6"/>
  <c r="C425" i="1"/>
  <c r="B17" i="6"/>
  <c r="G420" i="1"/>
  <c r="I420" i="1" s="1"/>
  <c r="E12" i="6"/>
  <c r="G424" i="1"/>
  <c r="E16" i="6"/>
  <c r="K420" i="1"/>
  <c r="M420" i="1" s="1"/>
  <c r="H12" i="6"/>
  <c r="K421" i="1"/>
  <c r="H13" i="6"/>
  <c r="G422" i="1"/>
  <c r="E14" i="6"/>
  <c r="E366" i="1"/>
  <c r="E228" i="1"/>
  <c r="J11" i="6"/>
  <c r="J13" i="6"/>
  <c r="K75" i="10"/>
  <c r="J15" i="6"/>
  <c r="K77" i="10"/>
  <c r="M78" i="1"/>
  <c r="AD142" i="1"/>
  <c r="AC142" i="1" s="1"/>
  <c r="D37" i="11"/>
  <c r="AD143" i="1"/>
  <c r="AC143" i="1" s="1"/>
  <c r="B41" i="6"/>
  <c r="E260" i="1"/>
  <c r="M67" i="1"/>
  <c r="B6" i="13"/>
  <c r="AD21" i="1"/>
  <c r="AC21" i="1" s="1"/>
  <c r="B4" i="13"/>
  <c r="H38" i="1"/>
  <c r="K16" i="1"/>
  <c r="D8" i="11" s="1"/>
  <c r="E5" i="13"/>
  <c r="K41" i="1"/>
  <c r="K17" i="1"/>
  <c r="B5" i="13"/>
  <c r="K30" i="1"/>
  <c r="D136" i="1"/>
  <c r="E6" i="13"/>
  <c r="F17" i="1"/>
  <c r="E4" i="13"/>
  <c r="X436" i="1"/>
  <c r="G454" i="1" s="1"/>
  <c r="K23" i="1"/>
  <c r="F22" i="1"/>
  <c r="K18" i="1"/>
  <c r="F18" i="1"/>
  <c r="H402" i="1"/>
  <c r="G263" i="1"/>
  <c r="X419" i="1"/>
  <c r="G435" i="1" s="1"/>
  <c r="J12" i="6"/>
  <c r="J38" i="1"/>
  <c r="H40" i="1"/>
  <c r="E41" i="1"/>
  <c r="I41" i="1"/>
  <c r="G39" i="1"/>
  <c r="F41" i="1"/>
  <c r="J41" i="1"/>
  <c r="D16" i="6"/>
  <c r="E421" i="1"/>
  <c r="G16" i="6"/>
  <c r="G15" i="6"/>
  <c r="G77" i="10"/>
  <c r="X448" i="1"/>
  <c r="K462" i="1" s="1"/>
  <c r="G14" i="6"/>
  <c r="X393" i="1"/>
  <c r="D79" i="10" s="1"/>
  <c r="D15" i="6"/>
  <c r="C77" i="10"/>
  <c r="C21" i="6"/>
  <c r="X390" i="1"/>
  <c r="D76" i="10" s="1"/>
  <c r="X388" i="1"/>
  <c r="D74" i="10" s="1"/>
  <c r="D11" i="6"/>
  <c r="G262" i="1"/>
  <c r="S300" i="1"/>
  <c r="G353" i="1" s="1"/>
  <c r="K142" i="1"/>
  <c r="K24" i="1"/>
  <c r="R255" i="1"/>
  <c r="F230" i="1" s="1"/>
  <c r="F229" i="1"/>
  <c r="R184" i="1"/>
  <c r="F182" i="1" s="1"/>
  <c r="T186" i="1"/>
  <c r="H184" i="1" s="1"/>
  <c r="K253" i="1"/>
  <c r="AD106" i="1"/>
  <c r="AC106" i="1" s="1"/>
  <c r="F24" i="1"/>
  <c r="F38" i="1"/>
  <c r="E39" i="1"/>
  <c r="L91" i="1"/>
  <c r="R187" i="1"/>
  <c r="F185" i="1" s="1"/>
  <c r="G261" i="1"/>
  <c r="G366" i="1"/>
  <c r="Q335" i="1"/>
  <c r="E381" i="1" s="1"/>
  <c r="X389" i="1"/>
  <c r="D75" i="10" s="1"/>
  <c r="X422" i="1"/>
  <c r="G438" i="1" s="1"/>
  <c r="R461" i="1"/>
  <c r="E470" i="1" s="1"/>
  <c r="B42" i="6"/>
  <c r="B21" i="6"/>
  <c r="B19" i="6"/>
  <c r="S185" i="1"/>
  <c r="G183" i="1" s="1"/>
  <c r="T314" i="1"/>
  <c r="H366" i="1" s="1"/>
  <c r="F352" i="1"/>
  <c r="S335" i="1"/>
  <c r="G381" i="1" s="1"/>
  <c r="K39" i="1"/>
  <c r="D184" i="1"/>
  <c r="F213" i="1"/>
  <c r="X399" i="1"/>
  <c r="H74" i="10" s="1"/>
  <c r="X412" i="1"/>
  <c r="L77" i="10" s="1"/>
  <c r="W421" i="1"/>
  <c r="F437" i="1" s="1"/>
  <c r="T461" i="1"/>
  <c r="G470" i="1" s="1"/>
  <c r="S461" i="1"/>
  <c r="F470" i="1" s="1"/>
  <c r="B22" i="6"/>
  <c r="B20" i="6"/>
  <c r="B3" i="6"/>
  <c r="T423" i="1"/>
  <c r="T434" i="1" s="1"/>
  <c r="D452" i="1" s="1"/>
  <c r="F12" i="1"/>
  <c r="F25" i="1"/>
  <c r="F39" i="1"/>
  <c r="E38" i="1"/>
  <c r="J39" i="1"/>
  <c r="T299" i="1"/>
  <c r="T300" i="1" s="1"/>
  <c r="H353" i="1" s="1"/>
  <c r="E213" i="1"/>
  <c r="L38" i="1"/>
  <c r="I39" i="1"/>
  <c r="F40" i="1"/>
  <c r="D38" i="1"/>
  <c r="J40" i="1"/>
  <c r="AL39" i="1"/>
  <c r="Q403" i="1" s="1"/>
  <c r="AL44" i="1"/>
  <c r="Q410" i="1" s="1"/>
  <c r="AL46" i="1"/>
  <c r="Q411" i="1" s="1"/>
  <c r="AL34" i="1"/>
  <c r="Q400" i="1" s="1"/>
  <c r="AL49" i="1"/>
  <c r="AD74" i="1"/>
  <c r="AC74" i="1" s="1"/>
  <c r="K38" i="1"/>
  <c r="AL23" i="1"/>
  <c r="Q391" i="1" s="1"/>
  <c r="AD54" i="1"/>
  <c r="AC54" i="1" s="1"/>
  <c r="E40" i="1"/>
  <c r="AD37" i="1"/>
  <c r="AC37" i="1" s="1"/>
  <c r="K28" i="1"/>
  <c r="AL10" i="1"/>
  <c r="Q387" i="1" s="1"/>
  <c r="AL12" i="1"/>
  <c r="Q388" i="1" s="1"/>
  <c r="AL14" i="1"/>
  <c r="Q389" i="1" s="1"/>
  <c r="AL25" i="1"/>
  <c r="AL27" i="1"/>
  <c r="AD35" i="1"/>
  <c r="AC35" i="1" s="1"/>
  <c r="F30" i="1"/>
  <c r="D39" i="1"/>
  <c r="H39" i="1"/>
  <c r="L39" i="1"/>
  <c r="AD60" i="1"/>
  <c r="AC60" i="1" s="1"/>
  <c r="AL16" i="1"/>
  <c r="AK31" i="1"/>
  <c r="E474" i="1"/>
  <c r="AK45" i="1"/>
  <c r="AK43" i="1"/>
  <c r="AK40" i="1"/>
  <c r="P408" i="1" s="1"/>
  <c r="AK33" i="1"/>
  <c r="AK30" i="1"/>
  <c r="P398" i="1" s="1"/>
  <c r="H414" i="1" s="1"/>
  <c r="AK26" i="1"/>
  <c r="P393" i="1" s="1"/>
  <c r="AK24" i="1"/>
  <c r="P392" i="1" s="1"/>
  <c r="AK21" i="1"/>
  <c r="P436" i="1" s="1"/>
  <c r="AK19" i="1"/>
  <c r="AK17" i="1"/>
  <c r="AK15" i="1"/>
  <c r="P433" i="1" s="1"/>
  <c r="AK13" i="1"/>
  <c r="AK11" i="1"/>
  <c r="AK49" i="1"/>
  <c r="AK46" i="1"/>
  <c r="P411" i="1" s="1"/>
  <c r="AK44" i="1"/>
  <c r="P410" i="1" s="1"/>
  <c r="AK39" i="1"/>
  <c r="P403" i="1" s="1"/>
  <c r="AK34" i="1"/>
  <c r="P400" i="1" s="1"/>
  <c r="AK27" i="1"/>
  <c r="AK25" i="1"/>
  <c r="AK23" i="1"/>
  <c r="P391" i="1" s="1"/>
  <c r="AK20" i="1"/>
  <c r="P435" i="1" s="1"/>
  <c r="AK18" i="1"/>
  <c r="AK16" i="1"/>
  <c r="P421" i="1" s="1"/>
  <c r="AK14" i="1"/>
  <c r="P389" i="1" s="1"/>
  <c r="AK12" i="1"/>
  <c r="P388" i="1" s="1"/>
  <c r="AK10" i="1"/>
  <c r="P387" i="1" s="1"/>
  <c r="K21" i="1"/>
  <c r="AK48" i="1"/>
  <c r="P412" i="1" s="1"/>
  <c r="AK47" i="1"/>
  <c r="AK42" i="1"/>
  <c r="P409" i="1" s="1"/>
  <c r="AK37" i="1"/>
  <c r="AK35" i="1"/>
  <c r="AK32" i="1"/>
  <c r="P399" i="1" s="1"/>
  <c r="AD40" i="1"/>
  <c r="AC40" i="1" s="1"/>
  <c r="AL26" i="1"/>
  <c r="Q393" i="1" s="1"/>
  <c r="AL24" i="1"/>
  <c r="Q392" i="1" s="1"/>
  <c r="AL21" i="1"/>
  <c r="Q436" i="1" s="1"/>
  <c r="AL19" i="1"/>
  <c r="AL17" i="1"/>
  <c r="AL15" i="1"/>
  <c r="Q433" i="1" s="1"/>
  <c r="F448" i="1" s="1"/>
  <c r="AL13" i="1"/>
  <c r="AL11" i="1"/>
  <c r="F26" i="1"/>
  <c r="AD68" i="1"/>
  <c r="AC68" i="1" s="1"/>
  <c r="AL18" i="1"/>
  <c r="AL20" i="1"/>
  <c r="Q435" i="1" s="1"/>
  <c r="AK36" i="1"/>
  <c r="P401" i="1" s="1"/>
  <c r="AK38" i="1"/>
  <c r="P402" i="1" s="1"/>
  <c r="AK41" i="1"/>
  <c r="AL30" i="1"/>
  <c r="Q398" i="1" s="1"/>
  <c r="AL33" i="1"/>
  <c r="AL40" i="1"/>
  <c r="Q408" i="1" s="1"/>
  <c r="AL43" i="1"/>
  <c r="AL45" i="1"/>
  <c r="K27" i="1"/>
  <c r="AL32" i="1"/>
  <c r="Q399" i="1" s="1"/>
  <c r="AL35" i="1"/>
  <c r="AL37" i="1"/>
  <c r="AL42" i="1"/>
  <c r="Q409" i="1" s="1"/>
  <c r="AL47" i="1"/>
  <c r="AL31" i="1"/>
  <c r="AL36" i="1"/>
  <c r="Q401" i="1" s="1"/>
  <c r="AL38" i="1"/>
  <c r="Q402" i="1" s="1"/>
  <c r="AL41" i="1"/>
  <c r="AL48" i="1"/>
  <c r="Q412" i="1" s="1"/>
  <c r="F10" i="1"/>
  <c r="R450" i="1"/>
  <c r="E464" i="1" s="1"/>
  <c r="E460" i="1"/>
  <c r="R449" i="1"/>
  <c r="E463" i="1" s="1"/>
  <c r="T463" i="1"/>
  <c r="G472" i="1" s="1"/>
  <c r="G468" i="1"/>
  <c r="C34" i="6"/>
  <c r="C28" i="6"/>
  <c r="I460" i="1"/>
  <c r="V450" i="1"/>
  <c r="I464" i="1" s="1"/>
  <c r="V449" i="1"/>
  <c r="I463" i="1" s="1"/>
  <c r="G460" i="1"/>
  <c r="C26" i="6"/>
  <c r="I424" i="1"/>
  <c r="S463" i="1"/>
  <c r="F472" i="1" s="1"/>
  <c r="C33" i="6"/>
  <c r="C30" i="6"/>
  <c r="C27" i="6"/>
  <c r="C23" i="6"/>
  <c r="W242" i="1"/>
  <c r="J217" i="1" s="1"/>
  <c r="M422" i="1"/>
  <c r="C32" i="6"/>
  <c r="I422" i="1"/>
  <c r="W388" i="1"/>
  <c r="W389" i="1"/>
  <c r="I419" i="1"/>
  <c r="X398" i="1"/>
  <c r="H73" i="10" s="1"/>
  <c r="W399" i="1"/>
  <c r="X400" i="1"/>
  <c r="H75" i="10" s="1"/>
  <c r="X402" i="1"/>
  <c r="H77" i="10" s="1"/>
  <c r="X403" i="1"/>
  <c r="H78" i="10" s="1"/>
  <c r="X435" i="1"/>
  <c r="G453" i="1" s="1"/>
  <c r="W436" i="1"/>
  <c r="S448" i="1"/>
  <c r="F462" i="1" s="1"/>
  <c r="W448" i="1"/>
  <c r="J462" i="1" s="1"/>
  <c r="Q461" i="1"/>
  <c r="D470" i="1" s="1"/>
  <c r="U461" i="1"/>
  <c r="H470" i="1" s="1"/>
  <c r="X387" i="1"/>
  <c r="D73" i="10" s="1"/>
  <c r="X391" i="1"/>
  <c r="D77" i="10" s="1"/>
  <c r="X401" i="1"/>
  <c r="H76" i="10" s="1"/>
  <c r="M419" i="1"/>
  <c r="X409" i="1"/>
  <c r="L74" i="10" s="1"/>
  <c r="W419" i="1"/>
  <c r="F435" i="1" s="1"/>
  <c r="T424" i="1"/>
  <c r="D440" i="1" s="1"/>
  <c r="Q448" i="1"/>
  <c r="D462" i="1" s="1"/>
  <c r="U448" i="1"/>
  <c r="H462" i="1" s="1"/>
  <c r="F13" i="1"/>
  <c r="B2" i="6" s="1"/>
  <c r="I402" i="1"/>
  <c r="AD9" i="1"/>
  <c r="AC9" i="1" s="1"/>
  <c r="AD11" i="1"/>
  <c r="AC11" i="1" s="1"/>
  <c r="AD13" i="1"/>
  <c r="AC13" i="1" s="1"/>
  <c r="AD15" i="1"/>
  <c r="AC15" i="1" s="1"/>
  <c r="AD17" i="1"/>
  <c r="AC17" i="1" s="1"/>
  <c r="AD22" i="1"/>
  <c r="AC22" i="1" s="1"/>
  <c r="AD24" i="1"/>
  <c r="AC24" i="1" s="1"/>
  <c r="AD33" i="1"/>
  <c r="AC33" i="1" s="1"/>
  <c r="AD39" i="1"/>
  <c r="AC39" i="1" s="1"/>
  <c r="AD43" i="1"/>
  <c r="AC43" i="1" s="1"/>
  <c r="F16" i="1"/>
  <c r="V504" i="1"/>
  <c r="J402"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15" i="1"/>
  <c r="F367" i="1" s="1"/>
  <c r="F380" i="1"/>
  <c r="E425" i="1"/>
  <c r="X408" i="1"/>
  <c r="L73" i="10" s="1"/>
  <c r="D468" i="1"/>
  <c r="Q463" i="1"/>
  <c r="D472" i="1" s="1"/>
  <c r="H468" i="1"/>
  <c r="U463" i="1"/>
  <c r="H472" i="1" s="1"/>
  <c r="Q462" i="1"/>
  <c r="D471" i="1" s="1"/>
  <c r="H348" i="1"/>
  <c r="E352" i="1"/>
  <c r="H363" i="1"/>
  <c r="S347" i="1"/>
  <c r="G392" i="1" s="1"/>
  <c r="E391" i="1"/>
  <c r="W390" i="1"/>
  <c r="W393" i="1"/>
  <c r="W398" i="1"/>
  <c r="W400" i="1"/>
  <c r="X410" i="1"/>
  <c r="L75" i="10" s="1"/>
  <c r="W411" i="1"/>
  <c r="X411" i="1"/>
  <c r="L76" i="10" s="1"/>
  <c r="U424" i="1"/>
  <c r="W433" i="1"/>
  <c r="C19" i="6" s="1"/>
  <c r="X433" i="1"/>
  <c r="G451" i="1" s="1"/>
  <c r="U462" i="1"/>
  <c r="H471" i="1" s="1"/>
  <c r="T334" i="1"/>
  <c r="E424" i="1"/>
  <c r="W420" i="1"/>
  <c r="F436" i="1" s="1"/>
  <c r="E436" i="1"/>
  <c r="X420" i="1"/>
  <c r="G436" i="1" s="1"/>
  <c r="F460" i="1"/>
  <c r="S450" i="1"/>
  <c r="F464" i="1" s="1"/>
  <c r="S449" i="1"/>
  <c r="F463" i="1" s="1"/>
  <c r="J460" i="1"/>
  <c r="W450" i="1"/>
  <c r="J464" i="1" s="1"/>
  <c r="W449" i="1"/>
  <c r="J463" i="1" s="1"/>
  <c r="W503" i="1"/>
  <c r="K401" i="1" s="1"/>
  <c r="V503" i="1"/>
  <c r="J401" i="1" s="1"/>
  <c r="T346" i="1"/>
  <c r="E419" i="1"/>
  <c r="M421" i="1"/>
  <c r="U423" i="1"/>
  <c r="V424" i="1"/>
  <c r="E440" i="1" s="1"/>
  <c r="D435" i="1"/>
  <c r="E453" i="1"/>
  <c r="T449" i="1"/>
  <c r="G463" i="1" s="1"/>
  <c r="X449" i="1"/>
  <c r="K463" i="1" s="1"/>
  <c r="T450" i="1"/>
  <c r="G464" i="1" s="1"/>
  <c r="X450" i="1"/>
  <c r="K464" i="1" s="1"/>
  <c r="E468" i="1"/>
  <c r="S462" i="1"/>
  <c r="F471" i="1" s="1"/>
  <c r="X421" i="1"/>
  <c r="G437" i="1" s="1"/>
  <c r="W422" i="1"/>
  <c r="F438" i="1" s="1"/>
  <c r="V423" i="1"/>
  <c r="E435" i="1"/>
  <c r="E454" i="1"/>
  <c r="Q449" i="1"/>
  <c r="D463" i="1" s="1"/>
  <c r="U449" i="1"/>
  <c r="H463" i="1" s="1"/>
  <c r="Q450" i="1"/>
  <c r="D464" i="1" s="1"/>
  <c r="U450" i="1"/>
  <c r="H464" i="1" s="1"/>
  <c r="T462" i="1"/>
  <c r="G471" i="1" s="1"/>
  <c r="R463" i="1"/>
  <c r="E472" i="1" s="1"/>
  <c r="L84" i="10" l="1"/>
  <c r="L83" i="10"/>
  <c r="L82" i="10"/>
  <c r="H84" i="10"/>
  <c r="H82" i="10"/>
  <c r="H83" i="10"/>
  <c r="D83" i="10"/>
  <c r="D84" i="10"/>
  <c r="D82" i="10"/>
  <c r="I241" i="1"/>
  <c r="W252" i="1"/>
  <c r="J227" i="1" s="1"/>
  <c r="H233" i="1"/>
  <c r="E195" i="1"/>
  <c r="H195" i="1"/>
  <c r="G195" i="1"/>
  <c r="D195" i="1"/>
  <c r="F195" i="1"/>
  <c r="I195" i="1"/>
  <c r="U442" i="1"/>
  <c r="B27" i="6" s="1"/>
  <c r="W442" i="1"/>
  <c r="B29" i="6" s="1"/>
  <c r="H459" i="1"/>
  <c r="L78" i="1"/>
  <c r="G467" i="1"/>
  <c r="L414" i="1"/>
  <c r="H246" i="1"/>
  <c r="M426" i="1"/>
  <c r="J14" i="6"/>
  <c r="K76" i="10"/>
  <c r="K82" i="10" s="1"/>
  <c r="D459" i="1"/>
  <c r="K459" i="1"/>
  <c r="E459" i="1"/>
  <c r="X442" i="1"/>
  <c r="B30" i="6" s="1"/>
  <c r="J459" i="1"/>
  <c r="T425" i="1"/>
  <c r="D441" i="1" s="1"/>
  <c r="D442" i="1" s="1"/>
  <c r="H10" i="6"/>
  <c r="E73" i="10"/>
  <c r="D87" i="10" s="1"/>
  <c r="E10" i="6"/>
  <c r="D448" i="1"/>
  <c r="B18" i="6"/>
  <c r="R442" i="1"/>
  <c r="B24" i="6" s="1"/>
  <c r="B10" i="6"/>
  <c r="T442" i="1"/>
  <c r="B26" i="6" s="1"/>
  <c r="V442" i="1"/>
  <c r="B28" i="6" s="1"/>
  <c r="G459" i="1"/>
  <c r="F459" i="1"/>
  <c r="Q442" i="1"/>
  <c r="B23" i="6" s="1"/>
  <c r="S442" i="1"/>
  <c r="B25" i="6" s="1"/>
  <c r="I459" i="1"/>
  <c r="D414" i="1"/>
  <c r="E426" i="1"/>
  <c r="G13" i="6"/>
  <c r="G75" i="10"/>
  <c r="I426" i="1"/>
  <c r="G12" i="6"/>
  <c r="G74" i="10"/>
  <c r="G11" i="6"/>
  <c r="G73" i="10"/>
  <c r="D17" i="6"/>
  <c r="C79" i="10"/>
  <c r="D14" i="6"/>
  <c r="C76" i="10"/>
  <c r="D13" i="6"/>
  <c r="C75" i="10"/>
  <c r="D12" i="6"/>
  <c r="C74" i="10"/>
  <c r="H352" i="1"/>
  <c r="H415" i="1"/>
  <c r="E75" i="10"/>
  <c r="D89" i="10" s="1"/>
  <c r="D415" i="1"/>
  <c r="A75" i="10"/>
  <c r="A89" i="10" s="1"/>
  <c r="D467" i="1"/>
  <c r="I73" i="10"/>
  <c r="G87" i="10" s="1"/>
  <c r="L415" i="1"/>
  <c r="I75" i="10"/>
  <c r="G89" i="10" s="1"/>
  <c r="A73" i="10"/>
  <c r="A87" i="10" s="1"/>
  <c r="D439" i="1"/>
  <c r="H467" i="1"/>
  <c r="D469" i="1"/>
  <c r="T315" i="1"/>
  <c r="H367" i="1" s="1"/>
  <c r="T189" i="1"/>
  <c r="H187" i="1" s="1"/>
  <c r="F454" i="1"/>
  <c r="C22" i="6"/>
  <c r="P189" i="1"/>
  <c r="D187" i="1" s="1"/>
  <c r="Q455" i="1"/>
  <c r="B31" i="6" s="1"/>
  <c r="S455" i="1"/>
  <c r="B33" i="6" s="1"/>
  <c r="U455" i="1"/>
  <c r="B35" i="6" s="1"/>
  <c r="F467" i="1"/>
  <c r="E467" i="1"/>
  <c r="R455" i="1"/>
  <c r="B32" i="6" s="1"/>
  <c r="T455" i="1"/>
  <c r="B34" i="6" s="1"/>
  <c r="W504" i="1"/>
  <c r="K402" i="1" s="1"/>
  <c r="P422" i="1"/>
  <c r="P420" i="1"/>
  <c r="P390" i="1"/>
  <c r="P434" i="1"/>
  <c r="P419" i="1"/>
  <c r="D431" i="1" s="1"/>
  <c r="Q434" i="1"/>
  <c r="Q422" i="1"/>
  <c r="Q419" i="1"/>
  <c r="F431" i="1" s="1"/>
  <c r="Q420" i="1"/>
  <c r="Q390" i="1"/>
  <c r="Q421" i="1"/>
  <c r="D33" i="6"/>
  <c r="H469" i="1"/>
  <c r="D35" i="6"/>
  <c r="U464" i="1"/>
  <c r="H473" i="1" s="1"/>
  <c r="D32" i="6"/>
  <c r="W424" i="1"/>
  <c r="F440" i="1" s="1"/>
  <c r="V434" i="1"/>
  <c r="E452" i="1" s="1"/>
  <c r="E439" i="1"/>
  <c r="V425" i="1"/>
  <c r="E441" i="1" s="1"/>
  <c r="E442" i="1" s="1"/>
  <c r="U425" i="1"/>
  <c r="U434" i="1"/>
  <c r="T347" i="1"/>
  <c r="H392" i="1" s="1"/>
  <c r="H391" i="1"/>
  <c r="H380" i="1"/>
  <c r="T335" i="1"/>
  <c r="H381" i="1" s="1"/>
  <c r="H240" i="1"/>
  <c r="W255" i="1"/>
  <c r="J230" i="1" s="1"/>
  <c r="W256" i="1"/>
  <c r="J231" i="1" s="1"/>
  <c r="W257" i="1"/>
  <c r="J232" i="1" s="1"/>
  <c r="W254" i="1"/>
  <c r="J229" i="1" s="1"/>
  <c r="F184" i="1"/>
  <c r="R189" i="1"/>
  <c r="F187" i="1" s="1"/>
  <c r="D182" i="1"/>
  <c r="P188" i="1"/>
  <c r="D186" i="1" s="1"/>
  <c r="Q189" i="1"/>
  <c r="E187" i="1" s="1"/>
  <c r="E184" i="1"/>
  <c r="X423" i="1"/>
  <c r="H247" i="1"/>
  <c r="I247" i="1"/>
  <c r="F451" i="1"/>
  <c r="U188" i="1"/>
  <c r="I186" i="1" s="1"/>
  <c r="I182" i="1"/>
  <c r="W251" i="1"/>
  <c r="R188" i="1"/>
  <c r="F186" i="1" s="1"/>
  <c r="H242" i="1"/>
  <c r="I242" i="1"/>
  <c r="I245" i="1"/>
  <c r="H245" i="1"/>
  <c r="Q188" i="1"/>
  <c r="E186" i="1" s="1"/>
  <c r="E182" i="1"/>
  <c r="X424" i="1"/>
  <c r="G440" i="1" s="1"/>
  <c r="W244" i="1"/>
  <c r="J219" i="1" s="1"/>
  <c r="J211" i="1"/>
  <c r="K149" i="1"/>
  <c r="O52" i="1"/>
  <c r="W423" i="1"/>
  <c r="AD87" i="1" s="1"/>
  <c r="AC87" i="1" s="1"/>
  <c r="G184" i="1"/>
  <c r="S189" i="1"/>
  <c r="G187" i="1" s="1"/>
  <c r="W253" i="1"/>
  <c r="J228" i="1" s="1"/>
  <c r="H182" i="1"/>
  <c r="T188" i="1"/>
  <c r="H186" i="1" s="1"/>
  <c r="U189" i="1"/>
  <c r="I187" i="1" s="1"/>
  <c r="I184" i="1"/>
  <c r="S188" i="1"/>
  <c r="G186" i="1" s="1"/>
  <c r="G182" i="1"/>
  <c r="C82" i="10" l="1"/>
  <c r="C83" i="10"/>
  <c r="C84" i="10"/>
  <c r="G84" i="10"/>
  <c r="G83" i="10"/>
  <c r="G82" i="10"/>
  <c r="K84" i="10"/>
  <c r="K83" i="10"/>
  <c r="H188" i="1"/>
  <c r="I90" i="10"/>
  <c r="I88" i="10"/>
  <c r="E469" i="1"/>
  <c r="D31" i="6"/>
  <c r="R464" i="1"/>
  <c r="E473" i="1" s="1"/>
  <c r="S464" i="1"/>
  <c r="F473" i="1" s="1"/>
  <c r="I89" i="10"/>
  <c r="Q464" i="1"/>
  <c r="D473" i="1" s="1"/>
  <c r="I87" i="10"/>
  <c r="D29" i="6"/>
  <c r="D28" i="6"/>
  <c r="U451" i="1"/>
  <c r="H465" i="1" s="1"/>
  <c r="C106" i="10"/>
  <c r="B106" i="10"/>
  <c r="L347" i="1"/>
  <c r="B104" i="10"/>
  <c r="A106" i="10"/>
  <c r="D24" i="6"/>
  <c r="Q451" i="1"/>
  <c r="D465" i="1" s="1"/>
  <c r="D23" i="6"/>
  <c r="D461" i="1"/>
  <c r="D188" i="1"/>
  <c r="F188" i="1"/>
  <c r="E188" i="1"/>
  <c r="R451" i="1"/>
  <c r="E465" i="1" s="1"/>
  <c r="F469" i="1"/>
  <c r="W451" i="1"/>
  <c r="J465" i="1" s="1"/>
  <c r="I461" i="1"/>
  <c r="G188" i="1"/>
  <c r="E461" i="1"/>
  <c r="AD88" i="1"/>
  <c r="AC88" i="1" s="1"/>
  <c r="V451" i="1"/>
  <c r="I465" i="1" s="1"/>
  <c r="D27" i="6"/>
  <c r="H461" i="1"/>
  <c r="D25" i="6"/>
  <c r="F461" i="1"/>
  <c r="S451" i="1"/>
  <c r="F465" i="1" s="1"/>
  <c r="J461" i="1"/>
  <c r="G461" i="1"/>
  <c r="D26" i="6"/>
  <c r="T451" i="1"/>
  <c r="G465" i="1" s="1"/>
  <c r="T464" i="1"/>
  <c r="G473" i="1" s="1"/>
  <c r="D34" i="6"/>
  <c r="G469" i="1"/>
  <c r="K461" i="1"/>
  <c r="D30" i="6"/>
  <c r="X451" i="1"/>
  <c r="K465" i="1" s="1"/>
  <c r="L58" i="1"/>
  <c r="M58" i="1"/>
  <c r="W258" i="1"/>
  <c r="J233" i="1" s="1"/>
  <c r="J226" i="1"/>
  <c r="I188" i="1"/>
  <c r="W425" i="1"/>
  <c r="F441" i="1" s="1"/>
  <c r="F442" i="1" s="1"/>
  <c r="W434" i="1"/>
  <c r="C20" i="6" s="1"/>
  <c r="F439" i="1"/>
  <c r="G439" i="1"/>
  <c r="X434" i="1"/>
  <c r="G452" i="1" s="1"/>
  <c r="X425" i="1"/>
  <c r="G441" i="1" s="1"/>
  <c r="F106" i="10" l="1"/>
  <c r="X311" i="1" s="1"/>
  <c r="I390" i="1"/>
  <c r="I379" i="1"/>
  <c r="I388" i="1"/>
  <c r="I389" i="1"/>
  <c r="I378" i="1"/>
  <c r="I377" i="1"/>
  <c r="I365" i="1"/>
  <c r="I364" i="1"/>
  <c r="I363" i="1"/>
  <c r="L349" i="1"/>
  <c r="G442" i="1"/>
  <c r="I351" i="1"/>
  <c r="I350" i="1"/>
  <c r="I349" i="1"/>
  <c r="F452" i="1"/>
  <c r="W437" i="1"/>
  <c r="F455" i="1" s="1"/>
  <c r="L361" i="1" l="1"/>
  <c r="I106" i="10"/>
  <c r="X343" i="1" s="1"/>
  <c r="L388" i="1" s="1"/>
  <c r="L386" i="1"/>
  <c r="I387" i="1"/>
  <c r="U346" i="1"/>
  <c r="X342" i="1" s="1"/>
  <c r="I376" i="1"/>
  <c r="U334" i="1"/>
  <c r="X330" i="1" s="1"/>
  <c r="L363" i="1"/>
  <c r="I362" i="1"/>
  <c r="U314" i="1"/>
  <c r="X310" i="1" s="1"/>
  <c r="I91" i="10"/>
  <c r="I348" i="1"/>
  <c r="U299" i="1"/>
  <c r="X295" i="1" s="1"/>
  <c r="I380" i="1" l="1"/>
  <c r="U335" i="1"/>
  <c r="I381" i="1" s="1"/>
  <c r="U347" i="1"/>
  <c r="I392" i="1" s="1"/>
  <c r="I391" i="1"/>
  <c r="I366" i="1"/>
  <c r="U315" i="1"/>
  <c r="I367" i="1" s="1"/>
  <c r="I96" i="10"/>
  <c r="I98" i="10"/>
  <c r="I97" i="10"/>
  <c r="U300" i="1"/>
  <c r="I353" i="1" s="1"/>
  <c r="I352" i="1"/>
  <c r="X344" i="1" l="1"/>
  <c r="L387" i="1"/>
  <c r="X332" i="1"/>
  <c r="L376" i="1"/>
  <c r="L362" i="1"/>
  <c r="X312" i="1"/>
  <c r="X297" i="1"/>
  <c r="K30" i="11" s="1"/>
  <c r="L348" i="1"/>
  <c r="X336" i="1" l="1"/>
  <c r="X334" i="1"/>
  <c r="L380" i="1" s="1"/>
  <c r="X317" i="1"/>
  <c r="L368" i="1" s="1"/>
  <c r="X314" i="1"/>
  <c r="L366" i="1" s="1"/>
  <c r="X348" i="1"/>
  <c r="X346" i="1"/>
  <c r="L391" i="1" s="1"/>
  <c r="AD90" i="1"/>
  <c r="AC90" i="1" s="1"/>
  <c r="L378" i="1"/>
  <c r="L382" i="1"/>
  <c r="X349" i="1"/>
  <c r="AD91" i="1"/>
  <c r="AC91" i="1" s="1"/>
  <c r="L389" i="1"/>
  <c r="L393" i="1"/>
  <c r="K31" i="11"/>
  <c r="B8" i="6"/>
  <c r="L364" i="1"/>
  <c r="AD89" i="1"/>
  <c r="AC89" i="1" s="1"/>
  <c r="X318" i="1"/>
  <c r="L369" i="1" s="1"/>
  <c r="L350" i="1"/>
  <c r="X299" i="1"/>
  <c r="L352" i="1" s="1"/>
  <c r="AD86" i="1"/>
  <c r="AC86" i="1" s="1"/>
  <c r="B7" i="6"/>
  <c r="X302" i="1"/>
  <c r="L354" i="1" s="1"/>
  <c r="X303" i="1"/>
  <c r="L355" i="1" s="1"/>
  <c r="F11" i="6" s="1"/>
  <c r="E39" i="6"/>
  <c r="F12" i="6"/>
  <c r="E38" i="6"/>
  <c r="D38" i="6"/>
  <c r="D39" i="6"/>
  <c r="F13" i="6"/>
  <c r="F16" i="6"/>
  <c r="L395" i="1" l="1"/>
  <c r="B9" i="6"/>
  <c r="AD92" i="1"/>
  <c r="AC9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A5FFFD2D-EADC-4B3E-A9C2-9C5A473AA782}">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DE66DBC7-F17A-481A-BEBA-93A819F2D02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<sst xmlns="http://schemas.openxmlformats.org/spreadsheetml/2006/main" count="2827" uniqueCount="795">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</sst>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998220</xdr:colOff>
          <xdr:row>35</xdr:row>
          <xdr:rowOff>15240</xdr:rowOff>
        </xdr:from>
        <xdr:to>
          <xdr:col>3</xdr:col>
          <xdr:colOff>129540</xdr:colOff>
          <xdr:row>36</xdr:row>
          <xdr:rowOff>7620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556260</xdr:colOff>
          <xdr:row>35</xdr:row>
          <xdr:rowOff>15240</xdr:rowOff>
        </xdr:from>
        <xdr:to>
          <xdr:col>9</xdr:col>
          <xdr:colOff>144780</xdr:colOff>
          <xdr:row>36</xdr:row>
          <xdr:rowOff>7620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20.xml"/><Relationship Id="rId18" Type="http://schemas.openxmlformats.org/officeDocument/2006/relationships/ctrlProp" Target="../ctrlProps/ctrlProp25.xml"/><Relationship Id="rId26" Type="http://schemas.openxmlformats.org/officeDocument/2006/relationships/ctrlProp" Target="../ctrlProps/ctrlProp33.xml"/><Relationship Id="rId39" Type="http://schemas.openxmlformats.org/officeDocument/2006/relationships/ctrlProp" Target="../ctrlProps/ctrlProp46.xml"/><Relationship Id="rId21" Type="http://schemas.openxmlformats.org/officeDocument/2006/relationships/ctrlProp" Target="../ctrlProps/ctrlProp28.xml"/><Relationship Id="rId34" Type="http://schemas.openxmlformats.org/officeDocument/2006/relationships/ctrlProp" Target="../ctrlProps/ctrlProp41.xml"/><Relationship Id="rId42" Type="http://schemas.openxmlformats.org/officeDocument/2006/relationships/ctrlProp" Target="../ctrlProps/ctrlProp49.xml"/><Relationship Id="rId47" Type="http://schemas.openxmlformats.org/officeDocument/2006/relationships/ctrlProp" Target="../ctrlProps/ctrlProp54.xml"/><Relationship Id="rId50" Type="http://schemas.openxmlformats.org/officeDocument/2006/relationships/ctrlProp" Target="../ctrlProps/ctrlProp57.xml"/><Relationship Id="rId55" Type="http://schemas.openxmlformats.org/officeDocument/2006/relationships/ctrlProp" Target="../ctrlProps/ctrlProp62.xml"/><Relationship Id="rId63" Type="http://schemas.openxmlformats.org/officeDocument/2006/relationships/ctrlProp" Target="../ctrlProps/ctrlProp70.xml"/><Relationship Id="rId68" Type="http://schemas.openxmlformats.org/officeDocument/2006/relationships/ctrlProp" Target="../ctrlProps/ctrlProp75.xml"/><Relationship Id="rId76" Type="http://schemas.openxmlformats.org/officeDocument/2006/relationships/ctrlProp" Target="../ctrlProps/ctrlProp83.xml"/><Relationship Id="rId84" Type="http://schemas.openxmlformats.org/officeDocument/2006/relationships/ctrlProp" Target="../ctrlProps/ctrlProp91.xml"/><Relationship Id="rId89" Type="http://schemas.openxmlformats.org/officeDocument/2006/relationships/ctrlProp" Target="../ctrlProps/ctrlProp96.xml"/><Relationship Id="rId7" Type="http://schemas.openxmlformats.org/officeDocument/2006/relationships/ctrlProp" Target="../ctrlProps/ctrlProp14.xml"/><Relationship Id="rId71" Type="http://schemas.openxmlformats.org/officeDocument/2006/relationships/ctrlProp" Target="../ctrlProps/ctrlProp78.xml"/><Relationship Id="rId92" Type="http://schemas.openxmlformats.org/officeDocument/2006/relationships/ctrlProp" Target="../ctrlProps/ctrlProp99.xml"/><Relationship Id="rId2" Type="http://schemas.openxmlformats.org/officeDocument/2006/relationships/drawing" Target="../drawings/drawing3.xml"/><Relationship Id="rId16" Type="http://schemas.openxmlformats.org/officeDocument/2006/relationships/ctrlProp" Target="../ctrlProps/ctrlProp23.xml"/><Relationship Id="rId29" Type="http://schemas.openxmlformats.org/officeDocument/2006/relationships/ctrlProp" Target="../ctrlProps/ctrlProp36.xml"/><Relationship Id="rId11" Type="http://schemas.openxmlformats.org/officeDocument/2006/relationships/ctrlProp" Target="../ctrlProps/ctrlProp18.xml"/><Relationship Id="rId24" Type="http://schemas.openxmlformats.org/officeDocument/2006/relationships/ctrlProp" Target="../ctrlProps/ctrlProp31.xml"/><Relationship Id="rId32" Type="http://schemas.openxmlformats.org/officeDocument/2006/relationships/ctrlProp" Target="../ctrlProps/ctrlProp39.xml"/><Relationship Id="rId37" Type="http://schemas.openxmlformats.org/officeDocument/2006/relationships/ctrlProp" Target="../ctrlProps/ctrlProp44.xml"/><Relationship Id="rId40" Type="http://schemas.openxmlformats.org/officeDocument/2006/relationships/ctrlProp" Target="../ctrlProps/ctrlProp47.xml"/><Relationship Id="rId45" Type="http://schemas.openxmlformats.org/officeDocument/2006/relationships/ctrlProp" Target="../ctrlProps/ctrlProp52.xml"/><Relationship Id="rId53" Type="http://schemas.openxmlformats.org/officeDocument/2006/relationships/ctrlProp" Target="../ctrlProps/ctrlProp60.xml"/><Relationship Id="rId58" Type="http://schemas.openxmlformats.org/officeDocument/2006/relationships/ctrlProp" Target="../ctrlProps/ctrlProp65.xml"/><Relationship Id="rId66" Type="http://schemas.openxmlformats.org/officeDocument/2006/relationships/ctrlProp" Target="../ctrlProps/ctrlProp73.xml"/><Relationship Id="rId74" Type="http://schemas.openxmlformats.org/officeDocument/2006/relationships/ctrlProp" Target="../ctrlProps/ctrlProp81.xml"/><Relationship Id="rId79" Type="http://schemas.openxmlformats.org/officeDocument/2006/relationships/ctrlProp" Target="../ctrlProps/ctrlProp86.xml"/><Relationship Id="rId87" Type="http://schemas.openxmlformats.org/officeDocument/2006/relationships/ctrlProp" Target="../ctrlProps/ctrlProp94.xml"/><Relationship Id="rId5" Type="http://schemas.openxmlformats.org/officeDocument/2006/relationships/ctrlProp" Target="../ctrlProps/ctrlProp12.xml"/><Relationship Id="rId61" Type="http://schemas.openxmlformats.org/officeDocument/2006/relationships/ctrlProp" Target="../ctrlProps/ctrlProp68.xml"/><Relationship Id="rId82" Type="http://schemas.openxmlformats.org/officeDocument/2006/relationships/ctrlProp" Target="../ctrlProps/ctrlProp89.xml"/><Relationship Id="rId90" Type="http://schemas.openxmlformats.org/officeDocument/2006/relationships/ctrlProp" Target="../ctrlProps/ctrlProp97.xml"/><Relationship Id="rId19" Type="http://schemas.openxmlformats.org/officeDocument/2006/relationships/ctrlProp" Target="../ctrlProps/ctrlProp26.xml"/><Relationship Id="rId14" Type="http://schemas.openxmlformats.org/officeDocument/2006/relationships/ctrlProp" Target="../ctrlProps/ctrlProp21.xml"/><Relationship Id="rId22" Type="http://schemas.openxmlformats.org/officeDocument/2006/relationships/ctrlProp" Target="../ctrlProps/ctrlProp29.xml"/><Relationship Id="rId27" Type="http://schemas.openxmlformats.org/officeDocument/2006/relationships/ctrlProp" Target="../ctrlProps/ctrlProp34.xml"/><Relationship Id="rId30" Type="http://schemas.openxmlformats.org/officeDocument/2006/relationships/ctrlProp" Target="../ctrlProps/ctrlProp37.xml"/><Relationship Id="rId35" Type="http://schemas.openxmlformats.org/officeDocument/2006/relationships/ctrlProp" Target="../ctrlProps/ctrlProp42.xml"/><Relationship Id="rId43" Type="http://schemas.openxmlformats.org/officeDocument/2006/relationships/ctrlProp" Target="../ctrlProps/ctrlProp50.xml"/><Relationship Id="rId48" Type="http://schemas.openxmlformats.org/officeDocument/2006/relationships/ctrlProp" Target="../ctrlProps/ctrlProp55.xml"/><Relationship Id="rId56" Type="http://schemas.openxmlformats.org/officeDocument/2006/relationships/ctrlProp" Target="../ctrlProps/ctrlProp63.xml"/><Relationship Id="rId64" Type="http://schemas.openxmlformats.org/officeDocument/2006/relationships/ctrlProp" Target="../ctrlProps/ctrlProp71.xml"/><Relationship Id="rId69" Type="http://schemas.openxmlformats.org/officeDocument/2006/relationships/ctrlProp" Target="../ctrlProps/ctrlProp76.xml"/><Relationship Id="rId77" Type="http://schemas.openxmlformats.org/officeDocument/2006/relationships/ctrlProp" Target="../ctrlProps/ctrlProp84.xml"/><Relationship Id="rId8" Type="http://schemas.openxmlformats.org/officeDocument/2006/relationships/ctrlProp" Target="../ctrlProps/ctrlProp15.xml"/><Relationship Id="rId51" Type="http://schemas.openxmlformats.org/officeDocument/2006/relationships/ctrlProp" Target="../ctrlProps/ctrlProp58.xml"/><Relationship Id="rId72" Type="http://schemas.openxmlformats.org/officeDocument/2006/relationships/ctrlProp" Target="../ctrlProps/ctrlProp79.xml"/><Relationship Id="rId80" Type="http://schemas.openxmlformats.org/officeDocument/2006/relationships/ctrlProp" Target="../ctrlProps/ctrlProp87.xml"/><Relationship Id="rId85" Type="http://schemas.openxmlformats.org/officeDocument/2006/relationships/ctrlProp" Target="../ctrlProps/ctrlProp92.xml"/><Relationship Id="rId93" Type="http://schemas.openxmlformats.org/officeDocument/2006/relationships/ctrlProp" Target="../ctrlProps/ctrlProp100.xml"/><Relationship Id="rId3" Type="http://schemas.openxmlformats.org/officeDocument/2006/relationships/vmlDrawing" Target="../drawings/vmlDrawing5.vml"/><Relationship Id="rId12" Type="http://schemas.openxmlformats.org/officeDocument/2006/relationships/ctrlProp" Target="../ctrlProps/ctrlProp19.xml"/><Relationship Id="rId17" Type="http://schemas.openxmlformats.org/officeDocument/2006/relationships/ctrlProp" Target="../ctrlProps/ctrlProp24.xml"/><Relationship Id="rId25" Type="http://schemas.openxmlformats.org/officeDocument/2006/relationships/ctrlProp" Target="../ctrlProps/ctrlProp32.xml"/><Relationship Id="rId33" Type="http://schemas.openxmlformats.org/officeDocument/2006/relationships/ctrlProp" Target="../ctrlProps/ctrlProp40.xml"/><Relationship Id="rId38" Type="http://schemas.openxmlformats.org/officeDocument/2006/relationships/ctrlProp" Target="../ctrlProps/ctrlProp45.xml"/><Relationship Id="rId46" Type="http://schemas.openxmlformats.org/officeDocument/2006/relationships/ctrlProp" Target="../ctrlProps/ctrlProp53.xml"/><Relationship Id="rId59" Type="http://schemas.openxmlformats.org/officeDocument/2006/relationships/ctrlProp" Target="../ctrlProps/ctrlProp66.xml"/><Relationship Id="rId67" Type="http://schemas.openxmlformats.org/officeDocument/2006/relationships/ctrlProp" Target="../ctrlProps/ctrlProp74.xml"/><Relationship Id="rId20" Type="http://schemas.openxmlformats.org/officeDocument/2006/relationships/ctrlProp" Target="../ctrlProps/ctrlProp27.xml"/><Relationship Id="rId41" Type="http://schemas.openxmlformats.org/officeDocument/2006/relationships/ctrlProp" Target="../ctrlProps/ctrlProp48.xml"/><Relationship Id="rId54" Type="http://schemas.openxmlformats.org/officeDocument/2006/relationships/ctrlProp" Target="../ctrlProps/ctrlProp61.xml"/><Relationship Id="rId62" Type="http://schemas.openxmlformats.org/officeDocument/2006/relationships/ctrlProp" Target="../ctrlProps/ctrlProp69.xml"/><Relationship Id="rId70" Type="http://schemas.openxmlformats.org/officeDocument/2006/relationships/ctrlProp" Target="../ctrlProps/ctrlProp77.xml"/><Relationship Id="rId75" Type="http://schemas.openxmlformats.org/officeDocument/2006/relationships/ctrlProp" Target="../ctrlProps/ctrlProp82.xml"/><Relationship Id="rId83" Type="http://schemas.openxmlformats.org/officeDocument/2006/relationships/ctrlProp" Target="../ctrlProps/ctrlProp90.xml"/><Relationship Id="rId88" Type="http://schemas.openxmlformats.org/officeDocument/2006/relationships/ctrlProp" Target="../ctrlProps/ctrlProp95.xml"/><Relationship Id="rId91" Type="http://schemas.openxmlformats.org/officeDocument/2006/relationships/ctrlProp" Target="../ctrlProps/ctrlProp98.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5" Type="http://schemas.openxmlformats.org/officeDocument/2006/relationships/ctrlProp" Target="../ctrlProps/ctrlProp22.xml"/><Relationship Id="rId23" Type="http://schemas.openxmlformats.org/officeDocument/2006/relationships/ctrlProp" Target="../ctrlProps/ctrlProp30.xml"/><Relationship Id="rId28" Type="http://schemas.openxmlformats.org/officeDocument/2006/relationships/ctrlProp" Target="../ctrlProps/ctrlProp35.xml"/><Relationship Id="rId36" Type="http://schemas.openxmlformats.org/officeDocument/2006/relationships/ctrlProp" Target="../ctrlProps/ctrlProp43.xml"/><Relationship Id="rId49" Type="http://schemas.openxmlformats.org/officeDocument/2006/relationships/ctrlProp" Target="../ctrlProps/ctrlProp56.xml"/><Relationship Id="rId57" Type="http://schemas.openxmlformats.org/officeDocument/2006/relationships/ctrlProp" Target="../ctrlProps/ctrlProp64.xml"/><Relationship Id="rId10" Type="http://schemas.openxmlformats.org/officeDocument/2006/relationships/ctrlProp" Target="../ctrlProps/ctrlProp17.xml"/><Relationship Id="rId31" Type="http://schemas.openxmlformats.org/officeDocument/2006/relationships/ctrlProp" Target="../ctrlProps/ctrlProp38.xml"/><Relationship Id="rId44" Type="http://schemas.openxmlformats.org/officeDocument/2006/relationships/ctrlProp" Target="../ctrlProps/ctrlProp51.xml"/><Relationship Id="rId52" Type="http://schemas.openxmlformats.org/officeDocument/2006/relationships/ctrlProp" Target="../ctrlProps/ctrlProp59.xml"/><Relationship Id="rId60" Type="http://schemas.openxmlformats.org/officeDocument/2006/relationships/ctrlProp" Target="../ctrlProps/ctrlProp67.xml"/><Relationship Id="rId65" Type="http://schemas.openxmlformats.org/officeDocument/2006/relationships/ctrlProp" Target="../ctrlProps/ctrlProp72.xml"/><Relationship Id="rId73" Type="http://schemas.openxmlformats.org/officeDocument/2006/relationships/ctrlProp" Target="../ctrlProps/ctrlProp80.xml"/><Relationship Id="rId78" Type="http://schemas.openxmlformats.org/officeDocument/2006/relationships/ctrlProp" Target="../ctrlProps/ctrlProp85.xml"/><Relationship Id="rId81" Type="http://schemas.openxmlformats.org/officeDocument/2006/relationships/ctrlProp" Target="../ctrlProps/ctrlProp88.xml"/><Relationship Id="rId86" Type="http://schemas.openxmlformats.org/officeDocument/2006/relationships/ctrlProp" Target="../ctrlProps/ctrlProp93.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opLeftCell="A19" workbookViewId="0">
      <selection activeCell="H34" sqref="H34"/>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75" t="s">
        <v>402</v>
      </c>
      <c r="B1" s="675"/>
      <c r="C1" s="675"/>
      <c r="D1" s="675"/>
      <c r="E1" s="675"/>
      <c r="F1" s="675"/>
      <c r="G1" s="675"/>
      <c r="H1" s="675"/>
      <c r="I1" s="675"/>
      <c r="J1" s="675"/>
      <c r="K1" s="675"/>
      <c r="L1" s="675"/>
      <c r="M1" s="675"/>
      <c r="N1" s="675"/>
    </row>
    <row r="2" spans="1:15" ht="24.6">
      <c r="A2" s="675" t="s">
        <v>634</v>
      </c>
      <c r="B2" s="675"/>
      <c r="C2" s="675"/>
      <c r="D2" s="675"/>
      <c r="E2" s="675"/>
      <c r="F2" s="675"/>
      <c r="G2" s="675"/>
      <c r="H2" s="675"/>
      <c r="I2" s="675"/>
      <c r="J2" s="675"/>
      <c r="K2" s="675"/>
      <c r="L2" s="675"/>
      <c r="M2" s="675"/>
      <c r="N2" s="675"/>
    </row>
    <row r="3" spans="1:15" ht="16.5" customHeight="1">
      <c r="A3" s="32"/>
      <c r="B3" s="32"/>
      <c r="C3" s="32"/>
      <c r="D3" s="32"/>
      <c r="E3" s="32"/>
      <c r="F3" s="32"/>
      <c r="G3" s="32"/>
      <c r="H3" s="32"/>
      <c r="I3" s="32"/>
      <c r="J3" s="32"/>
      <c r="K3" s="32"/>
      <c r="L3" s="32"/>
      <c r="M3" s="32"/>
      <c r="N3" s="32"/>
    </row>
    <row r="4" spans="1:15" ht="16.5" customHeight="1">
      <c r="A4" s="33" t="s">
        <v>403</v>
      </c>
      <c r="B4" s="33"/>
      <c r="C4" s="676" t="s">
        <v>697</v>
      </c>
      <c r="D4" s="677"/>
      <c r="E4" s="677"/>
      <c r="F4" s="677"/>
      <c r="G4" s="677"/>
      <c r="H4" s="678"/>
      <c r="I4" s="34"/>
      <c r="J4" s="35" t="s">
        <v>404</v>
      </c>
      <c r="K4" s="679"/>
      <c r="L4" s="680"/>
      <c r="M4" s="680"/>
      <c r="N4" s="681"/>
    </row>
    <row r="5" spans="1:15" ht="16.5" customHeight="1">
      <c r="A5" s="33" t="s">
        <v>405</v>
      </c>
      <c r="B5" s="33"/>
      <c r="C5" s="676" t="s">
        <v>698</v>
      </c>
      <c r="D5" s="677"/>
      <c r="E5" s="677"/>
      <c r="F5" s="677"/>
      <c r="G5" s="677"/>
      <c r="H5" s="678"/>
      <c r="I5" s="34"/>
      <c r="J5" s="35" t="s">
        <v>406</v>
      </c>
      <c r="K5" s="679">
        <f>Sheet1!P7</f>
        <v>0</v>
      </c>
      <c r="L5" s="680"/>
      <c r="M5" s="680"/>
      <c r="N5" s="681"/>
    </row>
    <row r="6" spans="1:15" ht="16.5" customHeight="1">
      <c r="A6" s="33" t="s">
        <v>407</v>
      </c>
      <c r="B6" s="33"/>
      <c r="C6" s="33"/>
      <c r="D6" s="676" t="str">
        <f>Sheet1!X7</f>
        <v>Eugene Mah</v>
      </c>
      <c r="E6" s="677"/>
      <c r="F6" s="677"/>
      <c r="G6" s="677"/>
      <c r="H6" s="678"/>
      <c r="I6" s="34"/>
      <c r="J6" s="35" t="s">
        <v>408</v>
      </c>
      <c r="K6" s="676"/>
      <c r="L6" s="677"/>
      <c r="M6" s="677"/>
      <c r="N6" s="678"/>
    </row>
    <row r="7" spans="1:15" ht="16.5" customHeight="1">
      <c r="A7" s="33" t="s">
        <v>409</v>
      </c>
      <c r="B7" s="33"/>
      <c r="C7" s="33"/>
      <c r="D7" s="676" t="s">
        <v>410</v>
      </c>
      <c r="E7" s="677"/>
      <c r="F7" s="677"/>
      <c r="G7" s="677"/>
      <c r="H7" s="678"/>
      <c r="I7" s="34"/>
      <c r="J7" s="35" t="s">
        <v>411</v>
      </c>
      <c r="K7" s="676" t="s">
        <v>628</v>
      </c>
      <c r="L7" s="677"/>
      <c r="M7" s="677"/>
      <c r="N7" s="678"/>
    </row>
    <row r="8" spans="1:15" ht="16.5" customHeight="1">
      <c r="A8" s="33" t="s">
        <v>412</v>
      </c>
      <c r="B8" s="33"/>
      <c r="C8" s="33"/>
      <c r="D8" s="682" t="str">
        <f>Sheet1!K16</f>
        <v/>
      </c>
      <c r="E8" s="683"/>
      <c r="F8" s="683"/>
      <c r="G8" s="683"/>
      <c r="H8" s="684"/>
      <c r="I8" s="34"/>
      <c r="J8" s="35" t="s">
        <v>413</v>
      </c>
      <c r="K8" s="676" t="str">
        <f>Sheet1!R14</f>
        <v/>
      </c>
      <c r="L8" s="677"/>
      <c r="M8" s="677"/>
      <c r="N8" s="678"/>
    </row>
    <row r="9" spans="1:15" ht="11.25" customHeight="1">
      <c r="A9" s="36"/>
      <c r="K9" s="37"/>
      <c r="L9" s="37"/>
      <c r="M9" s="37"/>
      <c r="N9" s="37"/>
      <c r="O9" s="37"/>
    </row>
    <row r="10" spans="1:15" s="33" customFormat="1" ht="16.5" customHeight="1">
      <c r="A10" s="36" t="s">
        <v>635</v>
      </c>
      <c r="D10" s="686" t="s">
        <v>699</v>
      </c>
      <c r="E10" s="687"/>
      <c r="F10" s="687"/>
      <c r="G10" s="687"/>
      <c r="H10" s="688"/>
      <c r="I10" s="38" t="s">
        <v>636</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89" t="s">
        <v>416</v>
      </c>
      <c r="E12" s="689"/>
      <c r="F12" s="689"/>
      <c r="G12" s="689" t="s">
        <v>411</v>
      </c>
      <c r="H12" s="689"/>
      <c r="I12" s="689" t="s">
        <v>8</v>
      </c>
      <c r="J12" s="689"/>
      <c r="K12" s="689" t="s">
        <v>414</v>
      </c>
      <c r="L12" s="689"/>
      <c r="M12" s="689"/>
      <c r="N12" s="689"/>
    </row>
    <row r="13" spans="1:15" ht="16.5" customHeight="1" thickTop="1">
      <c r="A13" s="33"/>
      <c r="B13" s="33"/>
      <c r="C13" s="40" t="s">
        <v>417</v>
      </c>
      <c r="D13" s="690" t="s">
        <v>672</v>
      </c>
      <c r="E13" s="691"/>
      <c r="F13" s="692"/>
      <c r="G13" s="690" t="s">
        <v>673</v>
      </c>
      <c r="H13" s="692"/>
      <c r="I13" s="693"/>
      <c r="J13" s="694"/>
      <c r="K13" s="690" t="s">
        <v>674</v>
      </c>
      <c r="L13" s="691"/>
      <c r="M13" s="691"/>
      <c r="N13" s="692"/>
    </row>
    <row r="14" spans="1:15" ht="16.5" customHeight="1">
      <c r="C14" s="40" t="s">
        <v>418</v>
      </c>
      <c r="D14" s="695" t="s">
        <v>672</v>
      </c>
      <c r="E14" s="696"/>
      <c r="F14" s="697"/>
      <c r="G14" s="695" t="s">
        <v>675</v>
      </c>
      <c r="H14" s="697"/>
      <c r="I14" s="686"/>
      <c r="J14" s="688"/>
      <c r="K14" s="695" t="s">
        <v>676</v>
      </c>
      <c r="L14" s="696"/>
      <c r="M14" s="696"/>
      <c r="N14" s="697"/>
    </row>
    <row r="15" spans="1:15" s="41" customFormat="1" ht="36" customHeight="1">
      <c r="A15" s="698" t="s">
        <v>637</v>
      </c>
      <c r="B15" s="698"/>
      <c r="C15" s="698"/>
      <c r="D15" s="698"/>
      <c r="E15" s="698"/>
      <c r="F15" s="698"/>
      <c r="G15" s="698"/>
      <c r="H15" s="698"/>
      <c r="I15" s="698"/>
      <c r="J15" s="698"/>
      <c r="K15" s="698"/>
      <c r="L15" s="698"/>
      <c r="M15" s="698"/>
      <c r="N15" s="698"/>
    </row>
    <row r="16" spans="1:15" ht="16.5" customHeight="1">
      <c r="A16" s="36" t="s">
        <v>419</v>
      </c>
      <c r="B16" s="36"/>
      <c r="C16" s="42"/>
      <c r="D16" s="43" t="s">
        <v>638</v>
      </c>
      <c r="E16" s="42"/>
      <c r="F16" s="42"/>
      <c r="G16" s="35"/>
      <c r="H16" s="44"/>
      <c r="I16" s="45"/>
      <c r="J16" s="35"/>
      <c r="K16" s="42"/>
      <c r="L16" s="42"/>
      <c r="M16" s="46"/>
      <c r="N16" s="40" t="s">
        <v>420</v>
      </c>
    </row>
    <row r="17" spans="1:15" s="54" customFormat="1" ht="15.75" customHeight="1">
      <c r="A17" s="47" t="s">
        <v>639</v>
      </c>
      <c r="B17" s="48"/>
      <c r="C17" s="49"/>
      <c r="D17" s="50" t="s">
        <v>351</v>
      </c>
      <c r="E17" s="49"/>
      <c r="F17" s="50" t="s">
        <v>640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5" t="s">
        <v>421</v>
      </c>
      <c r="B19" s="685"/>
      <c r="C19" s="685"/>
      <c r="D19" s="685"/>
      <c r="E19" s="685"/>
      <c r="F19" s="685"/>
      <c r="G19" s="685"/>
      <c r="H19" s="685"/>
      <c r="I19" s="685"/>
      <c r="J19" s="685"/>
      <c r="K19" s="685"/>
      <c r="L19" s="685"/>
      <c r="M19" s="685"/>
      <c r="N19" s="685"/>
    </row>
    <row r="20" spans="1:15" ht="15" customHeight="1">
      <c r="A20" s="701" t="s">
        <v>422</v>
      </c>
      <c r="B20" s="701"/>
      <c r="C20" s="701"/>
      <c r="D20" s="701"/>
      <c r="E20" s="701"/>
      <c r="F20" s="701"/>
      <c r="G20" s="701"/>
      <c r="H20" s="701"/>
      <c r="I20" s="701"/>
      <c r="J20" s="701"/>
      <c r="K20" s="701"/>
      <c r="L20" s="701"/>
      <c r="M20" s="701"/>
      <c r="N20" s="701"/>
    </row>
    <row r="21" spans="1:15" ht="15" customHeight="1">
      <c r="M21" s="702" t="s">
        <v>423</v>
      </c>
      <c r="N21" s="702"/>
    </row>
    <row r="22" spans="1:15" ht="15.75" customHeight="1">
      <c r="A22" s="58" t="s">
        <v>424</v>
      </c>
      <c r="B22" s="33"/>
      <c r="C22" s="33"/>
      <c r="D22" s="33"/>
      <c r="E22" s="33"/>
      <c r="F22" s="59"/>
      <c r="G22" s="59"/>
      <c r="H22" s="33"/>
      <c r="I22" s="33"/>
      <c r="J22" s="33"/>
      <c r="K22" s="33"/>
      <c r="L22" s="33"/>
      <c r="M22" s="699"/>
      <c r="N22" s="700"/>
    </row>
    <row r="23" spans="1:15" ht="15.75" customHeight="1">
      <c r="A23" s="58" t="s">
        <v>425</v>
      </c>
      <c r="B23" s="33"/>
      <c r="C23" s="33"/>
      <c r="D23" s="33"/>
      <c r="E23" s="33"/>
      <c r="F23" s="59"/>
      <c r="G23" s="59"/>
      <c r="H23" s="33"/>
      <c r="I23" s="33"/>
      <c r="J23" s="33"/>
      <c r="K23" s="33"/>
      <c r="L23" s="33"/>
      <c r="M23" s="699"/>
      <c r="N23" s="700"/>
    </row>
    <row r="24" spans="1:15" ht="15.75" customHeight="1">
      <c r="A24" s="58" t="s">
        <v>426</v>
      </c>
      <c r="B24" s="33"/>
      <c r="C24" s="33"/>
      <c r="D24" s="33"/>
      <c r="E24" s="33"/>
      <c r="F24" s="59"/>
      <c r="G24" s="59"/>
      <c r="H24" s="33"/>
      <c r="I24" s="33"/>
      <c r="J24" s="34"/>
      <c r="K24" s="34"/>
      <c r="L24" s="34"/>
      <c r="M24" s="699"/>
      <c r="N24" s="700"/>
    </row>
    <row r="25" spans="1:15" ht="15.75" customHeight="1">
      <c r="A25" s="58" t="s">
        <v>427</v>
      </c>
      <c r="B25" s="33"/>
      <c r="C25" s="33"/>
      <c r="D25" s="33"/>
      <c r="E25" s="33"/>
      <c r="F25" s="59"/>
      <c r="G25" s="59"/>
      <c r="H25" s="33"/>
      <c r="I25" s="33"/>
      <c r="J25" s="33"/>
      <c r="K25" s="33"/>
      <c r="L25" s="33"/>
      <c r="M25" s="699"/>
      <c r="N25" s="700"/>
    </row>
    <row r="26" spans="1:15" ht="15.75" customHeight="1">
      <c r="A26" s="58" t="s">
        <v>428</v>
      </c>
      <c r="B26" s="33"/>
      <c r="C26" s="33"/>
      <c r="D26" s="33"/>
      <c r="E26" s="33"/>
      <c r="F26" s="59"/>
      <c r="G26" s="59"/>
      <c r="H26" s="33"/>
      <c r="I26" s="33"/>
      <c r="J26" s="33"/>
      <c r="K26" s="33"/>
      <c r="L26" s="33"/>
      <c r="M26" s="699"/>
      <c r="N26" s="700"/>
    </row>
    <row r="27" spans="1:15" ht="15.75" customHeight="1">
      <c r="A27" s="58" t="s">
        <v>429</v>
      </c>
      <c r="B27" s="33"/>
      <c r="C27" s="33"/>
      <c r="D27" s="33"/>
      <c r="E27" s="33"/>
      <c r="F27" s="59"/>
      <c r="G27" s="59"/>
      <c r="H27" s="33"/>
      <c r="I27" s="33"/>
      <c r="J27" s="33"/>
      <c r="K27" s="33"/>
      <c r="L27" s="33"/>
      <c r="M27" s="699"/>
      <c r="N27" s="700"/>
    </row>
    <row r="28" spans="1:15" ht="15.75" customHeight="1">
      <c r="A28" s="58" t="s">
        <v>641</v>
      </c>
      <c r="B28" s="33"/>
      <c r="C28" s="33"/>
      <c r="D28" s="33"/>
      <c r="E28" s="33"/>
      <c r="F28" s="59"/>
      <c r="G28" s="59"/>
      <c r="H28" s="33"/>
      <c r="I28" s="33"/>
      <c r="J28" s="33"/>
      <c r="K28" s="33"/>
      <c r="L28" s="33"/>
      <c r="M28" s="699"/>
      <c r="N28" s="700"/>
    </row>
    <row r="29" spans="1:15" ht="15.75" customHeight="1">
      <c r="A29" s="58" t="s">
        <v>642</v>
      </c>
      <c r="B29" s="33"/>
      <c r="C29" s="33"/>
      <c r="D29" s="33"/>
      <c r="E29" s="33"/>
      <c r="F29" s="59"/>
      <c r="G29" s="59"/>
      <c r="H29" s="33"/>
      <c r="I29" s="33"/>
      <c r="J29" s="33"/>
      <c r="K29" s="33"/>
      <c r="L29" s="33"/>
    </row>
    <row r="30" spans="1:15" ht="15.75" customHeight="1">
      <c r="A30" s="33"/>
      <c r="B30" s="60" t="s">
        <v>643</v>
      </c>
      <c r="F30" s="61"/>
      <c r="G30" s="61"/>
      <c r="K30" s="142" t="str">
        <f>Sheet1!X297</f>
        <v/>
      </c>
      <c r="L30" s="62" t="s">
        <v>326</v>
      </c>
      <c r="M30" s="699"/>
      <c r="N30" s="700"/>
    </row>
    <row r="31" spans="1:15" ht="15.75" customHeight="1">
      <c r="A31" s="33"/>
      <c r="B31" s="62" t="s">
        <v>644</v>
      </c>
      <c r="C31" s="63"/>
      <c r="D31" s="64"/>
      <c r="E31" s="64"/>
      <c r="F31" s="65"/>
      <c r="G31" s="65"/>
      <c r="H31" s="64"/>
      <c r="I31" s="64"/>
      <c r="J31" s="64"/>
      <c r="K31" s="143" t="str">
        <f>Sheet1!X312</f>
        <v/>
      </c>
      <c r="L31" s="62" t="s">
        <v>326</v>
      </c>
      <c r="M31" s="699"/>
      <c r="N31" s="700"/>
    </row>
    <row r="32" spans="1:15" ht="15.75" customHeight="1">
      <c r="A32" s="33" t="s">
        <v>430</v>
      </c>
      <c r="B32" s="33"/>
      <c r="C32" s="33"/>
      <c r="D32" s="33"/>
      <c r="E32" s="33"/>
      <c r="F32" s="59"/>
      <c r="G32" s="59"/>
      <c r="H32" s="33"/>
      <c r="I32" s="33"/>
      <c r="J32" s="33"/>
      <c r="K32" s="33"/>
      <c r="L32" s="33"/>
      <c r="M32" s="699"/>
      <c r="N32" s="700"/>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645</v>
      </c>
      <c r="D34" s="42"/>
      <c r="E34" s="42"/>
      <c r="F34" s="67"/>
      <c r="G34" s="68" t="str">
        <f>IF(Sheet1!P490="","",Sheet1!P490)</f>
        <v/>
      </c>
      <c r="H34" s="68" t="str">
        <f>IF(Sheet1!P491="","",Sheet1!P491)</f>
        <v/>
      </c>
      <c r="I34" s="69" t="str">
        <f>IF(Sheet1!P492="","",Sheet1!P492)</f>
        <v/>
      </c>
      <c r="K34" s="37"/>
      <c r="L34" s="37"/>
      <c r="M34" s="699"/>
      <c r="N34" s="700"/>
    </row>
    <row r="35" spans="1:14" ht="15.75" customHeight="1">
      <c r="C35" s="63" t="s">
        <v>646</v>
      </c>
      <c r="D35" s="62"/>
      <c r="E35" s="62"/>
      <c r="F35" s="70"/>
      <c r="G35" s="71" t="str">
        <f>IF(Sheet1!T490="","",Sheet1!T490)</f>
        <v/>
      </c>
      <c r="H35" s="71" t="str">
        <f>IF(Sheet1!T491="","",Sheet1!T491)</f>
        <v/>
      </c>
      <c r="I35" s="71" t="str">
        <f>IF(Sheet1!T492="","",Sheet1!T492)</f>
        <v/>
      </c>
      <c r="L35" s="37"/>
      <c r="M35" s="699"/>
      <c r="N35" s="700"/>
    </row>
    <row r="36" spans="1:14" ht="15.75" customHeight="1">
      <c r="A36" s="33" t="s">
        <v>647</v>
      </c>
      <c r="B36" s="33"/>
      <c r="C36" s="33"/>
      <c r="D36" s="33"/>
      <c r="E36" s="33"/>
      <c r="F36" s="59"/>
      <c r="G36" s="59"/>
      <c r="H36" s="33"/>
      <c r="I36" s="33"/>
      <c r="J36" s="33"/>
      <c r="K36" s="33"/>
      <c r="L36" s="34"/>
      <c r="M36" s="39"/>
      <c r="N36" s="39"/>
    </row>
    <row r="37" spans="1:14" ht="15.75" customHeight="1">
      <c r="A37" s="33"/>
      <c r="B37" s="33"/>
      <c r="C37" s="42" t="s">
        <v>648</v>
      </c>
      <c r="D37" s="141" t="e">
        <f>Sheet1!T503</f>
        <v>#DIV/0!</v>
      </c>
      <c r="E37" s="33"/>
      <c r="F37" s="59"/>
      <c r="G37" s="59"/>
      <c r="H37" s="33"/>
      <c r="I37" s="33"/>
      <c r="J37" s="67"/>
      <c r="K37" s="72"/>
      <c r="L37" s="72"/>
      <c r="M37" s="699"/>
      <c r="N37" s="700"/>
    </row>
    <row r="38" spans="1:14" ht="15.75" customHeight="1">
      <c r="A38" s="33"/>
      <c r="B38" s="33"/>
      <c r="C38" s="42" t="s">
        <v>649</v>
      </c>
      <c r="D38" s="141" t="e">
        <f>Sheet1!T504</f>
        <v>#DIV/0!</v>
      </c>
      <c r="E38" s="73" t="s">
        <v>650</v>
      </c>
      <c r="F38" s="59"/>
      <c r="G38" s="59"/>
      <c r="H38" s="33"/>
      <c r="I38" s="33"/>
      <c r="J38" s="74"/>
      <c r="K38" s="72"/>
      <c r="L38" s="72"/>
      <c r="M38" s="42"/>
      <c r="N38" s="42"/>
    </row>
    <row r="39" spans="1:14" ht="15.75" customHeight="1">
      <c r="A39" s="33"/>
      <c r="B39" s="33"/>
      <c r="C39" s="42" t="s">
        <v>651</v>
      </c>
      <c r="D39" s="33"/>
      <c r="E39" s="33"/>
      <c r="F39" s="59"/>
      <c r="G39" s="59"/>
      <c r="H39" s="33"/>
      <c r="I39" s="33"/>
      <c r="J39" s="67"/>
      <c r="K39" s="72"/>
      <c r="L39" s="72"/>
      <c r="M39" s="699"/>
      <c r="N39" s="700"/>
    </row>
    <row r="40" spans="1:14" ht="15.75" customHeight="1">
      <c r="A40" s="33" t="s">
        <v>652</v>
      </c>
      <c r="B40" s="33"/>
      <c r="C40" s="33"/>
      <c r="D40" s="33"/>
      <c r="E40" s="33"/>
      <c r="F40" s="33"/>
      <c r="G40" s="33"/>
      <c r="H40" s="33"/>
      <c r="I40" s="33"/>
      <c r="J40" s="33"/>
      <c r="K40" s="33"/>
      <c r="L40" s="33"/>
      <c r="M40" s="699"/>
      <c r="N40" s="700"/>
    </row>
    <row r="41" spans="1:14" ht="15.75" customHeight="1">
      <c r="A41" s="33" t="s">
        <v>653</v>
      </c>
      <c r="B41" s="33"/>
      <c r="C41" s="33"/>
      <c r="D41" s="33"/>
      <c r="E41" s="33"/>
      <c r="F41" s="33"/>
      <c r="G41" s="33"/>
      <c r="H41" s="33"/>
      <c r="I41" s="33"/>
      <c r="J41" s="33"/>
      <c r="K41" s="33"/>
      <c r="L41" s="33"/>
      <c r="M41" s="699"/>
      <c r="N41" s="700"/>
    </row>
    <row r="42" spans="1:14" ht="15.75" customHeight="1">
      <c r="A42" s="33" t="s">
        <v>654</v>
      </c>
      <c r="B42" s="33"/>
      <c r="C42" s="33"/>
      <c r="D42" s="33"/>
      <c r="E42" s="33"/>
      <c r="F42" s="33"/>
      <c r="G42" s="33"/>
      <c r="H42" s="33"/>
      <c r="I42" s="33"/>
      <c r="J42" s="33"/>
      <c r="K42" s="33"/>
      <c r="L42" s="33"/>
      <c r="M42" s="699"/>
      <c r="N42" s="700"/>
    </row>
    <row r="43" spans="1:14" ht="15.75" customHeight="1">
      <c r="A43" s="58" t="s">
        <v>655</v>
      </c>
      <c r="B43" s="58"/>
      <c r="C43" s="58"/>
      <c r="D43" s="58"/>
      <c r="E43" s="58"/>
      <c r="F43" s="58"/>
      <c r="G43" s="58"/>
      <c r="H43" s="58"/>
      <c r="I43" s="58"/>
      <c r="J43" s="58"/>
      <c r="K43" s="58"/>
      <c r="L43" s="33"/>
      <c r="M43" s="699"/>
      <c r="N43" s="704"/>
    </row>
    <row r="44" spans="1:14" ht="15.75" customHeight="1">
      <c r="A44" s="33" t="s">
        <v>656</v>
      </c>
      <c r="B44" s="33"/>
      <c r="C44" s="33"/>
      <c r="D44" s="33"/>
      <c r="E44" s="33"/>
      <c r="F44" s="33"/>
      <c r="G44" s="33"/>
      <c r="H44" s="33"/>
      <c r="I44" s="33"/>
      <c r="J44" s="33"/>
      <c r="K44" s="33"/>
      <c r="L44" s="33"/>
      <c r="M44" s="699"/>
      <c r="N44" s="700"/>
    </row>
    <row r="45" spans="1:14" ht="15.75" customHeight="1">
      <c r="A45" s="33" t="s">
        <v>657</v>
      </c>
      <c r="B45" s="33"/>
      <c r="C45" s="33"/>
      <c r="D45" s="33"/>
      <c r="E45" s="33"/>
      <c r="F45" s="33"/>
      <c r="G45" s="33"/>
      <c r="H45" s="33"/>
      <c r="I45" s="33"/>
      <c r="J45" s="33"/>
      <c r="K45" s="33"/>
      <c r="L45" s="33"/>
      <c r="M45" s="699"/>
      <c r="N45" s="700"/>
    </row>
    <row r="46" spans="1:14" ht="15.75" customHeight="1">
      <c r="A46" s="33" t="s">
        <v>658</v>
      </c>
      <c r="B46" s="33"/>
      <c r="C46" s="33"/>
      <c r="D46" s="33"/>
      <c r="E46" s="33"/>
      <c r="F46" s="33"/>
      <c r="G46" s="33"/>
      <c r="H46" s="33"/>
      <c r="I46" s="33"/>
      <c r="J46" s="33"/>
      <c r="K46" s="33"/>
      <c r="L46" s="33"/>
      <c r="M46" s="699"/>
      <c r="N46" s="700"/>
    </row>
    <row r="47" spans="1:14" ht="15.75" customHeight="1">
      <c r="A47" s="33"/>
      <c r="B47" s="33"/>
      <c r="C47" s="33"/>
      <c r="D47" s="33"/>
      <c r="E47" s="33"/>
      <c r="F47" s="33"/>
      <c r="G47" s="33"/>
      <c r="H47" s="33"/>
      <c r="I47" s="33"/>
      <c r="J47" s="33"/>
      <c r="K47" s="33"/>
      <c r="L47" s="33"/>
      <c r="M47" s="72"/>
      <c r="N47" s="72"/>
    </row>
    <row r="48" spans="1:14" ht="15.75" customHeight="1">
      <c r="A48" s="703" t="s">
        <v>659</v>
      </c>
      <c r="B48" s="703"/>
      <c r="C48" s="703"/>
      <c r="D48" s="703"/>
      <c r="E48" s="703"/>
      <c r="F48" s="703"/>
      <c r="G48" s="703"/>
      <c r="H48" s="703"/>
      <c r="I48" s="703"/>
      <c r="J48" s="703"/>
      <c r="K48" s="703"/>
      <c r="L48" s="703"/>
      <c r="M48" s="703"/>
      <c r="N48" s="703"/>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7"/>
  <sheetViews>
    <sheetView workbookViewId="0">
      <selection activeCell="A11" sqref="A11:A22"/>
    </sheetView>
  </sheetViews>
  <sheetFormatPr defaultColWidth="9" defaultRowHeight="13.8"/>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585</v>
      </c>
    </row>
    <row r="26" spans="1:1">
      <c r="A26" s="30" t="s">
        <v>628</v>
      </c>
    </row>
    <row r="27" spans="1:1">
      <c r="A27" s="643" t="s">
        <v>735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708" t="s">
        <v>402</v>
      </c>
      <c r="B1" s="708"/>
      <c r="C1" s="708"/>
      <c r="D1" s="708"/>
      <c r="E1" s="708"/>
      <c r="F1" s="708"/>
      <c r="G1" s="708"/>
      <c r="H1" s="708"/>
      <c r="I1" s="708"/>
      <c r="J1" s="708"/>
      <c r="K1" s="708"/>
      <c r="L1" s="708"/>
    </row>
    <row r="2" spans="1:12" ht="18" customHeight="1">
      <c r="A2" s="709" t="s">
        <v>660</v>
      </c>
      <c r="B2" s="710"/>
      <c r="C2" s="710"/>
      <c r="D2" s="710"/>
      <c r="E2" s="710"/>
      <c r="F2" s="710"/>
      <c r="G2" s="710"/>
      <c r="H2" s="710"/>
      <c r="I2" s="710"/>
      <c r="J2" s="710"/>
      <c r="K2" s="710"/>
      <c r="L2" s="710"/>
    </row>
    <row r="3" spans="1:12" ht="15.75" customHeight="1"/>
    <row r="4" spans="1:12" ht="24" customHeight="1">
      <c r="A4" s="711" t="s">
        <v>437</v>
      </c>
      <c r="B4" s="711"/>
      <c r="C4" s="711"/>
      <c r="D4" s="711"/>
      <c r="E4" s="711"/>
      <c r="F4" s="711"/>
      <c r="G4" s="711"/>
      <c r="H4" s="711"/>
      <c r="I4" s="711"/>
      <c r="J4" s="711"/>
      <c r="K4" s="711"/>
      <c r="L4" s="711"/>
    </row>
    <row r="5" spans="1:12" ht="42" customHeight="1">
      <c r="A5" s="712" t="s">
        <v>661</v>
      </c>
      <c r="B5" s="712"/>
      <c r="C5" s="712"/>
      <c r="D5" s="712"/>
      <c r="E5" s="712"/>
      <c r="F5" s="712"/>
      <c r="G5" s="712"/>
      <c r="H5" s="712"/>
      <c r="I5" s="712"/>
      <c r="J5" s="712"/>
      <c r="K5" s="712"/>
      <c r="L5" s="712"/>
    </row>
    <row r="6" spans="1:12" ht="15" customHeight="1">
      <c r="A6" s="75" t="s">
        <v>662</v>
      </c>
      <c r="B6" s="76"/>
      <c r="C6" s="76"/>
      <c r="D6" s="76"/>
      <c r="E6" s="76"/>
      <c r="F6" s="76"/>
      <c r="G6" s="76"/>
      <c r="H6" s="76"/>
      <c r="I6" s="77"/>
      <c r="J6" s="78"/>
      <c r="K6" s="78"/>
      <c r="L6" s="79"/>
    </row>
    <row r="7" spans="1:12" ht="15" customHeight="1">
      <c r="A7" s="80" t="s">
        <v>663</v>
      </c>
      <c r="B7" s="81"/>
      <c r="C7" s="81"/>
      <c r="D7" s="81"/>
      <c r="E7" s="81"/>
      <c r="F7" s="81"/>
      <c r="G7" s="81"/>
      <c r="H7" s="81"/>
      <c r="I7" s="81"/>
      <c r="J7" s="81"/>
      <c r="K7" s="81"/>
      <c r="L7" s="82"/>
    </row>
    <row r="8" spans="1:12" ht="15" customHeight="1">
      <c r="J8" s="713"/>
      <c r="K8" s="713"/>
      <c r="L8" s="713"/>
    </row>
    <row r="9" spans="1:12" ht="15" customHeight="1">
      <c r="A9" s="37"/>
      <c r="E9" s="37"/>
      <c r="H9" s="83" t="s">
        <v>438</v>
      </c>
      <c r="I9" s="54"/>
      <c r="J9" s="714" t="s">
        <v>423</v>
      </c>
      <c r="K9" s="714"/>
      <c r="L9" s="714"/>
    </row>
    <row r="10" spans="1:12" ht="15.75" customHeight="1">
      <c r="A10" s="84" t="s">
        <v>439</v>
      </c>
      <c r="B10" s="85" t="s">
        <v>664</v>
      </c>
      <c r="H10" s="86" t="s">
        <v>440</v>
      </c>
      <c r="J10" s="705"/>
      <c r="K10" s="706"/>
      <c r="L10" s="707"/>
    </row>
    <row r="11" spans="1:12" ht="15.75" customHeight="1">
      <c r="A11" s="87" t="s">
        <v>441</v>
      </c>
      <c r="B11" s="85" t="s">
        <v>442</v>
      </c>
      <c r="H11" s="86" t="s">
        <v>440</v>
      </c>
      <c r="J11" s="705"/>
      <c r="K11" s="706"/>
      <c r="L11" s="707"/>
    </row>
    <row r="12" spans="1:12" ht="15.75" customHeight="1">
      <c r="A12" s="87" t="s">
        <v>443</v>
      </c>
      <c r="B12" s="85" t="s">
        <v>174</v>
      </c>
      <c r="H12" s="86" t="s">
        <v>440</v>
      </c>
      <c r="J12" s="705"/>
      <c r="K12" s="706"/>
      <c r="L12" s="707"/>
    </row>
    <row r="13" spans="1:12" ht="15.75" customHeight="1">
      <c r="A13" s="87" t="s">
        <v>444</v>
      </c>
      <c r="B13" s="85" t="s">
        <v>445</v>
      </c>
      <c r="H13" s="86" t="s">
        <v>440</v>
      </c>
      <c r="J13" s="705"/>
      <c r="K13" s="706"/>
      <c r="L13" s="707"/>
    </row>
    <row r="14" spans="1:12" ht="15.75" customHeight="1">
      <c r="A14" s="87" t="s">
        <v>446</v>
      </c>
      <c r="B14" s="85" t="s">
        <v>447</v>
      </c>
      <c r="H14" s="86" t="s">
        <v>440</v>
      </c>
      <c r="J14" s="705"/>
      <c r="K14" s="706"/>
      <c r="L14" s="707"/>
    </row>
    <row r="15" spans="1:12" ht="15.75" customHeight="1">
      <c r="A15" s="87" t="s">
        <v>448</v>
      </c>
      <c r="B15" s="85" t="s">
        <v>449</v>
      </c>
      <c r="H15" s="86" t="s">
        <v>440</v>
      </c>
      <c r="J15" s="705"/>
      <c r="K15" s="706"/>
      <c r="L15" s="707"/>
    </row>
    <row r="16" spans="1:12" ht="15.75" customHeight="1">
      <c r="A16" s="87" t="s">
        <v>450</v>
      </c>
      <c r="B16" s="88" t="s">
        <v>165</v>
      </c>
      <c r="H16" s="86" t="s">
        <v>451</v>
      </c>
      <c r="J16" s="705"/>
      <c r="K16" s="706"/>
      <c r="L16" s="707"/>
    </row>
    <row r="17" spans="1:12" ht="15.75" customHeight="1">
      <c r="A17" s="87" t="s">
        <v>452</v>
      </c>
      <c r="B17" s="88" t="s">
        <v>453</v>
      </c>
      <c r="H17" s="86" t="s">
        <v>454</v>
      </c>
      <c r="J17" s="705"/>
      <c r="K17" s="706"/>
      <c r="L17" s="707"/>
    </row>
    <row r="18" spans="1:12" ht="15.75" customHeight="1">
      <c r="A18" s="84" t="s">
        <v>455</v>
      </c>
      <c r="B18" s="85" t="s">
        <v>456</v>
      </c>
      <c r="H18" s="86" t="s">
        <v>457</v>
      </c>
      <c r="J18" s="705"/>
      <c r="K18" s="706"/>
      <c r="L18" s="707"/>
    </row>
    <row r="19" spans="1:12" ht="15.75" customHeight="1">
      <c r="A19" s="84" t="s">
        <v>458</v>
      </c>
      <c r="B19" s="85" t="s">
        <v>459</v>
      </c>
      <c r="H19" s="89" t="s">
        <v>460</v>
      </c>
      <c r="J19" s="705"/>
      <c r="K19" s="706"/>
      <c r="L19" s="707"/>
    </row>
    <row r="20" spans="1:12" ht="15.75" customHeight="1">
      <c r="A20" s="90" t="s">
        <v>461</v>
      </c>
      <c r="B20" s="85" t="s">
        <v>665</v>
      </c>
      <c r="C20" s="64"/>
      <c r="D20" s="64"/>
      <c r="E20" s="64"/>
      <c r="F20" s="64"/>
      <c r="G20" s="64"/>
      <c r="H20" s="91" t="s">
        <v>460</v>
      </c>
      <c r="J20" s="705"/>
      <c r="K20" s="706"/>
      <c r="L20" s="707"/>
    </row>
    <row r="21" spans="1:12" ht="15.75" customHeight="1">
      <c r="A21" s="84" t="s">
        <v>462</v>
      </c>
      <c r="B21" s="85" t="s">
        <v>666</v>
      </c>
      <c r="H21" s="89" t="s">
        <v>667</v>
      </c>
      <c r="J21" s="705"/>
      <c r="K21" s="706"/>
      <c r="L21" s="707"/>
    </row>
    <row r="22" spans="1:12" ht="15.75" customHeight="1">
      <c r="A22" s="84" t="s">
        <v>668</v>
      </c>
      <c r="B22" s="85" t="s">
        <v>669</v>
      </c>
      <c r="H22" s="86" t="s">
        <v>670</v>
      </c>
      <c r="J22" s="705"/>
      <c r="K22" s="706"/>
      <c r="L22" s="707"/>
    </row>
    <row r="23" spans="1:12" ht="15.75" customHeight="1"/>
    <row r="24" spans="1:12" ht="24" customHeight="1">
      <c r="A24" s="715" t="s">
        <v>463</v>
      </c>
      <c r="B24" s="715"/>
      <c r="C24" s="715"/>
      <c r="D24" s="715"/>
      <c r="E24" s="715"/>
      <c r="F24" s="715"/>
      <c r="G24" s="715"/>
      <c r="H24" s="715"/>
      <c r="I24" s="715"/>
      <c r="J24" s="715"/>
      <c r="K24" s="715"/>
      <c r="L24" s="715"/>
    </row>
    <row r="25" spans="1:12" ht="15" customHeight="1"/>
    <row r="26" spans="1:12" ht="241.5" customHeight="1">
      <c r="A26" s="716"/>
      <c r="B26" s="717"/>
      <c r="C26" s="717"/>
      <c r="D26" s="717"/>
      <c r="E26" s="717"/>
      <c r="F26" s="717"/>
      <c r="G26" s="717"/>
      <c r="H26" s="717"/>
      <c r="I26" s="717"/>
      <c r="J26" s="717"/>
      <c r="K26" s="717"/>
      <c r="L26" s="718"/>
    </row>
    <row r="27" spans="1:12" ht="15" customHeight="1" thickBot="1"/>
    <row r="28" spans="1:12" ht="204.75" customHeight="1" thickBot="1">
      <c r="A28" s="719" t="s">
        <v>671</v>
      </c>
      <c r="B28" s="720"/>
      <c r="C28" s="720"/>
      <c r="D28" s="720"/>
      <c r="E28" s="720"/>
      <c r="F28" s="720"/>
      <c r="G28" s="720"/>
      <c r="H28" s="720"/>
      <c r="I28" s="720"/>
      <c r="J28" s="720"/>
      <c r="K28" s="720"/>
      <c r="L28" s="721"/>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3B93-8DD1-4D23-A40C-517C8788A150}">
  <sheetPr>
    <pageSetUpPr fitToPage="1"/>
  </sheetPr>
  <dimension ref="A1:N45"/>
  <sheetViews>
    <sheetView showGridLines="0" topLeftCell="A31" workbookViewId="0">
      <selection activeCell="C28" sqref="C28"/>
    </sheetView>
  </sheetViews>
  <sheetFormatPr defaultRowHeight="13.2"/>
  <cols>
    <col min="1" max="1" width="5.09765625" style="31" customWidth="1"/>
    <col min="2" max="2" width="5.69921875" style="31" customWidth="1"/>
    <col min="3" max="3" width="15.59765625" style="31" customWidth="1"/>
    <col min="4" max="4" width="12.296875" style="31" customWidth="1"/>
    <col min="5" max="5" width="5.8984375" style="31" customWidth="1"/>
    <col min="6" max="7" width="4.19921875" style="31" customWidth="1"/>
    <col min="8" max="8" width="7.796875" style="31" customWidth="1"/>
    <col min="9" max="9" width="9.5" style="31" customWidth="1"/>
    <col min="10" max="10" width="10.5" style="31" customWidth="1"/>
    <col min="11" max="11" width="8.69921875" style="31" customWidth="1"/>
    <col min="12" max="12" width="7.796875" style="31" customWidth="1"/>
    <col min="13" max="13" width="8.69921875" style="31" customWidth="1"/>
    <col min="14" max="16384" width="8.796875" style="31"/>
  </cols>
  <sheetData>
    <row r="1" spans="1:14" ht="24.6">
      <c r="A1" s="675" t="s">
        <v>769</v>
      </c>
      <c r="B1" s="675"/>
      <c r="C1" s="675"/>
      <c r="D1" s="675"/>
      <c r="E1" s="675"/>
      <c r="F1" s="675"/>
      <c r="G1" s="675"/>
      <c r="H1" s="675"/>
      <c r="I1" s="675"/>
      <c r="J1" s="675"/>
      <c r="K1" s="675"/>
      <c r="L1" s="675"/>
      <c r="M1" s="675"/>
    </row>
    <row r="2" spans="1:14" ht="24.6">
      <c r="A2" s="675" t="s">
        <v>768</v>
      </c>
      <c r="B2" s="675"/>
      <c r="C2" s="675"/>
      <c r="D2" s="675"/>
      <c r="E2" s="675"/>
      <c r="F2" s="675"/>
      <c r="G2" s="675"/>
      <c r="H2" s="675"/>
      <c r="I2" s="675"/>
      <c r="J2" s="675"/>
      <c r="K2" s="675"/>
      <c r="L2" s="675"/>
      <c r="M2" s="675"/>
    </row>
    <row r="3" spans="1:14" ht="15" customHeight="1">
      <c r="A3" s="631"/>
      <c r="B3" s="631"/>
      <c r="C3" s="631"/>
      <c r="D3" s="631"/>
      <c r="E3" s="631"/>
      <c r="F3" s="631"/>
      <c r="G3" s="631"/>
      <c r="H3" s="631"/>
      <c r="I3" s="631"/>
      <c r="J3" s="631"/>
      <c r="K3" s="631"/>
      <c r="L3" s="631"/>
      <c r="M3" s="631"/>
    </row>
    <row r="4" spans="1:14" ht="18" customHeight="1">
      <c r="A4" s="33" t="s">
        <v>403</v>
      </c>
      <c r="B4" s="33"/>
      <c r="C4" s="676" t="s">
        <v>697</v>
      </c>
      <c r="D4" s="677"/>
      <c r="E4" s="677"/>
      <c r="F4" s="677"/>
      <c r="G4" s="677"/>
      <c r="H4" s="678"/>
      <c r="I4" s="34"/>
      <c r="J4" s="35" t="s">
        <v>404</v>
      </c>
      <c r="K4" s="725"/>
      <c r="L4" s="726"/>
      <c r="M4" s="727"/>
    </row>
    <row r="5" spans="1:14" ht="18" customHeight="1">
      <c r="A5" s="33" t="s">
        <v>405</v>
      </c>
      <c r="B5" s="33"/>
      <c r="C5" s="676" t="s">
        <v>698</v>
      </c>
      <c r="D5" s="677"/>
      <c r="E5" s="677"/>
      <c r="F5" s="677"/>
      <c r="G5" s="677"/>
      <c r="H5" s="678"/>
      <c r="I5" s="34"/>
      <c r="J5" s="35" t="s">
        <v>406</v>
      </c>
      <c r="K5" s="725">
        <f>Sheet1!P7</f>
        <v>0</v>
      </c>
      <c r="L5" s="726"/>
      <c r="M5" s="727"/>
    </row>
    <row r="6" spans="1:14" ht="18" customHeight="1">
      <c r="A6" s="33" t="s">
        <v>409</v>
      </c>
      <c r="B6" s="33"/>
      <c r="C6" s="33"/>
      <c r="D6" s="728" t="str">
        <f>Sheet1!R17</f>
        <v/>
      </c>
      <c r="E6" s="729"/>
      <c r="F6" s="729"/>
      <c r="G6" s="729"/>
      <c r="H6" s="730"/>
      <c r="I6" s="34"/>
      <c r="J6" s="35" t="s">
        <v>411</v>
      </c>
      <c r="K6" s="728" t="str">
        <f>Sheet1!R18</f>
        <v/>
      </c>
      <c r="L6" s="729"/>
      <c r="M6" s="730"/>
    </row>
    <row r="7" spans="1:14" ht="18" customHeight="1">
      <c r="A7" s="33" t="s">
        <v>412</v>
      </c>
      <c r="B7" s="33"/>
      <c r="C7" s="33"/>
      <c r="D7" s="699" t="str">
        <f>Sheet1!V12</f>
        <v/>
      </c>
      <c r="E7" s="731"/>
      <c r="F7" s="731"/>
      <c r="G7" s="731"/>
      <c r="H7" s="700"/>
      <c r="I7" s="34"/>
      <c r="J7" s="35" t="s">
        <v>413</v>
      </c>
      <c r="K7" s="725" t="str">
        <f>Sheet1!R14</f>
        <v/>
      </c>
      <c r="L7" s="726"/>
      <c r="M7" s="727"/>
    </row>
    <row r="8" spans="1:14" ht="18" customHeight="1">
      <c r="A8" s="33" t="s">
        <v>767</v>
      </c>
      <c r="B8" s="33"/>
      <c r="C8" s="33"/>
      <c r="D8" s="699" t="s">
        <v>571</v>
      </c>
      <c r="E8" s="731"/>
      <c r="F8" s="731"/>
      <c r="G8" s="731"/>
      <c r="H8" s="700"/>
      <c r="I8" s="34"/>
      <c r="J8" s="35" t="s">
        <v>766</v>
      </c>
      <c r="K8" s="725" t="s">
        <v>571</v>
      </c>
      <c r="L8" s="726"/>
      <c r="M8" s="727"/>
    </row>
    <row r="9" spans="1:14" ht="18" customHeight="1">
      <c r="A9" s="33" t="s">
        <v>765</v>
      </c>
      <c r="B9" s="33"/>
      <c r="C9" s="33"/>
      <c r="D9" s="699" t="s">
        <v>571</v>
      </c>
      <c r="E9" s="731"/>
      <c r="F9" s="731"/>
      <c r="G9" s="731"/>
      <c r="H9" s="700"/>
      <c r="I9" s="34"/>
      <c r="J9" s="35" t="s">
        <v>411</v>
      </c>
      <c r="K9" s="725" t="s">
        <v>571</v>
      </c>
      <c r="L9" s="726"/>
      <c r="M9" s="727"/>
    </row>
    <row r="10" spans="1:14" ht="18" customHeight="1">
      <c r="A10" s="33" t="s">
        <v>764</v>
      </c>
      <c r="B10" s="33"/>
      <c r="C10" s="33"/>
      <c r="D10" s="699" t="str">
        <f>Sheet1!R17</f>
        <v/>
      </c>
      <c r="E10" s="731"/>
      <c r="F10" s="731"/>
      <c r="G10" s="731"/>
      <c r="H10" s="700"/>
      <c r="I10" s="34"/>
      <c r="J10" s="35" t="s">
        <v>411</v>
      </c>
      <c r="K10" s="725" t="str">
        <f>Sheet1!R18</f>
        <v/>
      </c>
      <c r="L10" s="726"/>
      <c r="M10" s="727"/>
    </row>
    <row r="11" spans="1:14" ht="18" customHeight="1">
      <c r="A11" s="33" t="s">
        <v>407</v>
      </c>
      <c r="B11" s="33"/>
      <c r="C11" s="33"/>
      <c r="D11" s="699" t="str">
        <f>Sheet1!X7</f>
        <v>Eugene Mah</v>
      </c>
      <c r="E11" s="731"/>
      <c r="F11" s="731"/>
      <c r="G11" s="731"/>
      <c r="H11" s="700"/>
      <c r="I11" s="34"/>
      <c r="J11" s="35" t="s">
        <v>408</v>
      </c>
      <c r="K11" s="725"/>
      <c r="L11" s="726"/>
      <c r="M11" s="727"/>
    </row>
    <row r="12" spans="1:14" ht="18" customHeight="1">
      <c r="A12" s="33"/>
      <c r="B12" s="33"/>
      <c r="C12" s="34"/>
      <c r="D12" s="658"/>
      <c r="E12" s="658"/>
      <c r="F12" s="658"/>
      <c r="G12" s="658"/>
      <c r="H12" s="658"/>
      <c r="I12" s="34"/>
      <c r="J12" s="657"/>
      <c r="K12" s="656"/>
      <c r="L12" s="656"/>
      <c r="M12" s="656"/>
      <c r="N12" s="37"/>
    </row>
    <row r="13" spans="1:14" ht="18" customHeight="1">
      <c r="A13" s="685" t="s">
        <v>421</v>
      </c>
      <c r="B13" s="685"/>
      <c r="C13" s="685"/>
      <c r="D13" s="685"/>
      <c r="E13" s="685"/>
      <c r="F13" s="685"/>
      <c r="G13" s="685"/>
      <c r="H13" s="685"/>
      <c r="I13" s="685"/>
      <c r="J13" s="685"/>
      <c r="K13" s="685"/>
      <c r="L13" s="685"/>
      <c r="M13" s="685"/>
    </row>
    <row r="14" spans="1:14" ht="18" customHeight="1">
      <c r="M14" s="630" t="s">
        <v>423</v>
      </c>
    </row>
    <row r="15" spans="1:14" ht="18" customHeight="1">
      <c r="A15" s="33" t="s">
        <v>763</v>
      </c>
      <c r="B15" s="33"/>
      <c r="C15" s="42"/>
      <c r="D15" s="33"/>
      <c r="E15" s="33"/>
      <c r="F15" s="59"/>
      <c r="G15" s="59"/>
      <c r="H15" s="33"/>
      <c r="I15" s="33"/>
      <c r="J15" s="33"/>
      <c r="K15" s="33"/>
      <c r="L15" s="33"/>
      <c r="M15" s="644"/>
    </row>
    <row r="16" spans="1:14" ht="18" customHeight="1">
      <c r="A16" s="33" t="s">
        <v>425</v>
      </c>
      <c r="B16" s="33"/>
      <c r="C16" s="33"/>
      <c r="D16" s="33"/>
      <c r="E16" s="33"/>
      <c r="F16" s="59"/>
      <c r="G16" s="59"/>
      <c r="H16" s="33"/>
      <c r="I16" s="33"/>
      <c r="J16" s="33"/>
      <c r="K16" s="33"/>
      <c r="L16" s="33"/>
      <c r="M16" s="655"/>
    </row>
    <row r="17" spans="1:14" ht="18" customHeight="1">
      <c r="A17" s="42"/>
      <c r="B17" s="42"/>
      <c r="C17" s="60" t="s">
        <v>762</v>
      </c>
      <c r="D17" s="42"/>
      <c r="E17" s="42"/>
      <c r="F17" s="653"/>
      <c r="G17" s="653"/>
      <c r="H17" s="42"/>
      <c r="I17" s="42"/>
      <c r="J17" s="42"/>
      <c r="K17" s="42"/>
      <c r="L17" s="42"/>
      <c r="M17" s="644"/>
    </row>
    <row r="18" spans="1:14" ht="18" customHeight="1">
      <c r="A18" s="42"/>
      <c r="B18" s="42"/>
      <c r="C18" s="60" t="s">
        <v>761</v>
      </c>
      <c r="D18" s="42"/>
      <c r="E18" s="42"/>
      <c r="F18" s="653"/>
      <c r="G18" s="653"/>
      <c r="H18" s="42"/>
      <c r="I18" s="42"/>
      <c r="J18" s="42"/>
      <c r="K18" s="42"/>
      <c r="L18" s="42"/>
      <c r="M18" s="644"/>
    </row>
    <row r="19" spans="1:14" ht="18" customHeight="1">
      <c r="A19" s="33" t="s">
        <v>760</v>
      </c>
      <c r="B19" s="33"/>
      <c r="C19" s="33"/>
      <c r="D19" s="33"/>
      <c r="E19" s="33"/>
      <c r="F19" s="59"/>
      <c r="G19" s="59"/>
      <c r="H19" s="33"/>
      <c r="I19" s="33"/>
      <c r="J19" s="34"/>
      <c r="K19" s="34"/>
      <c r="L19" s="34"/>
      <c r="M19" s="654"/>
      <c r="N19" s="37"/>
    </row>
    <row r="20" spans="1:14" ht="18" customHeight="1">
      <c r="A20" s="42"/>
      <c r="B20" s="42"/>
      <c r="C20" s="60" t="s">
        <v>759</v>
      </c>
      <c r="D20" s="42"/>
      <c r="E20" s="42"/>
      <c r="F20" s="653"/>
      <c r="G20" s="653"/>
      <c r="H20" s="42"/>
      <c r="I20" s="42"/>
      <c r="J20" s="42"/>
      <c r="K20" s="42"/>
      <c r="L20" s="42"/>
      <c r="M20" s="644"/>
    </row>
    <row r="21" spans="1:14" ht="18" customHeight="1">
      <c r="A21" s="42"/>
      <c r="B21" s="42"/>
      <c r="C21" s="60" t="s">
        <v>758</v>
      </c>
      <c r="D21" s="42"/>
      <c r="E21" s="42"/>
      <c r="F21" s="653"/>
      <c r="G21" s="653"/>
      <c r="H21" s="42"/>
      <c r="I21" s="42"/>
      <c r="J21" s="42"/>
      <c r="K21" s="42"/>
      <c r="L21" s="42"/>
      <c r="M21" s="644"/>
    </row>
    <row r="22" spans="1:14" ht="18" customHeight="1">
      <c r="A22" s="33" t="s">
        <v>427</v>
      </c>
      <c r="B22" s="33"/>
      <c r="C22" s="33"/>
      <c r="D22" s="33"/>
      <c r="E22" s="33"/>
      <c r="F22" s="59"/>
      <c r="G22" s="59"/>
      <c r="H22" s="33"/>
      <c r="I22" s="33"/>
      <c r="J22" s="33"/>
      <c r="K22" s="33"/>
      <c r="L22" s="33"/>
      <c r="M22" s="652"/>
    </row>
    <row r="23" spans="1:14" ht="18" customHeight="1">
      <c r="A23" s="33"/>
      <c r="B23" s="33"/>
      <c r="C23" s="60" t="s">
        <v>757</v>
      </c>
      <c r="D23" s="33"/>
      <c r="E23" s="33"/>
      <c r="F23" s="59"/>
      <c r="G23" s="59"/>
      <c r="H23" s="33"/>
      <c r="I23" s="33"/>
      <c r="J23" s="33"/>
      <c r="K23" s="33"/>
      <c r="L23" s="33"/>
      <c r="M23" s="644"/>
    </row>
    <row r="24" spans="1:14" ht="18" customHeight="1">
      <c r="A24" s="33"/>
      <c r="B24" s="33"/>
      <c r="C24" s="60" t="s">
        <v>756</v>
      </c>
      <c r="D24" s="33"/>
      <c r="E24" s="33"/>
      <c r="F24" s="59"/>
      <c r="G24" s="59"/>
      <c r="H24" s="33"/>
      <c r="I24" s="33"/>
      <c r="J24" s="33"/>
      <c r="K24" s="33"/>
      <c r="L24" s="33"/>
      <c r="M24" s="644"/>
    </row>
    <row r="25" spans="1:14" ht="18" customHeight="1">
      <c r="A25" s="33" t="s">
        <v>755</v>
      </c>
      <c r="B25" s="33"/>
      <c r="C25" s="33"/>
      <c r="D25" s="33"/>
      <c r="E25" s="33"/>
      <c r="F25" s="59"/>
      <c r="G25" s="59"/>
      <c r="H25" s="33"/>
      <c r="I25" s="33"/>
      <c r="J25" s="33"/>
      <c r="K25" s="33"/>
      <c r="L25" s="33"/>
      <c r="M25" s="652"/>
    </row>
    <row r="26" spans="1:14" ht="18" customHeight="1">
      <c r="A26" s="33"/>
      <c r="B26" s="33"/>
      <c r="C26" s="60" t="s">
        <v>754</v>
      </c>
      <c r="D26" s="33"/>
      <c r="E26" s="33"/>
      <c r="F26" s="59"/>
      <c r="G26" s="59"/>
      <c r="H26" s="33"/>
      <c r="I26" s="33"/>
      <c r="J26" s="33"/>
      <c r="K26" s="33"/>
      <c r="L26" s="33"/>
      <c r="M26" s="644"/>
    </row>
    <row r="27" spans="1:14" ht="18" customHeight="1">
      <c r="A27" s="33" t="s">
        <v>753</v>
      </c>
      <c r="B27" s="33"/>
      <c r="C27" s="33"/>
      <c r="D27" s="33"/>
      <c r="E27" s="33"/>
      <c r="F27" s="59"/>
      <c r="G27" s="59"/>
      <c r="H27" s="33"/>
      <c r="I27" s="33"/>
      <c r="J27" s="33"/>
      <c r="K27" s="33"/>
      <c r="L27" s="33"/>
      <c r="M27" s="59"/>
    </row>
    <row r="28" spans="1:14" ht="18" customHeight="1">
      <c r="A28" s="33"/>
      <c r="B28" s="33"/>
      <c r="C28" s="42" t="s">
        <v>752</v>
      </c>
      <c r="D28" s="33"/>
      <c r="E28" s="33"/>
      <c r="F28" s="59"/>
      <c r="G28" s="59"/>
      <c r="H28" s="33"/>
      <c r="I28" s="33"/>
      <c r="J28" s="33"/>
      <c r="K28" s="33"/>
      <c r="L28" s="33"/>
      <c r="M28" s="644"/>
    </row>
    <row r="29" spans="1:14" ht="18" customHeight="1">
      <c r="A29" s="33" t="s">
        <v>751</v>
      </c>
      <c r="B29" s="33"/>
      <c r="C29" s="33"/>
      <c r="D29" s="33"/>
      <c r="E29" s="33"/>
      <c r="F29" s="59"/>
      <c r="G29" s="59"/>
      <c r="H29" s="33"/>
      <c r="I29" s="33"/>
      <c r="J29" s="33"/>
      <c r="K29" s="33"/>
      <c r="L29" s="33"/>
      <c r="M29" s="59"/>
    </row>
    <row r="30" spans="1:14" ht="18" customHeight="1">
      <c r="A30" s="33"/>
      <c r="B30" s="33"/>
      <c r="C30" s="42" t="s">
        <v>750</v>
      </c>
      <c r="D30" s="33"/>
      <c r="E30" s="33"/>
      <c r="F30" s="59"/>
      <c r="G30" s="59"/>
      <c r="H30" s="33"/>
      <c r="I30" s="33"/>
      <c r="J30" s="33"/>
      <c r="K30" s="33"/>
      <c r="L30" s="33"/>
      <c r="M30" s="644"/>
    </row>
    <row r="31" spans="1:14" ht="18" customHeight="1">
      <c r="A31" s="33" t="s">
        <v>749</v>
      </c>
      <c r="B31" s="33"/>
      <c r="C31" s="33"/>
      <c r="D31" s="33"/>
      <c r="E31" s="33"/>
      <c r="F31" s="59"/>
      <c r="G31" s="59"/>
      <c r="H31" s="33"/>
      <c r="I31" s="33"/>
      <c r="J31" s="33"/>
      <c r="K31" s="33"/>
      <c r="L31" s="33"/>
      <c r="M31" s="59"/>
    </row>
    <row r="32" spans="1:14" ht="18" customHeight="1">
      <c r="A32" s="33"/>
      <c r="B32" s="33"/>
      <c r="C32" s="60" t="s">
        <v>748</v>
      </c>
      <c r="F32" s="61"/>
      <c r="G32" s="61"/>
      <c r="K32" s="651"/>
      <c r="L32" s="62"/>
      <c r="M32" s="644"/>
    </row>
    <row r="33" spans="1:13" ht="18" customHeight="1">
      <c r="A33" s="33"/>
      <c r="B33" s="33"/>
      <c r="C33" s="60" t="s">
        <v>747</v>
      </c>
      <c r="F33" s="61"/>
      <c r="G33" s="61"/>
      <c r="K33" s="650" t="str">
        <f>Sheet1!X358</f>
        <v/>
      </c>
      <c r="L33" s="62" t="s">
        <v>326</v>
      </c>
      <c r="M33" s="644"/>
    </row>
    <row r="34" spans="1:13" ht="18" customHeight="1">
      <c r="A34" s="33" t="s">
        <v>746</v>
      </c>
      <c r="B34" s="33"/>
      <c r="C34" s="33"/>
      <c r="D34" s="33"/>
      <c r="E34" s="33"/>
      <c r="F34" s="59"/>
      <c r="G34" s="59"/>
      <c r="H34" s="33"/>
      <c r="I34" s="33"/>
      <c r="J34" s="33"/>
      <c r="K34" s="33"/>
      <c r="L34" s="33"/>
      <c r="M34" s="649"/>
    </row>
    <row r="35" spans="1:13" ht="18" customHeight="1">
      <c r="A35" s="33"/>
      <c r="B35" s="33"/>
      <c r="C35" s="60" t="s">
        <v>745</v>
      </c>
      <c r="D35" s="647"/>
      <c r="E35" s="647"/>
      <c r="F35" s="648"/>
      <c r="G35" s="648"/>
      <c r="H35" s="647"/>
      <c r="I35" s="647"/>
      <c r="J35" s="647"/>
      <c r="K35" s="34"/>
      <c r="L35" s="34"/>
      <c r="M35" s="644"/>
    </row>
    <row r="36" spans="1:13" ht="18" customHeight="1">
      <c r="A36" s="33"/>
      <c r="B36" s="33"/>
      <c r="C36" s="60" t="s">
        <v>744</v>
      </c>
      <c r="D36" s="647" t="s">
        <v>743</v>
      </c>
      <c r="F36" s="648"/>
      <c r="G36" s="648"/>
      <c r="H36" s="647"/>
      <c r="I36" s="647"/>
      <c r="J36" s="647" t="s">
        <v>742</v>
      </c>
      <c r="L36" s="34"/>
    </row>
    <row r="37" spans="1:13" ht="18" customHeight="1">
      <c r="A37" s="33"/>
      <c r="B37" s="33"/>
      <c r="C37" s="60" t="s">
        <v>741</v>
      </c>
      <c r="D37" s="42"/>
      <c r="E37" s="42"/>
      <c r="F37" s="67"/>
      <c r="G37" s="67" t="s">
        <v>432</v>
      </c>
      <c r="H37" s="646">
        <f>Sheet1!V490</f>
        <v>0</v>
      </c>
      <c r="I37" s="67" t="s">
        <v>433</v>
      </c>
      <c r="J37" s="646">
        <f>Sheet1!V491</f>
        <v>0</v>
      </c>
      <c r="K37" s="67" t="s">
        <v>434</v>
      </c>
      <c r="L37" s="646">
        <f>Sheet1!V492</f>
        <v>0</v>
      </c>
      <c r="M37" s="645"/>
    </row>
    <row r="38" spans="1:13" ht="18" customHeight="1">
      <c r="A38" s="33" t="s">
        <v>740</v>
      </c>
      <c r="B38" s="33"/>
      <c r="C38" s="33"/>
      <c r="D38" s="33"/>
      <c r="E38" s="33"/>
      <c r="F38" s="59"/>
      <c r="G38" s="59"/>
      <c r="H38" s="33"/>
      <c r="I38" s="33"/>
      <c r="J38" s="33"/>
      <c r="K38" s="33"/>
      <c r="L38" s="33"/>
      <c r="M38" s="59"/>
    </row>
    <row r="39" spans="1:13" ht="18" customHeight="1">
      <c r="A39" s="33"/>
      <c r="B39" s="33"/>
      <c r="C39" s="42" t="s">
        <v>739</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2" t="s">
        <v>738</v>
      </c>
      <c r="D41" s="723"/>
      <c r="E41" s="723"/>
      <c r="F41" s="723"/>
      <c r="G41" s="723"/>
      <c r="H41" s="723"/>
      <c r="I41" s="723"/>
      <c r="J41" s="723"/>
      <c r="K41" s="723"/>
      <c r="L41" s="723"/>
      <c r="M41" s="724"/>
    </row>
    <row r="42" spans="1:13" ht="18" customHeight="1">
      <c r="A42" s="33" t="s">
        <v>737</v>
      </c>
      <c r="B42" s="33"/>
      <c r="C42" s="33"/>
      <c r="D42" s="33"/>
      <c r="E42" s="33"/>
      <c r="F42" s="59"/>
      <c r="G42" s="59"/>
      <c r="H42" s="33"/>
      <c r="I42" s="33"/>
      <c r="J42" s="33"/>
      <c r="K42" s="33"/>
      <c r="L42" s="33"/>
      <c r="M42" s="33"/>
    </row>
    <row r="43" spans="1:13" ht="18" customHeight="1">
      <c r="A43" s="33"/>
      <c r="B43" s="33"/>
      <c r="C43" s="42" t="s">
        <v>736</v>
      </c>
      <c r="D43" s="33"/>
      <c r="E43" s="33"/>
      <c r="F43" s="59"/>
      <c r="G43" s="59"/>
      <c r="H43" s="33"/>
      <c r="I43" s="33"/>
      <c r="J43" s="33"/>
      <c r="K43" s="33"/>
      <c r="L43" s="33"/>
      <c r="M43" s="644"/>
    </row>
    <row r="44" spans="1:13" ht="18" customHeight="1"/>
    <row r="45" spans="1:13" ht="18" customHeight="1">
      <c r="A45" s="703" t="s">
        <v>659</v>
      </c>
      <c r="B45" s="703"/>
      <c r="C45" s="703"/>
      <c r="D45" s="703"/>
      <c r="E45" s="703"/>
      <c r="F45" s="703"/>
      <c r="G45" s="703"/>
      <c r="H45" s="703"/>
      <c r="I45" s="703"/>
      <c r="J45" s="703"/>
      <c r="K45" s="703"/>
      <c r="L45" s="703"/>
      <c r="M45" s="703"/>
    </row>
  </sheetData>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99CA0C73-3F69-478E-9613-DAE0FB87CB0F}">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71F51EB6-4633-4743-B8A0-003659F2E079}">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A1E3BE3D-6D97-4351-848C-33D134A686C8}">
      <formula1>FiberLst</formula1>
    </dataValidation>
    <dataValidation type="list" allowBlank="1" showInputMessage="1" sqref="H37" xr:uid="{5E456205-2296-4575-9605-3D9C72FBEF75}">
      <formula1>FiberList</formula1>
    </dataValidation>
    <dataValidation type="list" allowBlank="1" showInputMessage="1" sqref="J37 L37" xr:uid="{0E62FD7C-E440-4F59-A189-2B964D4E8CB5}">
      <formula1>SpeckMassList</formula1>
    </dataValidation>
  </dataValidations>
  <printOptions horizontalCentered="1"/>
  <pageMargins left="0.75" right="0.75" top="0.75" bottom="0.75" header="0" footer="0.25"/>
  <pageSetup scale="77" orientation="portrait" r:id="rId1"/>
  <headerFooter alignWithMargins="0">
    <oddFooter>&amp;L&amp;8&amp;Z&amp;F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83" r:id="rId4" name="Check Box 3">
              <controlPr defaultSize="0" autoFill="0" autoLine="0" autoPict="0">
                <anchor moveWithCells="1">
                  <from>
                    <xdr:col>2</xdr:col>
                    <xdr:colOff>998220</xdr:colOff>
                    <xdr:row>35</xdr:row>
                    <xdr:rowOff>15240</xdr:rowOff>
                  </from>
                  <to>
                    <xdr:col>3</xdr:col>
                    <xdr:colOff>129540</xdr:colOff>
                    <xdr:row>36</xdr:row>
                    <xdr:rowOff>7620</xdr:rowOff>
                  </to>
                </anchor>
              </controlPr>
            </control>
          </mc:Choice>
        </mc:AlternateContent>
        <mc:AlternateContent xmlns:mc="http://schemas.openxmlformats.org/markup-compatibility/2006">
          <mc:Choice Requires="x14">
            <control shapeId="20484" r:id="rId5" name="Check Box 4">
              <controlPr defaultSize="0" autoFill="0" autoLine="0" autoPict="0">
                <anchor moveWithCells="1">
                  <from>
                    <xdr:col>8</xdr:col>
                    <xdr:colOff>556260</xdr:colOff>
                    <xdr:row>35</xdr:row>
                    <xdr:rowOff>15240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7808638-E9EF-4769-A163-B5C75E8BEFF4}">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43328-8F4D-471C-BCC2-B1DFBA03F0B6}">
  <dimension ref="A1:J26"/>
  <sheetViews>
    <sheetView showGridLines="0" workbookViewId="0">
      <selection activeCell="J21" sqref="J21"/>
    </sheetView>
  </sheetViews>
  <sheetFormatPr defaultRowHeight="13.2"/>
  <cols>
    <col min="1" max="1" width="3.5" style="31" customWidth="1"/>
    <col min="2" max="2" width="18.59765625" style="31" customWidth="1"/>
    <col min="3" max="4" width="8.8984375" style="31" customWidth="1"/>
    <col min="5" max="5" width="5.8984375" style="31" customWidth="1"/>
    <col min="6" max="6" width="3.296875" style="31" customWidth="1"/>
    <col min="7" max="7" width="14.09765625" style="31" customWidth="1"/>
    <col min="8" max="8" width="11.3984375" style="31" customWidth="1"/>
    <col min="9" max="9" width="9.5" style="31" customWidth="1"/>
    <col min="10" max="10" width="15.296875" style="31" customWidth="1"/>
    <col min="11" max="16384" width="8.796875" style="31"/>
  </cols>
  <sheetData>
    <row r="1" spans="1:10" ht="24.6">
      <c r="A1" s="708" t="s">
        <v>769</v>
      </c>
      <c r="B1" s="708"/>
      <c r="C1" s="708"/>
      <c r="D1" s="708"/>
      <c r="E1" s="708"/>
      <c r="F1" s="708"/>
      <c r="G1" s="708"/>
      <c r="H1" s="708"/>
      <c r="I1" s="708"/>
      <c r="J1" s="708"/>
    </row>
    <row r="2" spans="1:10" ht="24.6">
      <c r="A2" s="675" t="s">
        <v>790</v>
      </c>
      <c r="B2" s="732"/>
      <c r="C2" s="732"/>
      <c r="D2" s="732"/>
      <c r="E2" s="732"/>
      <c r="F2" s="732"/>
      <c r="G2" s="732"/>
      <c r="H2" s="732"/>
      <c r="I2" s="732"/>
      <c r="J2" s="732"/>
    </row>
    <row r="5" spans="1:10" ht="22.8">
      <c r="A5" s="668" t="s">
        <v>789</v>
      </c>
      <c r="B5" s="667"/>
      <c r="C5" s="666"/>
      <c r="D5" s="666"/>
      <c r="E5" s="666"/>
      <c r="F5" s="666"/>
      <c r="G5" s="666"/>
      <c r="H5" s="666"/>
      <c r="I5" s="666"/>
      <c r="J5" s="665"/>
    </row>
    <row r="6" spans="1:10" ht="23.25" customHeight="1">
      <c r="J6" s="632"/>
    </row>
    <row r="7" spans="1:10" ht="15.75" customHeight="1">
      <c r="A7" s="37"/>
      <c r="E7" s="37"/>
      <c r="H7" s="664" t="s">
        <v>788</v>
      </c>
      <c r="J7" s="632" t="s">
        <v>423</v>
      </c>
    </row>
    <row r="8" spans="1:10" ht="18" customHeight="1">
      <c r="A8" s="84" t="s">
        <v>439</v>
      </c>
      <c r="B8" s="662" t="s">
        <v>787</v>
      </c>
      <c r="H8" s="86" t="s">
        <v>784</v>
      </c>
      <c r="J8" s="661"/>
    </row>
    <row r="9" spans="1:10" ht="18" customHeight="1">
      <c r="A9" s="84" t="s">
        <v>441</v>
      </c>
      <c r="B9" s="662" t="s">
        <v>786</v>
      </c>
      <c r="H9" s="86" t="s">
        <v>784</v>
      </c>
      <c r="J9" s="661" t="s">
        <v>571</v>
      </c>
    </row>
    <row r="10" spans="1:10" ht="18" customHeight="1">
      <c r="A10" s="84" t="s">
        <v>443</v>
      </c>
      <c r="B10" s="662" t="s">
        <v>785</v>
      </c>
      <c r="H10" s="86" t="s">
        <v>784</v>
      </c>
      <c r="J10" s="661"/>
    </row>
    <row r="11" spans="1:10" ht="18" customHeight="1">
      <c r="A11" s="87" t="s">
        <v>444</v>
      </c>
      <c r="B11" s="662" t="s">
        <v>783</v>
      </c>
      <c r="H11" s="86" t="s">
        <v>440</v>
      </c>
      <c r="J11" s="661"/>
    </row>
    <row r="12" spans="1:10" ht="18" customHeight="1">
      <c r="A12" s="84" t="s">
        <v>446</v>
      </c>
      <c r="B12" s="662" t="s">
        <v>782</v>
      </c>
      <c r="H12" s="86" t="s">
        <v>440</v>
      </c>
      <c r="J12" s="661" t="s">
        <v>571</v>
      </c>
    </row>
    <row r="13" spans="1:10" ht="18" customHeight="1">
      <c r="A13" s="87" t="s">
        <v>448</v>
      </c>
      <c r="B13" s="662" t="s">
        <v>781</v>
      </c>
      <c r="H13" s="86" t="s">
        <v>440</v>
      </c>
      <c r="J13" s="661"/>
    </row>
    <row r="14" spans="1:10" ht="18" customHeight="1">
      <c r="A14" s="84" t="s">
        <v>450</v>
      </c>
      <c r="B14" s="663" t="s">
        <v>780</v>
      </c>
      <c r="H14" s="86" t="s">
        <v>454</v>
      </c>
      <c r="J14" s="661"/>
    </row>
    <row r="15" spans="1:10" ht="18" customHeight="1">
      <c r="A15" s="84" t="s">
        <v>452</v>
      </c>
      <c r="B15" s="663" t="s">
        <v>453</v>
      </c>
      <c r="H15" s="86" t="s">
        <v>454</v>
      </c>
      <c r="J15" s="661"/>
    </row>
    <row r="16" spans="1:10" ht="18" customHeight="1">
      <c r="A16" s="84" t="s">
        <v>455</v>
      </c>
      <c r="B16" s="662" t="s">
        <v>779</v>
      </c>
      <c r="H16" s="86" t="s">
        <v>457</v>
      </c>
      <c r="J16" s="661" t="s">
        <v>571</v>
      </c>
    </row>
    <row r="17" spans="1:10" ht="18" customHeight="1">
      <c r="A17" s="84" t="s">
        <v>458</v>
      </c>
      <c r="B17" s="662" t="s">
        <v>459</v>
      </c>
      <c r="H17" s="89" t="s">
        <v>460</v>
      </c>
      <c r="I17" s="37"/>
      <c r="J17" s="661"/>
    </row>
    <row r="18" spans="1:10" ht="18" customHeight="1">
      <c r="A18" s="84" t="s">
        <v>461</v>
      </c>
      <c r="B18" s="662" t="s">
        <v>778</v>
      </c>
      <c r="H18" s="89" t="s">
        <v>460</v>
      </c>
      <c r="J18" s="661"/>
    </row>
    <row r="19" spans="1:10" ht="18" customHeight="1">
      <c r="A19" s="84" t="s">
        <v>462</v>
      </c>
      <c r="B19" s="662" t="s">
        <v>777</v>
      </c>
      <c r="H19" s="89" t="s">
        <v>460</v>
      </c>
      <c r="J19" s="661" t="s">
        <v>571</v>
      </c>
    </row>
    <row r="20" spans="1:10" ht="18" customHeight="1">
      <c r="A20" s="84" t="s">
        <v>668</v>
      </c>
      <c r="B20" s="662" t="s">
        <v>776</v>
      </c>
      <c r="H20" s="86" t="s">
        <v>460</v>
      </c>
      <c r="J20" s="661" t="s">
        <v>571</v>
      </c>
    </row>
    <row r="21" spans="1:10" ht="18" customHeight="1">
      <c r="A21" s="87" t="s">
        <v>775</v>
      </c>
      <c r="B21" s="662" t="s">
        <v>774</v>
      </c>
      <c r="H21" s="86" t="s">
        <v>773</v>
      </c>
      <c r="J21" s="661" t="s">
        <v>571</v>
      </c>
    </row>
    <row r="22" spans="1:10" ht="18" customHeight="1">
      <c r="A22" s="87" t="s">
        <v>772</v>
      </c>
      <c r="B22" s="662" t="s">
        <v>771</v>
      </c>
      <c r="H22" s="86" t="s">
        <v>770</v>
      </c>
      <c r="J22" s="661"/>
    </row>
    <row r="23" spans="1:10" ht="18" customHeight="1"/>
    <row r="24" spans="1:10" ht="23.25" customHeight="1">
      <c r="A24" s="660" t="s">
        <v>463</v>
      </c>
      <c r="B24" s="659"/>
      <c r="C24" s="659"/>
      <c r="D24" s="659"/>
      <c r="E24" s="659"/>
      <c r="F24" s="659"/>
      <c r="G24" s="659"/>
      <c r="H24" s="659"/>
      <c r="I24" s="659"/>
      <c r="J24" s="659"/>
    </row>
    <row r="25" spans="1:10" ht="8.25" customHeight="1"/>
    <row r="26" spans="1:10" ht="266.25" customHeight="1">
      <c r="A26" s="722" t="s">
        <v>180</v>
      </c>
      <c r="B26" s="733"/>
      <c r="C26" s="733"/>
      <c r="D26" s="733"/>
      <c r="E26" s="733"/>
      <c r="F26" s="733"/>
      <c r="G26" s="733"/>
      <c r="H26" s="733"/>
      <c r="I26" s="733"/>
      <c r="J26" s="734"/>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C16CD7E3-C099-4577-8EF2-9FBBB8053EFF}">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85F3AD67-D82F-4644-85E7-F5CEDA43456F}">
      <formula1>NA</formula1>
    </dataValidation>
  </dataValidations>
  <printOptions horizontalCentered="1"/>
  <pageMargins left="0.75" right="0.75" top="0.75" bottom="0.75" header="0.5" footer="0.5"/>
  <pageSetup scale="77" orientation="portrait" r:id="rId1"/>
  <headerFooter alignWithMargins="0">
    <oddFooter>&amp;L&amp;8&amp;Z&amp;F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750" t="s">
        <v>464</v>
      </c>
      <c r="B1" s="751"/>
      <c r="C1" s="751"/>
      <c r="D1" s="751"/>
      <c r="E1" s="751"/>
    </row>
    <row r="2" spans="1:5" ht="18" customHeight="1">
      <c r="A2" s="92"/>
      <c r="B2" s="92"/>
      <c r="C2" s="92"/>
      <c r="D2" s="92"/>
      <c r="E2" s="92"/>
    </row>
    <row r="3" spans="1:5" ht="16.5" customHeight="1">
      <c r="A3" s="93" t="s">
        <v>465</v>
      </c>
      <c r="B3" s="752" t="str">
        <f>'QC Test Summary-Hologic'!C4</f>
        <v>HCC Breast Imaging Program</v>
      </c>
      <c r="C3" s="752"/>
      <c r="D3" s="752"/>
      <c r="E3" s="752"/>
    </row>
    <row r="4" spans="1:5" ht="16.5" customHeight="1">
      <c r="A4" s="93" t="s">
        <v>466</v>
      </c>
      <c r="B4" s="753" t="str">
        <f>Sheet1!R17</f>
        <v/>
      </c>
      <c r="C4" s="753"/>
      <c r="D4" s="612" t="s">
        <v>23</v>
      </c>
      <c r="E4" s="613" t="str">
        <f>Sheet1!R18</f>
        <v/>
      </c>
    </row>
    <row r="5" spans="1:5" ht="16.5" customHeight="1">
      <c r="A5" s="93" t="s">
        <v>467</v>
      </c>
      <c r="B5" s="753" t="str">
        <f>Sheet1!V18</f>
        <v/>
      </c>
      <c r="C5" s="753"/>
      <c r="D5" s="612" t="s">
        <v>468</v>
      </c>
      <c r="E5" s="614" t="str">
        <f>Sheet1!V17</f>
        <v/>
      </c>
    </row>
    <row r="6" spans="1:5" ht="16.5" customHeight="1">
      <c r="A6" s="93" t="s">
        <v>469</v>
      </c>
      <c r="B6" s="753" t="str">
        <f>Sheet1!X7</f>
        <v>Eugene Mah</v>
      </c>
      <c r="C6" s="753"/>
      <c r="D6" s="612" t="s">
        <v>470</v>
      </c>
      <c r="E6" s="615" t="str">
        <f>Sheet1!R14</f>
        <v/>
      </c>
    </row>
    <row r="7" spans="1:5" ht="16.5" customHeight="1">
      <c r="A7" s="93" t="s">
        <v>471</v>
      </c>
      <c r="B7" s="753"/>
      <c r="C7" s="753"/>
      <c r="D7" s="612" t="s">
        <v>472</v>
      </c>
      <c r="E7" s="616">
        <f>Sheet1!P7</f>
        <v>0</v>
      </c>
    </row>
    <row r="8" spans="1:5" ht="21.75" customHeight="1" thickBot="1"/>
    <row r="9" spans="1:5" ht="35.25" customHeight="1" thickBot="1">
      <c r="A9" s="94" t="s">
        <v>473</v>
      </c>
      <c r="B9" s="95" t="s">
        <v>474</v>
      </c>
      <c r="C9" s="96" t="s">
        <v>475</v>
      </c>
      <c r="D9" s="95" t="s">
        <v>476</v>
      </c>
      <c r="E9" s="97" t="s">
        <v>677</v>
      </c>
    </row>
    <row r="10" spans="1:5" ht="33" customHeight="1" thickTop="1">
      <c r="A10" s="749" t="s">
        <v>477</v>
      </c>
      <c r="B10" s="98" t="s">
        <v>478</v>
      </c>
      <c r="C10" s="99" t="s">
        <v>714</v>
      </c>
      <c r="D10" s="100" t="s">
        <v>479</v>
      </c>
      <c r="E10" s="101"/>
    </row>
    <row r="11" spans="1:5" ht="25.5" customHeight="1" thickBot="1">
      <c r="A11" s="745"/>
      <c r="B11" s="102" t="s">
        <v>480</v>
      </c>
      <c r="C11" s="114" t="s">
        <v>481</v>
      </c>
      <c r="D11" s="103" t="s">
        <v>479</v>
      </c>
      <c r="E11" s="104"/>
    </row>
    <row r="12" spans="1:5" ht="33.75" customHeight="1">
      <c r="A12" s="740" t="s">
        <v>482</v>
      </c>
      <c r="B12" s="105" t="s">
        <v>483</v>
      </c>
      <c r="C12" s="106" t="s">
        <v>484</v>
      </c>
      <c r="D12" s="107" t="s">
        <v>485</v>
      </c>
      <c r="E12" s="108"/>
    </row>
    <row r="13" spans="1:5" ht="33.75" customHeight="1">
      <c r="A13" s="741"/>
      <c r="B13" s="109" t="s">
        <v>486</v>
      </c>
      <c r="C13" s="110" t="s">
        <v>712</v>
      </c>
      <c r="D13" s="111" t="s">
        <v>485</v>
      </c>
      <c r="E13" s="112"/>
    </row>
    <row r="14" spans="1:5" ht="34.5" customHeight="1" thickBot="1">
      <c r="A14" s="742"/>
      <c r="B14" s="113" t="s">
        <v>487</v>
      </c>
      <c r="C14" s="114" t="s">
        <v>488</v>
      </c>
      <c r="D14" s="103" t="s">
        <v>479</v>
      </c>
      <c r="E14" s="115"/>
    </row>
    <row r="15" spans="1:5" ht="30.6">
      <c r="A15" s="743" t="s">
        <v>489</v>
      </c>
      <c r="B15" s="116" t="s">
        <v>490</v>
      </c>
      <c r="C15" s="117" t="s">
        <v>713</v>
      </c>
      <c r="D15" s="107" t="s">
        <v>479</v>
      </c>
      <c r="E15" s="118"/>
    </row>
    <row r="16" spans="1:5" ht="54.75" customHeight="1" thickBot="1">
      <c r="A16" s="744"/>
      <c r="B16" s="102" t="s">
        <v>491</v>
      </c>
      <c r="C16" s="119" t="s">
        <v>492</v>
      </c>
      <c r="D16" s="103" t="s">
        <v>493</v>
      </c>
      <c r="E16" s="120"/>
    </row>
    <row r="17" spans="1:5" ht="33.75" customHeight="1">
      <c r="A17" s="735" t="s">
        <v>494</v>
      </c>
      <c r="B17" s="121" t="s">
        <v>495</v>
      </c>
      <c r="C17" s="106" t="s">
        <v>715</v>
      </c>
      <c r="D17" s="107" t="s">
        <v>479</v>
      </c>
      <c r="E17" s="122"/>
    </row>
    <row r="18" spans="1:5" ht="33.75" customHeight="1" thickBot="1">
      <c r="A18" s="745"/>
      <c r="B18" s="123" t="s">
        <v>496</v>
      </c>
      <c r="C18" s="124" t="s">
        <v>497</v>
      </c>
      <c r="D18" s="103" t="s">
        <v>479</v>
      </c>
      <c r="E18" s="104"/>
    </row>
    <row r="19" spans="1:5" ht="30.6">
      <c r="A19" s="746" t="s">
        <v>498</v>
      </c>
      <c r="B19" s="121" t="s">
        <v>499</v>
      </c>
      <c r="C19" s="106" t="s">
        <v>500</v>
      </c>
      <c r="D19" s="107" t="s">
        <v>479</v>
      </c>
      <c r="E19" s="122"/>
    </row>
    <row r="20" spans="1:5" ht="33.75" customHeight="1">
      <c r="A20" s="747"/>
      <c r="B20" s="125" t="s">
        <v>501</v>
      </c>
      <c r="C20" s="126" t="s">
        <v>502</v>
      </c>
      <c r="D20" s="100" t="s">
        <v>479</v>
      </c>
      <c r="E20" s="127"/>
    </row>
    <row r="21" spans="1:5" ht="54.75" customHeight="1" thickBot="1">
      <c r="A21" s="748"/>
      <c r="B21" s="123" t="s">
        <v>503</v>
      </c>
      <c r="C21" s="124" t="s">
        <v>504</v>
      </c>
      <c r="D21" s="103" t="s">
        <v>479</v>
      </c>
      <c r="E21" s="104"/>
    </row>
    <row r="22" spans="1:5" ht="33.75" customHeight="1">
      <c r="A22" s="735" t="s">
        <v>505</v>
      </c>
      <c r="B22" s="121" t="s">
        <v>506</v>
      </c>
      <c r="C22" s="106" t="s">
        <v>507</v>
      </c>
      <c r="D22" s="107" t="s">
        <v>479</v>
      </c>
      <c r="E22" s="122"/>
    </row>
    <row r="23" spans="1:5" ht="25.5" customHeight="1" thickBot="1">
      <c r="A23" s="745"/>
      <c r="B23" s="102" t="s">
        <v>508</v>
      </c>
      <c r="C23" s="114" t="s">
        <v>509</v>
      </c>
      <c r="D23" s="103" t="s">
        <v>479</v>
      </c>
      <c r="E23" s="120"/>
    </row>
    <row r="24" spans="1:5" ht="30.6">
      <c r="A24" s="746" t="s">
        <v>510</v>
      </c>
      <c r="B24" s="121" t="s">
        <v>511</v>
      </c>
      <c r="C24" s="106" t="s">
        <v>512</v>
      </c>
      <c r="D24" s="107" t="s">
        <v>479</v>
      </c>
      <c r="E24" s="122"/>
    </row>
    <row r="25" spans="1:5" ht="45.75" customHeight="1">
      <c r="A25" s="747"/>
      <c r="B25" s="125" t="s">
        <v>513</v>
      </c>
      <c r="C25" s="110" t="s">
        <v>514</v>
      </c>
      <c r="D25" s="100" t="s">
        <v>493</v>
      </c>
      <c r="E25" s="127"/>
    </row>
    <row r="26" spans="1:5" ht="46.5" customHeight="1">
      <c r="A26" s="747"/>
      <c r="B26" s="128" t="s">
        <v>515</v>
      </c>
      <c r="C26" s="110" t="s">
        <v>516</v>
      </c>
      <c r="D26" s="100" t="s">
        <v>479</v>
      </c>
      <c r="E26" s="127"/>
    </row>
    <row r="27" spans="1:5" ht="20.399999999999999">
      <c r="A27" s="747"/>
      <c r="B27" s="128" t="s">
        <v>517</v>
      </c>
      <c r="C27" s="110" t="s">
        <v>518</v>
      </c>
      <c r="D27" s="100" t="s">
        <v>479</v>
      </c>
      <c r="E27" s="127"/>
    </row>
    <row r="28" spans="1:5" ht="21" thickBot="1">
      <c r="A28" s="748"/>
      <c r="B28" s="129" t="s">
        <v>519</v>
      </c>
      <c r="C28" s="114" t="s">
        <v>520</v>
      </c>
      <c r="D28" s="103" t="s">
        <v>479</v>
      </c>
      <c r="E28" s="120"/>
    </row>
    <row r="29" spans="1:5" ht="20.399999999999999">
      <c r="A29" s="735" t="s">
        <v>521</v>
      </c>
      <c r="B29" s="130" t="s">
        <v>522</v>
      </c>
      <c r="C29" s="106" t="s">
        <v>523</v>
      </c>
      <c r="D29" s="107" t="s">
        <v>479</v>
      </c>
      <c r="E29" s="122"/>
    </row>
    <row r="30" spans="1:5" ht="54.75" customHeight="1">
      <c r="A30" s="736"/>
      <c r="B30" s="128" t="s">
        <v>524</v>
      </c>
      <c r="C30" s="110" t="s">
        <v>525</v>
      </c>
      <c r="D30" s="100" t="s">
        <v>479</v>
      </c>
      <c r="E30" s="127"/>
    </row>
    <row r="31" spans="1:5" ht="31.2" thickBot="1">
      <c r="A31" s="737"/>
      <c r="B31" s="129" t="s">
        <v>526</v>
      </c>
      <c r="C31" s="114" t="s">
        <v>527</v>
      </c>
      <c r="D31" s="103" t="s">
        <v>479</v>
      </c>
      <c r="E31" s="120"/>
    </row>
    <row r="32" spans="1:5" ht="46.5" customHeight="1">
      <c r="A32" s="735" t="s">
        <v>528</v>
      </c>
      <c r="B32" s="130" t="s">
        <v>529</v>
      </c>
      <c r="C32" s="106" t="s">
        <v>530</v>
      </c>
      <c r="D32" s="107" t="s">
        <v>485</v>
      </c>
      <c r="E32" s="122"/>
    </row>
    <row r="33" spans="1:5" ht="66.75" customHeight="1">
      <c r="A33" s="736"/>
      <c r="B33" s="128" t="s">
        <v>531</v>
      </c>
      <c r="C33" s="110" t="s">
        <v>678</v>
      </c>
      <c r="D33" s="111" t="s">
        <v>485</v>
      </c>
      <c r="E33" s="127"/>
    </row>
    <row r="34" spans="1:5" ht="21" thickBot="1">
      <c r="A34" s="737"/>
      <c r="B34" s="129" t="s">
        <v>532</v>
      </c>
      <c r="C34" s="114" t="s">
        <v>533</v>
      </c>
      <c r="D34" s="131" t="s">
        <v>485</v>
      </c>
      <c r="E34" s="120"/>
    </row>
    <row r="35" spans="1:5" ht="33.75" customHeight="1" thickBot="1">
      <c r="A35" s="132" t="s">
        <v>679</v>
      </c>
      <c r="B35" s="133">
        <v>11</v>
      </c>
      <c r="C35" s="134" t="s">
        <v>534</v>
      </c>
      <c r="D35" s="135" t="s">
        <v>485</v>
      </c>
      <c r="E35" s="136"/>
    </row>
    <row r="36" spans="1:5" ht="54.75" customHeight="1" thickBot="1">
      <c r="A36" s="132" t="s">
        <v>680</v>
      </c>
      <c r="B36" s="133">
        <v>12</v>
      </c>
      <c r="C36" s="134" t="s">
        <v>535</v>
      </c>
      <c r="D36" s="135" t="s">
        <v>485</v>
      </c>
      <c r="E36" s="136"/>
    </row>
    <row r="37" spans="1:5" ht="41.4" thickBot="1">
      <c r="A37" s="132" t="s">
        <v>681</v>
      </c>
      <c r="B37" s="133">
        <v>13</v>
      </c>
      <c r="C37" s="134" t="s">
        <v>536</v>
      </c>
      <c r="D37" s="135" t="s">
        <v>485</v>
      </c>
      <c r="E37" s="136"/>
    </row>
    <row r="38" spans="1:5" ht="46.5" customHeight="1" thickBot="1">
      <c r="A38" s="132" t="s">
        <v>682</v>
      </c>
      <c r="B38" s="133">
        <v>14</v>
      </c>
      <c r="C38" s="134" t="s">
        <v>537</v>
      </c>
      <c r="D38" s="135" t="s">
        <v>538</v>
      </c>
      <c r="E38" s="136"/>
    </row>
    <row r="39" spans="1:5" ht="46.5" customHeight="1" thickBot="1">
      <c r="A39" s="137" t="s">
        <v>683</v>
      </c>
      <c r="B39" s="138">
        <v>15</v>
      </c>
      <c r="C39" s="124" t="s">
        <v>539</v>
      </c>
      <c r="D39" s="103" t="s">
        <v>538</v>
      </c>
      <c r="E39" s="104"/>
    </row>
    <row r="40" spans="1:5">
      <c r="A40" s="738" t="s">
        <v>684</v>
      </c>
      <c r="B40" s="739"/>
      <c r="C40" s="739"/>
      <c r="D40" s="739"/>
      <c r="E40" s="739"/>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27"/>
  <sheetViews>
    <sheetView tabSelected="1" topLeftCell="K341" zoomScaleNormal="100" workbookViewId="0">
      <selection activeCell="T368" sqref="T368"/>
    </sheetView>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365</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721</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722</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2"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8"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60" t="str">
        <f>IF(R10="","",R10)</f>
        <v/>
      </c>
      <c r="G10" s="760"/>
      <c r="H10" s="149"/>
      <c r="I10" s="149"/>
      <c r="J10" s="165" t="s">
        <v>11</v>
      </c>
      <c r="K10" s="760" t="str">
        <f>IF(V10="","",V10)</f>
        <v/>
      </c>
      <c r="L10" s="76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61" t="str">
        <f>IF(R11="","",R11)</f>
        <v/>
      </c>
      <c r="G11" s="761"/>
      <c r="H11" s="149"/>
      <c r="I11" s="149"/>
      <c r="J11" s="165" t="s">
        <v>13</v>
      </c>
      <c r="K11" s="760" t="str">
        <f>IF(V11="","",V11)</f>
        <v/>
      </c>
      <c r="L11" s="76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61" t="str">
        <f>IF(R12="","",R12)</f>
        <v/>
      </c>
      <c r="G12" s="761"/>
      <c r="H12" s="149"/>
      <c r="I12" s="149"/>
      <c r="J12" s="165" t="s">
        <v>15</v>
      </c>
      <c r="K12" s="762" t="str">
        <f>IF(V12="","",V12)</f>
        <v/>
      </c>
      <c r="L12" s="762"/>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61" t="str">
        <f>IF(R13="","",R13)</f>
        <v/>
      </c>
      <c r="G13" s="761"/>
      <c r="H13" s="149"/>
      <c r="I13" s="149"/>
      <c r="J13" s="165" t="s">
        <v>17</v>
      </c>
      <c r="K13" s="760" t="str">
        <f>IF(V13="","",V13)</f>
        <v/>
      </c>
      <c r="L13" s="76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60" t="str">
        <f>IF(R17="","",R17)</f>
        <v/>
      </c>
      <c r="G16" s="760"/>
      <c r="H16" s="149"/>
      <c r="I16" s="149"/>
      <c r="J16" s="165" t="s">
        <v>22</v>
      </c>
      <c r="K16" s="762" t="str">
        <f>IF(V17="","",V17)</f>
        <v/>
      </c>
      <c r="L16" s="762"/>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60" t="str">
        <f>IF(R18="","",R18)</f>
        <v/>
      </c>
      <c r="G17" s="760"/>
      <c r="H17" s="149"/>
      <c r="I17" s="149"/>
      <c r="J17" s="165" t="s">
        <v>24</v>
      </c>
      <c r="K17" s="760" t="str">
        <f>IF(V18="","",V18)</f>
        <v/>
      </c>
      <c r="L17" s="76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60" t="str">
        <f>IF(R19="","",R19)</f>
        <v/>
      </c>
      <c r="G18" s="760"/>
      <c r="H18" s="149"/>
      <c r="I18" s="149"/>
      <c r="J18" s="165" t="s">
        <v>26</v>
      </c>
      <c r="K18" s="760" t="str">
        <f>IF(V19="","",V19)</f>
        <v/>
      </c>
      <c r="L18" s="76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60" t="str">
        <f>IF(R22="","",R22)</f>
        <v/>
      </c>
      <c r="G21" s="760"/>
      <c r="H21" s="149"/>
      <c r="I21" s="149"/>
      <c r="J21" s="165" t="s">
        <v>29</v>
      </c>
      <c r="K21" s="760" t="str">
        <f>IF(V21="","",V21)</f>
        <v/>
      </c>
      <c r="L21" s="76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62" t="str">
        <f>IF(R23="","",R23)</f>
        <v/>
      </c>
      <c r="G22" s="762"/>
      <c r="H22" s="149"/>
      <c r="I22" s="149"/>
      <c r="J22" s="165"/>
      <c r="K22" s="760" t="str">
        <f>IF(V22="","",V22)</f>
        <v/>
      </c>
      <c r="L22" s="76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60" t="str">
        <f>IF(V24="","",V24)</f>
        <v/>
      </c>
      <c r="L23" s="76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60" t="str">
        <f>IF(R25="","",R25)</f>
        <v/>
      </c>
      <c r="G24" s="760"/>
      <c r="H24" s="149"/>
      <c r="I24" s="149"/>
      <c r="J24" s="149"/>
      <c r="K24" s="760" t="str">
        <f>IF(V25="","",V25)</f>
        <v/>
      </c>
      <c r="L24" s="76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60" t="str">
        <f>IF(R26="","",R26)</f>
        <v/>
      </c>
      <c r="G25" s="760"/>
      <c r="H25" s="149"/>
      <c r="I25" s="149"/>
      <c r="J25" s="210"/>
      <c r="K25" s="760" t="str">
        <f>IF(V26="","",V26)</f>
        <v/>
      </c>
      <c r="L25" s="76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60" t="str">
        <f>IF(R27="","",R27)</f>
        <v/>
      </c>
      <c r="G26" s="76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60" t="str">
        <f>IF(V28="","",V28)</f>
        <v/>
      </c>
      <c r="L27" s="76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60" t="str">
        <f>IF(R29="","",R29)</f>
        <v/>
      </c>
      <c r="G28" s="760"/>
      <c r="H28" s="149"/>
      <c r="I28" s="210"/>
      <c r="J28" s="165" t="s">
        <v>35</v>
      </c>
      <c r="K28" s="760" t="str">
        <f>IF(V29="","",V29)</f>
        <v/>
      </c>
      <c r="L28" s="76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2" thickBot="1">
      <c r="A29" s="145">
        <v>29</v>
      </c>
      <c r="B29" s="193"/>
      <c r="C29" s="194"/>
      <c r="D29" s="149"/>
      <c r="E29" s="165" t="s">
        <v>23</v>
      </c>
      <c r="F29" s="760" t="str">
        <f>IF(R30="","",R30)</f>
        <v/>
      </c>
      <c r="G29" s="760"/>
      <c r="H29" s="149"/>
      <c r="I29" s="202" t="s">
        <v>36</v>
      </c>
      <c r="J29" s="165" t="s">
        <v>37</v>
      </c>
      <c r="K29" s="760" t="str">
        <f>IF(V32="","",V32)</f>
        <v/>
      </c>
      <c r="L29" s="76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60" t="str">
        <f>IF(R31="","",R31)</f>
        <v/>
      </c>
      <c r="G30" s="760"/>
      <c r="H30" s="149"/>
      <c r="I30" s="149"/>
      <c r="J30" s="165" t="s">
        <v>38</v>
      </c>
      <c r="K30" s="760" t="str">
        <f>IF(V33="","",V33)</f>
        <v/>
      </c>
      <c r="L30" s="76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2" thickTop="1">
      <c r="A32" s="145">
        <v>32</v>
      </c>
      <c r="B32" s="149"/>
      <c r="C32" s="149"/>
      <c r="D32" s="149"/>
      <c r="E32" s="149"/>
      <c r="F32" s="149"/>
      <c r="G32" s="149"/>
      <c r="H32" s="149"/>
      <c r="I32" s="149"/>
      <c r="J32" s="149"/>
      <c r="K32" s="149"/>
      <c r="L32" s="149"/>
      <c r="M32" s="149"/>
      <c r="N32" s="149"/>
      <c r="O32" s="281" t="s">
        <v>792</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8"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6.8" thickTop="1" thickBot="1">
      <c r="A34" s="145">
        <v>34</v>
      </c>
      <c r="B34" s="184"/>
      <c r="C34" s="185"/>
      <c r="D34" s="185"/>
      <c r="E34" s="185"/>
      <c r="F34" s="185"/>
      <c r="G34" s="185"/>
      <c r="H34" s="185"/>
      <c r="I34" s="185"/>
      <c r="J34" s="185"/>
      <c r="K34" s="185"/>
      <c r="L34" s="185"/>
      <c r="M34" s="187"/>
      <c r="N34" s="149"/>
      <c r="O34" s="214"/>
      <c r="P34" s="194" t="s">
        <v>732</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6.8" thickTop="1" thickBot="1">
      <c r="A35" s="145">
        <v>35</v>
      </c>
      <c r="B35" s="193"/>
      <c r="C35" s="215" t="s">
        <v>41</v>
      </c>
      <c r="D35" s="763" t="s">
        <v>42</v>
      </c>
      <c r="E35" s="763"/>
      <c r="F35" s="763"/>
      <c r="G35" s="764" t="s">
        <v>43</v>
      </c>
      <c r="H35" s="764"/>
      <c r="I35" s="764"/>
      <c r="J35" s="763" t="s">
        <v>44</v>
      </c>
      <c r="K35" s="763"/>
      <c r="L35" s="763"/>
      <c r="M35" s="195"/>
      <c r="N35" s="149"/>
      <c r="O35" s="673"/>
      <c r="P35" s="194" t="s">
        <v>733</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6.8" thickTop="1" thickBot="1">
      <c r="A36" s="145">
        <v>36</v>
      </c>
      <c r="B36" s="193"/>
      <c r="C36" s="217" t="s">
        <v>45</v>
      </c>
      <c r="D36" s="763"/>
      <c r="E36" s="763"/>
      <c r="F36" s="763"/>
      <c r="G36" s="764"/>
      <c r="H36" s="764"/>
      <c r="I36" s="764"/>
      <c r="J36" s="763"/>
      <c r="K36" s="763"/>
      <c r="L36" s="763"/>
      <c r="M36" s="195"/>
      <c r="N36" s="149"/>
      <c r="O36" s="216"/>
      <c r="P36" s="171" t="s">
        <v>794</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2"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2"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2"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2"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2"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7.399999999999999">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65" t="s">
        <v>62</v>
      </c>
      <c r="M44" s="765"/>
      <c r="N44" s="149"/>
      <c r="O44" s="214"/>
      <c r="P44" s="674" t="str">
        <f>IF(OR(O36="",O36=1),"Unit installed as shown on shielding plan","")</f>
        <v>Unit installed as shown on shielding plan</v>
      </c>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 t="shared" si="9"/>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 t="shared" si="9"/>
        <v/>
      </c>
      <c r="N47" s="149"/>
      <c r="O47" s="214"/>
      <c r="P47" s="194" t="s">
        <v>68</v>
      </c>
      <c r="Q47" s="149"/>
      <c r="R47" s="149"/>
      <c r="S47" s="149"/>
      <c r="T47" s="149"/>
      <c r="U47" s="149"/>
      <c r="V47" s="149"/>
      <c r="W47" s="149"/>
      <c r="X47" s="149"/>
      <c r="Y47" s="161"/>
      <c r="AA47" s="165" t="s">
        <v>269</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 t="shared" si="9"/>
        <v/>
      </c>
      <c r="N48" s="149"/>
      <c r="O48" s="214"/>
      <c r="P48" s="194" t="s">
        <v>69</v>
      </c>
      <c r="Q48" s="149"/>
      <c r="R48" s="149"/>
      <c r="S48" s="149"/>
      <c r="T48" s="149"/>
      <c r="U48" s="149"/>
      <c r="V48" s="149"/>
      <c r="W48" s="149"/>
      <c r="X48" s="149"/>
      <c r="Y48" s="161"/>
      <c r="AA48" s="165" t="s">
        <v>379</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 t="shared" si="9"/>
        <v/>
      </c>
      <c r="N49" s="149"/>
      <c r="O49" s="214"/>
      <c r="P49" s="194" t="s">
        <v>70</v>
      </c>
      <c r="Q49" s="149"/>
      <c r="R49" s="149"/>
      <c r="S49" s="149"/>
      <c r="T49" s="149"/>
      <c r="U49" s="149"/>
      <c r="V49" s="149"/>
      <c r="W49" s="149"/>
      <c r="X49" s="149"/>
      <c r="Y49" s="161"/>
      <c r="AA49" s="165" t="s">
        <v>380</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71</v>
      </c>
      <c r="Q50" s="149"/>
      <c r="R50" s="149"/>
      <c r="S50" s="149"/>
      <c r="T50" s="149"/>
      <c r="U50" s="149"/>
      <c r="V50" s="149"/>
      <c r="W50" s="149"/>
      <c r="X50" s="149"/>
      <c r="Y50" s="161"/>
      <c r="AA50" s="165" t="s">
        <v>269</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64</v>
      </c>
      <c r="I51" s="149"/>
      <c r="J51" s="149"/>
      <c r="K51" s="149"/>
      <c r="L51" s="149"/>
      <c r="M51" s="195"/>
      <c r="N51" s="149"/>
      <c r="O51" s="214"/>
      <c r="P51" s="194" t="s">
        <v>72</v>
      </c>
      <c r="Q51" s="149"/>
      <c r="R51" s="149"/>
      <c r="S51" s="149"/>
      <c r="T51" s="149"/>
      <c r="U51" s="149"/>
      <c r="V51" s="149"/>
      <c r="W51" s="149"/>
      <c r="X51" s="149"/>
      <c r="Y51" s="161"/>
      <c r="AA51" s="165" t="s">
        <v>379</v>
      </c>
      <c r="AB51" s="191"/>
      <c r="AC51" s="149" t="str">
        <f t="shared" si="10"/>
        <v/>
      </c>
      <c r="AD51" s="192" t="str">
        <f>IF(Q101="","",Q101)</f>
        <v/>
      </c>
      <c r="AH51"/>
      <c r="AI51"/>
      <c r="AJ51"/>
      <c r="AK51"/>
      <c r="AL51"/>
      <c r="AM51"/>
      <c r="AN51"/>
      <c r="AO51"/>
      <c r="AP51"/>
      <c r="AQ51"/>
      <c r="AR51"/>
    </row>
    <row r="52" spans="1:44">
      <c r="A52" s="145">
        <v>52</v>
      </c>
      <c r="B52" s="193"/>
      <c r="C52" s="149"/>
      <c r="D52" s="149"/>
      <c r="E52" s="194" t="s">
        <v>66</v>
      </c>
      <c r="F52" s="149"/>
      <c r="G52" s="149"/>
      <c r="H52" s="149"/>
      <c r="I52" s="149"/>
      <c r="J52" s="149"/>
      <c r="K52" s="149"/>
      <c r="L52" s="236" t="str">
        <f t="shared" ref="L52:L64" si="11">IF(O46="","TBD",IF(O46=1,"YES",IF(O46=3,"NA","")))</f>
        <v>TBD</v>
      </c>
      <c r="M52" s="237" t="str">
        <f t="shared" ref="M52:M64" si="12">IF(O46=2,"NO","")</f>
        <v/>
      </c>
      <c r="N52" s="149"/>
      <c r="O52" s="238" t="str">
        <f>IF(S132="","",IF(S132="Pass",1,2))</f>
        <v/>
      </c>
      <c r="P52" s="194" t="s">
        <v>73</v>
      </c>
      <c r="Q52" s="149"/>
      <c r="R52" s="149"/>
      <c r="S52" s="149"/>
      <c r="T52" s="149"/>
      <c r="U52" s="149"/>
      <c r="V52" s="149"/>
      <c r="W52" s="149"/>
      <c r="X52" s="149"/>
      <c r="Y52" s="161"/>
      <c r="AA52" s="165" t="s">
        <v>380</v>
      </c>
      <c r="AB52" s="191"/>
      <c r="AC52" s="149" t="str">
        <f t="shared" si="10"/>
        <v/>
      </c>
      <c r="AD52" s="192" t="str">
        <f>IF(R101="","",R101)</f>
        <v/>
      </c>
      <c r="AH52"/>
      <c r="AI52"/>
      <c r="AJ52"/>
      <c r="AK52"/>
      <c r="AL52"/>
      <c r="AM52"/>
      <c r="AN52"/>
      <c r="AO52"/>
      <c r="AP52"/>
      <c r="AQ52"/>
      <c r="AR52"/>
    </row>
    <row r="53" spans="1:44">
      <c r="A53" s="145">
        <v>53</v>
      </c>
      <c r="B53" s="193"/>
      <c r="C53" s="149"/>
      <c r="D53" s="149"/>
      <c r="E53" s="194" t="s">
        <v>68</v>
      </c>
      <c r="F53" s="149"/>
      <c r="G53" s="149"/>
      <c r="H53" s="149"/>
      <c r="I53" s="149"/>
      <c r="J53" s="149"/>
      <c r="K53" s="149"/>
      <c r="L53" s="236" t="str">
        <f t="shared" si="11"/>
        <v>TBD</v>
      </c>
      <c r="M53" s="237" t="str">
        <f t="shared" si="12"/>
        <v/>
      </c>
      <c r="N53" s="149"/>
      <c r="O53" s="214"/>
      <c r="P53" s="194" t="s">
        <v>74</v>
      </c>
      <c r="Q53" s="149"/>
      <c r="R53" s="149"/>
      <c r="S53" s="149"/>
      <c r="T53" s="149"/>
      <c r="U53" s="149"/>
      <c r="V53" s="149"/>
      <c r="W53" s="149"/>
      <c r="X53" s="149"/>
      <c r="Y53" s="161"/>
      <c r="AA53" s="165" t="s">
        <v>269</v>
      </c>
      <c r="AB53" s="191"/>
      <c r="AC53" s="149" t="str">
        <f t="shared" si="10"/>
        <v/>
      </c>
      <c r="AD53" s="192" t="str">
        <f>IF(P102="","",P102)</f>
        <v/>
      </c>
      <c r="AH53"/>
      <c r="AI53"/>
      <c r="AJ53"/>
      <c r="AK53"/>
      <c r="AL53"/>
      <c r="AM53"/>
      <c r="AN53"/>
      <c r="AO53"/>
      <c r="AP53"/>
      <c r="AQ53"/>
      <c r="AR53"/>
    </row>
    <row r="54" spans="1:44">
      <c r="A54" s="145">
        <v>54</v>
      </c>
      <c r="B54" s="193"/>
      <c r="C54" s="149"/>
      <c r="D54" s="149"/>
      <c r="E54" s="194" t="s">
        <v>69</v>
      </c>
      <c r="F54" s="149"/>
      <c r="G54" s="149"/>
      <c r="H54" s="149"/>
      <c r="I54" s="149"/>
      <c r="J54" s="149"/>
      <c r="K54" s="149"/>
      <c r="L54" s="236" t="str">
        <f t="shared" si="11"/>
        <v>TBD</v>
      </c>
      <c r="M54" s="237" t="str">
        <f t="shared" si="12"/>
        <v/>
      </c>
      <c r="N54" s="149"/>
      <c r="O54" s="214"/>
      <c r="P54" s="194" t="s">
        <v>75</v>
      </c>
      <c r="Q54" s="149"/>
      <c r="R54" s="149"/>
      <c r="S54" s="149"/>
      <c r="T54" s="149"/>
      <c r="U54" s="149"/>
      <c r="V54" s="149"/>
      <c r="W54" s="149"/>
      <c r="X54" s="149"/>
      <c r="Y54" s="161"/>
      <c r="AA54" s="165" t="s">
        <v>379</v>
      </c>
      <c r="AB54" s="191"/>
      <c r="AC54" s="149" t="str">
        <f t="shared" si="10"/>
        <v/>
      </c>
      <c r="AD54" s="192" t="str">
        <f>IF(Q102="","",Q102)</f>
        <v/>
      </c>
      <c r="AH54"/>
      <c r="AI54"/>
      <c r="AJ54"/>
      <c r="AK54"/>
      <c r="AL54"/>
      <c r="AM54"/>
      <c r="AN54"/>
      <c r="AO54"/>
      <c r="AP54"/>
      <c r="AQ54"/>
      <c r="AR54"/>
    </row>
    <row r="55" spans="1:44">
      <c r="A55" s="145">
        <v>55</v>
      </c>
      <c r="B55" s="193"/>
      <c r="C55" s="149"/>
      <c r="D55" s="149"/>
      <c r="E55" s="194" t="s">
        <v>70</v>
      </c>
      <c r="F55" s="149"/>
      <c r="G55" s="149"/>
      <c r="H55" s="149"/>
      <c r="I55" s="149"/>
      <c r="J55" s="149"/>
      <c r="K55" s="149"/>
      <c r="L55" s="236" t="str">
        <f t="shared" si="11"/>
        <v>TBD</v>
      </c>
      <c r="M55" s="237" t="str">
        <f t="shared" si="12"/>
        <v/>
      </c>
      <c r="N55" s="149"/>
      <c r="O55" s="214"/>
      <c r="P55" s="194" t="s">
        <v>76</v>
      </c>
      <c r="Q55" s="149"/>
      <c r="R55" s="149"/>
      <c r="S55" s="149"/>
      <c r="T55" s="149"/>
      <c r="U55" s="149"/>
      <c r="V55" s="149"/>
      <c r="W55" s="149"/>
      <c r="X55" s="149"/>
      <c r="Y55" s="161"/>
      <c r="AA55" s="165" t="s">
        <v>380</v>
      </c>
      <c r="AB55" s="191"/>
      <c r="AC55" s="149" t="str">
        <f t="shared" si="10"/>
        <v/>
      </c>
      <c r="AD55" s="192" t="str">
        <f>IF(R102="","",R102)</f>
        <v/>
      </c>
      <c r="AH55"/>
      <c r="AI55"/>
      <c r="AJ55"/>
      <c r="AK55"/>
      <c r="AL55"/>
      <c r="AM55"/>
      <c r="AN55"/>
      <c r="AO55"/>
      <c r="AP55"/>
      <c r="AQ55"/>
      <c r="AR55"/>
    </row>
    <row r="56" spans="1:44">
      <c r="A56" s="145">
        <v>56</v>
      </c>
      <c r="B56" s="193"/>
      <c r="C56" s="149"/>
      <c r="D56" s="149"/>
      <c r="E56" s="194" t="s">
        <v>71</v>
      </c>
      <c r="F56" s="149"/>
      <c r="G56" s="149"/>
      <c r="H56" s="149"/>
      <c r="I56" s="149"/>
      <c r="J56" s="149"/>
      <c r="K56" s="149"/>
      <c r="L56" s="236" t="str">
        <f t="shared" si="11"/>
        <v>NA</v>
      </c>
      <c r="M56" s="237" t="str">
        <f t="shared" si="12"/>
        <v/>
      </c>
      <c r="N56" s="149"/>
      <c r="O56" s="214"/>
      <c r="P56" s="194" t="s">
        <v>77</v>
      </c>
      <c r="Q56" s="149"/>
      <c r="R56" s="149"/>
      <c r="S56" s="149"/>
      <c r="T56" s="149"/>
      <c r="U56" s="149"/>
      <c r="V56" s="149"/>
      <c r="W56" s="149"/>
      <c r="X56" s="149"/>
      <c r="Y56" s="161"/>
      <c r="AA56" s="165" t="s">
        <v>269</v>
      </c>
      <c r="AB56" s="191"/>
      <c r="AC56" s="149" t="str">
        <f t="shared" si="10"/>
        <v/>
      </c>
      <c r="AD56" s="192" t="str">
        <f>IF(P103="","",P103)</f>
        <v/>
      </c>
      <c r="AH56"/>
      <c r="AI56"/>
      <c r="AJ56"/>
      <c r="AK56"/>
      <c r="AL56"/>
      <c r="AM56"/>
      <c r="AN56"/>
      <c r="AO56"/>
      <c r="AP56"/>
      <c r="AQ56"/>
      <c r="AR56"/>
    </row>
    <row r="57" spans="1:44">
      <c r="A57" s="145">
        <v>57</v>
      </c>
      <c r="B57" s="193"/>
      <c r="C57" s="149"/>
      <c r="D57" s="149"/>
      <c r="E57" s="194" t="s">
        <v>72</v>
      </c>
      <c r="F57" s="149"/>
      <c r="G57" s="149"/>
      <c r="H57" s="149"/>
      <c r="I57" s="149"/>
      <c r="J57" s="149"/>
      <c r="K57" s="149"/>
      <c r="L57" s="236" t="str">
        <f t="shared" si="11"/>
        <v>TBD</v>
      </c>
      <c r="M57" s="237" t="str">
        <f t="shared" si="12"/>
        <v/>
      </c>
      <c r="N57" s="149"/>
      <c r="O57" s="214"/>
      <c r="P57" s="194" t="s">
        <v>78</v>
      </c>
      <c r="Q57" s="149"/>
      <c r="R57" s="149"/>
      <c r="S57" s="149"/>
      <c r="T57" s="149"/>
      <c r="U57" s="149"/>
      <c r="V57" s="149"/>
      <c r="W57" s="149"/>
      <c r="X57" s="149"/>
      <c r="Y57" s="161"/>
      <c r="AA57" s="165" t="s">
        <v>379</v>
      </c>
      <c r="AB57" s="191"/>
      <c r="AC57" s="149" t="str">
        <f t="shared" si="10"/>
        <v/>
      </c>
      <c r="AD57" s="192" t="str">
        <f>IF(Q103="","",Q103)</f>
        <v/>
      </c>
      <c r="AH57"/>
      <c r="AI57"/>
      <c r="AJ57"/>
      <c r="AK57"/>
      <c r="AL57"/>
      <c r="AM57"/>
      <c r="AN57"/>
      <c r="AO57"/>
      <c r="AP57"/>
      <c r="AQ57"/>
      <c r="AR57"/>
    </row>
    <row r="58" spans="1:44">
      <c r="A58" s="145">
        <v>58</v>
      </c>
      <c r="B58" s="193"/>
      <c r="C58" s="149"/>
      <c r="D58" s="149"/>
      <c r="E58" s="194" t="s">
        <v>73</v>
      </c>
      <c r="F58" s="149"/>
      <c r="G58" s="149"/>
      <c r="H58" s="149"/>
      <c r="I58" s="149"/>
      <c r="J58" s="149"/>
      <c r="K58" s="149"/>
      <c r="L58" s="236" t="str">
        <f t="shared" si="11"/>
        <v>TBD</v>
      </c>
      <c r="M58" s="237" t="str">
        <f t="shared" si="12"/>
        <v/>
      </c>
      <c r="N58" s="149"/>
      <c r="O58" s="214"/>
      <c r="P58" s="149" t="s">
        <v>79</v>
      </c>
      <c r="Q58" s="149"/>
      <c r="R58" s="149"/>
      <c r="S58" s="149"/>
      <c r="T58" s="149"/>
      <c r="U58" s="149"/>
      <c r="V58" s="149"/>
      <c r="W58" s="149"/>
      <c r="X58" s="149"/>
      <c r="Y58" s="161"/>
      <c r="AA58" s="165" t="s">
        <v>380</v>
      </c>
      <c r="AB58" s="191"/>
      <c r="AC58" s="149" t="str">
        <f t="shared" si="10"/>
        <v/>
      </c>
      <c r="AD58" s="192" t="str">
        <f>IF(R103="","",R103)</f>
        <v/>
      </c>
      <c r="AH58"/>
      <c r="AI58"/>
      <c r="AJ58"/>
      <c r="AK58"/>
      <c r="AL58"/>
      <c r="AM58"/>
      <c r="AN58"/>
      <c r="AO58"/>
      <c r="AP58"/>
      <c r="AQ58"/>
      <c r="AR58"/>
    </row>
    <row r="59" spans="1:44">
      <c r="A59" s="145">
        <v>59</v>
      </c>
      <c r="B59" s="193"/>
      <c r="C59" s="149"/>
      <c r="D59" s="149"/>
      <c r="E59" s="194" t="s">
        <v>74</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75</v>
      </c>
      <c r="F60" s="149"/>
      <c r="G60" s="149"/>
      <c r="H60" s="149"/>
      <c r="I60" s="149"/>
      <c r="J60" s="149"/>
      <c r="K60" s="149"/>
      <c r="L60" s="236" t="str">
        <f t="shared" si="11"/>
        <v>TBD</v>
      </c>
      <c r="M60" s="237" t="str">
        <f t="shared" si="12"/>
        <v/>
      </c>
      <c r="N60" s="149"/>
      <c r="O60" s="159"/>
      <c r="P60" s="149"/>
      <c r="Q60" s="149"/>
      <c r="R60" s="149"/>
      <c r="S60" s="149"/>
      <c r="T60" s="182" t="s">
        <v>80</v>
      </c>
      <c r="U60" s="149"/>
      <c r="V60" s="149"/>
      <c r="W60" s="149"/>
      <c r="X60" s="149"/>
      <c r="Y60" s="161"/>
      <c r="AA60" s="165" t="s">
        <v>269</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76</v>
      </c>
      <c r="F61" s="149"/>
      <c r="G61" s="149"/>
      <c r="H61" s="149"/>
      <c r="I61" s="149"/>
      <c r="J61" s="149"/>
      <c r="K61" s="149"/>
      <c r="L61" s="236" t="str">
        <f t="shared" si="11"/>
        <v>TBD</v>
      </c>
      <c r="M61" s="237" t="str">
        <f t="shared" si="12"/>
        <v/>
      </c>
      <c r="N61" s="149"/>
      <c r="O61" s="214"/>
      <c r="P61" s="149" t="s">
        <v>81</v>
      </c>
      <c r="Q61" s="149"/>
      <c r="R61" s="149"/>
      <c r="S61" s="149"/>
      <c r="T61" s="149"/>
      <c r="U61" s="149"/>
      <c r="V61" s="149"/>
      <c r="W61" s="149"/>
      <c r="X61" s="149"/>
      <c r="Y61" s="161"/>
      <c r="AA61" s="165" t="s">
        <v>379</v>
      </c>
      <c r="AB61" s="191"/>
      <c r="AC61" s="149" t="str">
        <f t="shared" si="13"/>
        <v/>
      </c>
      <c r="AD61" s="192" t="str">
        <f>IF(T100="","",T100)</f>
        <v/>
      </c>
      <c r="AH61"/>
      <c r="AI61"/>
      <c r="AJ61"/>
      <c r="AK61"/>
      <c r="AL61"/>
      <c r="AM61"/>
      <c r="AN61"/>
      <c r="AO61"/>
      <c r="AP61"/>
      <c r="AQ61"/>
      <c r="AR61"/>
    </row>
    <row r="62" spans="1:44">
      <c r="A62" s="145">
        <v>62</v>
      </c>
      <c r="B62" s="193"/>
      <c r="C62" s="149"/>
      <c r="D62" s="149"/>
      <c r="E62" s="194" t="s">
        <v>77</v>
      </c>
      <c r="F62" s="149"/>
      <c r="G62" s="149"/>
      <c r="H62" s="149"/>
      <c r="I62" s="149"/>
      <c r="J62" s="149"/>
      <c r="K62" s="149"/>
      <c r="L62" s="236" t="str">
        <f t="shared" si="11"/>
        <v>TBD</v>
      </c>
      <c r="M62" s="237" t="str">
        <f t="shared" si="12"/>
        <v/>
      </c>
      <c r="N62" s="149"/>
      <c r="O62" s="214"/>
      <c r="P62" s="149" t="s">
        <v>83</v>
      </c>
      <c r="Q62" s="149"/>
      <c r="R62" s="149"/>
      <c r="S62" s="149"/>
      <c r="T62" s="149"/>
      <c r="U62" s="149"/>
      <c r="V62" s="149"/>
      <c r="W62" s="149"/>
      <c r="X62" s="149"/>
      <c r="Y62" s="161"/>
      <c r="AA62" s="165" t="s">
        <v>380</v>
      </c>
      <c r="AB62" s="191"/>
      <c r="AC62" s="149" t="str">
        <f t="shared" si="13"/>
        <v/>
      </c>
      <c r="AD62" s="192" t="str">
        <f>IF(U100="","",U100)</f>
        <v/>
      </c>
      <c r="AH62"/>
      <c r="AI62"/>
      <c r="AJ62"/>
      <c r="AK62"/>
      <c r="AL62"/>
      <c r="AM62"/>
      <c r="AN62"/>
      <c r="AO62"/>
      <c r="AP62"/>
      <c r="AQ62"/>
      <c r="AR62"/>
    </row>
    <row r="63" spans="1:44">
      <c r="A63" s="145">
        <v>63</v>
      </c>
      <c r="B63" s="193"/>
      <c r="C63" s="149"/>
      <c r="D63" s="149"/>
      <c r="E63" s="194" t="s">
        <v>82</v>
      </c>
      <c r="F63" s="149"/>
      <c r="G63" s="149"/>
      <c r="H63" s="149"/>
      <c r="I63" s="149"/>
      <c r="J63" s="149"/>
      <c r="K63" s="149"/>
      <c r="L63" s="236" t="str">
        <f t="shared" si="11"/>
        <v>TBD</v>
      </c>
      <c r="M63" s="237" t="str">
        <f t="shared" si="12"/>
        <v/>
      </c>
      <c r="N63" s="149"/>
      <c r="O63" s="214"/>
      <c r="P63" s="149" t="s">
        <v>85</v>
      </c>
      <c r="Q63" s="149"/>
      <c r="R63" s="149"/>
      <c r="S63" s="149"/>
      <c r="T63" s="149"/>
      <c r="U63" s="149"/>
      <c r="V63" s="149"/>
      <c r="W63" s="149"/>
      <c r="X63" s="149"/>
      <c r="Y63" s="161"/>
      <c r="AA63" s="165" t="s">
        <v>269</v>
      </c>
      <c r="AB63" s="191"/>
      <c r="AC63" s="149" t="str">
        <f t="shared" si="13"/>
        <v/>
      </c>
      <c r="AD63" s="192" t="str">
        <f>IF(S101="","",S101)</f>
        <v/>
      </c>
      <c r="AH63"/>
      <c r="AI63"/>
      <c r="AJ63"/>
      <c r="AK63"/>
      <c r="AL63"/>
      <c r="AM63"/>
      <c r="AN63"/>
      <c r="AO63"/>
      <c r="AP63"/>
      <c r="AQ63"/>
      <c r="AR63"/>
    </row>
    <row r="64" spans="1:44">
      <c r="A64" s="145">
        <v>64</v>
      </c>
      <c r="B64" s="193"/>
      <c r="C64" s="239"/>
      <c r="D64" s="239"/>
      <c r="E64" s="149" t="s">
        <v>84</v>
      </c>
      <c r="F64" s="149"/>
      <c r="G64" s="149"/>
      <c r="H64" s="149"/>
      <c r="I64" s="149"/>
      <c r="J64" s="149"/>
      <c r="K64" s="149"/>
      <c r="L64" s="236" t="str">
        <f t="shared" si="11"/>
        <v>TBD</v>
      </c>
      <c r="M64" s="237" t="str">
        <f t="shared" si="12"/>
        <v/>
      </c>
      <c r="N64" s="149"/>
      <c r="O64" s="214"/>
      <c r="P64" s="149" t="s">
        <v>86</v>
      </c>
      <c r="Q64" s="149"/>
      <c r="R64" s="149"/>
      <c r="S64" s="149"/>
      <c r="T64" s="149"/>
      <c r="U64" s="149"/>
      <c r="V64" s="149"/>
      <c r="W64" s="149"/>
      <c r="X64" s="149"/>
      <c r="Y64" s="161"/>
      <c r="AA64" s="165" t="s">
        <v>379</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3"/>
        <v/>
      </c>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3"/>
        <v/>
      </c>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3"/>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3"/>
        <v/>
      </c>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3"/>
        <v/>
      </c>
      <c r="AD69" s="192" t="str">
        <f>IF(S103="","",S103)</f>
        <v/>
      </c>
      <c r="AH69"/>
      <c r="AI69"/>
      <c r="AJ69"/>
      <c r="AK69"/>
      <c r="AL69"/>
      <c r="AM69"/>
      <c r="AN69"/>
      <c r="AO69"/>
      <c r="AP69"/>
      <c r="AQ69"/>
      <c r="AR69"/>
    </row>
    <row r="70" spans="1:44" ht="18"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3"/>
        <v/>
      </c>
      <c r="AD70" s="192" t="str">
        <f>IF(T103="","",T103)</f>
        <v/>
      </c>
      <c r="AH70"/>
      <c r="AI70"/>
      <c r="AJ70"/>
      <c r="AK70"/>
      <c r="AL70"/>
      <c r="AM70"/>
      <c r="AN70"/>
      <c r="AO70"/>
      <c r="AP70"/>
      <c r="AQ70"/>
      <c r="AR70"/>
    </row>
    <row r="71" spans="1:44" ht="16.2"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3"/>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4">IF(O61="","TBD",IF(O61=1,"YES",IF(O61=3,"NA","")))</f>
        <v>TBD</v>
      </c>
      <c r="M72" s="237" t="str">
        <f t="shared" ref="M72:M104" si="15">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4"/>
        <v>TBD</v>
      </c>
      <c r="M73" s="237" t="str">
        <f t="shared" si="15"/>
        <v/>
      </c>
      <c r="N73" s="149"/>
      <c r="O73" s="214"/>
      <c r="P73" s="149" t="s">
        <v>100</v>
      </c>
      <c r="Q73" s="149"/>
      <c r="R73" s="149"/>
      <c r="S73" s="149"/>
      <c r="T73" s="149"/>
      <c r="U73" s="149"/>
      <c r="V73" s="149"/>
      <c r="W73" s="149"/>
      <c r="X73" s="149"/>
      <c r="Y73" s="161"/>
      <c r="AA73" s="165" t="s">
        <v>269</v>
      </c>
      <c r="AB73" s="191"/>
      <c r="AC73" s="149" t="str">
        <f t="shared" ref="AC73:AC84" si="16">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4"/>
        <v>TBD</v>
      </c>
      <c r="M74" s="237" t="str">
        <f t="shared" si="15"/>
        <v/>
      </c>
      <c r="N74" s="149"/>
      <c r="O74" s="214"/>
      <c r="P74" s="149" t="s">
        <v>102</v>
      </c>
      <c r="Q74" s="149"/>
      <c r="R74" s="149"/>
      <c r="S74" s="149"/>
      <c r="T74" s="149"/>
      <c r="U74" s="149"/>
      <c r="V74" s="149"/>
      <c r="W74" s="149"/>
      <c r="X74" s="149"/>
      <c r="Y74" s="161"/>
      <c r="AA74" s="165" t="s">
        <v>379</v>
      </c>
      <c r="AB74" s="191"/>
      <c r="AC74" s="149" t="str">
        <f t="shared" si="16"/>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4"/>
        <v>TBD</v>
      </c>
      <c r="M75" s="237" t="str">
        <f t="shared" si="15"/>
        <v/>
      </c>
      <c r="N75" s="149"/>
      <c r="O75" s="214"/>
      <c r="P75" s="149" t="s">
        <v>105</v>
      </c>
      <c r="Q75" s="149"/>
      <c r="R75" s="149"/>
      <c r="S75" s="149"/>
      <c r="T75" s="149"/>
      <c r="U75" s="149"/>
      <c r="V75" s="149"/>
      <c r="W75" s="149"/>
      <c r="X75" s="149"/>
      <c r="Y75" s="161"/>
      <c r="AA75" s="165" t="s">
        <v>380</v>
      </c>
      <c r="AB75" s="191"/>
      <c r="AC75" s="149" t="str">
        <f t="shared" si="16"/>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4"/>
        <v>TBD</v>
      </c>
      <c r="M76" s="237" t="str">
        <f t="shared" si="15"/>
        <v/>
      </c>
      <c r="N76" s="149"/>
      <c r="O76" s="214"/>
      <c r="P76" s="149" t="s">
        <v>107</v>
      </c>
      <c r="Q76" s="149"/>
      <c r="R76" s="149"/>
      <c r="S76" s="149"/>
      <c r="T76" s="149"/>
      <c r="U76" s="149"/>
      <c r="V76" s="149"/>
      <c r="W76" s="149"/>
      <c r="X76" s="149"/>
      <c r="Y76" s="161"/>
      <c r="AA76" s="165" t="s">
        <v>269</v>
      </c>
      <c r="AB76" s="191"/>
      <c r="AC76" s="149" t="str">
        <f t="shared" si="16"/>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4"/>
        <v>TBD</v>
      </c>
      <c r="M77" s="237" t="str">
        <f t="shared" si="15"/>
        <v/>
      </c>
      <c r="N77" s="149"/>
      <c r="O77" s="214"/>
      <c r="P77" s="149" t="s">
        <v>110</v>
      </c>
      <c r="Q77" s="149"/>
      <c r="R77" s="149"/>
      <c r="S77" s="149"/>
      <c r="T77" s="149"/>
      <c r="U77" s="149"/>
      <c r="V77" s="149"/>
      <c r="W77" s="149"/>
      <c r="X77" s="149"/>
      <c r="Y77" s="161"/>
      <c r="AA77" s="165" t="s">
        <v>379</v>
      </c>
      <c r="AB77" s="191"/>
      <c r="AC77" s="149" t="str">
        <f t="shared" si="16"/>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4"/>
        <v>TBD</v>
      </c>
      <c r="M78" s="237" t="str">
        <f t="shared" si="15"/>
        <v/>
      </c>
      <c r="N78" s="149"/>
      <c r="O78" s="214"/>
      <c r="P78" s="149" t="s">
        <v>112</v>
      </c>
      <c r="Q78" s="149"/>
      <c r="R78" s="149"/>
      <c r="S78" s="149"/>
      <c r="T78" s="149"/>
      <c r="U78" s="149"/>
      <c r="V78" s="149"/>
      <c r="W78" s="149"/>
      <c r="X78" s="149"/>
      <c r="Y78" s="161"/>
      <c r="AA78" s="165" t="s">
        <v>380</v>
      </c>
      <c r="AB78" s="191"/>
      <c r="AC78" s="149" t="str">
        <f t="shared" si="16"/>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4"/>
        <v>TBD</v>
      </c>
      <c r="M79" s="237" t="str">
        <f t="shared" si="15"/>
        <v/>
      </c>
      <c r="N79" s="149"/>
      <c r="O79" s="238" t="str">
        <f>IF(O213="","",O213)</f>
        <v/>
      </c>
      <c r="P79" s="149" t="s">
        <v>115</v>
      </c>
      <c r="Q79" s="149"/>
      <c r="R79" s="149"/>
      <c r="S79" s="149"/>
      <c r="T79" s="149"/>
      <c r="U79" s="149"/>
      <c r="V79" s="149"/>
      <c r="W79" s="149"/>
      <c r="X79" s="149"/>
      <c r="Y79" s="161"/>
      <c r="AA79" s="165" t="s">
        <v>269</v>
      </c>
      <c r="AB79" s="191"/>
      <c r="AC79" s="149" t="str">
        <f t="shared" si="16"/>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4"/>
        <v>TBD</v>
      </c>
      <c r="M80" s="237" t="str">
        <f t="shared" si="15"/>
        <v/>
      </c>
      <c r="N80" s="149"/>
      <c r="O80" s="238" t="str">
        <f>IF(O212="","",O212)</f>
        <v/>
      </c>
      <c r="P80" s="149" t="s">
        <v>117</v>
      </c>
      <c r="Q80" s="149"/>
      <c r="R80" s="149"/>
      <c r="S80" s="149"/>
      <c r="T80" s="149"/>
      <c r="U80" s="149"/>
      <c r="V80" s="149"/>
      <c r="W80" s="149"/>
      <c r="X80" s="149"/>
      <c r="Y80" s="161"/>
      <c r="AA80" s="165" t="s">
        <v>379</v>
      </c>
      <c r="AB80" s="191"/>
      <c r="AC80" s="149" t="str">
        <f t="shared" si="16"/>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4"/>
        <v>TBD</v>
      </c>
      <c r="M81" s="237" t="str">
        <f t="shared" si="15"/>
        <v/>
      </c>
      <c r="N81" s="149"/>
      <c r="O81" s="214"/>
      <c r="P81" s="149" t="s">
        <v>119</v>
      </c>
      <c r="Q81" s="149"/>
      <c r="R81" s="149"/>
      <c r="S81" s="149"/>
      <c r="T81" s="149"/>
      <c r="U81" s="149"/>
      <c r="V81" s="149"/>
      <c r="W81" s="149"/>
      <c r="X81" s="149"/>
      <c r="Y81" s="161"/>
      <c r="AA81" s="165" t="s">
        <v>380</v>
      </c>
      <c r="AB81" s="191"/>
      <c r="AC81" s="149" t="str">
        <f t="shared" si="16"/>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4"/>
        <v>TBD</v>
      </c>
      <c r="M82" s="237" t="str">
        <f t="shared" si="15"/>
        <v/>
      </c>
      <c r="N82" s="149"/>
      <c r="O82" s="214"/>
      <c r="P82" s="149" t="s">
        <v>120</v>
      </c>
      <c r="Q82" s="149"/>
      <c r="R82" s="149"/>
      <c r="S82" s="149"/>
      <c r="T82" s="149"/>
      <c r="U82" s="149"/>
      <c r="V82" s="149"/>
      <c r="W82" s="149"/>
      <c r="X82" s="149"/>
      <c r="Y82" s="161"/>
      <c r="AA82" s="165" t="s">
        <v>269</v>
      </c>
      <c r="AB82" s="191"/>
      <c r="AC82" s="149" t="str">
        <f t="shared" si="16"/>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4"/>
        <v>TBD</v>
      </c>
      <c r="M83" s="237" t="str">
        <f t="shared" si="15"/>
        <v/>
      </c>
      <c r="N83" s="149"/>
      <c r="O83" s="214"/>
      <c r="P83" s="149" t="s">
        <v>122</v>
      </c>
      <c r="Q83" s="149"/>
      <c r="R83" s="149"/>
      <c r="S83" s="149"/>
      <c r="T83" s="149"/>
      <c r="U83" s="149"/>
      <c r="V83" s="149"/>
      <c r="W83" s="149"/>
      <c r="X83" s="149"/>
      <c r="Y83" s="161"/>
      <c r="AA83" s="165" t="s">
        <v>379</v>
      </c>
      <c r="AB83" s="191"/>
      <c r="AC83" s="149" t="str">
        <f t="shared" si="16"/>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4"/>
        <v>TBD</v>
      </c>
      <c r="M84" s="237" t="str">
        <f t="shared" si="15"/>
        <v/>
      </c>
      <c r="N84" s="149"/>
      <c r="O84" s="214"/>
      <c r="P84" s="149" t="s">
        <v>124</v>
      </c>
      <c r="Q84" s="149"/>
      <c r="R84" s="149"/>
      <c r="S84" s="149"/>
      <c r="T84" s="149"/>
      <c r="U84" s="149"/>
      <c r="V84" s="149"/>
      <c r="W84" s="149"/>
      <c r="X84" s="149"/>
      <c r="Y84" s="161"/>
      <c r="AA84" s="165" t="s">
        <v>380</v>
      </c>
      <c r="AB84" s="191"/>
      <c r="AC84" s="149" t="str">
        <f t="shared" si="16"/>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4"/>
        <v>TBD</v>
      </c>
      <c r="M85" s="237" t="str">
        <f t="shared" si="15"/>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4"/>
        <v>TBD</v>
      </c>
      <c r="M86" s="237" t="str">
        <f t="shared" si="15"/>
        <v/>
      </c>
      <c r="N86" s="149"/>
      <c r="O86" s="214"/>
      <c r="P86" s="149" t="s">
        <v>127</v>
      </c>
      <c r="Q86" s="149"/>
      <c r="R86" s="149"/>
      <c r="S86" s="149"/>
      <c r="T86" s="149"/>
      <c r="U86" s="149"/>
      <c r="V86" s="149"/>
      <c r="W86" s="149"/>
      <c r="X86" s="149"/>
      <c r="Y86" s="161"/>
      <c r="AA86" s="165" t="s">
        <v>382</v>
      </c>
      <c r="AB86" s="191"/>
      <c r="AC86" s="149" t="str">
        <f t="shared" ref="AC86:AC94" si="17">IF(AB86&lt;&gt;AD86,"Change","")</f>
        <v/>
      </c>
      <c r="AD86" s="249" t="str">
        <f>IF(X297="","",X297)</f>
        <v/>
      </c>
    </row>
    <row r="87" spans="1:44">
      <c r="A87" s="145">
        <v>19</v>
      </c>
      <c r="B87" s="193"/>
      <c r="C87" s="149" t="s">
        <v>128</v>
      </c>
      <c r="D87" s="149"/>
      <c r="E87" s="149" t="s">
        <v>107</v>
      </c>
      <c r="F87" s="149"/>
      <c r="G87" s="149"/>
      <c r="H87" s="149"/>
      <c r="I87" s="149"/>
      <c r="J87" s="149"/>
      <c r="K87" s="149"/>
      <c r="L87" s="236" t="str">
        <f t="shared" si="14"/>
        <v>TBD</v>
      </c>
      <c r="M87" s="237" t="str">
        <f t="shared" si="15"/>
        <v/>
      </c>
      <c r="N87" s="149"/>
      <c r="O87" s="214"/>
      <c r="P87" s="149" t="s">
        <v>129</v>
      </c>
      <c r="Q87" s="149"/>
      <c r="R87" s="149"/>
      <c r="S87" s="149"/>
      <c r="T87" s="149"/>
      <c r="U87" s="149"/>
      <c r="V87" s="149"/>
      <c r="W87" s="149"/>
      <c r="X87" s="149"/>
      <c r="Y87" s="161"/>
      <c r="AA87" s="165" t="s">
        <v>383</v>
      </c>
      <c r="AB87" s="191"/>
      <c r="AC87" s="149" t="str">
        <f t="shared" si="17"/>
        <v/>
      </c>
      <c r="AD87" s="250" t="str">
        <f>IF(W423="","",W423)</f>
        <v/>
      </c>
    </row>
    <row r="88" spans="1:44">
      <c r="A88" s="145">
        <v>20</v>
      </c>
      <c r="B88" s="193"/>
      <c r="C88" s="149" t="s">
        <v>130</v>
      </c>
      <c r="D88" s="149"/>
      <c r="E88" s="149" t="s">
        <v>110</v>
      </c>
      <c r="F88" s="149"/>
      <c r="G88" s="149"/>
      <c r="H88" s="149"/>
      <c r="I88" s="149"/>
      <c r="J88" s="149"/>
      <c r="K88" s="149"/>
      <c r="L88" s="236" t="str">
        <f t="shared" si="14"/>
        <v>TBD</v>
      </c>
      <c r="M88" s="237" t="str">
        <f t="shared" si="15"/>
        <v/>
      </c>
      <c r="N88" s="149"/>
      <c r="O88" s="214"/>
      <c r="P88" s="149" t="s">
        <v>131</v>
      </c>
      <c r="Q88" s="149"/>
      <c r="R88" s="149"/>
      <c r="S88" s="149"/>
      <c r="T88" s="149"/>
      <c r="U88" s="149"/>
      <c r="V88" s="149"/>
      <c r="W88" s="149"/>
      <c r="X88" s="149"/>
      <c r="Y88" s="161"/>
      <c r="AA88" s="165" t="s">
        <v>384</v>
      </c>
      <c r="AB88" s="191"/>
      <c r="AC88" s="149" t="str">
        <f t="shared" si="17"/>
        <v/>
      </c>
      <c r="AD88" s="249" t="str">
        <f>IF(X423="","",X423)</f>
        <v/>
      </c>
    </row>
    <row r="89" spans="1:44">
      <c r="A89" s="145">
        <v>21</v>
      </c>
      <c r="B89" s="193"/>
      <c r="C89" s="149" t="s">
        <v>132</v>
      </c>
      <c r="D89" s="149"/>
      <c r="E89" s="149" t="s">
        <v>133</v>
      </c>
      <c r="F89" s="149"/>
      <c r="G89" s="149"/>
      <c r="H89" s="149"/>
      <c r="I89" s="149"/>
      <c r="J89" s="149"/>
      <c r="K89" s="149"/>
      <c r="L89" s="236" t="str">
        <f t="shared" si="14"/>
        <v>TBD</v>
      </c>
      <c r="M89" s="237" t="str">
        <f t="shared" si="15"/>
        <v/>
      </c>
      <c r="N89" s="149"/>
      <c r="O89" s="214">
        <v>3</v>
      </c>
      <c r="P89" s="149" t="s">
        <v>134</v>
      </c>
      <c r="Q89" s="149"/>
      <c r="R89" s="149"/>
      <c r="S89" s="149"/>
      <c r="T89" s="149"/>
      <c r="U89" s="149"/>
      <c r="V89" s="149"/>
      <c r="W89" s="149"/>
      <c r="X89" s="149"/>
      <c r="Y89" s="161"/>
      <c r="AA89" s="165" t="s">
        <v>385</v>
      </c>
      <c r="AB89" s="191"/>
      <c r="AC89" s="149" t="str">
        <f t="shared" si="17"/>
        <v/>
      </c>
      <c r="AD89" s="249" t="str">
        <f>IF(X312="","",X312)</f>
        <v/>
      </c>
    </row>
    <row r="90" spans="1:44">
      <c r="A90" s="145">
        <v>22</v>
      </c>
      <c r="B90" s="193"/>
      <c r="C90" s="149" t="s">
        <v>135</v>
      </c>
      <c r="D90" s="149"/>
      <c r="E90" s="149" t="s">
        <v>136</v>
      </c>
      <c r="F90" s="149"/>
      <c r="G90" s="149"/>
      <c r="H90" s="149"/>
      <c r="I90" s="149"/>
      <c r="J90" s="149"/>
      <c r="K90" s="149"/>
      <c r="L90" s="236" t="str">
        <f t="shared" si="14"/>
        <v>TBD</v>
      </c>
      <c r="M90" s="237" t="str">
        <f t="shared" si="15"/>
        <v/>
      </c>
      <c r="N90" s="149"/>
      <c r="O90" s="214">
        <v>3</v>
      </c>
      <c r="P90" s="149" t="s">
        <v>137</v>
      </c>
      <c r="Q90" s="149"/>
      <c r="R90" s="149"/>
      <c r="S90" s="149"/>
      <c r="T90" s="149"/>
      <c r="U90" s="149"/>
      <c r="V90" s="149"/>
      <c r="W90" s="149"/>
      <c r="X90" s="149"/>
      <c r="Y90" s="161"/>
      <c r="AA90" s="165" t="s">
        <v>386</v>
      </c>
      <c r="AB90" s="191"/>
      <c r="AC90" s="239" t="str">
        <f t="shared" si="17"/>
        <v/>
      </c>
      <c r="AD90" s="249" t="str">
        <f>IF(X332="","",X332)</f>
        <v/>
      </c>
    </row>
    <row r="91" spans="1:44">
      <c r="A91" s="145">
        <v>23</v>
      </c>
      <c r="B91" s="193"/>
      <c r="C91" s="239"/>
      <c r="D91" s="239"/>
      <c r="E91" s="149" t="s">
        <v>117</v>
      </c>
      <c r="F91" s="239"/>
      <c r="G91" s="239"/>
      <c r="H91" s="239"/>
      <c r="I91" s="239"/>
      <c r="J91" s="239"/>
      <c r="K91" s="239"/>
      <c r="L91" s="236" t="str">
        <f t="shared" si="14"/>
        <v>TBD</v>
      </c>
      <c r="M91" s="237" t="str">
        <f t="shared" si="15"/>
        <v/>
      </c>
      <c r="N91" s="149"/>
      <c r="O91" s="214">
        <v>3</v>
      </c>
      <c r="P91" s="149" t="s">
        <v>138</v>
      </c>
      <c r="Q91" s="149"/>
      <c r="R91" s="149"/>
      <c r="S91" s="149"/>
      <c r="T91" s="149"/>
      <c r="U91" s="149"/>
      <c r="V91" s="149"/>
      <c r="W91" s="149"/>
      <c r="X91" s="149"/>
      <c r="Y91" s="161"/>
      <c r="AA91" s="165" t="s">
        <v>387</v>
      </c>
      <c r="AB91" s="191"/>
      <c r="AC91" s="239" t="str">
        <f t="shared" si="17"/>
        <v/>
      </c>
      <c r="AD91" s="249" t="str">
        <f>IF(X344="","",X344)</f>
        <v/>
      </c>
    </row>
    <row r="92" spans="1:44">
      <c r="A92" s="145">
        <v>24</v>
      </c>
      <c r="B92" s="193"/>
      <c r="C92" s="149" t="s">
        <v>139</v>
      </c>
      <c r="D92" s="149"/>
      <c r="E92" s="149" t="s">
        <v>119</v>
      </c>
      <c r="F92" s="149"/>
      <c r="G92" s="149"/>
      <c r="H92" s="149"/>
      <c r="I92" s="149"/>
      <c r="J92" s="149"/>
      <c r="K92" s="149"/>
      <c r="L92" s="236" t="str">
        <f t="shared" si="14"/>
        <v>TBD</v>
      </c>
      <c r="M92" s="237" t="str">
        <f t="shared" si="15"/>
        <v/>
      </c>
      <c r="N92" s="149"/>
      <c r="O92" s="214"/>
      <c r="P92" s="149" t="s">
        <v>140</v>
      </c>
      <c r="Q92" s="149"/>
      <c r="R92" s="149"/>
      <c r="S92" s="149"/>
      <c r="T92" s="149"/>
      <c r="U92" s="149"/>
      <c r="V92" s="149"/>
      <c r="W92" s="149"/>
      <c r="X92" s="149"/>
      <c r="Y92" s="161"/>
      <c r="AA92" s="165" t="s">
        <v>388</v>
      </c>
      <c r="AB92" s="191"/>
      <c r="AC92" s="239" t="str">
        <f t="shared" si="17"/>
        <v/>
      </c>
      <c r="AD92" s="249" t="str">
        <f>IF(X349="","",X349)</f>
        <v/>
      </c>
    </row>
    <row r="93" spans="1:44" ht="16.2" thickBot="1">
      <c r="A93" s="145">
        <v>25</v>
      </c>
      <c r="B93" s="193"/>
      <c r="C93" s="149" t="s">
        <v>141</v>
      </c>
      <c r="D93" s="149"/>
      <c r="E93" s="149" t="s">
        <v>120</v>
      </c>
      <c r="F93" s="149"/>
      <c r="G93" s="149"/>
      <c r="H93" s="149"/>
      <c r="I93" s="149"/>
      <c r="J93" s="149"/>
      <c r="K93" s="149"/>
      <c r="L93" s="236" t="str">
        <f t="shared" si="14"/>
        <v>TBD</v>
      </c>
      <c r="M93" s="237" t="str">
        <f t="shared" si="15"/>
        <v/>
      </c>
      <c r="N93" s="149"/>
      <c r="O93" s="216"/>
      <c r="P93" s="171" t="s">
        <v>142</v>
      </c>
      <c r="Q93" s="171"/>
      <c r="R93" s="171"/>
      <c r="S93" s="171"/>
      <c r="T93" s="171"/>
      <c r="U93" s="171"/>
      <c r="V93" s="171"/>
      <c r="W93" s="171"/>
      <c r="X93" s="171"/>
      <c r="Y93" s="172"/>
      <c r="AA93" s="639" t="s">
        <v>723</v>
      </c>
      <c r="AB93" s="191"/>
      <c r="AC93" s="239" t="str">
        <f t="shared" si="17"/>
        <v/>
      </c>
      <c r="AD93" s="249" t="str">
        <f>IF(X358="","",X358)</f>
        <v/>
      </c>
    </row>
    <row r="94" spans="1:44">
      <c r="A94" s="145">
        <v>26</v>
      </c>
      <c r="B94" s="193"/>
      <c r="C94" s="149" t="s">
        <v>143</v>
      </c>
      <c r="D94" s="149"/>
      <c r="E94" s="149" t="s">
        <v>122</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724</v>
      </c>
      <c r="AB94" s="191"/>
      <c r="AC94" s="239" t="str">
        <f t="shared" si="17"/>
        <v/>
      </c>
      <c r="AD94" s="249" t="str">
        <f>IF(X373="","",X373)</f>
        <v/>
      </c>
    </row>
    <row r="95" spans="1:44" ht="16.2" thickBot="1">
      <c r="A95" s="145">
        <v>27</v>
      </c>
      <c r="B95" s="193"/>
      <c r="C95" s="149" t="s">
        <v>144</v>
      </c>
      <c r="D95" s="149"/>
      <c r="E95" s="149" t="s">
        <v>124</v>
      </c>
      <c r="F95" s="149"/>
      <c r="G95" s="149"/>
      <c r="H95" s="149"/>
      <c r="I95" s="149"/>
      <c r="J95" s="149"/>
      <c r="K95" s="149"/>
      <c r="L95" s="236" t="str">
        <f t="shared" si="14"/>
        <v>TBD</v>
      </c>
      <c r="M95" s="237" t="str">
        <f t="shared" si="15"/>
        <v/>
      </c>
      <c r="N95" s="149"/>
      <c r="O95" s="149"/>
      <c r="P95" s="149"/>
      <c r="Q95" s="149"/>
      <c r="R95" s="149"/>
      <c r="S95" s="149"/>
      <c r="T95" s="182" t="s">
        <v>145</v>
      </c>
      <c r="U95" s="149"/>
      <c r="V95" s="149"/>
      <c r="W95" s="149"/>
      <c r="X95" s="149"/>
      <c r="Y95" s="149"/>
      <c r="AA95" s="254" t="s">
        <v>231</v>
      </c>
      <c r="AB95" s="239"/>
      <c r="AC95" s="239"/>
      <c r="AD95" s="239"/>
    </row>
    <row r="96" spans="1:44" ht="16.2" thickBot="1">
      <c r="A96" s="145">
        <v>28</v>
      </c>
      <c r="B96" s="193"/>
      <c r="C96" s="149" t="s">
        <v>146</v>
      </c>
      <c r="D96" s="149"/>
      <c r="E96" s="149" t="s">
        <v>125</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6.8" thickTop="1" thickBot="1">
      <c r="A97" s="145">
        <v>29</v>
      </c>
      <c r="B97" s="193"/>
      <c r="C97" s="210"/>
      <c r="D97" s="149"/>
      <c r="E97" s="149" t="s">
        <v>127</v>
      </c>
      <c r="F97" s="149"/>
      <c r="G97" s="149"/>
      <c r="H97" s="149"/>
      <c r="I97" s="149"/>
      <c r="J97" s="149"/>
      <c r="K97" s="149"/>
      <c r="L97" s="236" t="str">
        <f t="shared" si="14"/>
        <v>TBD</v>
      </c>
      <c r="M97" s="237" t="str">
        <f t="shared" si="15"/>
        <v/>
      </c>
      <c r="N97" s="149"/>
      <c r="O97" s="215" t="s">
        <v>41</v>
      </c>
      <c r="P97" s="763" t="s">
        <v>42</v>
      </c>
      <c r="Q97" s="763"/>
      <c r="R97" s="763"/>
      <c r="S97" s="764" t="s">
        <v>43</v>
      </c>
      <c r="T97" s="764"/>
      <c r="U97" s="764"/>
      <c r="V97" s="763" t="s">
        <v>44</v>
      </c>
      <c r="W97" s="763"/>
      <c r="X97" s="763"/>
      <c r="Y97" s="161"/>
      <c r="AA97" s="255">
        <f>R223</f>
        <v>0</v>
      </c>
      <c r="AB97" s="191"/>
      <c r="AC97" s="255" t="str">
        <f t="shared" si="18"/>
        <v/>
      </c>
      <c r="AD97" s="249" t="str">
        <f>IF(R226="","",R226)</f>
        <v/>
      </c>
    </row>
    <row r="98" spans="1:30" ht="16.2" thickTop="1">
      <c r="A98" s="145">
        <v>30</v>
      </c>
      <c r="B98" s="193"/>
      <c r="C98" s="149"/>
      <c r="D98" s="149"/>
      <c r="E98" s="149" t="s">
        <v>129</v>
      </c>
      <c r="F98" s="149"/>
      <c r="G98" s="149"/>
      <c r="H98" s="149"/>
      <c r="I98" s="149"/>
      <c r="J98" s="149"/>
      <c r="K98" s="149"/>
      <c r="L98" s="236" t="str">
        <f t="shared" si="14"/>
        <v>TBD</v>
      </c>
      <c r="M98" s="237" t="str">
        <f t="shared" si="15"/>
        <v/>
      </c>
      <c r="N98" s="149"/>
      <c r="O98" s="217" t="s">
        <v>45</v>
      </c>
      <c r="P98" s="763"/>
      <c r="Q98" s="763"/>
      <c r="R98" s="763"/>
      <c r="S98" s="764"/>
      <c r="T98" s="764"/>
      <c r="U98" s="764"/>
      <c r="V98" s="763"/>
      <c r="W98" s="763"/>
      <c r="X98" s="763"/>
      <c r="Y98" s="161"/>
      <c r="AA98" s="255">
        <f>S223</f>
        <v>0</v>
      </c>
      <c r="AB98" s="191"/>
      <c r="AC98" s="255" t="str">
        <f t="shared" si="18"/>
        <v/>
      </c>
      <c r="AD98" s="249" t="str">
        <f>IF(S226="","",S226)</f>
        <v/>
      </c>
    </row>
    <row r="99" spans="1:30" ht="16.2" thickBot="1">
      <c r="A99" s="145">
        <v>31</v>
      </c>
      <c r="B99" s="193"/>
      <c r="C99" s="149" t="s">
        <v>147</v>
      </c>
      <c r="D99" s="149"/>
      <c r="E99" s="149" t="s">
        <v>131</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2" thickTop="1">
      <c r="A100" s="145">
        <v>32</v>
      </c>
      <c r="B100" s="193"/>
      <c r="C100" s="149" t="s">
        <v>148</v>
      </c>
      <c r="D100" s="149"/>
      <c r="E100" s="149" t="s">
        <v>134</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9">IF(AB101&lt;&gt;AD101,"Change","")</f>
        <v/>
      </c>
      <c r="AD101" s="192">
        <f t="shared" ref="AD101:AD106" si="20">IF(Q471="","",Q471)</f>
        <v>0</v>
      </c>
    </row>
    <row r="102" spans="1:30">
      <c r="A102" s="145">
        <v>34</v>
      </c>
      <c r="B102" s="193"/>
      <c r="C102" s="149" t="s">
        <v>151</v>
      </c>
      <c r="D102" s="149"/>
      <c r="E102" s="149" t="s">
        <v>138</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9"/>
        <v/>
      </c>
      <c r="AD102" s="192">
        <f t="shared" si="20"/>
        <v>0</v>
      </c>
    </row>
    <row r="103" spans="1:30" ht="16.2" thickBot="1">
      <c r="A103" s="145">
        <v>35</v>
      </c>
      <c r="B103" s="193"/>
      <c r="C103" s="149" t="s">
        <v>152</v>
      </c>
      <c r="D103" s="149"/>
      <c r="E103" s="149" t="s">
        <v>140</v>
      </c>
      <c r="F103" s="149"/>
      <c r="G103" s="149"/>
      <c r="H103" s="149"/>
      <c r="I103" s="149"/>
      <c r="J103" s="149"/>
      <c r="K103" s="149"/>
      <c r="L103" s="236" t="str">
        <f t="shared" si="14"/>
        <v>TBD</v>
      </c>
      <c r="M103" s="237" t="str">
        <f t="shared" si="15"/>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9"/>
        <v/>
      </c>
      <c r="AD103" s="192" t="str">
        <f t="shared" si="20"/>
        <v/>
      </c>
    </row>
    <row r="104" spans="1:30" ht="16.8" thickTop="1" thickBot="1">
      <c r="A104" s="145">
        <v>36</v>
      </c>
      <c r="B104" s="193"/>
      <c r="C104" s="149" t="s">
        <v>153</v>
      </c>
      <c r="D104" s="149"/>
      <c r="E104" s="149" t="s">
        <v>142</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273</v>
      </c>
      <c r="AB104" s="191"/>
      <c r="AC104" s="149" t="str">
        <f t="shared" si="19"/>
        <v/>
      </c>
      <c r="AD104" s="192" t="str">
        <f t="shared" si="20"/>
        <v/>
      </c>
    </row>
    <row r="105" spans="1:30" ht="16.8" thickTop="1" thickBot="1">
      <c r="A105" s="145">
        <v>37</v>
      </c>
      <c r="B105" s="193"/>
      <c r="C105" s="149"/>
      <c r="D105" s="149"/>
      <c r="E105" s="149"/>
      <c r="F105" s="149"/>
      <c r="G105" s="149"/>
      <c r="H105" s="182" t="s">
        <v>154</v>
      </c>
      <c r="I105" s="149"/>
      <c r="J105" s="149"/>
      <c r="K105" s="149"/>
      <c r="L105" s="149"/>
      <c r="M105" s="195"/>
      <c r="N105" s="149"/>
      <c r="O105" s="215" t="s">
        <v>41</v>
      </c>
      <c r="P105" s="763" t="s">
        <v>42</v>
      </c>
      <c r="Q105" s="763"/>
      <c r="R105" s="763"/>
      <c r="S105" s="764" t="s">
        <v>43</v>
      </c>
      <c r="T105" s="764"/>
      <c r="U105" s="764"/>
      <c r="V105" s="763" t="s">
        <v>44</v>
      </c>
      <c r="W105" s="763"/>
      <c r="X105" s="763"/>
      <c r="Y105" s="161"/>
      <c r="AA105" s="165" t="s">
        <v>278</v>
      </c>
      <c r="AB105" s="191"/>
      <c r="AC105" s="149" t="str">
        <f t="shared" si="19"/>
        <v/>
      </c>
      <c r="AD105" s="192" t="str">
        <f t="shared" si="20"/>
        <v/>
      </c>
    </row>
    <row r="106" spans="1:30" ht="16.2"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3"/>
      <c r="Q106" s="763"/>
      <c r="R106" s="763"/>
      <c r="S106" s="764"/>
      <c r="T106" s="764"/>
      <c r="U106" s="764"/>
      <c r="V106" s="763"/>
      <c r="W106" s="763"/>
      <c r="X106" s="763"/>
      <c r="Y106" s="161"/>
      <c r="AA106" s="165" t="s">
        <v>281</v>
      </c>
      <c r="AB106" s="191"/>
      <c r="AC106" s="149" t="str">
        <f t="shared" si="19"/>
        <v/>
      </c>
      <c r="AD106" s="192" t="str">
        <f t="shared" si="20"/>
        <v/>
      </c>
    </row>
    <row r="107" spans="1:30" ht="16.2"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9"/>
        <v/>
      </c>
      <c r="AD107" s="192" t="str">
        <f>IF(U471="","",U471)</f>
        <v/>
      </c>
    </row>
    <row r="108" spans="1:30" ht="16.2"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2"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1"/>
        <v/>
      </c>
      <c r="AD112" s="192">
        <f t="shared" si="22"/>
        <v>0</v>
      </c>
    </row>
    <row r="113" spans="1:30" ht="16.2"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395</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267</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168</v>
      </c>
      <c r="T125" s="284" t="str">
        <f>IF(OR(Q125="",Q126="",Q127="",Q128=""),"",AVERAGE(Q125:Q128))</f>
        <v/>
      </c>
      <c r="U125" s="149"/>
      <c r="V125" s="149"/>
      <c r="W125" s="149"/>
      <c r="X125" s="149"/>
      <c r="Y125" s="161"/>
      <c r="AA125" s="165" t="s">
        <v>393</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169</v>
      </c>
      <c r="T126" s="285" t="str">
        <f>IF(OR(Q125="",Q126="",Q127="",Q128=""),"",STDEV(Q125:Q128))</f>
        <v/>
      </c>
      <c r="U126" s="149"/>
      <c r="V126" s="149"/>
      <c r="W126" s="149"/>
      <c r="X126" s="149"/>
      <c r="Y126" s="161"/>
      <c r="AA126" s="165" t="s">
        <v>271</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274</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162</v>
      </c>
      <c r="U128" s="156" t="s">
        <v>170</v>
      </c>
      <c r="V128" s="149"/>
      <c r="W128" s="149"/>
      <c r="X128" s="149"/>
      <c r="Y128" s="161"/>
      <c r="AA128" s="165" t="s">
        <v>279</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728</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267</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6"/>
        <v/>
      </c>
      <c r="AD133" s="192" t="str">
        <f t="shared" si="27"/>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6"/>
        <v/>
      </c>
      <c r="AD134" s="192" t="str">
        <f t="shared" si="27"/>
        <v/>
      </c>
    </row>
    <row r="135" spans="1:30" ht="16.2"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703</v>
      </c>
      <c r="R135" s="149"/>
      <c r="S135" s="149"/>
      <c r="T135" s="149"/>
      <c r="U135" s="149"/>
      <c r="V135" s="149"/>
      <c r="W135" s="149"/>
      <c r="X135" s="149"/>
      <c r="Y135" s="161"/>
      <c r="AA135" s="165" t="s">
        <v>729</v>
      </c>
      <c r="AB135" s="191"/>
      <c r="AC135" s="149" t="str">
        <f t="shared" si="26"/>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6"/>
        <v/>
      </c>
      <c r="AD136" s="192" t="str">
        <f t="shared" ref="AD136:AD140" si="28">IF(X488="","",X488)</f>
        <v/>
      </c>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6"/>
        <v/>
      </c>
      <c r="AD137" s="192" t="str">
        <f t="shared" si="28"/>
        <v/>
      </c>
    </row>
    <row r="138" spans="1:30" ht="18"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6"/>
        <v/>
      </c>
      <c r="AD138" s="192" t="str">
        <f t="shared" si="28"/>
        <v/>
      </c>
    </row>
    <row r="139" spans="1:30" ht="16.2"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6"/>
        <v/>
      </c>
      <c r="AD139" s="192" t="str">
        <f t="shared" si="28"/>
        <v/>
      </c>
    </row>
    <row r="140" spans="1:30" ht="16.2"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6"/>
        <v/>
      </c>
      <c r="AD140" s="192" t="str">
        <f t="shared" si="28"/>
        <v/>
      </c>
    </row>
    <row r="141" spans="1:30" ht="16.2" thickBot="1">
      <c r="A141" s="145">
        <v>5</v>
      </c>
      <c r="B141" s="193"/>
      <c r="C141" s="149"/>
      <c r="D141" s="149" t="s">
        <v>160</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2" thickBot="1">
      <c r="A142" s="145">
        <v>6</v>
      </c>
      <c r="B142" s="193"/>
      <c r="C142" s="149"/>
      <c r="D142" s="149" t="s">
        <v>161</v>
      </c>
      <c r="E142" s="251" t="str">
        <f t="shared" si="29"/>
        <v/>
      </c>
      <c r="F142" s="252" t="str">
        <f t="shared" si="29"/>
        <v/>
      </c>
      <c r="G142" s="252" t="str">
        <f t="shared" si="29"/>
        <v/>
      </c>
      <c r="H142" s="408" t="str">
        <f t="shared" si="29"/>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30">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30"/>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686</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396</v>
      </c>
      <c r="AB145" s="287"/>
      <c r="AC145" s="288" t="str">
        <f t="shared" ref="AC145" si="32">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694</v>
      </c>
    </row>
    <row r="147" spans="1:38" ht="16.2"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184</v>
      </c>
      <c r="K148" s="603" t="str">
        <f>IF(O133="","",IF(O133=1,"YES",IF(O133=3,"NA","")))</f>
        <v/>
      </c>
      <c r="L148" s="302" t="str">
        <f>IF(O133=2,"NO","")</f>
        <v/>
      </c>
      <c r="M148" s="195"/>
      <c r="N148" s="149"/>
      <c r="O148" s="296"/>
      <c r="P148" s="297" t="s">
        <v>689</v>
      </c>
      <c r="Q148" s="280"/>
      <c r="R148" s="280"/>
      <c r="S148" s="280"/>
      <c r="T148" s="280"/>
      <c r="U148" s="280"/>
      <c r="V148" s="280"/>
      <c r="Y148" s="161"/>
      <c r="AA148" s="241"/>
      <c r="AB148" s="293"/>
      <c r="AC148" s="210"/>
      <c r="AD148" s="293"/>
      <c r="AF148" s="297" t="s">
        <v>689</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172</v>
      </c>
      <c r="K149" s="603" t="str">
        <f>IF(S132="","",S132)</f>
        <v/>
      </c>
      <c r="L149" s="149"/>
      <c r="M149" s="195"/>
      <c r="N149" s="149"/>
      <c r="O149" s="296"/>
      <c r="P149" s="297" t="s">
        <v>690</v>
      </c>
      <c r="Q149" s="280"/>
      <c r="R149" s="280"/>
      <c r="S149" s="280"/>
      <c r="T149" s="280"/>
      <c r="U149" s="280"/>
      <c r="V149" s="280"/>
      <c r="Y149" s="161"/>
      <c r="AA149" s="241"/>
      <c r="AB149" s="287"/>
      <c r="AC149" s="288" t="str">
        <f t="shared" ref="AC149" si="39">IF(AB149&lt;&gt;AD149,"Change","")</f>
        <v/>
      </c>
      <c r="AD149" s="289" t="str">
        <f>IF(Q513="","",Q513)</f>
        <v/>
      </c>
      <c r="AF149" s="297" t="s">
        <v>690</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168</v>
      </c>
      <c r="H150" s="284" t="str">
        <f>IF(T125="","",T125)</f>
        <v/>
      </c>
      <c r="I150" s="149"/>
      <c r="J150" s="149"/>
      <c r="K150" s="149"/>
      <c r="L150" s="149"/>
      <c r="M150" s="195"/>
      <c r="N150" s="149"/>
      <c r="O150" s="296"/>
      <c r="P150" s="297" t="s">
        <v>691</v>
      </c>
      <c r="Q150" s="280"/>
      <c r="R150" s="280"/>
      <c r="S150" s="280"/>
      <c r="T150" s="280"/>
      <c r="U150" s="280"/>
      <c r="V150" s="280"/>
      <c r="Y150" s="161"/>
      <c r="AA150" s="241"/>
      <c r="AB150" s="293"/>
      <c r="AC150" s="156"/>
      <c r="AD150" s="293"/>
      <c r="AF150" s="297" t="s">
        <v>691</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169</v>
      </c>
      <c r="H151" s="285" t="str">
        <f>IF(T126="","",T126)</f>
        <v/>
      </c>
      <c r="I151" s="149"/>
      <c r="J151" s="149"/>
      <c r="K151" s="149"/>
      <c r="L151" s="149"/>
      <c r="M151" s="195"/>
      <c r="N151" s="149"/>
      <c r="O151" s="296"/>
      <c r="P151" s="297" t="s">
        <v>692</v>
      </c>
      <c r="Q151" s="280"/>
      <c r="R151" s="280"/>
      <c r="S151" s="280"/>
      <c r="T151" s="280"/>
      <c r="U151" s="280"/>
      <c r="V151" s="280"/>
      <c r="Y151" s="161"/>
      <c r="AA151" s="241"/>
      <c r="AB151" s="287"/>
      <c r="AC151" s="288" t="str">
        <f t="shared" ref="AC151" si="40">IF(AB151&lt;&gt;AD151,"Change","")</f>
        <v/>
      </c>
      <c r="AD151" s="289" t="str">
        <f>IF(Q515="","",Q515)</f>
        <v/>
      </c>
      <c r="AF151" s="297" t="s">
        <v>692</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162</v>
      </c>
      <c r="H152" s="156" t="s">
        <v>170</v>
      </c>
      <c r="I152" s="149"/>
      <c r="J152" s="149"/>
      <c r="K152" s="149"/>
      <c r="L152" s="149"/>
      <c r="M152" s="195"/>
      <c r="N152" s="149"/>
      <c r="O152" s="296"/>
      <c r="P152" s="297" t="s">
        <v>693</v>
      </c>
      <c r="Q152" s="280"/>
      <c r="R152" s="280"/>
      <c r="S152" s="280"/>
      <c r="T152" s="280"/>
      <c r="U152" s="280"/>
      <c r="V152" s="280"/>
      <c r="Y152" s="161"/>
      <c r="AA152" s="241"/>
      <c r="AB152" s="293"/>
      <c r="AC152" s="156"/>
      <c r="AD152" s="293"/>
      <c r="AF152" s="297" t="s">
        <v>693</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248</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687</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2"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179</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2"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2" thickBot="1">
      <c r="A157" s="145">
        <v>21</v>
      </c>
      <c r="B157" s="193"/>
      <c r="C157" s="299" t="s">
        <v>174</v>
      </c>
      <c r="D157" s="149"/>
      <c r="E157" s="149"/>
      <c r="F157" s="149"/>
      <c r="G157" s="149"/>
      <c r="H157" s="149"/>
      <c r="I157" s="149"/>
      <c r="J157" s="149"/>
      <c r="K157" s="149"/>
      <c r="L157" s="149"/>
      <c r="M157" s="195"/>
      <c r="N157" s="149"/>
      <c r="O157" s="296"/>
      <c r="P157" s="306" t="s">
        <v>162</v>
      </c>
      <c r="Q157" s="307" t="s">
        <v>688</v>
      </c>
      <c r="Y157" s="161"/>
      <c r="AA157" s="241"/>
      <c r="AB157" s="287"/>
      <c r="AC157" s="288" t="str">
        <f t="shared" ref="AC157" si="46">IF(AB157&lt;&gt;AD157,"Change","")</f>
        <v/>
      </c>
      <c r="AD157" s="289" t="str">
        <f>IF(Q521="","",Q521)</f>
        <v/>
      </c>
    </row>
    <row r="158" spans="1:38">
      <c r="A158" s="145">
        <v>22</v>
      </c>
      <c r="B158" s="193"/>
      <c r="C158" s="149"/>
      <c r="D158" s="165" t="s">
        <v>202</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175</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176</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717</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695</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185</v>
      </c>
      <c r="P166" s="151"/>
      <c r="Q166" s="151"/>
      <c r="R166" s="315"/>
      <c r="S166" s="189" t="s">
        <v>52</v>
      </c>
      <c r="T166" s="151"/>
      <c r="U166" s="151"/>
      <c r="V166" s="151"/>
      <c r="W166" s="151"/>
      <c r="X166" s="151"/>
      <c r="Y166" s="152"/>
    </row>
    <row r="167" spans="1:30" ht="16.2" thickBot="1">
      <c r="A167" s="145">
        <v>31</v>
      </c>
      <c r="B167" s="193"/>
      <c r="C167" s="149"/>
      <c r="D167" s="316" t="s">
        <v>718</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6" t="s">
        <v>186</v>
      </c>
      <c r="Q167" s="766"/>
      <c r="R167" s="766"/>
      <c r="S167" s="766"/>
      <c r="T167" s="318"/>
      <c r="U167" s="766" t="s">
        <v>187</v>
      </c>
      <c r="V167" s="766"/>
      <c r="W167" s="149"/>
      <c r="X167" s="149"/>
      <c r="Y167" s="161"/>
    </row>
    <row r="168" spans="1:30" ht="16.2"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7" t="s">
        <v>192</v>
      </c>
      <c r="V168" s="767"/>
      <c r="W168" s="149"/>
      <c r="X168" s="149"/>
      <c r="Y168" s="161"/>
    </row>
    <row r="169" spans="1:30" ht="16.2" thickBot="1">
      <c r="A169" s="145">
        <v>33</v>
      </c>
      <c r="B169" s="193"/>
      <c r="C169" s="149"/>
      <c r="E169" s="307" t="s">
        <v>696</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179</v>
      </c>
      <c r="Y169" s="295" t="str">
        <f>IF(U169="","",IF(U169="NA","NA",IF(U169&gt;=160,"Pass","Fail")))</f>
        <v/>
      </c>
    </row>
    <row r="170" spans="1:30"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6" t="s">
        <v>186</v>
      </c>
      <c r="E172" s="766"/>
      <c r="F172" s="766"/>
      <c r="G172" s="766"/>
      <c r="H172" s="318"/>
      <c r="I172" s="766" t="s">
        <v>187</v>
      </c>
      <c r="J172" s="766"/>
      <c r="K172" s="149"/>
      <c r="L172" s="149"/>
      <c r="M172" s="195"/>
      <c r="N172" s="149"/>
      <c r="O172" s="323" t="s">
        <v>194</v>
      </c>
      <c r="P172" s="283">
        <f>IF($O$34=1,70,65)</f>
        <v>65</v>
      </c>
      <c r="Q172" s="149"/>
      <c r="R172" s="149"/>
      <c r="S172" s="149"/>
      <c r="T172" s="149"/>
      <c r="U172" s="239"/>
      <c r="V172" s="239"/>
      <c r="W172" s="239"/>
      <c r="X172" s="239"/>
      <c r="Y172" s="324"/>
    </row>
    <row r="173" spans="1:30" ht="16.2" thickBot="1">
      <c r="A173" s="145">
        <v>37</v>
      </c>
      <c r="B173" s="193"/>
      <c r="C173" s="149"/>
      <c r="D173" s="319" t="s">
        <v>188</v>
      </c>
      <c r="E173" s="319" t="s">
        <v>189</v>
      </c>
      <c r="F173" s="319" t="s">
        <v>190</v>
      </c>
      <c r="G173" s="320" t="s">
        <v>191</v>
      </c>
      <c r="H173" s="318"/>
      <c r="I173" s="767" t="s">
        <v>192</v>
      </c>
      <c r="J173" s="767"/>
      <c r="K173" s="149"/>
      <c r="L173" s="149"/>
      <c r="M173" s="195"/>
      <c r="N173" s="149"/>
      <c r="O173" s="159"/>
      <c r="P173" s="769" t="s">
        <v>195</v>
      </c>
      <c r="Q173" s="756" t="s">
        <v>196</v>
      </c>
      <c r="R173" s="756"/>
      <c r="S173" s="756"/>
      <c r="T173" s="325" t="s">
        <v>700</v>
      </c>
      <c r="U173" s="759" t="s">
        <v>197</v>
      </c>
      <c r="V173" s="239"/>
      <c r="W173" s="239"/>
      <c r="X173" s="239"/>
      <c r="Y173" s="324"/>
    </row>
    <row r="174" spans="1:30" ht="16.2" thickBot="1">
      <c r="A174" s="145">
        <v>38</v>
      </c>
      <c r="B174" s="193"/>
      <c r="C174" s="149"/>
      <c r="D174" s="326" t="str">
        <f>IF(P169="","",P169)</f>
        <v/>
      </c>
      <c r="E174" s="326" t="str">
        <f>IF(Q169="","",Q169)</f>
        <v/>
      </c>
      <c r="F174" s="326" t="str">
        <f>IF(R169="","",R169)</f>
        <v/>
      </c>
      <c r="G174" s="327" t="str">
        <f>IF(S169="","",S169)</f>
        <v/>
      </c>
      <c r="H174" s="318"/>
      <c r="I174" s="773" t="str">
        <f>IF(U169="","",U169)</f>
        <v/>
      </c>
      <c r="J174" s="773"/>
      <c r="K174" s="149"/>
      <c r="L174" s="165" t="s">
        <v>179</v>
      </c>
      <c r="M174" s="328" t="str">
        <f>IF(Y169="","",Y169)</f>
        <v/>
      </c>
      <c r="N174" s="149"/>
      <c r="O174" s="159"/>
      <c r="P174" s="769" t="s">
        <v>195</v>
      </c>
      <c r="Q174" s="325" t="s">
        <v>198</v>
      </c>
      <c r="R174" s="329" t="s">
        <v>199</v>
      </c>
      <c r="S174" s="329" t="s">
        <v>200</v>
      </c>
      <c r="T174" s="325" t="s">
        <v>201</v>
      </c>
      <c r="U174" s="759"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2"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2" thickBot="1">
      <c r="A179" s="145">
        <v>43</v>
      </c>
      <c r="B179" s="193"/>
      <c r="C179" s="292">
        <f>IF(P172="","",P172)</f>
        <v>65</v>
      </c>
      <c r="D179" s="774" t="s">
        <v>218</v>
      </c>
      <c r="E179" s="774"/>
      <c r="F179" s="774"/>
      <c r="G179" s="774"/>
      <c r="H179" s="774"/>
      <c r="I179" s="774"/>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9" t="s">
        <v>195</v>
      </c>
      <c r="E180" s="756" t="s">
        <v>196</v>
      </c>
      <c r="F180" s="756"/>
      <c r="G180" s="756"/>
      <c r="H180" s="325" t="s">
        <v>700</v>
      </c>
      <c r="I180" s="775"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9" t="s">
        <v>195</v>
      </c>
      <c r="E181" s="325" t="s">
        <v>198</v>
      </c>
      <c r="F181" s="329" t="s">
        <v>199</v>
      </c>
      <c r="G181" s="329" t="s">
        <v>200</v>
      </c>
      <c r="H181" s="325" t="s">
        <v>201</v>
      </c>
      <c r="I181" s="775" t="s">
        <v>201</v>
      </c>
      <c r="J181" s="239"/>
      <c r="K181" s="239"/>
      <c r="L181" s="239"/>
      <c r="M181" s="195"/>
      <c r="N181" s="149"/>
      <c r="O181" s="344"/>
      <c r="P181" s="754" t="s">
        <v>208</v>
      </c>
      <c r="Q181" s="755"/>
      <c r="R181" s="755"/>
      <c r="S181" s="755"/>
      <c r="T181" s="755"/>
      <c r="U181" s="756"/>
      <c r="V181" s="239"/>
      <c r="W181" s="239"/>
      <c r="X181" s="239"/>
      <c r="Y181" s="324"/>
    </row>
    <row r="182" spans="1:25" ht="15.75" customHeight="1">
      <c r="A182" s="145">
        <v>46</v>
      </c>
      <c r="B182" s="193"/>
      <c r="C182" s="165" t="s">
        <v>203</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195</v>
      </c>
      <c r="Q182" s="758" t="s">
        <v>196</v>
      </c>
      <c r="R182" s="755"/>
      <c r="S182" s="756"/>
      <c r="T182" s="539" t="s">
        <v>700</v>
      </c>
      <c r="U182" s="759" t="s">
        <v>197</v>
      </c>
      <c r="V182" s="239"/>
      <c r="W182" s="239"/>
      <c r="X182" s="239"/>
      <c r="Y182" s="324"/>
    </row>
    <row r="183" spans="1:25" ht="16.2" thickBot="1">
      <c r="A183" s="145">
        <v>47</v>
      </c>
      <c r="B183" s="193"/>
      <c r="C183" s="165" t="s">
        <v>204</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195</v>
      </c>
      <c r="Q183" s="329" t="s">
        <v>198</v>
      </c>
      <c r="R183" s="329" t="s">
        <v>199</v>
      </c>
      <c r="S183" s="329" t="s">
        <v>200</v>
      </c>
      <c r="T183" s="329" t="s">
        <v>201</v>
      </c>
      <c r="U183" s="759" t="s">
        <v>195</v>
      </c>
      <c r="V183" s="239"/>
      <c r="W183" s="239"/>
      <c r="X183" s="239"/>
      <c r="Y183" s="324"/>
    </row>
    <row r="184" spans="1:25">
      <c r="A184" s="145">
        <v>48</v>
      </c>
      <c r="B184" s="193"/>
      <c r="C184" s="165" t="s">
        <v>205</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203</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2" thickBot="1">
      <c r="A185" s="145">
        <v>49</v>
      </c>
      <c r="B185" s="193"/>
      <c r="C185" s="165" t="s">
        <v>206</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204</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221</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205</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2" thickBot="1">
      <c r="A187" s="145">
        <v>51</v>
      </c>
      <c r="B187" s="193"/>
      <c r="C187" s="149" t="s">
        <v>222</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206</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179</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210</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2" thickBot="1">
      <c r="A189" s="145">
        <v>53</v>
      </c>
      <c r="B189" s="371"/>
      <c r="C189" s="210"/>
      <c r="D189" s="774" t="s">
        <v>223</v>
      </c>
      <c r="E189" s="774"/>
      <c r="F189" s="774"/>
      <c r="G189" s="774"/>
      <c r="H189" s="774"/>
      <c r="I189" s="774"/>
      <c r="J189" s="239"/>
      <c r="K189" s="239"/>
      <c r="L189" s="239"/>
      <c r="M189" s="240"/>
      <c r="N189" s="149"/>
      <c r="O189" s="159" t="s">
        <v>211</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203</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216</v>
      </c>
      <c r="P193" s="149"/>
      <c r="Q193" s="149"/>
      <c r="R193" s="149"/>
      <c r="S193" s="149"/>
      <c r="T193" s="149"/>
      <c r="U193" s="149"/>
      <c r="V193" s="149"/>
      <c r="W193" s="149"/>
      <c r="X193" s="149"/>
      <c r="Y193" s="161"/>
    </row>
    <row r="194" spans="1:25" ht="16.2" thickBot="1">
      <c r="A194" s="145">
        <v>58</v>
      </c>
      <c r="B194" s="371"/>
      <c r="C194" s="165" t="s">
        <v>219</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195</v>
      </c>
      <c r="Q195" s="329" t="s">
        <v>196</v>
      </c>
      <c r="R195" s="329"/>
      <c r="S195" s="329"/>
      <c r="T195" s="539" t="s">
        <v>700</v>
      </c>
      <c r="U195" s="759" t="s">
        <v>197</v>
      </c>
      <c r="V195" s="239"/>
      <c r="W195" s="239"/>
      <c r="X195" s="239"/>
      <c r="Y195" s="324"/>
    </row>
    <row r="196" spans="1:25" ht="16.2"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59"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2"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2"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57" t="s">
        <v>208</v>
      </c>
      <c r="Q204" s="757"/>
      <c r="R204" s="757"/>
      <c r="S204" s="757"/>
      <c r="T204" s="757"/>
      <c r="U204" s="75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58" t="s">
        <v>196</v>
      </c>
      <c r="R205" s="755"/>
      <c r="S205" s="756"/>
      <c r="T205" s="539" t="s">
        <v>700</v>
      </c>
      <c r="U205" s="759" t="s">
        <v>197</v>
      </c>
      <c r="V205" s="239"/>
      <c r="W205" s="239"/>
      <c r="X205" s="239"/>
      <c r="Y205" s="324"/>
    </row>
    <row r="206" spans="1:25" ht="18"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59" t="s">
        <v>195</v>
      </c>
      <c r="V206" s="239"/>
      <c r="W206" s="239"/>
      <c r="X206" s="239"/>
      <c r="Y206" s="324"/>
    </row>
    <row r="207" spans="1:25" ht="16.2" thickTop="1">
      <c r="A207" s="145">
        <v>3</v>
      </c>
      <c r="B207" s="184"/>
      <c r="C207" s="186" t="str">
        <f>O232</f>
        <v>AEC Thickness Tracking – 2D</v>
      </c>
      <c r="D207" s="185"/>
      <c r="E207" s="185"/>
      <c r="F207" s="185"/>
      <c r="G207" s="185"/>
      <c r="H207" s="185"/>
      <c r="I207" s="462" t="s">
        <v>710</v>
      </c>
      <c r="J207" s="623">
        <f t="shared" ref="J207:J208" si="61">IF(V232="","",V232)</f>
        <v>4</v>
      </c>
      <c r="K207" s="185"/>
      <c r="L207" s="185"/>
      <c r="M207" s="187"/>
      <c r="N207" s="149"/>
      <c r="O207" s="323" t="s">
        <v>203</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711</v>
      </c>
      <c r="J208" s="608">
        <f t="shared" si="61"/>
        <v>4</v>
      </c>
      <c r="K208" s="149"/>
      <c r="L208" s="149"/>
      <c r="M208" s="195"/>
      <c r="N208" s="149"/>
      <c r="O208" s="323" t="s">
        <v>204</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2"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2"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219</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704</v>
      </c>
      <c r="R217" s="149"/>
      <c r="S217" s="149"/>
      <c r="T217" s="149"/>
      <c r="U217" s="149"/>
      <c r="V217" s="149"/>
      <c r="W217" s="149"/>
      <c r="X217" s="149"/>
      <c r="Y217" s="161"/>
    </row>
    <row r="218" spans="1:25" ht="16.2"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230</v>
      </c>
      <c r="R218" s="149"/>
      <c r="S218" s="149"/>
      <c r="T218" s="149"/>
      <c r="U218" s="149"/>
      <c r="V218" s="149"/>
      <c r="W218" s="149"/>
      <c r="X218" s="149"/>
      <c r="Y218" s="161"/>
    </row>
    <row r="219" spans="1:25" ht="16.2" thickBot="1">
      <c r="A219" s="145">
        <v>15</v>
      </c>
      <c r="B219" s="193"/>
      <c r="C219" s="149"/>
      <c r="D219" s="149"/>
      <c r="E219" s="149"/>
      <c r="F219" s="149"/>
      <c r="G219" s="165" t="s">
        <v>248</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631</v>
      </c>
      <c r="R221" s="164" t="s">
        <v>632</v>
      </c>
      <c r="S221" s="164" t="s">
        <v>631</v>
      </c>
      <c r="T221" s="164" t="s">
        <v>632</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710</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2"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162</v>
      </c>
      <c r="Q230" s="317" t="s">
        <v>244</v>
      </c>
      <c r="R230" s="194"/>
      <c r="S230" s="194"/>
      <c r="T230" s="194"/>
      <c r="U230" s="194"/>
      <c r="V230" s="194"/>
      <c r="W230" s="194"/>
      <c r="X230" s="194"/>
      <c r="Y230" s="161"/>
    </row>
    <row r="231" spans="1:25" ht="16.2"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245</v>
      </c>
      <c r="R231" s="171"/>
      <c r="S231" s="171"/>
      <c r="T231" s="171"/>
      <c r="U231" s="171"/>
      <c r="V231" s="171"/>
      <c r="W231" s="171"/>
      <c r="X231" s="171"/>
      <c r="Y231" s="172"/>
    </row>
    <row r="232" spans="1:25" ht="16.2"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246</v>
      </c>
      <c r="P232" s="149"/>
      <c r="Q232" s="149"/>
      <c r="R232" s="149"/>
      <c r="S232" s="149"/>
      <c r="T232" s="149"/>
      <c r="U232" s="165" t="s">
        <v>710</v>
      </c>
      <c r="V232" s="282">
        <v>4</v>
      </c>
      <c r="W232" s="149" t="s">
        <v>247</v>
      </c>
      <c r="X232" s="149"/>
      <c r="Y232" s="161"/>
    </row>
    <row r="233" spans="1:25" ht="16.2" thickBot="1">
      <c r="A233" s="145">
        <v>29</v>
      </c>
      <c r="B233" s="371"/>
      <c r="C233" s="149"/>
      <c r="D233" s="149"/>
      <c r="E233" s="149"/>
      <c r="F233" s="149"/>
      <c r="G233" s="165" t="s">
        <v>248</v>
      </c>
      <c r="H233" s="383" t="str">
        <f t="shared" si="68"/>
        <v/>
      </c>
      <c r="I233" s="149"/>
      <c r="J233" s="383" t="str">
        <f>IF(W258="","",W258)</f>
        <v/>
      </c>
      <c r="K233" s="239"/>
      <c r="L233" s="239"/>
      <c r="M233" s="240"/>
      <c r="N233" s="149"/>
      <c r="O233" s="159" t="s">
        <v>233</v>
      </c>
      <c r="P233" s="387" t="s">
        <v>685</v>
      </c>
      <c r="Q233" s="149"/>
      <c r="R233" s="165" t="s">
        <v>234</v>
      </c>
      <c r="S233" s="282">
        <v>2</v>
      </c>
      <c r="T233" s="149"/>
      <c r="U233" s="165" t="s">
        <v>711</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705</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2"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2"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9"/>
        <v/>
      </c>
      <c r="X243" s="149"/>
      <c r="Y243" s="161"/>
    </row>
    <row r="244" spans="1:25" ht="16.2"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706</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2"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685</v>
      </c>
      <c r="Q248" s="149"/>
      <c r="R248" s="165" t="s">
        <v>234</v>
      </c>
      <c r="S248" s="282">
        <v>2</v>
      </c>
      <c r="T248" s="149"/>
      <c r="U248" s="165" t="s">
        <v>710</v>
      </c>
      <c r="V248" s="282">
        <v>0</v>
      </c>
      <c r="W248" s="149"/>
      <c r="X248" s="149"/>
      <c r="Y248" s="161"/>
    </row>
    <row r="249" spans="1:25" ht="16.2"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6.8" thickTop="1" thickBot="1">
      <c r="A250" s="145">
        <v>46</v>
      </c>
      <c r="B250" s="184"/>
      <c r="C250" s="186" t="s">
        <v>231</v>
      </c>
      <c r="D250" s="185"/>
      <c r="E250" s="463" t="s">
        <v>631</v>
      </c>
      <c r="F250" s="463" t="s">
        <v>632</v>
      </c>
      <c r="G250" s="463" t="s">
        <v>631</v>
      </c>
      <c r="H250" s="463" t="s">
        <v>632</v>
      </c>
      <c r="I250" s="185"/>
      <c r="J250" s="185"/>
      <c r="K250" s="185"/>
      <c r="L250" s="185"/>
      <c r="M250" s="187"/>
      <c r="N250" s="149"/>
      <c r="O250" s="159"/>
      <c r="P250" s="164" t="s">
        <v>237</v>
      </c>
      <c r="Q250" s="164" t="s">
        <v>238</v>
      </c>
      <c r="R250" s="164" t="s">
        <v>239</v>
      </c>
      <c r="S250" s="164" t="s">
        <v>49</v>
      </c>
      <c r="T250" s="164" t="s">
        <v>240</v>
      </c>
      <c r="U250" s="587" t="s">
        <v>705</v>
      </c>
      <c r="V250" s="164" t="s">
        <v>241</v>
      </c>
      <c r="W250" s="164" t="s">
        <v>242</v>
      </c>
      <c r="X250" s="149"/>
      <c r="Y250" s="161"/>
    </row>
    <row r="251" spans="1:25">
      <c r="A251" s="145">
        <v>47</v>
      </c>
      <c r="B251" s="193"/>
      <c r="C251" s="239"/>
      <c r="D251" s="165" t="s">
        <v>232</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2"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2" thickBot="1">
      <c r="A253" s="145">
        <v>49</v>
      </c>
      <c r="B253" s="193"/>
      <c r="C253" s="149"/>
      <c r="D253" s="165" t="s">
        <v>176</v>
      </c>
      <c r="E253" s="205" t="str">
        <f t="shared" si="76"/>
        <v/>
      </c>
      <c r="F253" s="206" t="str">
        <f t="shared" si="76"/>
        <v/>
      </c>
      <c r="G253" s="206" t="str">
        <f t="shared" si="76"/>
        <v/>
      </c>
      <c r="H253" s="397" t="str">
        <f t="shared" si="76"/>
        <v/>
      </c>
      <c r="J253" s="165" t="s">
        <v>179</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177</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2" thickBot="1">
      <c r="A255" s="145">
        <v>51</v>
      </c>
      <c r="B255" s="193"/>
      <c r="C255" s="149"/>
      <c r="D255" s="165" t="s">
        <v>236</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2"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6.8"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2" thickBot="1">
      <c r="A258" s="145">
        <v>54</v>
      </c>
      <c r="B258" s="193"/>
      <c r="C258" s="202" t="s">
        <v>259</v>
      </c>
      <c r="D258" s="149"/>
      <c r="E258" s="149"/>
      <c r="F258" s="149"/>
      <c r="G258" s="149"/>
      <c r="H258" s="149"/>
      <c r="I258" s="149"/>
      <c r="J258" s="149"/>
      <c r="K258" s="149"/>
      <c r="L258" s="149"/>
      <c r="M258" s="195"/>
      <c r="N258" s="149"/>
      <c r="O258" s="159"/>
      <c r="P258" s="149"/>
      <c r="Q258" s="156" t="s">
        <v>706</v>
      </c>
      <c r="R258" s="149"/>
      <c r="S258" s="239"/>
      <c r="T258" s="165" t="s">
        <v>248</v>
      </c>
      <c r="U258" s="406" t="str">
        <f>IF(U251="","",AVERAGE(U251:U257))</f>
        <v/>
      </c>
      <c r="V258" s="149"/>
      <c r="W258" s="411" t="str">
        <f>IF(W251="","",IF(MAX(W251:W257)&gt;0.1,"Fail","Pass"))</f>
        <v/>
      </c>
      <c r="X258" s="149"/>
      <c r="Y258" s="161"/>
    </row>
    <row r="259" spans="1:29" ht="16.2" thickBot="1">
      <c r="A259" s="145">
        <v>55</v>
      </c>
      <c r="B259" s="193"/>
      <c r="C259" s="149"/>
      <c r="D259" s="772" t="s">
        <v>260</v>
      </c>
      <c r="E259" s="772"/>
      <c r="F259" s="210"/>
      <c r="G259" s="772" t="s">
        <v>261</v>
      </c>
      <c r="H259" s="772"/>
      <c r="I259" s="149"/>
      <c r="J259" s="210"/>
      <c r="K259" s="777" t="s">
        <v>262</v>
      </c>
      <c r="L259" s="777"/>
      <c r="M259" s="240"/>
      <c r="N259" s="149"/>
      <c r="O259" s="159"/>
      <c r="P259" s="246" t="s">
        <v>162</v>
      </c>
      <c r="Q259" s="156" t="s">
        <v>249</v>
      </c>
      <c r="R259" s="149"/>
      <c r="S259" s="149"/>
      <c r="T259" s="149"/>
      <c r="U259" s="149"/>
      <c r="V259" s="149"/>
      <c r="W259" s="210"/>
      <c r="X259" s="149"/>
      <c r="Y259" s="161"/>
    </row>
    <row r="260" spans="1:29" ht="16.2" thickBot="1">
      <c r="A260" s="145">
        <v>56</v>
      </c>
      <c r="B260" s="193"/>
      <c r="C260" s="210"/>
      <c r="D260" s="316" t="s">
        <v>176</v>
      </c>
      <c r="E260" s="388">
        <f t="shared" ref="E260:E265" si="79">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2" thickBot="1">
      <c r="A261" s="145">
        <v>57</v>
      </c>
      <c r="B261" s="193"/>
      <c r="C261" s="210"/>
      <c r="D261" s="316" t="s">
        <v>267</v>
      </c>
      <c r="E261" s="392">
        <f t="shared" si="79"/>
        <v>0</v>
      </c>
      <c r="F261" s="165" t="s">
        <v>176</v>
      </c>
      <c r="G261" s="196">
        <f t="shared" ref="G261:G266" si="80">IF(P487="","",P487)</f>
        <v>0</v>
      </c>
      <c r="H261" s="197" t="str">
        <f t="shared" ref="H261:H266" si="81">IF(R487="","",R487)</f>
        <v/>
      </c>
      <c r="I261" s="412" t="str">
        <f t="shared" ref="I261:I266" si="82">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9"/>
        <v/>
      </c>
      <c r="F262" s="165" t="s">
        <v>267</v>
      </c>
      <c r="G262" s="205">
        <f t="shared" si="80"/>
        <v>0</v>
      </c>
      <c r="H262" s="206" t="str">
        <f t="shared" si="81"/>
        <v/>
      </c>
      <c r="I262" s="397" t="str">
        <f t="shared" si="82"/>
        <v/>
      </c>
      <c r="J262" s="165" t="s">
        <v>271</v>
      </c>
      <c r="K262" s="196" t="str">
        <f t="shared" ref="K262:L264" si="83">IF(Q481="","",Q481)</f>
        <v/>
      </c>
      <c r="L262" s="412" t="str">
        <f t="shared" si="83"/>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9"/>
        <v/>
      </c>
      <c r="F263" s="165" t="s">
        <v>178</v>
      </c>
      <c r="G263" s="205">
        <f t="shared" si="80"/>
        <v>0</v>
      </c>
      <c r="H263" s="206" t="str">
        <f t="shared" si="81"/>
        <v/>
      </c>
      <c r="I263" s="397" t="str">
        <f t="shared" si="82"/>
        <v/>
      </c>
      <c r="J263" s="165" t="s">
        <v>274</v>
      </c>
      <c r="K263" s="205" t="str">
        <f t="shared" si="83"/>
        <v/>
      </c>
      <c r="L263" s="397" t="str">
        <f t="shared" si="83"/>
        <v/>
      </c>
      <c r="M263" s="240"/>
      <c r="N263" s="149"/>
      <c r="O263" s="159" t="s">
        <v>233</v>
      </c>
      <c r="P263" s="283" t="str">
        <f>P233</f>
        <v>Auto-filter</v>
      </c>
      <c r="Q263" s="149"/>
      <c r="R263" s="165" t="s">
        <v>234</v>
      </c>
      <c r="S263" s="283">
        <f>S233</f>
        <v>2</v>
      </c>
      <c r="T263" s="164" t="s">
        <v>235</v>
      </c>
      <c r="U263" s="210"/>
      <c r="V263" s="149"/>
      <c r="W263" s="149"/>
      <c r="X263" s="755" t="str">
        <f>IF($O$33=1,AB263,Z263)</f>
        <v>Selenia</v>
      </c>
      <c r="Y263" s="776"/>
      <c r="Z263" s="153" t="s">
        <v>585</v>
      </c>
      <c r="AB263" s="153" t="s">
        <v>628</v>
      </c>
    </row>
    <row r="264" spans="1:29" ht="16.2" thickBot="1">
      <c r="A264" s="145">
        <v>60</v>
      </c>
      <c r="B264" s="193"/>
      <c r="C264" s="210"/>
      <c r="D264" s="316" t="s">
        <v>278</v>
      </c>
      <c r="E264" s="392" t="str">
        <f t="shared" si="79"/>
        <v/>
      </c>
      <c r="F264" s="165" t="s">
        <v>271</v>
      </c>
      <c r="G264" s="205" t="str">
        <f t="shared" si="80"/>
        <v/>
      </c>
      <c r="H264" s="206" t="str">
        <f t="shared" si="81"/>
        <v/>
      </c>
      <c r="I264" s="397" t="str">
        <f t="shared" si="82"/>
        <v/>
      </c>
      <c r="J264" s="165" t="s">
        <v>279</v>
      </c>
      <c r="K264" s="251" t="str">
        <f t="shared" si="83"/>
        <v/>
      </c>
      <c r="L264" s="408" t="str">
        <f t="shared" si="83"/>
        <v/>
      </c>
      <c r="M264" s="240"/>
      <c r="N264" s="149"/>
      <c r="O264" s="159"/>
      <c r="P264" s="164" t="s">
        <v>253</v>
      </c>
      <c r="Q264" s="164" t="s">
        <v>239</v>
      </c>
      <c r="R264" s="164" t="s">
        <v>49</v>
      </c>
      <c r="S264" s="164" t="s">
        <v>240</v>
      </c>
      <c r="T264" s="164" t="s">
        <v>241</v>
      </c>
      <c r="U264" s="587" t="s">
        <v>705</v>
      </c>
      <c r="V264" s="164" t="s">
        <v>254</v>
      </c>
      <c r="W264" s="149"/>
      <c r="X264" s="417" t="s">
        <v>256</v>
      </c>
      <c r="Y264" s="416" t="s">
        <v>257</v>
      </c>
      <c r="Z264" s="153" t="s">
        <v>256</v>
      </c>
      <c r="AA264" s="153" t="s">
        <v>257</v>
      </c>
      <c r="AB264" s="153" t="s">
        <v>256</v>
      </c>
      <c r="AC264" s="153" t="s">
        <v>257</v>
      </c>
    </row>
    <row r="265" spans="1:29" ht="16.2" thickBot="1">
      <c r="A265" s="145">
        <v>61</v>
      </c>
      <c r="B265" s="193"/>
      <c r="C265" s="210"/>
      <c r="D265" s="316" t="s">
        <v>281</v>
      </c>
      <c r="E265" s="392" t="str">
        <f t="shared" si="79"/>
        <v/>
      </c>
      <c r="F265" s="165" t="s">
        <v>274</v>
      </c>
      <c r="G265" s="205" t="str">
        <f t="shared" si="80"/>
        <v/>
      </c>
      <c r="H265" s="206" t="str">
        <f t="shared" si="81"/>
        <v/>
      </c>
      <c r="I265" s="397" t="str">
        <f t="shared" si="82"/>
        <v/>
      </c>
      <c r="J265" s="210"/>
      <c r="K265" s="165" t="s">
        <v>268</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2" thickBot="1">
      <c r="A266" s="145">
        <v>62</v>
      </c>
      <c r="B266" s="193"/>
      <c r="C266" s="149"/>
      <c r="D266" s="316" t="s">
        <v>271</v>
      </c>
      <c r="E266" s="392" t="str">
        <f>IF(U471="","",U471)</f>
        <v/>
      </c>
      <c r="F266" s="165" t="s">
        <v>279</v>
      </c>
      <c r="G266" s="251" t="str">
        <f t="shared" si="80"/>
        <v/>
      </c>
      <c r="H266" s="252" t="str">
        <f t="shared" si="81"/>
        <v/>
      </c>
      <c r="I266" s="408" t="str">
        <f t="shared" si="82"/>
        <v/>
      </c>
      <c r="J266" s="165" t="s">
        <v>271</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2" thickBot="1">
      <c r="A268" s="145">
        <v>64</v>
      </c>
      <c r="B268" s="193"/>
      <c r="C268" s="194"/>
      <c r="D268" s="316" t="s">
        <v>279</v>
      </c>
      <c r="E268" s="401" t="str">
        <f>IF(U473="","",U473)</f>
        <v/>
      </c>
      <c r="F268" s="317" t="s">
        <v>285</v>
      </c>
      <c r="G268" s="422"/>
      <c r="H268" s="194"/>
      <c r="I268" s="194"/>
      <c r="J268" s="316" t="s">
        <v>279</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2"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2"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2"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706</v>
      </c>
      <c r="R273" s="210"/>
      <c r="S273" s="210"/>
      <c r="T273" s="210"/>
      <c r="U273" s="210"/>
      <c r="V273" s="210"/>
      <c r="W273" s="149"/>
      <c r="X273" s="149"/>
      <c r="Y273" s="161"/>
    </row>
    <row r="274" spans="1:25" ht="18"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8" thickTop="1">
      <c r="A275" s="145">
        <v>3</v>
      </c>
      <c r="B275" s="642" t="s">
        <v>734</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716</v>
      </c>
      <c r="D277" s="625"/>
      <c r="E277" s="625"/>
      <c r="F277" s="625"/>
      <c r="G277" s="625"/>
      <c r="H277" s="625"/>
      <c r="I277" s="625"/>
      <c r="J277" s="625"/>
      <c r="K277" s="625"/>
      <c r="L277" s="625"/>
      <c r="M277" s="626"/>
      <c r="N277" s="149"/>
      <c r="O277" s="621" t="s">
        <v>716</v>
      </c>
      <c r="Y277" s="161"/>
    </row>
    <row r="278" spans="1:25">
      <c r="A278" s="145">
        <v>6</v>
      </c>
      <c r="B278" s="624"/>
      <c r="C278" s="316" t="s">
        <v>233</v>
      </c>
      <c r="D278" s="309" t="str">
        <f>IF(P278="","",P278)</f>
        <v>Auto-filter</v>
      </c>
      <c r="E278" s="194"/>
      <c r="F278" s="316" t="s">
        <v>234</v>
      </c>
      <c r="G278" s="619">
        <f>IF(S278="","",S278)</f>
        <v>2</v>
      </c>
      <c r="H278" s="625"/>
      <c r="I278" s="316" t="s">
        <v>710</v>
      </c>
      <c r="J278" s="619">
        <f>IF(V278="","",V278)</f>
        <v>0</v>
      </c>
      <c r="K278" s="625"/>
      <c r="L278" s="625"/>
      <c r="M278" s="626"/>
      <c r="N278" s="149"/>
      <c r="O278" s="159" t="s">
        <v>233</v>
      </c>
      <c r="P278" s="387" t="s">
        <v>685</v>
      </c>
      <c r="Q278" s="149"/>
      <c r="R278" s="165" t="s">
        <v>234</v>
      </c>
      <c r="S278" s="282">
        <v>2</v>
      </c>
      <c r="T278" s="149"/>
      <c r="U278" s="165" t="s">
        <v>710</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2"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705</v>
      </c>
      <c r="V280" s="611" t="s">
        <v>241</v>
      </c>
      <c r="W280" s="611" t="s">
        <v>242</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2"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2"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706</v>
      </c>
      <c r="R288" s="149"/>
      <c r="S288" s="239"/>
      <c r="T288" s="165" t="s">
        <v>248</v>
      </c>
      <c r="U288" s="406" t="str">
        <f>IF(U281="","",AVERAGE(U281:U287))</f>
        <v/>
      </c>
      <c r="V288" s="149"/>
      <c r="W288" s="411" t="str">
        <f>IF(W281="","",IF(MAX(W281:W287)&gt;0.1,"Fail","Pass"))</f>
        <v/>
      </c>
      <c r="Y288" s="161"/>
    </row>
    <row r="289" spans="1:32" ht="16.2" thickBot="1">
      <c r="A289" s="145">
        <v>17</v>
      </c>
      <c r="B289" s="624"/>
      <c r="C289" s="625"/>
      <c r="D289" s="386" t="s">
        <v>162</v>
      </c>
      <c r="E289" s="317" t="s">
        <v>249</v>
      </c>
      <c r="F289" s="625"/>
      <c r="G289" s="625"/>
      <c r="H289" s="625"/>
      <c r="I289" s="625"/>
      <c r="J289" s="625"/>
      <c r="K289" s="625"/>
      <c r="L289" s="625"/>
      <c r="M289" s="626"/>
      <c r="N289" s="149"/>
      <c r="O289" s="159"/>
      <c r="P289" s="246" t="s">
        <v>162</v>
      </c>
      <c r="Q289" s="156" t="s">
        <v>249</v>
      </c>
      <c r="R289" s="149"/>
      <c r="S289" s="149"/>
      <c r="T289" s="149"/>
      <c r="U289" s="149"/>
      <c r="V289" s="149"/>
      <c r="W289" s="210"/>
      <c r="X289" s="171"/>
      <c r="Y289" s="172"/>
    </row>
    <row r="290" spans="1:32" ht="16.2"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8">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8"/>
        <v/>
      </c>
      <c r="I293" s="194"/>
      <c r="J293" s="194"/>
      <c r="K293" s="194"/>
      <c r="L293" s="194"/>
      <c r="M293" s="626"/>
      <c r="N293" s="149"/>
      <c r="O293" s="159"/>
      <c r="P293" s="149"/>
      <c r="Q293" s="149"/>
      <c r="R293" s="149"/>
      <c r="S293" s="164" t="s">
        <v>235</v>
      </c>
      <c r="T293" s="149"/>
      <c r="U293" s="149" t="s">
        <v>272</v>
      </c>
      <c r="V293" s="149"/>
      <c r="W293" s="149"/>
      <c r="X293" s="149"/>
      <c r="Y293" s="161"/>
      <c r="AA293" s="153" t="s">
        <v>701</v>
      </c>
      <c r="AC293" s="153" t="s">
        <v>702</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IF(T291="","",T291*Tables!$C$96+Tables!$C$97)</f>
        <v/>
      </c>
      <c r="Y294" s="161"/>
      <c r="AA294" s="153" t="s">
        <v>354</v>
      </c>
      <c r="AB294" s="153" t="s">
        <v>355</v>
      </c>
      <c r="AC294" s="153" t="s">
        <v>354</v>
      </c>
      <c r="AD294" s="153" t="s">
        <v>355</v>
      </c>
      <c r="AE294" s="153" t="s">
        <v>541</v>
      </c>
      <c r="AF294" s="153" t="s">
        <v>540</v>
      </c>
    </row>
    <row r="295" spans="1:32" ht="16.2"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IF(Q295="","",($T$291*Tables!$C$82+Tables!$C$83)*Q295)</f>
        <v/>
      </c>
      <c r="V295" s="149"/>
      <c r="W295" s="165" t="s">
        <v>280</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280</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282</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282</v>
      </c>
      <c r="L297" s="434" t="str">
        <f t="shared" si="100"/>
        <v/>
      </c>
      <c r="M297" s="626"/>
      <c r="N297" s="149"/>
      <c r="O297" s="431"/>
      <c r="P297" s="149"/>
      <c r="Q297" s="280"/>
      <c r="R297" s="280"/>
      <c r="S297" s="280"/>
      <c r="T297" s="433" t="str">
        <f>IF(Q297="","",Q297/$T$292)</f>
        <v/>
      </c>
      <c r="U297" s="396" t="str">
        <f>IF(Q297="","",($T$291*Tables!$C$82+Tables!$C$83)*Q297)</f>
        <v/>
      </c>
      <c r="V297" s="149"/>
      <c r="W297" s="165" t="s">
        <v>283</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283</v>
      </c>
      <c r="L298" s="285" t="str">
        <f t="shared" si="100"/>
        <v/>
      </c>
      <c r="M298" s="626"/>
      <c r="N298" s="149"/>
      <c r="O298" s="431"/>
      <c r="P298" s="149"/>
      <c r="Q298" s="280"/>
      <c r="R298" s="280"/>
      <c r="S298" s="280"/>
      <c r="T298" s="433" t="str">
        <f>IF(Q298="","",Q298/$T$292)</f>
        <v/>
      </c>
      <c r="U298" s="396" t="str">
        <f>IF(Q298="","",($T$291*Tables!$C$82+Tables!$C$83)*Q298)</f>
        <v/>
      </c>
      <c r="V298" s="149"/>
      <c r="W298" s="165" t="s">
        <v>284</v>
      </c>
      <c r="X298" s="439" t="str">
        <f>IF(AB86="","",AB86)</f>
        <v/>
      </c>
      <c r="Y298" s="161"/>
      <c r="AE298" s="153" t="e">
        <f t="shared" si="101"/>
        <v>#DIV/0!</v>
      </c>
      <c r="AF298" s="153" t="e">
        <f t="shared" si="102"/>
        <v>#DIV/0!</v>
      </c>
    </row>
    <row r="299" spans="1:32" ht="16.2"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284</v>
      </c>
      <c r="L299" s="285" t="str">
        <f t="shared" si="100"/>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6">IF(Q360="","",Q360)</f>
        <v/>
      </c>
      <c r="F300" s="206" t="str">
        <f t="shared" si="106"/>
        <v/>
      </c>
      <c r="G300" s="396" t="str">
        <f t="shared" si="106"/>
        <v/>
      </c>
      <c r="H300" s="433" t="str">
        <f t="shared" si="106"/>
        <v/>
      </c>
      <c r="I300" s="208" t="str">
        <f t="shared" si="106"/>
        <v/>
      </c>
      <c r="J300" s="194"/>
      <c r="K300" s="316" t="s">
        <v>286</v>
      </c>
      <c r="L300" s="438" t="str">
        <f t="shared" si="100"/>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2" thickBot="1">
      <c r="A301" s="145">
        <v>29</v>
      </c>
      <c r="B301" s="624"/>
      <c r="C301" s="194"/>
      <c r="D301" s="316" t="s">
        <v>288</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8">IF(X362="","",X362)</f>
        <v/>
      </c>
      <c r="M302" s="626"/>
      <c r="N302" s="149"/>
      <c r="O302" s="159"/>
      <c r="P302" s="669"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8"/>
        <v/>
      </c>
      <c r="M303" s="626"/>
      <c r="N303" s="149"/>
      <c r="O303" s="159"/>
      <c r="P303" s="210"/>
      <c r="Q303" s="210" t="s">
        <v>291</v>
      </c>
      <c r="R303" s="149"/>
      <c r="S303" s="149"/>
      <c r="T303" s="149"/>
      <c r="U303" s="149"/>
      <c r="V303" s="149"/>
      <c r="W303" s="165" t="s">
        <v>292</v>
      </c>
      <c r="X303" s="435" t="str">
        <f>IF(OR(X297="",Q299=""),"",3/(X297/Q299))</f>
        <v/>
      </c>
      <c r="Y303" s="161"/>
    </row>
    <row r="304" spans="1:32" ht="16.2"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9">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9"/>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2"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280</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280</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282</v>
      </c>
      <c r="L311" s="434" t="str">
        <f t="shared" si="111"/>
        <v/>
      </c>
      <c r="M311" s="626"/>
      <c r="N311" s="149"/>
      <c r="O311" s="431"/>
      <c r="P311" s="149"/>
      <c r="Q311" s="280"/>
      <c r="R311" s="280"/>
      <c r="S311" s="280"/>
      <c r="T311" s="433" t="str">
        <f>IF(Q311="","",Q311/$T$307)</f>
        <v/>
      </c>
      <c r="U311" s="396" t="str">
        <f>IF(Q311="","",($T$306*Tables!$K$82+Tables!$K$83)*Q311)</f>
        <v/>
      </c>
      <c r="V311" s="149"/>
      <c r="W311" s="165" t="s">
        <v>282</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283</v>
      </c>
      <c r="L312" s="285" t="str">
        <f t="shared" si="111"/>
        <v/>
      </c>
      <c r="M312" s="626"/>
      <c r="N312" s="149"/>
      <c r="O312" s="431"/>
      <c r="P312" s="149"/>
      <c r="Q312" s="280"/>
      <c r="R312" s="280"/>
      <c r="S312" s="280"/>
      <c r="T312" s="433" t="str">
        <f>IF(Q312="","",Q312/$T$307)</f>
        <v/>
      </c>
      <c r="U312" s="396" t="str">
        <f>IF(Q312="","",($T$306*Tables!$K$82+Tables!$K$83)*Q312)</f>
        <v/>
      </c>
      <c r="V312" s="149"/>
      <c r="W312" s="165" t="s">
        <v>283</v>
      </c>
      <c r="X312" s="284" t="str">
        <f>IF($O$34=2,"NA",IF(OR(X310="",X311=""),"",(X311*(X310/8.76))/100))</f>
        <v/>
      </c>
      <c r="Y312" s="161"/>
    </row>
    <row r="313" spans="1:25" ht="16.2"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284</v>
      </c>
      <c r="L313" s="285" t="str">
        <f t="shared" si="111"/>
        <v/>
      </c>
      <c r="M313" s="626"/>
      <c r="N313" s="149"/>
      <c r="O313" s="431"/>
      <c r="P313" s="149"/>
      <c r="Q313" s="280"/>
      <c r="R313" s="280"/>
      <c r="S313" s="280"/>
      <c r="T313" s="433" t="str">
        <f>IF(Q313="","",Q313/$T$307)</f>
        <v/>
      </c>
      <c r="U313" s="396" t="str">
        <f>IF(Q313="","",($T$306*Tables!$K$82+Tables!$K$83)*Q313)</f>
        <v/>
      </c>
      <c r="V313" s="149"/>
      <c r="W313" s="165" t="s">
        <v>284</v>
      </c>
      <c r="X313" s="439" t="str">
        <f>IF(AB89="","",AB89)</f>
        <v/>
      </c>
      <c r="Y313" s="161"/>
    </row>
    <row r="314" spans="1:25">
      <c r="A314" s="145">
        <v>42</v>
      </c>
      <c r="B314" s="624"/>
      <c r="C314" s="194"/>
      <c r="D314" s="316" t="s">
        <v>248</v>
      </c>
      <c r="E314" s="432" t="str">
        <f t="shared" ref="E314:I314" si="115">IF(Q375="","",Q375)</f>
        <v/>
      </c>
      <c r="F314" s="206" t="str">
        <f t="shared" si="115"/>
        <v/>
      </c>
      <c r="G314" s="396" t="str">
        <f t="shared" si="115"/>
        <v/>
      </c>
      <c r="H314" s="433" t="str">
        <f t="shared" si="115"/>
        <v/>
      </c>
      <c r="I314" s="208" t="str">
        <f t="shared" si="115"/>
        <v/>
      </c>
      <c r="J314" s="194"/>
      <c r="K314" s="316" t="s">
        <v>286</v>
      </c>
      <c r="L314" s="438" t="str">
        <f t="shared" si="111"/>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2" thickBot="1">
      <c r="A315" s="145">
        <v>43</v>
      </c>
      <c r="B315" s="624"/>
      <c r="C315" s="194"/>
      <c r="D315" s="316" t="s">
        <v>288</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7"/>
        <v/>
      </c>
      <c r="M317" s="626"/>
      <c r="N317" s="149"/>
      <c r="O317" s="159"/>
      <c r="P317" s="669" t="s">
        <v>162</v>
      </c>
      <c r="Q317" s="210" t="s">
        <v>289</v>
      </c>
      <c r="R317" s="149"/>
      <c r="S317" s="149"/>
      <c r="T317" s="149"/>
      <c r="U317" s="149"/>
      <c r="V317" s="149"/>
      <c r="W317" s="165" t="s">
        <v>290</v>
      </c>
      <c r="X317" s="144" t="str">
        <f>IF(OR(X312="NA",X312=""),"",(X312-AVERAGE(S310:S313))/AVERAGE(S310:S313))</f>
        <v/>
      </c>
      <c r="Y317" s="161"/>
    </row>
    <row r="318" spans="1:25" ht="16.2"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725</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72" t="s">
        <v>261</v>
      </c>
      <c r="E320" s="77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2" thickBot="1">
      <c r="A321" s="145">
        <v>49</v>
      </c>
      <c r="B321" s="624"/>
      <c r="C321" s="149"/>
      <c r="D321" s="618" t="s">
        <v>726</v>
      </c>
      <c r="E321" s="618" t="s">
        <v>727</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8">IF(V488="","",V488)</f>
        <v/>
      </c>
      <c r="E323" s="397" t="str">
        <f t="shared" ref="E323:E327" si="119">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8"/>
        <v/>
      </c>
      <c r="E325" s="397" t="str">
        <f t="shared" si="119"/>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8"/>
        <v/>
      </c>
      <c r="E326" s="397" t="str">
        <f t="shared" si="119"/>
        <v/>
      </c>
      <c r="F326" s="625"/>
      <c r="G326" s="625"/>
      <c r="H326" s="625"/>
      <c r="I326" s="625"/>
      <c r="J326" s="625"/>
      <c r="K326" s="625"/>
      <c r="L326" s="625"/>
      <c r="M326" s="626"/>
      <c r="N326" s="149"/>
      <c r="O326" s="344"/>
      <c r="P326" s="165" t="s">
        <v>269</v>
      </c>
      <c r="Q326" s="641" t="str">
        <f>IF(Q292="","",Q292)</f>
        <v/>
      </c>
      <c r="R326" s="239"/>
      <c r="S326" s="165" t="s">
        <v>176</v>
      </c>
      <c r="T326" s="641" t="str">
        <f>IF(T291="","",T291)</f>
        <v/>
      </c>
      <c r="U326" s="239"/>
      <c r="V326" s="239"/>
      <c r="W326" s="239"/>
      <c r="X326" s="239"/>
      <c r="Y326" s="324"/>
    </row>
    <row r="327" spans="1:25" ht="16.2" thickBot="1">
      <c r="A327" s="145">
        <v>55</v>
      </c>
      <c r="B327" s="624"/>
      <c r="C327" s="165" t="s">
        <v>279</v>
      </c>
      <c r="D327" s="251" t="str">
        <f t="shared" si="118"/>
        <v/>
      </c>
      <c r="E327" s="408" t="str">
        <f t="shared" si="119"/>
        <v/>
      </c>
      <c r="F327" s="625"/>
      <c r="G327" s="625"/>
      <c r="H327" s="625"/>
      <c r="I327" s="625"/>
      <c r="J327" s="625"/>
      <c r="K327" s="625"/>
      <c r="L327" s="625"/>
      <c r="M327" s="626"/>
      <c r="N327" s="149"/>
      <c r="O327" s="344"/>
      <c r="P327" s="239"/>
      <c r="Q327" s="239"/>
      <c r="R327" s="239"/>
      <c r="S327" s="165" t="s">
        <v>267</v>
      </c>
      <c r="T327" s="641" t="str">
        <f>IF(T292="","",T292)</f>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280</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2"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IF(T306="","",T306)</f>
        <v/>
      </c>
      <c r="U338" s="239"/>
      <c r="V338" s="239"/>
      <c r="W338" s="239"/>
      <c r="X338" s="239"/>
      <c r="Y338" s="324"/>
    </row>
    <row r="339" spans="1:25" ht="16.2"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IF(T307="","",T307)</f>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ht="16.2">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IF(T338="","",T338*Tables!$I$96+Tables!$I$97)</f>
        <v/>
      </c>
      <c r="Y341" s="324"/>
    </row>
    <row r="342" spans="1:25" ht="18"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280</v>
      </c>
      <c r="X342" s="284" t="str">
        <f>IF(U346="","",U346)</f>
        <v/>
      </c>
      <c r="Y342" s="324"/>
    </row>
    <row r="343" spans="1:25" ht="16.2"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2" thickBot="1">
      <c r="A347" s="145">
        <v>7</v>
      </c>
      <c r="B347" s="193"/>
      <c r="C347" s="149"/>
      <c r="D347" s="164"/>
      <c r="E347" s="164" t="s">
        <v>49</v>
      </c>
      <c r="F347" s="164" t="s">
        <v>240</v>
      </c>
      <c r="G347" s="164" t="s">
        <v>241</v>
      </c>
      <c r="H347" s="164" t="s">
        <v>275</v>
      </c>
      <c r="I347" s="164" t="s">
        <v>276</v>
      </c>
      <c r="J347" s="149"/>
      <c r="K347" s="165" t="s">
        <v>277</v>
      </c>
      <c r="L347" s="284" t="str">
        <f t="shared" ref="L347:L352" si="120">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280</v>
      </c>
      <c r="L348" s="285" t="str">
        <f t="shared" si="120"/>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282</v>
      </c>
      <c r="L349" s="434" t="str">
        <f t="shared" si="120"/>
        <v/>
      </c>
      <c r="M349" s="195"/>
      <c r="N349" s="149"/>
      <c r="O349" s="344"/>
      <c r="P349" s="239"/>
      <c r="Q349" s="239"/>
      <c r="R349" s="239"/>
      <c r="S349" s="239"/>
      <c r="T349" s="239"/>
      <c r="U349" s="239"/>
      <c r="V349" s="239"/>
      <c r="W349" s="165" t="s">
        <v>298</v>
      </c>
      <c r="X349" s="284" t="str">
        <f>IF($O$34=2,"NA",IF(OR(X332="",X344=""),"",X332+X344))</f>
        <v/>
      </c>
      <c r="Y349" s="324"/>
    </row>
    <row r="350" spans="1:25" ht="16.2"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283</v>
      </c>
      <c r="L350" s="285" t="str">
        <f t="shared" si="120"/>
        <v/>
      </c>
      <c r="M350" s="195"/>
      <c r="N350" s="149"/>
      <c r="O350" s="458"/>
      <c r="P350" s="425"/>
      <c r="Q350" s="425"/>
      <c r="R350" s="425"/>
      <c r="S350" s="425"/>
      <c r="T350" s="425"/>
      <c r="U350" s="425"/>
      <c r="V350" s="425"/>
      <c r="W350" s="441" t="s">
        <v>299</v>
      </c>
      <c r="X350" s="439" t="str">
        <f>IF(AB92="","",AB92)</f>
        <v/>
      </c>
      <c r="Y350" s="459"/>
    </row>
    <row r="351" spans="1:25" ht="16.2"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284</v>
      </c>
      <c r="L351" s="285" t="str">
        <f t="shared" si="120"/>
        <v/>
      </c>
      <c r="M351" s="195"/>
      <c r="N351" s="149"/>
      <c r="O351" s="279" t="s">
        <v>719</v>
      </c>
      <c r="P351" s="151"/>
      <c r="Q351" s="151"/>
      <c r="R351" s="151"/>
      <c r="S351" s="151"/>
      <c r="T351" s="151"/>
      <c r="U351" s="151"/>
      <c r="V351" s="151"/>
      <c r="W351" s="151"/>
      <c r="X351" s="151"/>
      <c r="Y351" s="152"/>
    </row>
    <row r="352" spans="1:25">
      <c r="A352" s="145">
        <v>12</v>
      </c>
      <c r="B352" s="193"/>
      <c r="C352" s="149"/>
      <c r="D352" s="165" t="s">
        <v>248</v>
      </c>
      <c r="E352" s="432" t="str">
        <f t="shared" si="121"/>
        <v/>
      </c>
      <c r="F352" s="206" t="str">
        <f t="shared" si="121"/>
        <v/>
      </c>
      <c r="G352" s="396" t="str">
        <f t="shared" si="121"/>
        <v/>
      </c>
      <c r="H352" s="433" t="str">
        <f t="shared" si="121"/>
        <v/>
      </c>
      <c r="I352" s="208" t="str">
        <f t="shared" si="121"/>
        <v/>
      </c>
      <c r="J352" s="149"/>
      <c r="K352" s="165" t="s">
        <v>286</v>
      </c>
      <c r="L352" s="438" t="str">
        <f t="shared" si="120"/>
        <v/>
      </c>
      <c r="M352" s="195"/>
      <c r="N352" s="149"/>
      <c r="O352" s="159"/>
      <c r="P352" s="165" t="s">
        <v>266</v>
      </c>
      <c r="Q352" s="619">
        <f>$Q$291</f>
        <v>0</v>
      </c>
      <c r="R352" s="149"/>
      <c r="S352" s="165" t="s">
        <v>176</v>
      </c>
      <c r="T352" s="640" t="str">
        <f>IF(T291="","",T291)</f>
        <v/>
      </c>
      <c r="U352" s="149"/>
      <c r="V352" s="210"/>
      <c r="W352" s="210"/>
      <c r="X352" s="149"/>
      <c r="Y352" s="161"/>
    </row>
    <row r="353" spans="1:25" ht="16.2" thickBot="1">
      <c r="A353" s="145">
        <v>13</v>
      </c>
      <c r="B353" s="193"/>
      <c r="C353" s="149"/>
      <c r="D353" s="165" t="s">
        <v>288</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269</v>
      </c>
      <c r="Q353" s="641" t="str">
        <f>IF(Q292="","",Q292)</f>
        <v/>
      </c>
      <c r="R353" s="149"/>
      <c r="S353" s="165" t="s">
        <v>267</v>
      </c>
      <c r="T353" s="640" t="str">
        <f t="shared" ref="T352:T353" si="122">IF(T292="","",T292)</f>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IF(T352="","",T352*Tables!$C$96+Tables!$C$97)</f>
        <v/>
      </c>
      <c r="Y355" s="161"/>
    </row>
    <row r="356" spans="1:25" ht="16.2"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280</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2" thickBot="1">
      <c r="A361" s="145">
        <v>21</v>
      </c>
      <c r="B361" s="371"/>
      <c r="C361" s="149"/>
      <c r="D361" s="164"/>
      <c r="E361" s="164" t="s">
        <v>49</v>
      </c>
      <c r="F361" s="164" t="s">
        <v>240</v>
      </c>
      <c r="G361" s="164" t="s">
        <v>241</v>
      </c>
      <c r="H361" s="164" t="s">
        <v>275</v>
      </c>
      <c r="I361" s="164" t="s">
        <v>276</v>
      </c>
      <c r="J361" s="149"/>
      <c r="K361" s="165" t="s">
        <v>277</v>
      </c>
      <c r="L361" s="284" t="str">
        <f t="shared" ref="L361:L366" si="123">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280</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282</v>
      </c>
      <c r="L363" s="434" t="str">
        <f t="shared" si="123"/>
        <v/>
      </c>
      <c r="M363" s="240"/>
      <c r="N363" s="149"/>
      <c r="O363" s="159"/>
      <c r="P363" s="669"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283</v>
      </c>
      <c r="L364" s="285" t="str">
        <f t="shared" si="123"/>
        <v/>
      </c>
      <c r="M364" s="240"/>
      <c r="N364" s="149"/>
      <c r="O364" s="159"/>
      <c r="P364" s="210"/>
      <c r="Q364" s="210" t="s">
        <v>291</v>
      </c>
      <c r="R364" s="149"/>
      <c r="S364" s="149"/>
      <c r="T364" s="149"/>
      <c r="U364" s="149"/>
      <c r="V364" s="149"/>
      <c r="W364" s="165" t="s">
        <v>292</v>
      </c>
      <c r="X364" s="435" t="str">
        <f>IF(OR(X358="",Q360=""),"",3/(X358/Q360))</f>
        <v/>
      </c>
      <c r="Y364" s="161"/>
    </row>
    <row r="365" spans="1:25" ht="16.2"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284</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4"/>
        <v/>
      </c>
      <c r="F366" s="206" t="str">
        <f t="shared" si="124"/>
        <v/>
      </c>
      <c r="G366" s="396" t="str">
        <f t="shared" si="124"/>
        <v/>
      </c>
      <c r="H366" s="433" t="str">
        <f t="shared" si="124"/>
        <v/>
      </c>
      <c r="I366" s="208" t="str">
        <f t="shared" si="124"/>
        <v/>
      </c>
      <c r="J366" s="149"/>
      <c r="K366" s="165" t="s">
        <v>286</v>
      </c>
      <c r="L366" s="438" t="str">
        <f t="shared" si="123"/>
        <v/>
      </c>
      <c r="M366" s="240"/>
      <c r="N366" s="149"/>
      <c r="O366" s="279" t="s">
        <v>720</v>
      </c>
      <c r="P366" s="151"/>
      <c r="Q366" s="151"/>
      <c r="R366" s="151"/>
      <c r="S366" s="151"/>
      <c r="T366" s="151"/>
      <c r="U366" s="151"/>
      <c r="V366" s="151"/>
      <c r="W366" s="151"/>
      <c r="X366" s="151"/>
      <c r="Y366" s="152"/>
    </row>
    <row r="367" spans="1:25" ht="16.2" thickBot="1">
      <c r="A367" s="145">
        <v>27</v>
      </c>
      <c r="B367" s="371"/>
      <c r="C367" s="149"/>
      <c r="D367" s="165" t="s">
        <v>288</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2"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280</v>
      </c>
      <c r="X371" s="284" t="str">
        <f>IF(U375="","",U375)</f>
        <v/>
      </c>
      <c r="Y371" s="161"/>
    </row>
    <row r="372" spans="1:25" ht="16.2"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282</v>
      </c>
      <c r="X372" s="435" t="str">
        <f>IF(Q368="","",HLOOKUP(Q368,Tables!A105:F106,2,FALSE))</f>
        <v/>
      </c>
      <c r="Y372" s="161"/>
    </row>
    <row r="373" spans="1:25">
      <c r="A373" s="145">
        <v>33</v>
      </c>
      <c r="B373" s="371"/>
      <c r="C373" s="239"/>
      <c r="D373" s="239"/>
      <c r="E373" s="778" t="str">
        <f>O325&amp;" "&amp;P326&amp;" "&amp;Q326</f>
        <v xml:space="preserve">Combo Mode 2D Target/Filter: </v>
      </c>
      <c r="F373" s="778"/>
      <c r="G373" s="778"/>
      <c r="H373" s="778"/>
      <c r="I373" s="778"/>
      <c r="J373" s="239"/>
      <c r="K373" s="239"/>
      <c r="L373" s="239"/>
      <c r="M373" s="240"/>
      <c r="N373" s="149"/>
      <c r="O373" s="431"/>
      <c r="P373" s="149"/>
      <c r="Q373" s="280"/>
      <c r="R373" s="280"/>
      <c r="S373" s="280"/>
      <c r="T373" s="433" t="str">
        <f>IF(Q373="","",Q373/$T$292)</f>
        <v/>
      </c>
      <c r="U373" s="396" t="str">
        <f>IF(Q373="","",($T$367*Tables!$K$82+Tables!$K$83)*Q373)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284</v>
      </c>
      <c r="X374" s="439" t="str">
        <f>IF(AB94="","",AB94)</f>
        <v/>
      </c>
      <c r="Y374" s="161"/>
    </row>
    <row r="375" spans="1:25" ht="16.2" thickBot="1">
      <c r="A375" s="145">
        <v>35</v>
      </c>
      <c r="B375" s="371"/>
      <c r="C375" s="239"/>
      <c r="D375" s="164"/>
      <c r="E375" s="415" t="s">
        <v>49</v>
      </c>
      <c r="F375" s="164" t="s">
        <v>240</v>
      </c>
      <c r="G375" s="164" t="s">
        <v>241</v>
      </c>
      <c r="H375" s="164" t="s">
        <v>275</v>
      </c>
      <c r="I375" s="416" t="s">
        <v>276</v>
      </c>
      <c r="J375" s="239"/>
      <c r="K375" s="165" t="s">
        <v>277</v>
      </c>
      <c r="L375" s="284" t="str">
        <f t="shared" ref="L375:L380" si="125">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280</v>
      </c>
      <c r="L376" s="284" t="str">
        <f t="shared" si="125"/>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282</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283</v>
      </c>
      <c r="L378" s="284" t="str">
        <f t="shared" si="125"/>
        <v/>
      </c>
      <c r="M378" s="240"/>
      <c r="N378" s="149"/>
      <c r="O378" s="159"/>
      <c r="P378" s="669" t="s">
        <v>162</v>
      </c>
      <c r="Q378" s="210" t="s">
        <v>289</v>
      </c>
      <c r="R378" s="149"/>
      <c r="S378" s="149"/>
      <c r="T378" s="149"/>
      <c r="U378" s="149"/>
      <c r="V378" s="149"/>
      <c r="W378" s="165" t="s">
        <v>290</v>
      </c>
      <c r="X378" s="144" t="str">
        <f>IF(X373="","",(X373-AVERAGE(S371:S374))/AVERAGE(S371:S374))</f>
        <v/>
      </c>
      <c r="Y378" s="161"/>
    </row>
    <row r="379" spans="1:25" ht="16.2"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284</v>
      </c>
      <c r="L379" s="284" t="str">
        <f t="shared" si="125"/>
        <v/>
      </c>
      <c r="M379" s="240"/>
      <c r="N379" s="149"/>
      <c r="O379" s="159"/>
      <c r="P379" s="210"/>
      <c r="Q379" s="210" t="s">
        <v>291</v>
      </c>
      <c r="R379" s="149"/>
      <c r="S379" s="149"/>
      <c r="T379" s="149"/>
      <c r="U379" s="149"/>
      <c r="V379" s="149"/>
      <c r="W379" s="165" t="s">
        <v>292</v>
      </c>
      <c r="X379" s="435" t="str">
        <f>IF(OR(X373="",Q375=""),"",3/(X373/Q375))</f>
        <v/>
      </c>
      <c r="Y379" s="161"/>
    </row>
    <row r="380" spans="1:25" ht="16.2" thickBot="1">
      <c r="A380" s="145">
        <v>40</v>
      </c>
      <c r="B380" s="371"/>
      <c r="C380" s="239"/>
      <c r="D380" s="165" t="s">
        <v>248</v>
      </c>
      <c r="E380" s="432" t="str">
        <f t="shared" si="126"/>
        <v/>
      </c>
      <c r="F380" s="206" t="str">
        <f t="shared" si="126"/>
        <v/>
      </c>
      <c r="G380" s="396" t="str">
        <f t="shared" si="126"/>
        <v/>
      </c>
      <c r="H380" s="433" t="str">
        <f t="shared" si="126"/>
        <v/>
      </c>
      <c r="I380" s="208" t="str">
        <f t="shared" si="126"/>
        <v/>
      </c>
      <c r="J380" s="239"/>
      <c r="K380" s="165" t="s">
        <v>286</v>
      </c>
      <c r="L380" s="438" t="str">
        <f t="shared" si="125"/>
        <v/>
      </c>
      <c r="M380" s="240"/>
      <c r="N380" s="149"/>
      <c r="O380" s="170"/>
      <c r="P380" s="440"/>
      <c r="Q380" s="440"/>
      <c r="R380" s="171"/>
      <c r="S380" s="171"/>
      <c r="T380" s="440"/>
      <c r="U380" s="440"/>
      <c r="V380" s="171"/>
      <c r="W380" s="441"/>
      <c r="X380" s="171"/>
      <c r="Y380" s="172"/>
    </row>
    <row r="381" spans="1:25" ht="16.2" thickBot="1">
      <c r="A381" s="145">
        <v>41</v>
      </c>
      <c r="B381" s="371"/>
      <c r="C381" s="239"/>
      <c r="D381" s="165" t="s">
        <v>288</v>
      </c>
      <c r="E381" s="360" t="str">
        <f t="shared" si="126"/>
        <v/>
      </c>
      <c r="F381" s="361" t="str">
        <f t="shared" si="126"/>
        <v/>
      </c>
      <c r="G381" s="361" t="str">
        <f t="shared" si="126"/>
        <v/>
      </c>
      <c r="H381" s="361" t="str">
        <f t="shared" si="126"/>
        <v/>
      </c>
      <c r="I381" s="363" t="str">
        <f t="shared" si="126"/>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2"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79" t="str">
        <f>O337&amp;" "&amp;P338&amp;" "&amp;Q338</f>
        <v xml:space="preserve">Combo Mode 3D Target/Filter: </v>
      </c>
      <c r="F384" s="779"/>
      <c r="G384" s="779"/>
      <c r="H384" s="779"/>
      <c r="I384" s="779"/>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2" thickBot="1">
      <c r="A386" s="145">
        <v>46</v>
      </c>
      <c r="B386" s="371"/>
      <c r="C386" s="194"/>
      <c r="D386" s="239"/>
      <c r="E386" s="415" t="s">
        <v>49</v>
      </c>
      <c r="F386" s="164" t="s">
        <v>240</v>
      </c>
      <c r="G386" s="164" t="s">
        <v>241</v>
      </c>
      <c r="H386" s="164" t="s">
        <v>275</v>
      </c>
      <c r="I386" s="445" t="s">
        <v>276</v>
      </c>
      <c r="J386" s="239"/>
      <c r="K386" s="165" t="s">
        <v>277</v>
      </c>
      <c r="L386" s="284" t="str">
        <f t="shared" ref="L386:L391" si="127">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280</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282</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283</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2"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284</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248</v>
      </c>
      <c r="E391" s="432" t="str">
        <f t="shared" si="128"/>
        <v/>
      </c>
      <c r="F391" s="206" t="str">
        <f t="shared" si="128"/>
        <v/>
      </c>
      <c r="G391" s="396" t="str">
        <f t="shared" si="128"/>
        <v/>
      </c>
      <c r="H391" s="433" t="str">
        <f t="shared" si="128"/>
        <v/>
      </c>
      <c r="I391" s="447" t="str">
        <f t="shared" si="128"/>
        <v/>
      </c>
      <c r="J391" s="239"/>
      <c r="K391" s="165" t="s">
        <v>286</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2" thickBot="1">
      <c r="A392" s="145">
        <v>52</v>
      </c>
      <c r="B392" s="371"/>
      <c r="C392" s="239"/>
      <c r="D392" s="165" t="s">
        <v>288</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2"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2"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2" thickBot="1">
      <c r="A401" s="145">
        <v>61</v>
      </c>
      <c r="B401" s="193"/>
      <c r="C401" s="149"/>
      <c r="D401" s="165" t="s">
        <v>177</v>
      </c>
      <c r="E401" s="292">
        <f>IF(Q500="","",Q500)</f>
        <v>0</v>
      </c>
      <c r="F401" s="149"/>
      <c r="G401" s="165" t="s">
        <v>314</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2" thickBot="1">
      <c r="A402" s="145">
        <v>62</v>
      </c>
      <c r="B402" s="193"/>
      <c r="C402" s="149"/>
      <c r="D402" s="165" t="s">
        <v>29</v>
      </c>
      <c r="E402" s="292" t="str">
        <f>IF(Q501="","",Q501)</f>
        <v/>
      </c>
      <c r="F402" s="149"/>
      <c r="G402" s="165" t="s">
        <v>316</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2"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8"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2" thickTop="1">
      <c r="A411" s="145">
        <v>3</v>
      </c>
      <c r="B411" s="184"/>
      <c r="C411" s="462" t="s">
        <v>301</v>
      </c>
      <c r="D411" s="600" t="str">
        <f>IF(P382="","",P382)</f>
        <v>Piranha</v>
      </c>
      <c r="E411" s="462"/>
      <c r="F411" s="463"/>
      <c r="G411" s="185"/>
      <c r="H411" s="462" t="s">
        <v>302</v>
      </c>
      <c r="I411" s="770" t="str">
        <f>IF(T382="","",T382)</f>
        <v/>
      </c>
      <c r="J411" s="77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71" t="str">
        <f>IF(T383="","",T383)</f>
        <v/>
      </c>
      <c r="J412" s="77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2"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2"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2"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2"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2"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2"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2" thickBot="1">
      <c r="A440" s="145">
        <v>32</v>
      </c>
      <c r="B440" s="193"/>
      <c r="C440" s="165" t="s">
        <v>325</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2" thickBot="1">
      <c r="A441" s="145">
        <v>33</v>
      </c>
      <c r="B441" s="193"/>
      <c r="C441" s="165" t="s">
        <v>288</v>
      </c>
      <c r="D441" s="346" t="str">
        <f t="shared" si="143"/>
        <v/>
      </c>
      <c r="E441" s="346" t="str">
        <f t="shared" si="144"/>
        <v/>
      </c>
      <c r="F441" s="346" t="str">
        <f t="shared" si="144"/>
        <v/>
      </c>
      <c r="G441" s="346" t="str">
        <f t="shared" si="144"/>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2"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2"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2"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2"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2"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2"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2"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345</v>
      </c>
      <c r="P454" s="239"/>
      <c r="Q454" s="239"/>
      <c r="R454" s="239"/>
      <c r="S454" s="239"/>
      <c r="T454" s="239"/>
      <c r="U454" s="239"/>
      <c r="V454" s="239"/>
      <c r="W454" s="239"/>
      <c r="X454" s="239"/>
      <c r="Y454" s="161"/>
    </row>
    <row r="455" spans="1:25" ht="16.2"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2"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2"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2" thickBot="1">
      <c r="A460" s="145">
        <v>52</v>
      </c>
      <c r="B460" s="193"/>
      <c r="C460" s="228" t="s">
        <v>239</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2" thickBot="1">
      <c r="A461" s="145">
        <v>53</v>
      </c>
      <c r="B461" s="193"/>
      <c r="C461" s="486" t="s">
        <v>339</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2" thickBot="1">
      <c r="A462" s="145">
        <v>54</v>
      </c>
      <c r="B462" s="193"/>
      <c r="C462" s="489" t="s">
        <v>340</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2" thickBot="1">
      <c r="A463" s="145">
        <v>55</v>
      </c>
      <c r="B463" s="193"/>
      <c r="C463" s="486" t="s">
        <v>341</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2" thickBot="1">
      <c r="A464" s="145">
        <v>56</v>
      </c>
      <c r="B464" s="193"/>
      <c r="C464" s="489" t="s">
        <v>342</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2" thickBot="1">
      <c r="A465" s="145">
        <v>57</v>
      </c>
      <c r="B465" s="193"/>
      <c r="C465" s="165" t="s">
        <v>179</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162</v>
      </c>
      <c r="Q465" s="210" t="s">
        <v>346</v>
      </c>
      <c r="R465" s="210"/>
      <c r="S465" s="210"/>
      <c r="T465" s="210"/>
      <c r="U465" s="210"/>
      <c r="V465" s="210"/>
      <c r="W465" s="210"/>
      <c r="X465" s="210"/>
      <c r="Y465" s="509"/>
    </row>
    <row r="466" spans="1:25" ht="16.2"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2"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2" thickBot="1">
      <c r="A470" s="145">
        <v>62</v>
      </c>
      <c r="B470" s="193"/>
      <c r="C470" s="489" t="s">
        <v>340</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176</v>
      </c>
      <c r="Q471" s="206">
        <f>T291</f>
        <v>0</v>
      </c>
      <c r="R471" s="385" t="str">
        <f t="shared" ref="R471:R476" si="154">IF(AB101="","",AB101)</f>
        <v/>
      </c>
      <c r="S471" s="149"/>
      <c r="T471" s="165" t="s">
        <v>271</v>
      </c>
      <c r="U471" s="280"/>
      <c r="V471" s="385" t="str">
        <f>IF(AB107="","",AB107)</f>
        <v/>
      </c>
      <c r="W471" s="149"/>
      <c r="X471" s="149"/>
      <c r="Y471" s="161"/>
    </row>
    <row r="472" spans="1:25" ht="16.2" thickBot="1">
      <c r="A472" s="145">
        <v>64</v>
      </c>
      <c r="B472" s="193"/>
      <c r="C472" s="489" t="s">
        <v>342</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177</v>
      </c>
      <c r="Q472" s="206">
        <f>Q298</f>
        <v>0</v>
      </c>
      <c r="R472" s="385" t="str">
        <f t="shared" si="154"/>
        <v/>
      </c>
      <c r="S472" s="149"/>
      <c r="T472" s="165" t="s">
        <v>274</v>
      </c>
      <c r="U472" s="280"/>
      <c r="V472" s="385" t="str">
        <f>IF(AB108="","",AB108)</f>
        <v/>
      </c>
      <c r="W472" s="149"/>
      <c r="X472" s="149"/>
      <c r="Y472" s="161"/>
    </row>
    <row r="473" spans="1:25" ht="16.2"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4"/>
        <v/>
      </c>
      <c r="S473" s="149"/>
      <c r="T473" s="165" t="s">
        <v>279</v>
      </c>
      <c r="U473" s="280"/>
      <c r="V473" s="385" t="str">
        <f>IF(AB109="","",AB109)</f>
        <v/>
      </c>
      <c r="W473" s="149"/>
      <c r="X473" s="149"/>
      <c r="Y473" s="161"/>
    </row>
    <row r="474" spans="1:25" ht="16.2"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4"/>
        <v/>
      </c>
      <c r="S474" s="149"/>
      <c r="T474" s="165" t="s">
        <v>179</v>
      </c>
      <c r="U474" s="606" t="str">
        <f>IF(OR(U471="",U472="",U473=""),"",IF(AND(U471&gt;=5,U472&gt;=4,U473&gt;=4),"Pass","Fail"))</f>
        <v/>
      </c>
      <c r="V474" s="149"/>
      <c r="W474" s="149"/>
      <c r="X474" s="149"/>
      <c r="Y474" s="161"/>
    </row>
    <row r="475" spans="1:25" ht="16.2"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4"/>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2"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726</v>
      </c>
      <c r="W486" s="414" t="s">
        <v>313</v>
      </c>
      <c r="X486" s="520" t="s">
        <v>727</v>
      </c>
      <c r="Y486" s="414" t="s">
        <v>313</v>
      </c>
    </row>
    <row r="487" spans="15:25">
      <c r="O487" s="323" t="s">
        <v>176</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177</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178</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271</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274</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2" thickBot="1">
      <c r="O492" s="323" t="s">
        <v>279</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730</v>
      </c>
      <c r="R495" s="239"/>
      <c r="S495" s="239"/>
      <c r="T495" s="239"/>
      <c r="U495" s="239"/>
      <c r="V495" s="239"/>
      <c r="W495" s="239"/>
      <c r="X495" s="239"/>
      <c r="Y495" s="324"/>
    </row>
    <row r="496" spans="15:25" ht="16.2" thickBot="1">
      <c r="O496" s="170"/>
      <c r="P496" s="171"/>
      <c r="Q496" s="384" t="s">
        <v>731</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2" thickBot="1">
      <c r="O502" s="159"/>
      <c r="P502" s="165" t="s">
        <v>31</v>
      </c>
      <c r="Q502" s="518"/>
      <c r="R502" s="149"/>
      <c r="S502" s="149"/>
      <c r="T502" s="611" t="s">
        <v>312</v>
      </c>
      <c r="U502" s="611" t="s">
        <v>313</v>
      </c>
      <c r="V502" s="611" t="s">
        <v>254</v>
      </c>
      <c r="W502" s="149" t="s">
        <v>255</v>
      </c>
      <c r="X502" s="149"/>
      <c r="Y502" s="161"/>
    </row>
    <row r="503" spans="15:25" ht="16.2"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2"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2"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2" thickBot="1">
      <c r="O527" s="537"/>
      <c r="P527" s="440"/>
      <c r="Q527" s="440"/>
      <c r="R527" s="440"/>
      <c r="S527" s="440"/>
      <c r="T527" s="440"/>
      <c r="U527" s="440"/>
      <c r="V527" s="440"/>
      <c r="W527" s="440"/>
      <c r="X527" s="440"/>
      <c r="Y527" s="538"/>
    </row>
  </sheetData>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1"/>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5.6"/>
  <sheetData>
    <row r="1" spans="1:30">
      <c r="A1" t="s">
        <v>576</v>
      </c>
      <c r="K1" t="s">
        <v>577</v>
      </c>
      <c r="U1" t="s">
        <v>578</v>
      </c>
    </row>
    <row r="2" spans="1:30" ht="16.2"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2"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579</v>
      </c>
      <c r="N25" t="s">
        <v>580</v>
      </c>
    </row>
    <row r="26" spans="1:30" ht="16.2"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581</v>
      </c>
    </row>
    <row r="51" spans="1:26" ht="16.2"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582</v>
      </c>
      <c r="C71" t="s">
        <v>793</v>
      </c>
      <c r="T71" t="s">
        <v>583</v>
      </c>
    </row>
    <row r="72" spans="1:26">
      <c r="A72" t="s">
        <v>400</v>
      </c>
      <c r="B72" t="s">
        <v>239</v>
      </c>
      <c r="C72" t="s">
        <v>308</v>
      </c>
      <c r="D72" t="s">
        <v>309</v>
      </c>
      <c r="E72" t="s">
        <v>400</v>
      </c>
      <c r="F72" t="s">
        <v>239</v>
      </c>
      <c r="G72" t="s">
        <v>308</v>
      </c>
      <c r="H72" t="s">
        <v>309</v>
      </c>
      <c r="I72" t="s">
        <v>400</v>
      </c>
      <c r="J72" t="s">
        <v>239</v>
      </c>
      <c r="K72" t="s">
        <v>308</v>
      </c>
      <c r="L72" t="s">
        <v>309</v>
      </c>
      <c r="U72" t="s">
        <v>585</v>
      </c>
      <c r="W72" t="s">
        <v>586</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588</v>
      </c>
      <c r="V73" t="s">
        <v>589</v>
      </c>
      <c r="W73" t="s">
        <v>588</v>
      </c>
      <c r="X73" t="s">
        <v>589</v>
      </c>
      <c r="Y73" t="s">
        <v>590</v>
      </c>
    </row>
    <row r="74" spans="1:26">
      <c r="A74" t="s">
        <v>238</v>
      </c>
      <c r="B74">
        <v>25</v>
      </c>
      <c r="C74" t="str">
        <f>Sheet1!W388</f>
        <v/>
      </c>
      <c r="D74" t="str">
        <f>Sheet1!X388</f>
        <v/>
      </c>
      <c r="E74" t="s">
        <v>238</v>
      </c>
      <c r="F74">
        <v>30</v>
      </c>
      <c r="G74" t="str">
        <f>Sheet1!W399</f>
        <v/>
      </c>
      <c r="H74" t="str">
        <f>Sheet1!X399</f>
        <v/>
      </c>
      <c r="I74" t="s">
        <v>238</v>
      </c>
      <c r="J74">
        <v>30</v>
      </c>
      <c r="K74" t="str">
        <f>Sheet1!W409</f>
        <v/>
      </c>
      <c r="L74" t="str">
        <f>Sheet1!X409</f>
        <v/>
      </c>
      <c r="T74" t="s">
        <v>587</v>
      </c>
      <c r="U74" t="s">
        <v>587</v>
      </c>
      <c r="V74" t="s">
        <v>587</v>
      </c>
      <c r="W74" t="s">
        <v>587</v>
      </c>
      <c r="X74" t="s">
        <v>587</v>
      </c>
      <c r="Y74" t="s">
        <v>587</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587</v>
      </c>
      <c r="U75" t="s">
        <v>587</v>
      </c>
      <c r="V75" t="s">
        <v>587</v>
      </c>
      <c r="W75" t="s">
        <v>587</v>
      </c>
      <c r="X75" t="s">
        <v>587</v>
      </c>
      <c r="Y75" t="s">
        <v>587</v>
      </c>
    </row>
    <row r="76" spans="1:26">
      <c r="B76">
        <v>28</v>
      </c>
      <c r="C76" t="str">
        <f>Sheet1!W390</f>
        <v/>
      </c>
      <c r="D76" t="str">
        <f>Sheet1!X390</f>
        <v/>
      </c>
      <c r="F76">
        <v>34</v>
      </c>
      <c r="G76" t="str">
        <f>Sheet1!W401</f>
        <v/>
      </c>
      <c r="H76" t="str">
        <f>Sheet1!X401</f>
        <v/>
      </c>
      <c r="J76">
        <v>34</v>
      </c>
      <c r="K76" t="str">
        <f>Sheet1!W411</f>
        <v/>
      </c>
      <c r="L76" t="str">
        <f>Sheet1!X411</f>
        <v/>
      </c>
      <c r="T76" t="s">
        <v>587</v>
      </c>
      <c r="U76" t="s">
        <v>587</v>
      </c>
      <c r="V76" t="s">
        <v>587</v>
      </c>
      <c r="W76" t="s">
        <v>587</v>
      </c>
      <c r="X76" t="s">
        <v>587</v>
      </c>
      <c r="Y76" t="s">
        <v>587</v>
      </c>
    </row>
    <row r="77" spans="1:26">
      <c r="B77">
        <v>30</v>
      </c>
      <c r="C77" t="str">
        <f>Sheet1!W391</f>
        <v/>
      </c>
      <c r="D77" t="str">
        <f>Sheet1!X391</f>
        <v/>
      </c>
      <c r="F77">
        <v>36</v>
      </c>
      <c r="G77" t="str">
        <f>Sheet1!W402</f>
        <v/>
      </c>
      <c r="H77" t="str">
        <f>Sheet1!X402</f>
        <v/>
      </c>
      <c r="J77">
        <v>38</v>
      </c>
      <c r="K77" t="str">
        <f>Sheet1!W412</f>
        <v/>
      </c>
      <c r="L77" t="str">
        <f>Sheet1!X412</f>
        <v/>
      </c>
      <c r="T77" t="s">
        <v>587</v>
      </c>
      <c r="U77" t="s">
        <v>587</v>
      </c>
      <c r="V77" t="s">
        <v>587</v>
      </c>
      <c r="W77" t="s">
        <v>587</v>
      </c>
      <c r="X77" t="s">
        <v>587</v>
      </c>
      <c r="Y77" t="s">
        <v>587</v>
      </c>
    </row>
    <row r="78" spans="1:26">
      <c r="B78">
        <v>32</v>
      </c>
      <c r="C78" t="str">
        <f>Sheet1!W392</f>
        <v/>
      </c>
      <c r="D78" t="str">
        <f>Sheet1!X392</f>
        <v/>
      </c>
      <c r="F78">
        <v>38</v>
      </c>
      <c r="G78" t="str">
        <f>Sheet1!W403</f>
        <v/>
      </c>
      <c r="H78" t="str">
        <f>Sheet1!X403</f>
        <v/>
      </c>
      <c r="T78" t="s">
        <v>587</v>
      </c>
      <c r="U78" t="s">
        <v>587</v>
      </c>
      <c r="V78" t="s">
        <v>587</v>
      </c>
      <c r="W78" t="s">
        <v>587</v>
      </c>
      <c r="X78" t="s">
        <v>587</v>
      </c>
      <c r="Y78" t="s">
        <v>587</v>
      </c>
    </row>
    <row r="79" spans="1:26">
      <c r="B79">
        <v>34</v>
      </c>
      <c r="C79" t="str">
        <f>Sheet1!W393</f>
        <v/>
      </c>
      <c r="D79" t="str">
        <f>Sheet1!X393</f>
        <v/>
      </c>
      <c r="F79" t="s">
        <v>587</v>
      </c>
      <c r="T79" t="s">
        <v>587</v>
      </c>
      <c r="U79" t="s">
        <v>587</v>
      </c>
      <c r="V79" t="s">
        <v>587</v>
      </c>
      <c r="W79" t="s">
        <v>587</v>
      </c>
      <c r="X79" t="s">
        <v>587</v>
      </c>
      <c r="Y79" t="s">
        <v>587</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591</v>
      </c>
      <c r="C82" t="e">
        <f>SLOPE(C73:C81,B73:B81)</f>
        <v>#DIV/0!</v>
      </c>
      <c r="D82" t="e">
        <f>SLOPE(D73:D81,B73:B81)</f>
        <v>#DIV/0!</v>
      </c>
      <c r="F82" t="s">
        <v>591</v>
      </c>
      <c r="G82" t="e">
        <f>SLOPE(G73:G78,F73:F78)</f>
        <v>#DIV/0!</v>
      </c>
      <c r="H82" t="e">
        <f>SLOPE(H73:H78,F73:F78)</f>
        <v>#DIV/0!</v>
      </c>
      <c r="J82" t="s">
        <v>591</v>
      </c>
      <c r="K82" t="e">
        <f>SLOPE(K73:K77,J73:J77)</f>
        <v>#DIV/0!</v>
      </c>
      <c r="L82" t="e">
        <f>SLOPE(L73:L77,J73:J77)</f>
        <v>#DIV/0!</v>
      </c>
      <c r="T82" t="s">
        <v>587</v>
      </c>
      <c r="U82" t="s">
        <v>587</v>
      </c>
      <c r="V82" t="s">
        <v>587</v>
      </c>
      <c r="W82" t="s">
        <v>587</v>
      </c>
      <c r="X82" t="s">
        <v>587</v>
      </c>
      <c r="Y82" t="s">
        <v>587</v>
      </c>
    </row>
    <row r="83" spans="1:25">
      <c r="B83" t="s">
        <v>592</v>
      </c>
      <c r="C83" t="e">
        <f>INTERCEPT(C73:C81,B73:B81)</f>
        <v>#DIV/0!</v>
      </c>
      <c r="D83" t="e">
        <f>INTERCEPT(D73:D81,B73:B81)</f>
        <v>#DIV/0!</v>
      </c>
      <c r="F83" t="s">
        <v>592</v>
      </c>
      <c r="G83" t="e">
        <f>INTERCEPT(G73:G78,F73:F78)</f>
        <v>#DIV/0!</v>
      </c>
      <c r="H83" t="e">
        <f>INTERCEPT(H73:H78,F73:F78)</f>
        <v>#DIV/0!</v>
      </c>
      <c r="J83" t="s">
        <v>592</v>
      </c>
      <c r="K83" t="e">
        <f>INTERCEPT(K73:K77,J73:J77)</f>
        <v>#DIV/0!</v>
      </c>
      <c r="L83" t="e">
        <f>INTERCEPT(L73:L77,J73:J77)</f>
        <v>#DIV/0!</v>
      </c>
      <c r="T83" t="s">
        <v>587</v>
      </c>
      <c r="U83" t="s">
        <v>587</v>
      </c>
      <c r="V83" t="s">
        <v>587</v>
      </c>
      <c r="W83" t="s">
        <v>587</v>
      </c>
      <c r="X83" t="s">
        <v>587</v>
      </c>
      <c r="Y83" t="s">
        <v>587</v>
      </c>
    </row>
    <row r="84" spans="1:25">
      <c r="B84" t="s">
        <v>593</v>
      </c>
      <c r="C84" t="e">
        <f>RSQ(C73:C81,B73:B81)</f>
        <v>#DIV/0!</v>
      </c>
      <c r="D84" t="e">
        <f>RSQ(D73:D81,B73:B81)</f>
        <v>#DIV/0!</v>
      </c>
      <c r="F84" t="s">
        <v>593</v>
      </c>
      <c r="G84" t="e">
        <f>RSQ(G73:G78,F73:F78)</f>
        <v>#DIV/0!</v>
      </c>
      <c r="H84" t="e">
        <f>RSQ(H73:H78,F73:F78)</f>
        <v>#DIV/0!</v>
      </c>
      <c r="J84" t="s">
        <v>593</v>
      </c>
      <c r="K84" t="e">
        <f>RSQ(K73:K77,J73:J77)</f>
        <v>#DIV/0!</v>
      </c>
      <c r="L84" t="e">
        <f>RSQ(L73:L77,J73:J77)</f>
        <v>#DIV/0!</v>
      </c>
      <c r="T84" t="s">
        <v>587</v>
      </c>
      <c r="U84" t="s">
        <v>587</v>
      </c>
      <c r="V84" t="s">
        <v>587</v>
      </c>
      <c r="W84" t="s">
        <v>587</v>
      </c>
      <c r="X84" t="s">
        <v>587</v>
      </c>
      <c r="Y84" t="s">
        <v>587</v>
      </c>
    </row>
    <row r="85" spans="1:25">
      <c r="A85" t="s">
        <v>343</v>
      </c>
      <c r="T85" t="s">
        <v>587</v>
      </c>
      <c r="U85" t="s">
        <v>587</v>
      </c>
      <c r="V85" t="s">
        <v>587</v>
      </c>
      <c r="W85" t="s">
        <v>587</v>
      </c>
      <c r="X85" t="s">
        <v>587</v>
      </c>
      <c r="Y85" t="s">
        <v>587</v>
      </c>
    </row>
    <row r="86" spans="1:25">
      <c r="A86" t="s">
        <v>400</v>
      </c>
      <c r="B86" t="s">
        <v>239</v>
      </c>
      <c r="C86" t="s">
        <v>339</v>
      </c>
      <c r="D86" t="s">
        <v>400</v>
      </c>
      <c r="E86" t="s">
        <v>239</v>
      </c>
      <c r="F86" t="s">
        <v>339</v>
      </c>
      <c r="G86" t="s">
        <v>400</v>
      </c>
      <c r="H86" t="s">
        <v>239</v>
      </c>
      <c r="I86" t="s">
        <v>339</v>
      </c>
      <c r="K86" s="670"/>
      <c r="T86" t="s">
        <v>587</v>
      </c>
      <c r="U86" t="s">
        <v>587</v>
      </c>
      <c r="V86" t="s">
        <v>587</v>
      </c>
      <c r="W86" t="s">
        <v>587</v>
      </c>
      <c r="X86" t="s">
        <v>587</v>
      </c>
      <c r="Y86" t="s">
        <v>587</v>
      </c>
    </row>
    <row r="87" spans="1:25">
      <c r="A87" t="str">
        <f>A73</f>
        <v/>
      </c>
      <c r="B87">
        <v>24</v>
      </c>
      <c r="C87" s="24" t="str">
        <f>Sheet1!Q447</f>
        <v/>
      </c>
      <c r="D87" t="str">
        <f>E73</f>
        <v/>
      </c>
      <c r="E87">
        <v>28</v>
      </c>
      <c r="F87" s="24" t="str">
        <f>Sheet1!U447</f>
        <v/>
      </c>
      <c r="G87" t="str">
        <f>I73</f>
        <v/>
      </c>
      <c r="H87">
        <v>28</v>
      </c>
      <c r="I87" s="24" t="str">
        <f>Sheet1!Q460</f>
        <v/>
      </c>
      <c r="T87" t="s">
        <v>587</v>
      </c>
      <c r="U87" t="s">
        <v>587</v>
      </c>
      <c r="V87" t="s">
        <v>587</v>
      </c>
      <c r="W87" t="s">
        <v>587</v>
      </c>
      <c r="X87" t="s">
        <v>587</v>
      </c>
      <c r="Y87" t="s">
        <v>587</v>
      </c>
    </row>
    <row r="88" spans="1:25">
      <c r="A88" t="s">
        <v>238</v>
      </c>
      <c r="B88">
        <v>25</v>
      </c>
      <c r="C88" s="24" t="str">
        <f>Sheet1!R447</f>
        <v/>
      </c>
      <c r="D88" t="s">
        <v>238</v>
      </c>
      <c r="E88">
        <v>30</v>
      </c>
      <c r="F88" s="24" t="str">
        <f>Sheet1!V447</f>
        <v/>
      </c>
      <c r="G88" t="s">
        <v>238</v>
      </c>
      <c r="H88">
        <v>30</v>
      </c>
      <c r="I88" s="24" t="str">
        <f>Sheet1!R460</f>
        <v/>
      </c>
      <c r="L88" s="24"/>
      <c r="T88" t="s">
        <v>587</v>
      </c>
      <c r="U88" t="s">
        <v>587</v>
      </c>
      <c r="V88" t="s">
        <v>587</v>
      </c>
      <c r="W88" t="s">
        <v>587</v>
      </c>
      <c r="X88" t="s">
        <v>587</v>
      </c>
      <c r="Y88" t="s">
        <v>587</v>
      </c>
    </row>
    <row r="89" spans="1:25">
      <c r="A89" t="str">
        <f>A75</f>
        <v/>
      </c>
      <c r="B89">
        <v>26</v>
      </c>
      <c r="C89" s="24">
        <f>Sheet1!AQ14</f>
        <v>0</v>
      </c>
      <c r="D89" t="str">
        <f>E75</f>
        <v/>
      </c>
      <c r="E89">
        <v>32</v>
      </c>
      <c r="F89" s="24" t="str">
        <f>Sheet1!W447</f>
        <v/>
      </c>
      <c r="G89" t="str">
        <f>I75</f>
        <v/>
      </c>
      <c r="H89">
        <v>32</v>
      </c>
      <c r="I89" s="24" t="str">
        <f>Sheet1!S460</f>
        <v/>
      </c>
      <c r="T89" t="s">
        <v>587</v>
      </c>
      <c r="U89" t="s">
        <v>587</v>
      </c>
      <c r="V89" t="s">
        <v>587</v>
      </c>
      <c r="W89" t="s">
        <v>587</v>
      </c>
      <c r="X89" t="s">
        <v>587</v>
      </c>
      <c r="Y89" t="s">
        <v>587</v>
      </c>
    </row>
    <row r="90" spans="1:25">
      <c r="B90">
        <v>28</v>
      </c>
      <c r="C90" s="24" t="str">
        <f>Sheet1!S447</f>
        <v/>
      </c>
      <c r="E90">
        <v>34</v>
      </c>
      <c r="F90" s="24" t="str">
        <f>Sheet1!X447</f>
        <v/>
      </c>
      <c r="H90">
        <v>34</v>
      </c>
      <c r="I90" s="24" t="str">
        <f>Sheet1!T460</f>
        <v/>
      </c>
      <c r="T90" t="s">
        <v>587</v>
      </c>
      <c r="U90" t="s">
        <v>587</v>
      </c>
      <c r="V90" t="s">
        <v>587</v>
      </c>
      <c r="W90" t="s">
        <v>587</v>
      </c>
      <c r="X90" t="s">
        <v>587</v>
      </c>
      <c r="Y90" t="s">
        <v>587</v>
      </c>
    </row>
    <row r="91" spans="1:25">
      <c r="B91">
        <v>30</v>
      </c>
      <c r="C91" s="24">
        <f>Sheet1!AQ23</f>
        <v>0</v>
      </c>
      <c r="E91">
        <v>36</v>
      </c>
      <c r="F91" s="24">
        <f>Sheet1!AQ38</f>
        <v>0</v>
      </c>
      <c r="H91">
        <v>38</v>
      </c>
      <c r="I91" s="24" t="str">
        <f>Sheet1!U460</f>
        <v/>
      </c>
      <c r="T91" t="s">
        <v>587</v>
      </c>
      <c r="U91" t="s">
        <v>587</v>
      </c>
      <c r="V91" t="s">
        <v>587</v>
      </c>
      <c r="W91" t="s">
        <v>587</v>
      </c>
      <c r="X91" t="s">
        <v>587</v>
      </c>
      <c r="Y91" t="s">
        <v>587</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591</v>
      </c>
      <c r="C96" t="e">
        <f>SLOPE(C87:C95,B87:B95)</f>
        <v>#DIV/0!</v>
      </c>
      <c r="E96" t="s">
        <v>591</v>
      </c>
      <c r="F96">
        <f>SLOPE(F87:F92,E87:E92)</f>
        <v>0</v>
      </c>
      <c r="H96" t="s">
        <v>591</v>
      </c>
      <c r="I96" t="e">
        <f>SLOPE(I87:I91,H87:H91)</f>
        <v>#DIV/0!</v>
      </c>
      <c r="T96" t="s">
        <v>587</v>
      </c>
      <c r="U96" t="s">
        <v>587</v>
      </c>
      <c r="V96" t="s">
        <v>587</v>
      </c>
      <c r="W96" t="s">
        <v>587</v>
      </c>
      <c r="X96" t="s">
        <v>587</v>
      </c>
      <c r="Y96" t="s">
        <v>587</v>
      </c>
    </row>
    <row r="97" spans="1:25">
      <c r="B97" t="s">
        <v>592</v>
      </c>
      <c r="C97" t="e">
        <f>INTERCEPT(C87:C95,B87:B95)</f>
        <v>#DIV/0!</v>
      </c>
      <c r="E97" t="s">
        <v>592</v>
      </c>
      <c r="F97">
        <f>INTERCEPT(F87:F92,E87:E92)</f>
        <v>0</v>
      </c>
      <c r="H97" t="s">
        <v>592</v>
      </c>
      <c r="I97" t="e">
        <f>INTERCEPT(I87:I91,H87:H91)</f>
        <v>#DIV/0!</v>
      </c>
      <c r="T97" t="s">
        <v>587</v>
      </c>
      <c r="U97" t="s">
        <v>587</v>
      </c>
      <c r="V97" t="s">
        <v>587</v>
      </c>
      <c r="W97" t="s">
        <v>587</v>
      </c>
      <c r="X97" t="s">
        <v>587</v>
      </c>
      <c r="Y97" t="s">
        <v>587</v>
      </c>
    </row>
    <row r="98" spans="1:25">
      <c r="B98" t="s">
        <v>593</v>
      </c>
      <c r="C98" t="e">
        <f>RSQ(C87:C95,B87:B95)</f>
        <v>#DIV/0!</v>
      </c>
      <c r="E98" t="s">
        <v>593</v>
      </c>
      <c r="F98" t="e">
        <f>RSQ(F87:F92,E87:E92)</f>
        <v>#DIV/0!</v>
      </c>
      <c r="H98" t="s">
        <v>593</v>
      </c>
      <c r="I98" t="e">
        <f>RSQ(I87:I91,H87:H91)</f>
        <v>#DIV/0!</v>
      </c>
      <c r="T98" t="s">
        <v>587</v>
      </c>
      <c r="U98" t="s">
        <v>587</v>
      </c>
      <c r="V98" t="s">
        <v>587</v>
      </c>
      <c r="W98" t="s">
        <v>587</v>
      </c>
      <c r="X98" t="s">
        <v>587</v>
      </c>
      <c r="Y98" t="s">
        <v>587</v>
      </c>
    </row>
    <row r="99" spans="1:25">
      <c r="A99" s="140" t="s">
        <v>400</v>
      </c>
      <c r="B99" s="140" t="s">
        <v>238</v>
      </c>
      <c r="C99" s="140" t="s">
        <v>594</v>
      </c>
      <c r="E99" t="s">
        <v>595</v>
      </c>
      <c r="F99" t="s">
        <v>596</v>
      </c>
      <c r="T99" t="s">
        <v>587</v>
      </c>
      <c r="U99" t="s">
        <v>587</v>
      </c>
      <c r="V99" t="s">
        <v>587</v>
      </c>
      <c r="W99" t="s">
        <v>587</v>
      </c>
      <c r="X99" t="s">
        <v>587</v>
      </c>
      <c r="Y99" t="s">
        <v>587</v>
      </c>
    </row>
    <row r="100" spans="1:25">
      <c r="A100" s="140" t="s">
        <v>597</v>
      </c>
      <c r="B100" s="140" t="s">
        <v>597</v>
      </c>
      <c r="C100" s="140">
        <v>0.12</v>
      </c>
      <c r="F100" t="s">
        <v>598</v>
      </c>
      <c r="T100" t="s">
        <v>587</v>
      </c>
      <c r="U100" t="s">
        <v>587</v>
      </c>
      <c r="V100" t="s">
        <v>587</v>
      </c>
      <c r="W100" t="s">
        <v>587</v>
      </c>
      <c r="X100" t="s">
        <v>587</v>
      </c>
      <c r="Y100" t="s">
        <v>587</v>
      </c>
    </row>
    <row r="101" spans="1:25">
      <c r="A101" s="140" t="s">
        <v>597</v>
      </c>
      <c r="B101" s="140" t="s">
        <v>599</v>
      </c>
      <c r="C101" s="140">
        <v>0.19</v>
      </c>
      <c r="F101" t="s">
        <v>600</v>
      </c>
      <c r="T101" t="s">
        <v>587</v>
      </c>
      <c r="U101" t="s">
        <v>587</v>
      </c>
      <c r="V101" t="s">
        <v>587</v>
      </c>
      <c r="W101" t="s">
        <v>587</v>
      </c>
      <c r="X101" t="s">
        <v>587</v>
      </c>
      <c r="Y101" t="s">
        <v>587</v>
      </c>
    </row>
    <row r="102" spans="1:25">
      <c r="A102" s="140" t="s">
        <v>599</v>
      </c>
      <c r="B102" s="140" t="s">
        <v>599</v>
      </c>
      <c r="C102" s="140">
        <v>0.22</v>
      </c>
      <c r="T102" t="s">
        <v>587</v>
      </c>
      <c r="U102" t="s">
        <v>587</v>
      </c>
      <c r="V102" t="s">
        <v>587</v>
      </c>
      <c r="W102" t="s">
        <v>587</v>
      </c>
      <c r="X102" t="s">
        <v>587</v>
      </c>
      <c r="Y102" t="s">
        <v>587</v>
      </c>
    </row>
    <row r="103" spans="1:25">
      <c r="T103" t="s">
        <v>587</v>
      </c>
      <c r="U103" t="s">
        <v>587</v>
      </c>
      <c r="V103" t="s">
        <v>587</v>
      </c>
      <c r="W103" t="s">
        <v>587</v>
      </c>
      <c r="X103" t="s">
        <v>587</v>
      </c>
      <c r="Y103" t="s">
        <v>587</v>
      </c>
    </row>
    <row r="104" spans="1:25">
      <c r="A104" t="s">
        <v>601</v>
      </c>
      <c r="B104" t="e">
        <f>"DGN values (mrad/R) for "&amp;Sheet1!$T$291&amp;" kV and HVL="&amp;ROUND(Sheet1!$X$294,2)&amp;" mm Al"</f>
        <v>#VALUE!</v>
      </c>
      <c r="G104" s="780" t="s">
        <v>436</v>
      </c>
      <c r="H104" s="780"/>
      <c r="I104" s="780"/>
      <c r="T104" t="s">
        <v>587</v>
      </c>
      <c r="U104" t="s">
        <v>587</v>
      </c>
      <c r="V104" t="s">
        <v>587</v>
      </c>
      <c r="W104" t="s">
        <v>587</v>
      </c>
      <c r="X104" t="s">
        <v>587</v>
      </c>
      <c r="Y104" t="s">
        <v>587</v>
      </c>
    </row>
    <row r="105" spans="1:25">
      <c r="A105" t="s">
        <v>602</v>
      </c>
      <c r="B105" t="s">
        <v>603</v>
      </c>
      <c r="C105" t="s">
        <v>604</v>
      </c>
      <c r="D105" t="s">
        <v>588</v>
      </c>
      <c r="E105" t="s">
        <v>589</v>
      </c>
      <c r="F105" t="s">
        <v>590</v>
      </c>
      <c r="G105" t="s">
        <v>588</v>
      </c>
      <c r="H105" t="s">
        <v>589</v>
      </c>
      <c r="I105" t="s">
        <v>590</v>
      </c>
      <c r="T105" t="s">
        <v>587</v>
      </c>
      <c r="U105" t="s">
        <v>587</v>
      </c>
      <c r="V105" t="s">
        <v>587</v>
      </c>
      <c r="W105" t="s">
        <v>587</v>
      </c>
      <c r="X105" t="s">
        <v>587</v>
      </c>
      <c r="Y105" t="s">
        <v>587</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587</v>
      </c>
      <c r="U106" t="s">
        <v>587</v>
      </c>
      <c r="V106" t="s">
        <v>587</v>
      </c>
      <c r="W106" t="s">
        <v>587</v>
      </c>
      <c r="X106" t="s">
        <v>587</v>
      </c>
      <c r="Y106" t="s">
        <v>587</v>
      </c>
    </row>
    <row r="107" spans="1:25">
      <c r="T107" t="s">
        <v>587</v>
      </c>
      <c r="U107" t="s">
        <v>587</v>
      </c>
      <c r="V107" t="s">
        <v>587</v>
      </c>
      <c r="W107" t="s">
        <v>587</v>
      </c>
      <c r="X107" t="s">
        <v>587</v>
      </c>
      <c r="Y107" t="s">
        <v>587</v>
      </c>
    </row>
    <row r="108" spans="1:25">
      <c r="A108" t="s">
        <v>605</v>
      </c>
      <c r="T108" t="s">
        <v>587</v>
      </c>
      <c r="U108" t="s">
        <v>587</v>
      </c>
      <c r="V108" t="s">
        <v>587</v>
      </c>
      <c r="W108" t="s">
        <v>587</v>
      </c>
      <c r="X108" t="s">
        <v>587</v>
      </c>
      <c r="Y108" t="s">
        <v>587</v>
      </c>
    </row>
    <row r="109" spans="1:25">
      <c r="B109" t="s">
        <v>239</v>
      </c>
      <c r="D109" t="s">
        <v>606</v>
      </c>
      <c r="E109" t="s">
        <v>607</v>
      </c>
      <c r="F109" t="s">
        <v>584</v>
      </c>
      <c r="G109" t="s">
        <v>608</v>
      </c>
      <c r="H109" t="s">
        <v>609</v>
      </c>
      <c r="I109" t="s">
        <v>610</v>
      </c>
      <c r="J109" t="s">
        <v>611</v>
      </c>
      <c r="T109" t="s">
        <v>587</v>
      </c>
      <c r="U109" t="s">
        <v>587</v>
      </c>
      <c r="V109" t="s">
        <v>587</v>
      </c>
      <c r="W109" t="s">
        <v>587</v>
      </c>
      <c r="X109" t="s">
        <v>587</v>
      </c>
      <c r="Y109" t="s">
        <v>587</v>
      </c>
    </row>
    <row r="110" spans="1:25">
      <c r="A110" t="s">
        <v>588</v>
      </c>
      <c r="B110" t="s">
        <v>612</v>
      </c>
      <c r="C110">
        <v>27.585999999999999</v>
      </c>
      <c r="D110">
        <v>-8375.0727645925508</v>
      </c>
      <c r="E110">
        <v>975.92543560432796</v>
      </c>
      <c r="F110">
        <v>-37.913729682039403</v>
      </c>
      <c r="G110">
        <v>0.49086583472609402</v>
      </c>
      <c r="H110">
        <v>0</v>
      </c>
      <c r="I110">
        <v>0</v>
      </c>
      <c r="J110">
        <v>0</v>
      </c>
      <c r="T110" t="s">
        <v>587</v>
      </c>
      <c r="U110" t="s">
        <v>587</v>
      </c>
      <c r="V110" t="s">
        <v>587</v>
      </c>
      <c r="W110" t="s">
        <v>587</v>
      </c>
      <c r="X110" t="s">
        <v>587</v>
      </c>
      <c r="Y110" t="s">
        <v>587</v>
      </c>
    </row>
    <row r="111" spans="1:25">
      <c r="B111" t="s">
        <v>613</v>
      </c>
      <c r="C111">
        <v>27.585999999999999</v>
      </c>
      <c r="D111">
        <v>-9984.6167916494396</v>
      </c>
      <c r="E111">
        <v>1436.52454571413</v>
      </c>
      <c r="F111">
        <v>-82.505102185254898</v>
      </c>
      <c r="G111">
        <v>2.36559081763837</v>
      </c>
      <c r="H111">
        <v>-3.38672433779705E-2</v>
      </c>
      <c r="I111">
        <v>1.93686920423126E-4</v>
      </c>
      <c r="J111">
        <v>0</v>
      </c>
      <c r="T111" t="s">
        <v>587</v>
      </c>
      <c r="U111" t="s">
        <v>587</v>
      </c>
      <c r="V111" t="s">
        <v>587</v>
      </c>
      <c r="W111" t="s">
        <v>587</v>
      </c>
      <c r="X111" t="s">
        <v>587</v>
      </c>
      <c r="Y111" t="s">
        <v>587</v>
      </c>
    </row>
    <row r="112" spans="1:25">
      <c r="C112" t="s">
        <v>560</v>
      </c>
      <c r="T112" t="s">
        <v>587</v>
      </c>
      <c r="U112" t="s">
        <v>587</v>
      </c>
      <c r="V112" t="s">
        <v>587</v>
      </c>
      <c r="W112" t="s">
        <v>587</v>
      </c>
      <c r="X112" t="s">
        <v>587</v>
      </c>
      <c r="Y112" t="s">
        <v>587</v>
      </c>
    </row>
    <row r="113" spans="1:25">
      <c r="C113" t="s">
        <v>561</v>
      </c>
      <c r="T113" t="s">
        <v>587</v>
      </c>
      <c r="U113" t="s">
        <v>587</v>
      </c>
      <c r="V113" t="s">
        <v>587</v>
      </c>
      <c r="W113" t="s">
        <v>587</v>
      </c>
      <c r="X113" t="s">
        <v>587</v>
      </c>
      <c r="Y113" t="s">
        <v>587</v>
      </c>
    </row>
    <row r="114" spans="1:25">
      <c r="B114" t="s">
        <v>239</v>
      </c>
      <c r="D114" t="s">
        <v>606</v>
      </c>
      <c r="E114" t="s">
        <v>607</v>
      </c>
      <c r="F114" t="s">
        <v>584</v>
      </c>
      <c r="G114" t="s">
        <v>608</v>
      </c>
      <c r="H114" t="s">
        <v>609</v>
      </c>
      <c r="I114" t="s">
        <v>610</v>
      </c>
      <c r="J114" t="s">
        <v>611</v>
      </c>
      <c r="T114" t="s">
        <v>587</v>
      </c>
      <c r="U114" t="s">
        <v>587</v>
      </c>
      <c r="V114" t="s">
        <v>587</v>
      </c>
      <c r="W114" t="s">
        <v>587</v>
      </c>
      <c r="X114" t="s">
        <v>587</v>
      </c>
      <c r="Y114" t="s">
        <v>587</v>
      </c>
    </row>
    <row r="115" spans="1:25">
      <c r="A115" t="s">
        <v>589</v>
      </c>
      <c r="B115" t="s">
        <v>612</v>
      </c>
      <c r="C115">
        <v>30.1</v>
      </c>
      <c r="D115">
        <v>-540847.69550077303</v>
      </c>
      <c r="E115">
        <v>100186.23364273099</v>
      </c>
      <c r="F115">
        <v>-7418.4790179812599</v>
      </c>
      <c r="G115">
        <v>274.47660929577501</v>
      </c>
      <c r="H115">
        <v>-5.07436954359087</v>
      </c>
      <c r="I115">
        <v>3.7500574787580898E-2</v>
      </c>
      <c r="J115">
        <v>0</v>
      </c>
      <c r="T115" t="s">
        <v>587</v>
      </c>
      <c r="U115" t="s">
        <v>587</v>
      </c>
      <c r="V115" t="s">
        <v>587</v>
      </c>
      <c r="W115" t="s">
        <v>587</v>
      </c>
      <c r="X115" t="s">
        <v>587</v>
      </c>
      <c r="Y115" t="s">
        <v>587</v>
      </c>
    </row>
    <row r="116" spans="1:25">
      <c r="B116" t="s">
        <v>613</v>
      </c>
      <c r="C116">
        <v>30.1</v>
      </c>
      <c r="D116">
        <v>-11057.773936199201</v>
      </c>
      <c r="E116">
        <v>1297.2285673766901</v>
      </c>
      <c r="F116">
        <v>-56.989188989725697</v>
      </c>
      <c r="G116">
        <v>1.1115828564217201</v>
      </c>
      <c r="H116">
        <v>-8.1233997365129599E-3</v>
      </c>
      <c r="I116">
        <v>0</v>
      </c>
      <c r="J116">
        <v>0</v>
      </c>
      <c r="T116" t="s">
        <v>587</v>
      </c>
      <c r="U116" t="s">
        <v>587</v>
      </c>
      <c r="V116" t="s">
        <v>587</v>
      </c>
      <c r="W116" t="s">
        <v>587</v>
      </c>
      <c r="X116" t="s">
        <v>587</v>
      </c>
      <c r="Y116" t="s">
        <v>587</v>
      </c>
    </row>
    <row r="117" spans="1:25">
      <c r="C117" t="s">
        <v>565</v>
      </c>
      <c r="T117" t="s">
        <v>587</v>
      </c>
      <c r="U117" t="s">
        <v>587</v>
      </c>
      <c r="V117" t="s">
        <v>587</v>
      </c>
      <c r="W117" t="s">
        <v>587</v>
      </c>
      <c r="X117" t="s">
        <v>587</v>
      </c>
      <c r="Y117" t="s">
        <v>587</v>
      </c>
    </row>
    <row r="118" spans="1:25">
      <c r="C118" t="s">
        <v>566</v>
      </c>
      <c r="T118" t="s">
        <v>587</v>
      </c>
      <c r="U118" t="s">
        <v>587</v>
      </c>
      <c r="V118" t="s">
        <v>587</v>
      </c>
      <c r="W118" t="s">
        <v>587</v>
      </c>
      <c r="X118" t="s">
        <v>587</v>
      </c>
      <c r="Y118" t="s">
        <v>587</v>
      </c>
    </row>
    <row r="119" spans="1:25">
      <c r="T119" t="s">
        <v>587</v>
      </c>
      <c r="U119" t="s">
        <v>587</v>
      </c>
      <c r="V119" t="s">
        <v>587</v>
      </c>
      <c r="W119" t="s">
        <v>587</v>
      </c>
      <c r="X119" t="s">
        <v>587</v>
      </c>
      <c r="Y119" t="s">
        <v>587</v>
      </c>
    </row>
    <row r="120" spans="1:25">
      <c r="A120" t="s">
        <v>614</v>
      </c>
      <c r="K120" t="s">
        <v>615</v>
      </c>
      <c r="T120" t="s">
        <v>587</v>
      </c>
      <c r="U120" t="s">
        <v>587</v>
      </c>
      <c r="V120" t="s">
        <v>587</v>
      </c>
      <c r="W120" t="s">
        <v>587</v>
      </c>
      <c r="X120" t="s">
        <v>587</v>
      </c>
      <c r="Y120" t="s">
        <v>587</v>
      </c>
    </row>
    <row r="121" spans="1:25">
      <c r="B121" t="s">
        <v>239</v>
      </c>
      <c r="D121" t="s">
        <v>606</v>
      </c>
      <c r="E121" t="s">
        <v>607</v>
      </c>
      <c r="F121" t="s">
        <v>584</v>
      </c>
      <c r="G121" t="s">
        <v>608</v>
      </c>
      <c r="H121" t="s">
        <v>609</v>
      </c>
      <c r="K121" t="s">
        <v>616</v>
      </c>
      <c r="N121" t="s">
        <v>617</v>
      </c>
      <c r="T121" t="s">
        <v>587</v>
      </c>
      <c r="U121" t="s">
        <v>587</v>
      </c>
      <c r="V121" t="s">
        <v>587</v>
      </c>
      <c r="W121" t="s">
        <v>587</v>
      </c>
      <c r="X121" t="s">
        <v>587</v>
      </c>
      <c r="Y121" t="s">
        <v>587</v>
      </c>
    </row>
    <row r="122" spans="1:25">
      <c r="A122" t="s">
        <v>588</v>
      </c>
      <c r="B122" t="s">
        <v>612</v>
      </c>
      <c r="C122">
        <v>26.9</v>
      </c>
      <c r="D122">
        <v>138.88667000000001</v>
      </c>
      <c r="E122">
        <v>-10.72639</v>
      </c>
      <c r="F122">
        <v>0.26216</v>
      </c>
      <c r="G122">
        <v>-8.1999999999999998E-4</v>
      </c>
      <c r="K122" t="s">
        <v>239</v>
      </c>
      <c r="L122" t="s">
        <v>618</v>
      </c>
      <c r="M122" t="s">
        <v>619</v>
      </c>
      <c r="N122" t="s">
        <v>239</v>
      </c>
      <c r="O122" t="s">
        <v>618</v>
      </c>
      <c r="P122" t="s">
        <v>619</v>
      </c>
      <c r="T122" t="s">
        <v>587</v>
      </c>
      <c r="U122" t="s">
        <v>587</v>
      </c>
      <c r="V122" t="s">
        <v>587</v>
      </c>
      <c r="W122" t="s">
        <v>587</v>
      </c>
      <c r="X122" t="s">
        <v>587</v>
      </c>
      <c r="Y122" t="s">
        <v>587</v>
      </c>
    </row>
    <row r="123" spans="1:25">
      <c r="B123" t="s">
        <v>613</v>
      </c>
      <c r="C123">
        <v>26.9</v>
      </c>
      <c r="D123">
        <v>-5009.7751651999997</v>
      </c>
      <c r="E123">
        <v>605.73200599999996</v>
      </c>
      <c r="F123">
        <v>-27.3018617</v>
      </c>
      <c r="G123">
        <v>0.54671139999999996</v>
      </c>
      <c r="H123">
        <v>-4.0986E-3</v>
      </c>
      <c r="K123">
        <v>22</v>
      </c>
      <c r="L123">
        <v>0.2</v>
      </c>
      <c r="M123">
        <v>0.1</v>
      </c>
      <c r="N123">
        <v>22</v>
      </c>
      <c r="O123">
        <v>0.2</v>
      </c>
      <c r="P123">
        <v>-0.2</v>
      </c>
      <c r="T123" t="s">
        <v>587</v>
      </c>
      <c r="U123" t="s">
        <v>587</v>
      </c>
      <c r="V123" t="s">
        <v>587</v>
      </c>
      <c r="W123" t="s">
        <v>587</v>
      </c>
      <c r="X123" t="s">
        <v>587</v>
      </c>
      <c r="Y123" t="s">
        <v>587</v>
      </c>
    </row>
    <row r="124" spans="1:25">
      <c r="K124">
        <v>23</v>
      </c>
      <c r="L124">
        <v>0.2</v>
      </c>
      <c r="M124">
        <v>-0.1</v>
      </c>
      <c r="N124">
        <v>23</v>
      </c>
      <c r="O124">
        <v>0.4</v>
      </c>
      <c r="P124">
        <v>-0.1</v>
      </c>
      <c r="T124" t="s">
        <v>587</v>
      </c>
      <c r="U124" t="s">
        <v>587</v>
      </c>
      <c r="V124" t="s">
        <v>587</v>
      </c>
      <c r="W124" t="s">
        <v>587</v>
      </c>
      <c r="X124" t="s">
        <v>587</v>
      </c>
      <c r="Y124" t="s">
        <v>587</v>
      </c>
    </row>
    <row r="125" spans="1:25">
      <c r="A125" t="s">
        <v>589</v>
      </c>
      <c r="B125" t="s">
        <v>239</v>
      </c>
      <c r="D125" t="s">
        <v>606</v>
      </c>
      <c r="E125" t="s">
        <v>607</v>
      </c>
      <c r="F125" t="s">
        <v>584</v>
      </c>
      <c r="G125" t="s">
        <v>608</v>
      </c>
      <c r="H125" t="s">
        <v>609</v>
      </c>
      <c r="K125">
        <v>24</v>
      </c>
      <c r="L125">
        <v>0.1</v>
      </c>
      <c r="M125">
        <v>-0.4</v>
      </c>
      <c r="N125">
        <v>24</v>
      </c>
      <c r="O125">
        <v>0.4</v>
      </c>
      <c r="P125">
        <v>0</v>
      </c>
      <c r="T125" t="s">
        <v>587</v>
      </c>
      <c r="U125" t="s">
        <v>587</v>
      </c>
      <c r="V125" t="s">
        <v>587</v>
      </c>
      <c r="W125" t="s">
        <v>587</v>
      </c>
      <c r="X125" t="s">
        <v>587</v>
      </c>
      <c r="Y125" t="s">
        <v>587</v>
      </c>
    </row>
    <row r="126" spans="1:25">
      <c r="B126" t="s">
        <v>612</v>
      </c>
      <c r="C126">
        <v>28.7</v>
      </c>
      <c r="D126">
        <v>296.34185000000002</v>
      </c>
      <c r="E126">
        <v>-31.629249999999999</v>
      </c>
      <c r="F126">
        <v>1.18025</v>
      </c>
      <c r="G126">
        <v>-1.417E-2</v>
      </c>
      <c r="K126">
        <v>25</v>
      </c>
      <c r="L126">
        <v>0.1</v>
      </c>
      <c r="M126">
        <v>-0.3</v>
      </c>
      <c r="N126">
        <v>25</v>
      </c>
      <c r="O126">
        <v>0.5</v>
      </c>
      <c r="P126">
        <v>-0.1</v>
      </c>
      <c r="T126" t="s">
        <v>587</v>
      </c>
      <c r="U126" t="s">
        <v>587</v>
      </c>
      <c r="V126" t="s">
        <v>587</v>
      </c>
      <c r="W126" t="s">
        <v>587</v>
      </c>
      <c r="X126" t="s">
        <v>587</v>
      </c>
      <c r="Y126" t="s">
        <v>587</v>
      </c>
    </row>
    <row r="127" spans="1:25">
      <c r="B127" t="s">
        <v>613</v>
      </c>
      <c r="C127">
        <v>28.7</v>
      </c>
      <c r="D127">
        <v>4.8344690000000003</v>
      </c>
      <c r="E127">
        <v>0.919242</v>
      </c>
      <c r="K127">
        <v>26</v>
      </c>
      <c r="L127">
        <v>0</v>
      </c>
      <c r="M127">
        <v>-0.2</v>
      </c>
      <c r="N127">
        <v>26</v>
      </c>
      <c r="O127">
        <v>0.5</v>
      </c>
      <c r="P127">
        <v>-0.2</v>
      </c>
      <c r="T127" t="s">
        <v>587</v>
      </c>
      <c r="U127" t="s">
        <v>587</v>
      </c>
      <c r="V127" t="s">
        <v>587</v>
      </c>
      <c r="W127" t="s">
        <v>587</v>
      </c>
      <c r="X127" t="s">
        <v>587</v>
      </c>
      <c r="Y127" t="s">
        <v>587</v>
      </c>
    </row>
    <row r="128" spans="1:25">
      <c r="K128">
        <v>27</v>
      </c>
      <c r="L128">
        <v>0.1</v>
      </c>
      <c r="M128">
        <v>-0.3</v>
      </c>
      <c r="N128">
        <v>27</v>
      </c>
      <c r="O128">
        <v>0.7</v>
      </c>
      <c r="P128">
        <v>-0.2</v>
      </c>
      <c r="T128" t="s">
        <v>587</v>
      </c>
      <c r="U128" t="s">
        <v>587</v>
      </c>
      <c r="V128" t="s">
        <v>587</v>
      </c>
      <c r="W128" t="s">
        <v>587</v>
      </c>
      <c r="X128" t="s">
        <v>587</v>
      </c>
      <c r="Y128" t="s">
        <v>587</v>
      </c>
    </row>
    <row r="129" spans="1:25">
      <c r="A129" t="s">
        <v>590</v>
      </c>
      <c r="D129" t="s">
        <v>606</v>
      </c>
      <c r="E129" t="s">
        <v>607</v>
      </c>
      <c r="F129" t="s">
        <v>584</v>
      </c>
      <c r="G129" t="s">
        <v>608</v>
      </c>
      <c r="H129" t="s">
        <v>609</v>
      </c>
      <c r="K129">
        <v>28</v>
      </c>
      <c r="L129">
        <v>0.2</v>
      </c>
      <c r="M129">
        <v>-0.5</v>
      </c>
      <c r="N129">
        <v>28</v>
      </c>
      <c r="O129">
        <v>0.9</v>
      </c>
      <c r="P129">
        <v>-0.1</v>
      </c>
      <c r="T129" t="s">
        <v>587</v>
      </c>
      <c r="U129" t="s">
        <v>587</v>
      </c>
      <c r="V129" t="s">
        <v>587</v>
      </c>
      <c r="W129" t="s">
        <v>587</v>
      </c>
      <c r="X129" t="s">
        <v>587</v>
      </c>
      <c r="Y129" t="s">
        <v>587</v>
      </c>
    </row>
    <row r="130" spans="1:25">
      <c r="B130" t="s">
        <v>612</v>
      </c>
      <c r="C130">
        <v>28.7</v>
      </c>
      <c r="D130">
        <v>49.311149999999998</v>
      </c>
      <c r="E130">
        <v>-2.9301699999999999</v>
      </c>
      <c r="F130">
        <v>7.3789999999999994E-2</v>
      </c>
      <c r="K130">
        <v>29</v>
      </c>
      <c r="L130">
        <v>0.4</v>
      </c>
      <c r="M130">
        <v>-0.2</v>
      </c>
      <c r="N130">
        <v>29</v>
      </c>
      <c r="O130">
        <v>0.8</v>
      </c>
      <c r="P130">
        <v>-0.3</v>
      </c>
      <c r="T130" t="s">
        <v>587</v>
      </c>
      <c r="U130" t="s">
        <v>587</v>
      </c>
      <c r="V130" t="s">
        <v>587</v>
      </c>
      <c r="W130" t="s">
        <v>587</v>
      </c>
      <c r="X130" t="s">
        <v>587</v>
      </c>
      <c r="Y130" t="s">
        <v>587</v>
      </c>
    </row>
    <row r="131" spans="1:25">
      <c r="C131" t="s">
        <v>620</v>
      </c>
      <c r="D131">
        <v>-24.875</v>
      </c>
      <c r="E131">
        <v>1.8031999999999999</v>
      </c>
      <c r="K131">
        <v>30</v>
      </c>
      <c r="L131">
        <v>0.6</v>
      </c>
      <c r="M131">
        <v>0</v>
      </c>
      <c r="N131">
        <v>30</v>
      </c>
      <c r="O131">
        <v>0.8</v>
      </c>
      <c r="P131">
        <v>-0.4</v>
      </c>
      <c r="T131" t="s">
        <v>587</v>
      </c>
      <c r="U131" t="s">
        <v>587</v>
      </c>
      <c r="V131" t="s">
        <v>587</v>
      </c>
      <c r="W131" t="s">
        <v>587</v>
      </c>
      <c r="X131" t="s">
        <v>587</v>
      </c>
      <c r="Y131" t="s">
        <v>587</v>
      </c>
    </row>
    <row r="132" spans="1:25">
      <c r="B132" t="s">
        <v>613</v>
      </c>
      <c r="C132">
        <v>30.1</v>
      </c>
      <c r="D132">
        <v>-4.8346099999999996</v>
      </c>
      <c r="E132">
        <v>1.1571499999999999</v>
      </c>
      <c r="K132">
        <v>31</v>
      </c>
      <c r="L132">
        <v>0.8</v>
      </c>
      <c r="M132">
        <v>0.1</v>
      </c>
      <c r="N132">
        <v>31</v>
      </c>
      <c r="O132">
        <v>0.8</v>
      </c>
      <c r="P132">
        <v>-0.3</v>
      </c>
      <c r="T132" t="s">
        <v>587</v>
      </c>
      <c r="U132" t="s">
        <v>587</v>
      </c>
      <c r="V132" t="s">
        <v>587</v>
      </c>
      <c r="W132" t="s">
        <v>587</v>
      </c>
      <c r="X132" t="s">
        <v>587</v>
      </c>
      <c r="Y132" t="s">
        <v>587</v>
      </c>
    </row>
    <row r="133" spans="1:25">
      <c r="K133">
        <v>32</v>
      </c>
      <c r="L133">
        <v>1</v>
      </c>
      <c r="M133">
        <v>0.2</v>
      </c>
      <c r="N133">
        <v>32</v>
      </c>
      <c r="O133">
        <v>0.8</v>
      </c>
      <c r="P133">
        <v>-0.3</v>
      </c>
      <c r="T133" t="s">
        <v>587</v>
      </c>
      <c r="U133" t="s">
        <v>587</v>
      </c>
      <c r="V133" t="s">
        <v>587</v>
      </c>
      <c r="W133" t="s">
        <v>587</v>
      </c>
      <c r="X133" t="s">
        <v>587</v>
      </c>
      <c r="Y133" t="s">
        <v>587</v>
      </c>
    </row>
    <row r="134" spans="1:25">
      <c r="A134" t="s">
        <v>621</v>
      </c>
      <c r="K134">
        <v>33</v>
      </c>
      <c r="L134">
        <v>1</v>
      </c>
      <c r="M134">
        <v>0.4</v>
      </c>
      <c r="N134">
        <v>33</v>
      </c>
      <c r="O134">
        <v>0.9</v>
      </c>
      <c r="P134">
        <v>-0.3</v>
      </c>
      <c r="T134" t="s">
        <v>587</v>
      </c>
      <c r="U134" t="s">
        <v>587</v>
      </c>
      <c r="V134" t="s">
        <v>587</v>
      </c>
      <c r="W134" t="s">
        <v>587</v>
      </c>
      <c r="X134" t="s">
        <v>587</v>
      </c>
      <c r="Y134" t="s">
        <v>587</v>
      </c>
    </row>
    <row r="135" spans="1:25">
      <c r="A135" t="s">
        <v>435</v>
      </c>
      <c r="K135">
        <v>34</v>
      </c>
      <c r="L135">
        <v>1.1000000000000001</v>
      </c>
      <c r="M135">
        <v>0.6</v>
      </c>
      <c r="N135">
        <v>34</v>
      </c>
      <c r="O135">
        <v>1.1000000000000001</v>
      </c>
      <c r="P135">
        <v>-0.3</v>
      </c>
      <c r="T135" t="s">
        <v>587</v>
      </c>
      <c r="U135" t="s">
        <v>587</v>
      </c>
      <c r="V135" t="s">
        <v>587</v>
      </c>
      <c r="W135" t="s">
        <v>587</v>
      </c>
      <c r="X135" t="s">
        <v>587</v>
      </c>
      <c r="Y135" t="s">
        <v>587</v>
      </c>
    </row>
    <row r="136" spans="1:25">
      <c r="A136" t="s">
        <v>622</v>
      </c>
      <c r="B136">
        <v>0</v>
      </c>
      <c r="C136">
        <v>1</v>
      </c>
      <c r="D136">
        <v>2</v>
      </c>
      <c r="E136">
        <v>3</v>
      </c>
      <c r="F136">
        <v>4</v>
      </c>
      <c r="G136">
        <v>5</v>
      </c>
      <c r="H136">
        <v>6</v>
      </c>
      <c r="I136">
        <v>7</v>
      </c>
      <c r="K136">
        <v>35</v>
      </c>
      <c r="L136">
        <v>1.2</v>
      </c>
      <c r="M136">
        <v>0.6</v>
      </c>
      <c r="N136">
        <v>35</v>
      </c>
      <c r="O136">
        <v>1.1000000000000001</v>
      </c>
      <c r="P136">
        <v>-0.2</v>
      </c>
      <c r="T136" t="s">
        <v>587</v>
      </c>
      <c r="U136" t="s">
        <v>587</v>
      </c>
      <c r="V136" t="s">
        <v>587</v>
      </c>
      <c r="W136" t="s">
        <v>587</v>
      </c>
      <c r="X136" t="s">
        <v>587</v>
      </c>
      <c r="Y136" t="s">
        <v>587</v>
      </c>
    </row>
    <row r="137" spans="1:25">
      <c r="A137">
        <v>2</v>
      </c>
      <c r="B137">
        <v>1</v>
      </c>
      <c r="C137">
        <v>1</v>
      </c>
      <c r="D137">
        <v>1</v>
      </c>
      <c r="E137">
        <v>1</v>
      </c>
      <c r="F137">
        <v>1</v>
      </c>
      <c r="G137">
        <v>1</v>
      </c>
      <c r="H137">
        <v>1</v>
      </c>
      <c r="I137">
        <v>1</v>
      </c>
      <c r="K137">
        <v>36</v>
      </c>
      <c r="L137">
        <v>1.4</v>
      </c>
      <c r="M137">
        <v>0.6</v>
      </c>
      <c r="N137">
        <v>36</v>
      </c>
      <c r="O137">
        <v>1.2</v>
      </c>
      <c r="P137">
        <v>-0.2</v>
      </c>
      <c r="T137" t="s">
        <v>587</v>
      </c>
      <c r="U137" t="s">
        <v>587</v>
      </c>
      <c r="V137" t="s">
        <v>587</v>
      </c>
      <c r="W137" t="s">
        <v>587</v>
      </c>
      <c r="X137" t="s">
        <v>587</v>
      </c>
      <c r="Y137" t="s">
        <v>587</v>
      </c>
    </row>
    <row r="138" spans="1:25">
      <c r="A138">
        <v>4</v>
      </c>
      <c r="B138">
        <v>1</v>
      </c>
      <c r="C138">
        <v>1</v>
      </c>
      <c r="D138">
        <v>1</v>
      </c>
      <c r="E138">
        <v>1</v>
      </c>
      <c r="F138">
        <v>1</v>
      </c>
      <c r="G138">
        <v>1</v>
      </c>
      <c r="H138">
        <v>1</v>
      </c>
      <c r="I138">
        <v>1</v>
      </c>
      <c r="K138">
        <v>37</v>
      </c>
      <c r="L138">
        <v>1.5</v>
      </c>
      <c r="M138">
        <v>0.7</v>
      </c>
      <c r="N138">
        <v>37</v>
      </c>
      <c r="O138">
        <v>1.1000000000000001</v>
      </c>
      <c r="P138">
        <v>-0.1</v>
      </c>
      <c r="T138" t="s">
        <v>587</v>
      </c>
      <c r="U138" t="s">
        <v>587</v>
      </c>
      <c r="V138" t="s">
        <v>587</v>
      </c>
      <c r="W138" t="s">
        <v>587</v>
      </c>
      <c r="X138" t="s">
        <v>587</v>
      </c>
      <c r="Y138" t="s">
        <v>587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587</v>
      </c>
      <c r="U139" t="s">
        <v>587</v>
      </c>
      <c r="V139" t="s">
        <v>587</v>
      </c>
      <c r="W139" t="s">
        <v>587</v>
      </c>
      <c r="X139" t="s">
        <v>587</v>
      </c>
      <c r="Y139" t="s">
        <v>587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587</v>
      </c>
      <c r="U140" t="s">
        <v>587</v>
      </c>
      <c r="V140" t="s">
        <v>587</v>
      </c>
      <c r="W140" t="s">
        <v>587</v>
      </c>
      <c r="X140" t="s">
        <v>587</v>
      </c>
      <c r="Y140" t="s">
        <v>587</v>
      </c>
    </row>
    <row r="141" spans="1:25">
      <c r="A141" t="s">
        <v>494</v>
      </c>
      <c r="T141" t="s">
        <v>587</v>
      </c>
      <c r="U141" t="s">
        <v>587</v>
      </c>
      <c r="V141" t="s">
        <v>587</v>
      </c>
      <c r="W141" t="s">
        <v>587</v>
      </c>
      <c r="X141" t="s">
        <v>587</v>
      </c>
      <c r="Y141" t="s">
        <v>587</v>
      </c>
    </row>
    <row r="142" spans="1:25">
      <c r="A142" t="s">
        <v>622</v>
      </c>
      <c r="B142">
        <v>0</v>
      </c>
      <c r="C142">
        <v>1</v>
      </c>
      <c r="D142">
        <v>2</v>
      </c>
      <c r="E142">
        <v>3</v>
      </c>
      <c r="F142">
        <v>4</v>
      </c>
      <c r="T142" t="s">
        <v>587</v>
      </c>
      <c r="U142" t="s">
        <v>587</v>
      </c>
      <c r="V142" t="s">
        <v>587</v>
      </c>
      <c r="W142" t="s">
        <v>587</v>
      </c>
      <c r="X142" t="s">
        <v>587</v>
      </c>
      <c r="Y142" t="s">
        <v>587</v>
      </c>
    </row>
    <row r="143" spans="1:25">
      <c r="A143">
        <v>2</v>
      </c>
      <c r="B143">
        <v>1.1499999999999999</v>
      </c>
      <c r="C143">
        <v>1.1499999999999999</v>
      </c>
      <c r="D143">
        <v>1.1499999999999999</v>
      </c>
      <c r="E143">
        <v>1.1499999999999999</v>
      </c>
      <c r="F143">
        <v>1.5</v>
      </c>
      <c r="T143" t="s">
        <v>587</v>
      </c>
      <c r="U143" t="s">
        <v>587</v>
      </c>
      <c r="V143" t="s">
        <v>587</v>
      </c>
      <c r="W143" t="s">
        <v>587</v>
      </c>
      <c r="X143" t="s">
        <v>587</v>
      </c>
      <c r="Y143" t="s">
        <v>587</v>
      </c>
    </row>
    <row r="144" spans="1:25">
      <c r="A144">
        <v>4</v>
      </c>
      <c r="B144">
        <v>1.1499999999999999</v>
      </c>
      <c r="C144">
        <v>1.1499999999999999</v>
      </c>
      <c r="D144">
        <v>1.1499999999999999</v>
      </c>
      <c r="E144">
        <v>1.1499999999999999</v>
      </c>
      <c r="F144">
        <v>1.5</v>
      </c>
      <c r="T144" t="s">
        <v>587</v>
      </c>
      <c r="U144" t="s">
        <v>587</v>
      </c>
      <c r="V144" t="s">
        <v>587</v>
      </c>
      <c r="W144" t="s">
        <v>587</v>
      </c>
      <c r="X144" t="s">
        <v>587</v>
      </c>
      <c r="Y144" t="s">
        <v>587</v>
      </c>
    </row>
    <row r="145" spans="1:25">
      <c r="A145">
        <v>6</v>
      </c>
      <c r="B145">
        <v>1.19</v>
      </c>
      <c r="C145">
        <v>1.18</v>
      </c>
      <c r="D145">
        <v>1.18</v>
      </c>
      <c r="E145">
        <v>1.18</v>
      </c>
      <c r="F145">
        <v>1.55</v>
      </c>
      <c r="T145" t="s">
        <v>587</v>
      </c>
      <c r="U145" t="s">
        <v>587</v>
      </c>
      <c r="V145" t="s">
        <v>587</v>
      </c>
      <c r="W145" t="s">
        <v>587</v>
      </c>
      <c r="X145" t="s">
        <v>587</v>
      </c>
      <c r="Y145" t="s">
        <v>587</v>
      </c>
    </row>
    <row r="146" spans="1:25">
      <c r="A146">
        <v>8</v>
      </c>
      <c r="B146">
        <v>1.28</v>
      </c>
      <c r="C146">
        <v>1.24</v>
      </c>
      <c r="D146">
        <v>1.22</v>
      </c>
      <c r="E146">
        <v>1.29</v>
      </c>
      <c r="F146">
        <v>1.67</v>
      </c>
      <c r="T146" t="s">
        <v>587</v>
      </c>
      <c r="U146" t="s">
        <v>587</v>
      </c>
      <c r="V146" t="s">
        <v>587</v>
      </c>
      <c r="W146" t="s">
        <v>587</v>
      </c>
      <c r="X146" t="s">
        <v>587</v>
      </c>
      <c r="Y146" t="s">
        <v>587</v>
      </c>
    </row>
    <row r="147" spans="1:25">
      <c r="A147" t="s">
        <v>623</v>
      </c>
      <c r="D147" t="s">
        <v>624</v>
      </c>
      <c r="T147" t="s">
        <v>587</v>
      </c>
      <c r="U147" t="s">
        <v>587</v>
      </c>
      <c r="V147" t="s">
        <v>587</v>
      </c>
      <c r="W147" t="s">
        <v>587</v>
      </c>
      <c r="X147" t="s">
        <v>587</v>
      </c>
      <c r="Y147" t="s">
        <v>587</v>
      </c>
    </row>
    <row r="148" spans="1:25">
      <c r="A148" t="s">
        <v>622</v>
      </c>
      <c r="B148">
        <v>0</v>
      </c>
      <c r="D148" t="s">
        <v>46</v>
      </c>
      <c r="E148">
        <v>0</v>
      </c>
      <c r="F148">
        <v>1</v>
      </c>
      <c r="T148" t="s">
        <v>587</v>
      </c>
      <c r="U148" t="s">
        <v>587</v>
      </c>
      <c r="V148" t="s">
        <v>587</v>
      </c>
      <c r="W148" t="s">
        <v>587</v>
      </c>
      <c r="X148" t="s">
        <v>587</v>
      </c>
      <c r="Y148" t="s">
        <v>587</v>
      </c>
    </row>
    <row r="149" spans="1:25">
      <c r="A149">
        <v>2</v>
      </c>
      <c r="B149">
        <v>0.91</v>
      </c>
      <c r="D149">
        <v>2</v>
      </c>
      <c r="E149">
        <v>1</v>
      </c>
      <c r="F149">
        <v>0.72</v>
      </c>
      <c r="T149" t="s">
        <v>587</v>
      </c>
      <c r="U149" t="s">
        <v>587</v>
      </c>
      <c r="V149" t="s">
        <v>587</v>
      </c>
      <c r="W149" t="s">
        <v>587</v>
      </c>
      <c r="X149" t="s">
        <v>587</v>
      </c>
      <c r="Y149" t="s">
        <v>587</v>
      </c>
    </row>
    <row r="150" spans="1:25">
      <c r="A150">
        <v>4</v>
      </c>
      <c r="B150">
        <v>1</v>
      </c>
      <c r="D150">
        <v>4</v>
      </c>
      <c r="E150">
        <v>1</v>
      </c>
      <c r="F150">
        <v>0.9</v>
      </c>
      <c r="T150" t="s">
        <v>587</v>
      </c>
      <c r="U150" t="s">
        <v>587</v>
      </c>
      <c r="V150" t="s">
        <v>587</v>
      </c>
      <c r="W150" t="s">
        <v>587</v>
      </c>
      <c r="X150" t="s">
        <v>587</v>
      </c>
      <c r="Y150" t="s">
        <v>587</v>
      </c>
    </row>
    <row r="151" spans="1:25">
      <c r="A151">
        <v>6</v>
      </c>
      <c r="B151">
        <v>1.32</v>
      </c>
      <c r="D151">
        <v>6</v>
      </c>
      <c r="E151">
        <v>1.91</v>
      </c>
      <c r="F151">
        <v>1.71</v>
      </c>
      <c r="T151" t="s">
        <v>587</v>
      </c>
      <c r="U151" t="s">
        <v>587</v>
      </c>
      <c r="V151" t="s">
        <v>587</v>
      </c>
      <c r="W151" t="s">
        <v>587</v>
      </c>
      <c r="X151" t="s">
        <v>587</v>
      </c>
      <c r="Y151" t="s">
        <v>587</v>
      </c>
    </row>
    <row r="152" spans="1:25">
      <c r="A152">
        <v>8</v>
      </c>
      <c r="B152">
        <v>1.88</v>
      </c>
      <c r="D152">
        <v>8</v>
      </c>
      <c r="E152">
        <v>1.81</v>
      </c>
      <c r="F152">
        <v>2.2200000000000002</v>
      </c>
      <c r="T152" t="s">
        <v>587</v>
      </c>
      <c r="U152" t="s">
        <v>587</v>
      </c>
      <c r="V152" t="s">
        <v>587</v>
      </c>
      <c r="W152" t="s">
        <v>587</v>
      </c>
      <c r="X152" t="s">
        <v>587</v>
      </c>
      <c r="Y152" t="s">
        <v>587</v>
      </c>
    </row>
    <row r="153" spans="1:25">
      <c r="A153" t="s">
        <v>625</v>
      </c>
      <c r="E153" t="s">
        <v>626</v>
      </c>
      <c r="T153" t="s">
        <v>587</v>
      </c>
      <c r="U153" t="s">
        <v>587</v>
      </c>
      <c r="V153" t="s">
        <v>587</v>
      </c>
      <c r="W153" t="s">
        <v>587</v>
      </c>
      <c r="X153" t="s">
        <v>587</v>
      </c>
      <c r="Y153" t="s">
        <v>587</v>
      </c>
    </row>
    <row r="154" spans="1:25">
      <c r="A154" t="s">
        <v>622</v>
      </c>
      <c r="B154">
        <v>0</v>
      </c>
      <c r="C154">
        <v>1</v>
      </c>
      <c r="E154" t="s">
        <v>46</v>
      </c>
      <c r="F154">
        <v>0</v>
      </c>
      <c r="T154" t="s">
        <v>587</v>
      </c>
      <c r="U154" t="s">
        <v>587</v>
      </c>
      <c r="V154" t="s">
        <v>587</v>
      </c>
      <c r="W154" t="s">
        <v>587</v>
      </c>
      <c r="X154" t="s">
        <v>587</v>
      </c>
      <c r="Y154" t="s">
        <v>587</v>
      </c>
    </row>
    <row r="155" spans="1:25">
      <c r="A155">
        <v>2</v>
      </c>
      <c r="B155">
        <v>0.7</v>
      </c>
      <c r="C155">
        <v>0.7</v>
      </c>
      <c r="E155">
        <v>2</v>
      </c>
      <c r="F155">
        <v>0.56999999999999995</v>
      </c>
      <c r="T155" t="s">
        <v>587</v>
      </c>
      <c r="U155" t="s">
        <v>587</v>
      </c>
      <c r="V155" t="s">
        <v>587</v>
      </c>
      <c r="W155" t="s">
        <v>587</v>
      </c>
      <c r="X155" t="s">
        <v>587</v>
      </c>
      <c r="Y155" t="s">
        <v>587</v>
      </c>
    </row>
    <row r="156" spans="1:25">
      <c r="A156">
        <v>4</v>
      </c>
      <c r="B156">
        <v>0.91</v>
      </c>
      <c r="C156">
        <v>0.91</v>
      </c>
      <c r="E156">
        <v>4</v>
      </c>
      <c r="F156">
        <v>0.91</v>
      </c>
      <c r="T156" t="s">
        <v>587</v>
      </c>
      <c r="U156" t="s">
        <v>587</v>
      </c>
      <c r="V156" t="s">
        <v>587</v>
      </c>
      <c r="W156" t="s">
        <v>587</v>
      </c>
      <c r="X156" t="s">
        <v>587</v>
      </c>
      <c r="Y156" t="s">
        <v>587</v>
      </c>
    </row>
    <row r="157" spans="1:25">
      <c r="A157">
        <v>6</v>
      </c>
      <c r="B157">
        <v>1.55</v>
      </c>
      <c r="C157">
        <v>1.55</v>
      </c>
      <c r="E157">
        <v>6</v>
      </c>
      <c r="F157">
        <v>1.68</v>
      </c>
      <c r="T157" t="s">
        <v>587</v>
      </c>
      <c r="U157" t="s">
        <v>587</v>
      </c>
      <c r="V157" t="s">
        <v>587</v>
      </c>
      <c r="W157" t="s">
        <v>587</v>
      </c>
      <c r="X157" t="s">
        <v>587</v>
      </c>
      <c r="Y157" t="s">
        <v>587</v>
      </c>
    </row>
    <row r="158" spans="1:25">
      <c r="A158">
        <v>8</v>
      </c>
      <c r="B158">
        <v>2.78</v>
      </c>
      <c r="C158">
        <v>2.78</v>
      </c>
      <c r="E158">
        <v>8</v>
      </c>
      <c r="F158">
        <v>1.93</v>
      </c>
      <c r="T158" t="s">
        <v>587</v>
      </c>
      <c r="U158" t="s">
        <v>587</v>
      </c>
      <c r="V158" t="s">
        <v>587</v>
      </c>
      <c r="W158" t="s">
        <v>587</v>
      </c>
      <c r="X158" t="s">
        <v>587</v>
      </c>
      <c r="Y158" t="s">
        <v>587</v>
      </c>
    </row>
    <row r="159" spans="1:25">
      <c r="T159" t="s">
        <v>587</v>
      </c>
      <c r="U159" t="s">
        <v>587</v>
      </c>
      <c r="V159" t="s">
        <v>587</v>
      </c>
      <c r="W159" t="s">
        <v>587</v>
      </c>
      <c r="X159" t="s">
        <v>587</v>
      </c>
      <c r="Y159" t="s">
        <v>587</v>
      </c>
    </row>
    <row r="160" spans="1:25">
      <c r="A160" t="s">
        <v>627</v>
      </c>
      <c r="T160" t="s">
        <v>587</v>
      </c>
      <c r="U160" t="s">
        <v>587</v>
      </c>
      <c r="V160" t="s">
        <v>587</v>
      </c>
      <c r="W160" t="s">
        <v>587</v>
      </c>
      <c r="X160" t="s">
        <v>587</v>
      </c>
      <c r="Y160" t="s">
        <v>587</v>
      </c>
    </row>
    <row r="161" spans="1:25">
      <c r="A161" t="s">
        <v>622</v>
      </c>
      <c r="B161">
        <v>0</v>
      </c>
      <c r="D161">
        <v>1</v>
      </c>
      <c r="F161">
        <v>2</v>
      </c>
      <c r="H161">
        <v>2</v>
      </c>
      <c r="T161" t="s">
        <v>587</v>
      </c>
      <c r="U161" t="s">
        <v>587</v>
      </c>
      <c r="V161" t="s">
        <v>587</v>
      </c>
      <c r="W161" t="s">
        <v>587</v>
      </c>
      <c r="X161" t="s">
        <v>587</v>
      </c>
      <c r="Y161" t="s">
        <v>587</v>
      </c>
    </row>
    <row r="162" spans="1:25">
      <c r="B162" t="s">
        <v>618</v>
      </c>
      <c r="C162" t="s">
        <v>619</v>
      </c>
      <c r="D162" t="s">
        <v>618</v>
      </c>
      <c r="E162" t="s">
        <v>619</v>
      </c>
      <c r="F162" t="s">
        <v>618</v>
      </c>
      <c r="G162" t="s">
        <v>619</v>
      </c>
      <c r="H162" t="s">
        <v>618</v>
      </c>
      <c r="I162" t="s">
        <v>619</v>
      </c>
      <c r="T162" t="s">
        <v>587</v>
      </c>
      <c r="U162" t="s">
        <v>587</v>
      </c>
      <c r="V162" t="s">
        <v>587</v>
      </c>
      <c r="W162" t="s">
        <v>587</v>
      </c>
      <c r="X162" t="s">
        <v>587</v>
      </c>
      <c r="Y162" t="s">
        <v>587</v>
      </c>
    </row>
    <row r="163" spans="1:25">
      <c r="A163">
        <v>0</v>
      </c>
      <c r="B163">
        <v>1</v>
      </c>
      <c r="C163">
        <v>1</v>
      </c>
      <c r="D163">
        <v>1</v>
      </c>
      <c r="E163">
        <v>1</v>
      </c>
      <c r="F163">
        <v>1</v>
      </c>
      <c r="G163">
        <v>1</v>
      </c>
      <c r="H163">
        <v>1</v>
      </c>
      <c r="I163">
        <v>1</v>
      </c>
      <c r="T163" t="s">
        <v>587</v>
      </c>
      <c r="U163" t="s">
        <v>587</v>
      </c>
      <c r="V163" t="s">
        <v>587</v>
      </c>
      <c r="W163" t="s">
        <v>587</v>
      </c>
      <c r="X163" t="s">
        <v>587</v>
      </c>
      <c r="Y163" t="s">
        <v>587</v>
      </c>
    </row>
    <row r="164" spans="1:25">
      <c r="A164">
        <v>1</v>
      </c>
      <c r="B164">
        <v>1</v>
      </c>
      <c r="C164">
        <v>1</v>
      </c>
      <c r="D164">
        <v>1</v>
      </c>
      <c r="E164">
        <v>1</v>
      </c>
      <c r="F164">
        <v>1</v>
      </c>
      <c r="G164">
        <v>1</v>
      </c>
      <c r="H164">
        <v>1</v>
      </c>
      <c r="I164">
        <v>1</v>
      </c>
      <c r="T164" t="s">
        <v>587</v>
      </c>
      <c r="U164" t="s">
        <v>587</v>
      </c>
      <c r="V164" t="s">
        <v>587</v>
      </c>
      <c r="W164" t="s">
        <v>587</v>
      </c>
      <c r="X164" t="s">
        <v>587</v>
      </c>
      <c r="Y164" t="s">
        <v>587</v>
      </c>
    </row>
    <row r="165" spans="1:25">
      <c r="A165">
        <v>2</v>
      </c>
      <c r="B165">
        <v>1</v>
      </c>
      <c r="C165">
        <v>1</v>
      </c>
      <c r="D165">
        <v>1</v>
      </c>
      <c r="E165">
        <v>1</v>
      </c>
      <c r="F165">
        <v>1</v>
      </c>
      <c r="G165">
        <v>1</v>
      </c>
      <c r="H165">
        <v>1</v>
      </c>
      <c r="I165">
        <v>1</v>
      </c>
      <c r="T165" t="s">
        <v>587</v>
      </c>
      <c r="U165" t="s">
        <v>587</v>
      </c>
      <c r="V165" t="s">
        <v>587</v>
      </c>
      <c r="W165" t="s">
        <v>587</v>
      </c>
      <c r="X165" t="s">
        <v>587</v>
      </c>
      <c r="Y165" t="s">
        <v>587</v>
      </c>
    </row>
    <row r="166" spans="1:25">
      <c r="A166">
        <v>3</v>
      </c>
      <c r="B166">
        <v>1</v>
      </c>
      <c r="C166">
        <v>1</v>
      </c>
      <c r="D166">
        <v>1</v>
      </c>
      <c r="E166">
        <v>1</v>
      </c>
      <c r="F166">
        <v>1</v>
      </c>
      <c r="G166">
        <v>1</v>
      </c>
      <c r="H166">
        <v>1</v>
      </c>
      <c r="I166">
        <v>1</v>
      </c>
      <c r="T166" t="s">
        <v>587</v>
      </c>
      <c r="U166" t="s">
        <v>587</v>
      </c>
      <c r="V166" t="s">
        <v>587</v>
      </c>
      <c r="W166" t="s">
        <v>587</v>
      </c>
      <c r="X166" t="s">
        <v>587</v>
      </c>
      <c r="Y166" t="s">
        <v>587</v>
      </c>
    </row>
    <row r="167" spans="1:25">
      <c r="A167">
        <v>4</v>
      </c>
      <c r="B167">
        <v>1</v>
      </c>
      <c r="C167">
        <v>1</v>
      </c>
      <c r="D167">
        <v>1</v>
      </c>
      <c r="E167">
        <v>1</v>
      </c>
      <c r="F167">
        <v>1</v>
      </c>
      <c r="G167">
        <v>1</v>
      </c>
      <c r="H167">
        <v>1</v>
      </c>
      <c r="I167">
        <v>1</v>
      </c>
      <c r="T167" t="s">
        <v>587</v>
      </c>
      <c r="U167" t="s">
        <v>587</v>
      </c>
      <c r="V167" t="s">
        <v>587</v>
      </c>
      <c r="W167" t="s">
        <v>587</v>
      </c>
      <c r="X167" t="s">
        <v>587</v>
      </c>
      <c r="Y167" t="s">
        <v>587</v>
      </c>
    </row>
    <row r="168" spans="1:25">
      <c r="A168">
        <v>5</v>
      </c>
      <c r="B168">
        <v>1</v>
      </c>
      <c r="C168">
        <v>1</v>
      </c>
      <c r="D168">
        <v>1</v>
      </c>
      <c r="E168">
        <v>1</v>
      </c>
      <c r="F168">
        <v>1.1499999999999999</v>
      </c>
      <c r="G168">
        <v>1</v>
      </c>
      <c r="H168">
        <v>1</v>
      </c>
      <c r="I168">
        <v>1</v>
      </c>
      <c r="T168" t="s">
        <v>587</v>
      </c>
      <c r="U168" t="s">
        <v>587</v>
      </c>
      <c r="V168" t="s">
        <v>587</v>
      </c>
      <c r="W168" t="s">
        <v>587</v>
      </c>
      <c r="X168" t="s">
        <v>587</v>
      </c>
      <c r="Y168" t="s">
        <v>587</v>
      </c>
    </row>
    <row r="169" spans="1:25">
      <c r="A169">
        <v>6</v>
      </c>
      <c r="B169">
        <v>1</v>
      </c>
      <c r="C169">
        <v>1</v>
      </c>
      <c r="D169">
        <v>1</v>
      </c>
      <c r="E169">
        <v>1.1499999999999999</v>
      </c>
      <c r="F169">
        <v>1.1499999999999999</v>
      </c>
      <c r="G169">
        <v>1</v>
      </c>
      <c r="H169">
        <v>1</v>
      </c>
      <c r="I169">
        <v>1</v>
      </c>
      <c r="T169" t="s">
        <v>587</v>
      </c>
      <c r="U169" t="s">
        <v>587</v>
      </c>
      <c r="V169" t="s">
        <v>587</v>
      </c>
      <c r="W169" t="s">
        <v>587</v>
      </c>
      <c r="X169" t="s">
        <v>587</v>
      </c>
      <c r="Y169" t="s">
        <v>587</v>
      </c>
    </row>
    <row r="170" spans="1:25">
      <c r="A170">
        <v>7</v>
      </c>
      <c r="B170">
        <v>1.1000000000000001</v>
      </c>
      <c r="C170">
        <v>1</v>
      </c>
      <c r="D170">
        <v>1.1000000000000001</v>
      </c>
      <c r="E170">
        <v>1.1499999999999999</v>
      </c>
      <c r="F170">
        <v>1.1499999999999999</v>
      </c>
      <c r="G170">
        <v>1</v>
      </c>
      <c r="H170">
        <v>1</v>
      </c>
      <c r="I170">
        <v>1</v>
      </c>
      <c r="T170" t="s">
        <v>587</v>
      </c>
      <c r="U170" t="s">
        <v>587</v>
      </c>
      <c r="V170" t="s">
        <v>587</v>
      </c>
      <c r="W170" t="s">
        <v>587</v>
      </c>
      <c r="X170" t="s">
        <v>587</v>
      </c>
      <c r="Y170" t="s">
        <v>587</v>
      </c>
    </row>
    <row r="171" spans="1:25">
      <c r="A171">
        <v>8</v>
      </c>
      <c r="B171">
        <v>1.1499999999999999</v>
      </c>
      <c r="C171">
        <v>1</v>
      </c>
      <c r="D171">
        <v>1.1499999999999999</v>
      </c>
      <c r="E171">
        <v>1.1499999999999999</v>
      </c>
      <c r="F171">
        <v>1.1499999999999999</v>
      </c>
      <c r="G171">
        <v>1</v>
      </c>
      <c r="H171">
        <v>1</v>
      </c>
      <c r="I171">
        <v>1</v>
      </c>
      <c r="T171" t="s">
        <v>587</v>
      </c>
      <c r="U171" t="s">
        <v>587</v>
      </c>
      <c r="V171" t="s">
        <v>587</v>
      </c>
      <c r="W171" t="s">
        <v>587</v>
      </c>
      <c r="X171" t="s">
        <v>587</v>
      </c>
      <c r="Y171" t="s">
        <v>587</v>
      </c>
    </row>
    <row r="172" spans="1:25">
      <c r="A172">
        <v>9</v>
      </c>
      <c r="B172">
        <v>1.1000000000000001</v>
      </c>
      <c r="C172">
        <v>1</v>
      </c>
      <c r="D172">
        <v>1.1000000000000001</v>
      </c>
      <c r="E172">
        <v>1.1499999999999999</v>
      </c>
      <c r="F172">
        <v>1.1499999999999999</v>
      </c>
      <c r="G172">
        <v>1</v>
      </c>
      <c r="H172">
        <v>1</v>
      </c>
      <c r="I172">
        <v>1</v>
      </c>
      <c r="T172" t="s">
        <v>587</v>
      </c>
      <c r="U172" t="s">
        <v>587</v>
      </c>
      <c r="V172" t="s">
        <v>587</v>
      </c>
      <c r="W172" t="s">
        <v>587</v>
      </c>
      <c r="X172" t="s">
        <v>587</v>
      </c>
      <c r="Y172" t="s">
        <v>587</v>
      </c>
    </row>
    <row r="173" spans="1:25">
      <c r="A173">
        <v>10</v>
      </c>
      <c r="B173">
        <v>1</v>
      </c>
      <c r="C173">
        <v>1</v>
      </c>
      <c r="D173">
        <v>1</v>
      </c>
      <c r="E173">
        <v>1</v>
      </c>
      <c r="F173">
        <v>1</v>
      </c>
      <c r="G173">
        <v>1</v>
      </c>
      <c r="H173">
        <v>1</v>
      </c>
      <c r="I173">
        <v>1</v>
      </c>
      <c r="T173" t="s">
        <v>587</v>
      </c>
      <c r="U173" t="s">
        <v>587</v>
      </c>
      <c r="V173" t="s">
        <v>587</v>
      </c>
      <c r="W173" t="s">
        <v>587</v>
      </c>
      <c r="X173" t="s">
        <v>587</v>
      </c>
      <c r="Y173" t="s">
        <v>587</v>
      </c>
    </row>
    <row r="174" spans="1:25">
      <c r="A174">
        <v>11</v>
      </c>
      <c r="B174">
        <v>1</v>
      </c>
      <c r="C174">
        <v>1</v>
      </c>
      <c r="D174">
        <v>1</v>
      </c>
      <c r="E174">
        <v>1</v>
      </c>
      <c r="F174">
        <v>1</v>
      </c>
      <c r="G174">
        <v>1</v>
      </c>
      <c r="H174">
        <v>1</v>
      </c>
      <c r="I174">
        <v>1</v>
      </c>
      <c r="T174" t="s">
        <v>587</v>
      </c>
      <c r="U174" t="s">
        <v>587</v>
      </c>
      <c r="V174" t="s">
        <v>587</v>
      </c>
      <c r="W174" t="s">
        <v>587</v>
      </c>
      <c r="X174" t="s">
        <v>587</v>
      </c>
      <c r="Y174" t="s">
        <v>587</v>
      </c>
    </row>
    <row r="175" spans="1:25">
      <c r="A175">
        <v>12</v>
      </c>
      <c r="B175">
        <v>1</v>
      </c>
      <c r="C175">
        <v>1</v>
      </c>
      <c r="D175">
        <v>1</v>
      </c>
      <c r="E175">
        <v>1</v>
      </c>
      <c r="F175">
        <v>1</v>
      </c>
      <c r="G175">
        <v>1</v>
      </c>
      <c r="H175">
        <v>1</v>
      </c>
      <c r="I175">
        <v>1</v>
      </c>
      <c r="T175" t="s">
        <v>587</v>
      </c>
      <c r="U175" t="s">
        <v>587</v>
      </c>
      <c r="V175" t="s">
        <v>587</v>
      </c>
      <c r="W175" t="s">
        <v>587</v>
      </c>
      <c r="X175" t="s">
        <v>587</v>
      </c>
      <c r="Y175" t="s">
        <v>587</v>
      </c>
    </row>
    <row r="176" spans="1:25">
      <c r="A176">
        <v>13</v>
      </c>
      <c r="B176">
        <v>1</v>
      </c>
      <c r="C176">
        <v>1</v>
      </c>
      <c r="D176">
        <v>1</v>
      </c>
      <c r="E176">
        <v>1</v>
      </c>
      <c r="F176">
        <v>1</v>
      </c>
      <c r="G176">
        <v>1</v>
      </c>
      <c r="H176">
        <v>1</v>
      </c>
      <c r="I176">
        <v>1</v>
      </c>
      <c r="T176" t="s">
        <v>587</v>
      </c>
      <c r="U176" t="s">
        <v>587</v>
      </c>
      <c r="V176" t="s">
        <v>587</v>
      </c>
      <c r="W176" t="s">
        <v>587</v>
      </c>
      <c r="X176" t="s">
        <v>587</v>
      </c>
      <c r="Y176" t="s">
        <v>587</v>
      </c>
    </row>
    <row r="177" spans="1:25">
      <c r="A177">
        <v>14</v>
      </c>
      <c r="B177">
        <v>1</v>
      </c>
      <c r="C177">
        <v>1</v>
      </c>
      <c r="D177">
        <v>1</v>
      </c>
      <c r="E177">
        <v>1</v>
      </c>
      <c r="F177">
        <v>1</v>
      </c>
      <c r="G177">
        <v>1</v>
      </c>
      <c r="H177">
        <v>1</v>
      </c>
      <c r="I177">
        <v>1</v>
      </c>
      <c r="T177" t="s">
        <v>587</v>
      </c>
      <c r="U177" t="s">
        <v>587</v>
      </c>
      <c r="V177" t="s">
        <v>587</v>
      </c>
      <c r="W177" t="s">
        <v>587</v>
      </c>
      <c r="X177" t="s">
        <v>587</v>
      </c>
      <c r="Y177" t="s">
        <v>587</v>
      </c>
    </row>
    <row r="178" spans="1:25">
      <c r="T178" t="s">
        <v>587</v>
      </c>
      <c r="U178" t="s">
        <v>587</v>
      </c>
      <c r="V178" t="s">
        <v>587</v>
      </c>
      <c r="W178" t="s">
        <v>587</v>
      </c>
      <c r="X178" t="s">
        <v>587</v>
      </c>
      <c r="Y178" t="s">
        <v>587</v>
      </c>
    </row>
    <row r="179" spans="1:25">
      <c r="A179" t="s">
        <v>707</v>
      </c>
      <c r="T179" t="s">
        <v>587</v>
      </c>
      <c r="U179" t="s">
        <v>587</v>
      </c>
      <c r="V179" t="s">
        <v>587</v>
      </c>
      <c r="W179" t="s">
        <v>587</v>
      </c>
      <c r="X179" t="s">
        <v>587</v>
      </c>
      <c r="Y179" t="s">
        <v>587</v>
      </c>
    </row>
    <row r="180" spans="1:25">
      <c r="B180" s="780" t="s">
        <v>708</v>
      </c>
      <c r="C180" s="780"/>
      <c r="E180" s="780" t="s">
        <v>709</v>
      </c>
      <c r="F180" s="780"/>
      <c r="T180" t="s">
        <v>587</v>
      </c>
      <c r="U180" t="s">
        <v>587</v>
      </c>
      <c r="V180" t="s">
        <v>587</v>
      </c>
      <c r="W180" t="s">
        <v>587</v>
      </c>
      <c r="X180" t="s">
        <v>587</v>
      </c>
      <c r="Y180" t="s">
        <v>587</v>
      </c>
    </row>
    <row r="181" spans="1:25">
      <c r="A181" t="s">
        <v>622</v>
      </c>
      <c r="B181">
        <v>0</v>
      </c>
      <c r="C181">
        <v>1</v>
      </c>
      <c r="D181" t="s">
        <v>622</v>
      </c>
      <c r="E181">
        <v>0</v>
      </c>
      <c r="F181">
        <v>1</v>
      </c>
      <c r="T181" t="s">
        <v>587</v>
      </c>
      <c r="U181" t="s">
        <v>587</v>
      </c>
      <c r="V181" t="s">
        <v>587</v>
      </c>
      <c r="W181" t="s">
        <v>587</v>
      </c>
      <c r="X181" t="s">
        <v>587</v>
      </c>
      <c r="Y181" t="s">
        <v>587</v>
      </c>
    </row>
    <row r="182" spans="1:25">
      <c r="A182">
        <v>2</v>
      </c>
      <c r="B182">
        <v>0.71</v>
      </c>
      <c r="C182">
        <v>0.69</v>
      </c>
      <c r="D182">
        <v>2</v>
      </c>
      <c r="E182">
        <v>0.88</v>
      </c>
      <c r="F182">
        <v>0.65</v>
      </c>
      <c r="T182" t="s">
        <v>587</v>
      </c>
      <c r="U182" t="s">
        <v>587</v>
      </c>
      <c r="V182" t="s">
        <v>587</v>
      </c>
      <c r="W182" t="s">
        <v>587</v>
      </c>
      <c r="X182" t="s">
        <v>587</v>
      </c>
      <c r="Y182" t="s">
        <v>587</v>
      </c>
    </row>
    <row r="183" spans="1:25">
      <c r="A183">
        <v>4</v>
      </c>
      <c r="B183">
        <v>0.94</v>
      </c>
      <c r="C183">
        <v>0.98</v>
      </c>
      <c r="D183">
        <v>4</v>
      </c>
      <c r="E183">
        <v>0.94</v>
      </c>
      <c r="F183">
        <v>0.96</v>
      </c>
      <c r="T183" t="s">
        <v>587</v>
      </c>
      <c r="U183" t="s">
        <v>587</v>
      </c>
      <c r="V183" t="s">
        <v>587</v>
      </c>
      <c r="W183" t="s">
        <v>587</v>
      </c>
      <c r="X183" t="s">
        <v>587</v>
      </c>
      <c r="Y183" t="s">
        <v>587</v>
      </c>
    </row>
    <row r="184" spans="1:25">
      <c r="A184">
        <v>6</v>
      </c>
      <c r="B184">
        <v>1.3</v>
      </c>
      <c r="C184">
        <v>1.0900000000000001</v>
      </c>
      <c r="D184">
        <v>6</v>
      </c>
      <c r="E184">
        <v>1.53</v>
      </c>
      <c r="F184">
        <v>1.61</v>
      </c>
      <c r="T184" t="s">
        <v>587</v>
      </c>
      <c r="U184" t="s">
        <v>587</v>
      </c>
      <c r="V184" t="s">
        <v>587</v>
      </c>
      <c r="W184" t="s">
        <v>587</v>
      </c>
      <c r="X184" t="s">
        <v>587</v>
      </c>
      <c r="Y184" t="s">
        <v>587</v>
      </c>
    </row>
    <row r="185" spans="1:25">
      <c r="A185">
        <v>8</v>
      </c>
      <c r="B185">
        <v>1.71</v>
      </c>
      <c r="C185">
        <v>1.53</v>
      </c>
      <c r="D185">
        <v>8</v>
      </c>
      <c r="E185">
        <v>2.3199999999999998</v>
      </c>
      <c r="F185">
        <v>2.91</v>
      </c>
      <c r="T185" t="s">
        <v>587</v>
      </c>
      <c r="U185" t="s">
        <v>587</v>
      </c>
      <c r="V185" t="s">
        <v>587</v>
      </c>
      <c r="W185" t="s">
        <v>587</v>
      </c>
      <c r="X185" t="s">
        <v>587</v>
      </c>
      <c r="Y185" t="s">
        <v>587</v>
      </c>
    </row>
    <row r="186" spans="1:25">
      <c r="T186" t="s">
        <v>587</v>
      </c>
      <c r="U186" t="s">
        <v>587</v>
      </c>
      <c r="V186" t="s">
        <v>587</v>
      </c>
      <c r="W186" t="s">
        <v>587</v>
      </c>
      <c r="X186" t="s">
        <v>587</v>
      </c>
      <c r="Y186" t="s">
        <v>587</v>
      </c>
    </row>
    <row r="187" spans="1:25">
      <c r="T187" t="s">
        <v>587</v>
      </c>
      <c r="U187" t="s">
        <v>587</v>
      </c>
      <c r="V187" t="s">
        <v>587</v>
      </c>
      <c r="W187" t="s">
        <v>587</v>
      </c>
      <c r="X187" t="s">
        <v>587</v>
      </c>
      <c r="Y187" t="s">
        <v>587</v>
      </c>
    </row>
    <row r="188" spans="1:25">
      <c r="T188" t="s">
        <v>587</v>
      </c>
      <c r="U188" t="s">
        <v>587</v>
      </c>
      <c r="V188" t="s">
        <v>587</v>
      </c>
      <c r="W188" t="s">
        <v>587</v>
      </c>
      <c r="X188" t="s">
        <v>587</v>
      </c>
      <c r="Y188" t="s">
        <v>587</v>
      </c>
    </row>
    <row r="189" spans="1:25">
      <c r="T189" t="s">
        <v>587</v>
      </c>
      <c r="U189" t="s">
        <v>587</v>
      </c>
      <c r="V189" t="s">
        <v>587</v>
      </c>
      <c r="W189" t="s">
        <v>587</v>
      </c>
      <c r="X189" t="s">
        <v>587</v>
      </c>
      <c r="Y189" t="s">
        <v>587</v>
      </c>
    </row>
    <row r="190" spans="1:25">
      <c r="T190" t="s">
        <v>587</v>
      </c>
      <c r="U190" t="s">
        <v>587</v>
      </c>
      <c r="V190" t="s">
        <v>587</v>
      </c>
      <c r="W190" t="s">
        <v>587</v>
      </c>
      <c r="X190" t="s">
        <v>587</v>
      </c>
      <c r="Y190" t="s">
        <v>587</v>
      </c>
    </row>
    <row r="191" spans="1:25">
      <c r="T191" t="s">
        <v>587</v>
      </c>
      <c r="U191" t="s">
        <v>587</v>
      </c>
      <c r="V191" t="s">
        <v>587</v>
      </c>
      <c r="W191" t="s">
        <v>587</v>
      </c>
      <c r="X191" t="s">
        <v>587</v>
      </c>
      <c r="Y191" t="s">
        <v>587</v>
      </c>
    </row>
    <row r="192" spans="1:25">
      <c r="T192" t="s">
        <v>587</v>
      </c>
      <c r="U192" t="s">
        <v>587</v>
      </c>
      <c r="V192" t="s">
        <v>587</v>
      </c>
      <c r="W192" t="s">
        <v>587</v>
      </c>
      <c r="X192" t="s">
        <v>587</v>
      </c>
      <c r="Y192" t="s">
        <v>587</v>
      </c>
    </row>
    <row r="193" spans="20:25">
      <c r="T193" t="s">
        <v>587</v>
      </c>
      <c r="U193" t="s">
        <v>587</v>
      </c>
      <c r="V193" t="s">
        <v>587</v>
      </c>
      <c r="W193" t="s">
        <v>587</v>
      </c>
      <c r="X193" t="s">
        <v>587</v>
      </c>
      <c r="Y193" t="s">
        <v>587</v>
      </c>
    </row>
    <row r="194" spans="20:25">
      <c r="T194" t="s">
        <v>587</v>
      </c>
      <c r="U194" t="s">
        <v>587</v>
      </c>
      <c r="V194" t="s">
        <v>587</v>
      </c>
      <c r="W194" t="s">
        <v>587</v>
      </c>
      <c r="X194" t="s">
        <v>587</v>
      </c>
      <c r="Y194" t="s">
        <v>587</v>
      </c>
    </row>
    <row r="195" spans="20:25">
      <c r="T195" t="s">
        <v>587</v>
      </c>
      <c r="U195" t="s">
        <v>587</v>
      </c>
      <c r="V195" t="s">
        <v>587</v>
      </c>
      <c r="W195" t="s">
        <v>587</v>
      </c>
      <c r="X195" t="s">
        <v>587</v>
      </c>
      <c r="Y195" t="s">
        <v>587</v>
      </c>
    </row>
    <row r="196" spans="20:25">
      <c r="T196" t="s">
        <v>587</v>
      </c>
      <c r="U196" t="s">
        <v>587</v>
      </c>
      <c r="V196" t="s">
        <v>587</v>
      </c>
      <c r="W196" t="s">
        <v>587</v>
      </c>
      <c r="X196" t="s">
        <v>587</v>
      </c>
      <c r="Y196" t="s">
        <v>587</v>
      </c>
    </row>
    <row r="197" spans="20:25">
      <c r="T197" t="s">
        <v>587</v>
      </c>
      <c r="U197" t="s">
        <v>587</v>
      </c>
      <c r="V197" t="s">
        <v>587</v>
      </c>
      <c r="W197" t="s">
        <v>587</v>
      </c>
      <c r="X197" t="s">
        <v>587</v>
      </c>
      <c r="Y197" t="s">
        <v>587</v>
      </c>
    </row>
    <row r="198" spans="20:25">
      <c r="T198" t="s">
        <v>587</v>
      </c>
      <c r="U198" t="s">
        <v>587</v>
      </c>
      <c r="V198" t="s">
        <v>587</v>
      </c>
      <c r="W198" t="s">
        <v>587</v>
      </c>
      <c r="X198" t="s">
        <v>587</v>
      </c>
      <c r="Y198" t="s">
        <v>587</v>
      </c>
    </row>
    <row r="199" spans="20:25">
      <c r="T199" t="s">
        <v>587</v>
      </c>
      <c r="U199" t="s">
        <v>587</v>
      </c>
      <c r="V199" t="s">
        <v>587</v>
      </c>
      <c r="W199" t="s">
        <v>587</v>
      </c>
      <c r="X199" t="s">
        <v>587</v>
      </c>
      <c r="Y199" t="s">
        <v>587</v>
      </c>
    </row>
    <row r="200" spans="20:25">
      <c r="T200" t="s">
        <v>587</v>
      </c>
      <c r="U200" t="s">
        <v>587</v>
      </c>
      <c r="V200" t="s">
        <v>587</v>
      </c>
      <c r="W200" t="s">
        <v>587</v>
      </c>
      <c r="X200" t="s">
        <v>587</v>
      </c>
      <c r="Y200" t="s">
        <v>587</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629</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633</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630</v>
      </c>
      <c r="B40" s="4" t="str">
        <f>Sheet1!Q501&amp;"/"&amp;Sheet1!Q502</f>
        <v>/</v>
      </c>
    </row>
    <row r="41" spans="1:5">
      <c r="A41" s="1" t="s">
        <v>541</v>
      </c>
      <c r="B41" s="4" t="e">
        <f>Sheet1!T503</f>
        <v>#DIV/0!</v>
      </c>
    </row>
    <row r="42" spans="1:5">
      <c r="A42" s="1" t="s">
        <v>540</v>
      </c>
      <c r="B42" s="4" t="e">
        <f>Sheet1!T504</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2020-04-14T19:01:10Z</cp:lastPrinted>
  <dcterms:created xsi:type="dcterms:W3CDTF">2017-10-26T12:48:27Z</dcterms:created>
  <dcterms:modified xsi:type="dcterms:W3CDTF">2020-05-21T15:01:36Z</dcterms:modified>
</cp:coreProperties>
</file>