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16380" windowHeight="8190" tabRatio="500"/>
  </bookViews>
  <sheets>
    <sheet name="Barco" sheetId="1" r:id="rId1"/>
  </sheets>
  <definedNames>
    <definedName name="_xlnm.Print_Area" localSheetId="0">Barco!$B$1:$M$132</definedName>
    <definedName name="Z_B8088769_C3DE_4DF8_A82B_D0EB46FFCC4A_.wvu.PrintArea" localSheetId="0" hidden="1">Barco!$B$1:$M$132</definedName>
  </definedNames>
  <calcPr calcId="191029"/>
  <customWorkbookViews>
    <customWorkbookView name="Eugene Mah - Personal View" guid="{B8088769-C3DE-4DF8-A82B-D0EB46FFCC4A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C40" i="1" l="1"/>
  <c r="AC39" i="1"/>
  <c r="AC38" i="1"/>
  <c r="AC37" i="1"/>
  <c r="AC36" i="1"/>
  <c r="AC35" i="1"/>
  <c r="G23" i="1" l="1"/>
  <c r="G22" i="1"/>
  <c r="G21" i="1"/>
  <c r="G20" i="1"/>
  <c r="W20" i="1" l="1"/>
  <c r="L20" i="1" s="1"/>
  <c r="V14" i="1"/>
  <c r="P27" i="1"/>
  <c r="W21" i="1"/>
  <c r="L21" i="1" s="1"/>
  <c r="W22" i="1"/>
  <c r="L22" i="1" s="1"/>
  <c r="AD24" i="1"/>
  <c r="AC24" i="1" s="1"/>
  <c r="AD25" i="1"/>
  <c r="AC25" i="1" s="1"/>
  <c r="AD23" i="1"/>
  <c r="AC23" i="1" s="1"/>
  <c r="E24" i="1" l="1"/>
  <c r="D131" i="1"/>
  <c r="R121" i="1"/>
  <c r="S120" i="1"/>
  <c r="R119" i="1"/>
  <c r="S118" i="1"/>
  <c r="R117" i="1"/>
  <c r="S116" i="1"/>
  <c r="R115" i="1"/>
  <c r="S114" i="1"/>
  <c r="D114" i="1"/>
  <c r="R113" i="1"/>
  <c r="D113" i="1"/>
  <c r="S112" i="1"/>
  <c r="D112" i="1"/>
  <c r="R111" i="1"/>
  <c r="D111" i="1"/>
  <c r="S110" i="1"/>
  <c r="D110" i="1"/>
  <c r="R109" i="1"/>
  <c r="D109" i="1"/>
  <c r="S108" i="1"/>
  <c r="D108" i="1"/>
  <c r="R107" i="1"/>
  <c r="D107" i="1"/>
  <c r="S106" i="1"/>
  <c r="D106" i="1"/>
  <c r="R105" i="1"/>
  <c r="D105" i="1"/>
  <c r="S104" i="1"/>
  <c r="D104" i="1"/>
  <c r="R103" i="1"/>
  <c r="D103" i="1"/>
  <c r="S102" i="1"/>
  <c r="D102" i="1"/>
  <c r="R101" i="1"/>
  <c r="D101" i="1"/>
  <c r="S100" i="1"/>
  <c r="D100" i="1"/>
  <c r="D99" i="1"/>
  <c r="D98" i="1"/>
  <c r="D97" i="1"/>
  <c r="D96" i="1"/>
  <c r="D95" i="1"/>
  <c r="D94" i="1"/>
  <c r="Q93" i="1"/>
  <c r="R94" i="1" s="1"/>
  <c r="D93" i="1"/>
  <c r="T92" i="1"/>
  <c r="G75" i="1" s="1"/>
  <c r="G76" i="1" s="1"/>
  <c r="S92" i="1"/>
  <c r="F75" i="1" s="1"/>
  <c r="F76" i="1" s="1"/>
  <c r="R92" i="1"/>
  <c r="AD31" i="1" s="1"/>
  <c r="AC31" i="1" s="1"/>
  <c r="Q92" i="1"/>
  <c r="AD30" i="1" s="1"/>
  <c r="AC30" i="1" s="1"/>
  <c r="D92" i="1"/>
  <c r="T91" i="1"/>
  <c r="G74" i="1" s="1"/>
  <c r="S91" i="1"/>
  <c r="F74" i="1" s="1"/>
  <c r="R91" i="1"/>
  <c r="E74" i="1" s="1"/>
  <c r="Q91" i="1"/>
  <c r="D91" i="1"/>
  <c r="T90" i="1"/>
  <c r="G73" i="1" s="1"/>
  <c r="S90" i="1"/>
  <c r="F73" i="1" s="1"/>
  <c r="R90" i="1"/>
  <c r="E73" i="1" s="1"/>
  <c r="Q90" i="1"/>
  <c r="D73" i="1" s="1"/>
  <c r="D90" i="1"/>
  <c r="D89" i="1"/>
  <c r="D88" i="1"/>
  <c r="D87" i="1"/>
  <c r="D86" i="1"/>
  <c r="D85" i="1"/>
  <c r="D84" i="1"/>
  <c r="D83" i="1"/>
  <c r="D82" i="1"/>
  <c r="Q78" i="1"/>
  <c r="R79" i="1" s="1"/>
  <c r="D75" i="1"/>
  <c r="D76" i="1" s="1"/>
  <c r="W74" i="1"/>
  <c r="V74" i="1"/>
  <c r="I74" i="1"/>
  <c r="D74" i="1"/>
  <c r="I73" i="1"/>
  <c r="W72" i="1"/>
  <c r="V72" i="1"/>
  <c r="I72" i="1"/>
  <c r="AD71" i="1"/>
  <c r="AC71" i="1" s="1"/>
  <c r="F71" i="1"/>
  <c r="D71" i="1"/>
  <c r="W70" i="1"/>
  <c r="V70" i="1"/>
  <c r="AD69" i="1"/>
  <c r="AC69" i="1" s="1"/>
  <c r="M68" i="1"/>
  <c r="AD67" i="1"/>
  <c r="AC67" i="1" s="1"/>
  <c r="M67" i="1"/>
  <c r="AD65" i="1"/>
  <c r="AC65" i="1" s="1"/>
  <c r="D65" i="1"/>
  <c r="AD63" i="1"/>
  <c r="AC63" i="1" s="1"/>
  <c r="AD61" i="1"/>
  <c r="AC61" i="1" s="1"/>
  <c r="Q60" i="1"/>
  <c r="D52" i="1" s="1"/>
  <c r="AD59" i="1"/>
  <c r="AC59" i="1" s="1"/>
  <c r="K58" i="1"/>
  <c r="I58" i="1"/>
  <c r="G58" i="1"/>
  <c r="F58" i="1"/>
  <c r="AD57" i="1"/>
  <c r="AC57" i="1" s="1"/>
  <c r="K57" i="1"/>
  <c r="I57" i="1"/>
  <c r="G57" i="1"/>
  <c r="F57" i="1"/>
  <c r="K56" i="1"/>
  <c r="I56" i="1"/>
  <c r="G56" i="1"/>
  <c r="F56" i="1"/>
  <c r="AD55" i="1"/>
  <c r="AC55" i="1" s="1"/>
  <c r="AD53" i="1"/>
  <c r="AC53" i="1" s="1"/>
  <c r="Q52" i="1"/>
  <c r="R53" i="1" s="1"/>
  <c r="AD51" i="1"/>
  <c r="AC51" i="1" s="1"/>
  <c r="AD49" i="1"/>
  <c r="AC49" i="1" s="1"/>
  <c r="L49" i="1"/>
  <c r="J49" i="1"/>
  <c r="F49" i="1"/>
  <c r="D49" i="1"/>
  <c r="AD48" i="1"/>
  <c r="AC48" i="1" s="1"/>
  <c r="AD47" i="1"/>
  <c r="AC47" i="1" s="1"/>
  <c r="AD46" i="1"/>
  <c r="AC46" i="1"/>
  <c r="Q46" i="1"/>
  <c r="D45" i="1" s="1"/>
  <c r="AD45" i="1"/>
  <c r="AC45" i="1" s="1"/>
  <c r="AD44" i="1"/>
  <c r="AC44" i="1" s="1"/>
  <c r="AD43" i="1"/>
  <c r="AC43" i="1" s="1"/>
  <c r="G42" i="1"/>
  <c r="F42" i="1"/>
  <c r="D41" i="1"/>
  <c r="Q38" i="1"/>
  <c r="D37" i="1" s="1"/>
  <c r="S36" i="1"/>
  <c r="AD29" i="1" s="1"/>
  <c r="AC29" i="1" s="1"/>
  <c r="R36" i="1"/>
  <c r="H34" i="1" s="1"/>
  <c r="AD40" i="1"/>
  <c r="G35" i="1"/>
  <c r="F35" i="1"/>
  <c r="AD39" i="1"/>
  <c r="G34" i="1"/>
  <c r="F34" i="1"/>
  <c r="AD38" i="1"/>
  <c r="D33" i="1"/>
  <c r="AD37" i="1"/>
  <c r="AD36" i="1"/>
  <c r="AD35" i="1"/>
  <c r="Q28" i="1"/>
  <c r="R29" i="1" s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R84" i="1"/>
  <c r="E72" i="1" s="1"/>
  <c r="R14" i="1"/>
  <c r="E14" i="1" s="1"/>
  <c r="D66" i="1" s="1"/>
  <c r="V13" i="1"/>
  <c r="R33" i="1" s="1"/>
  <c r="E34" i="1" s="1"/>
  <c r="R13" i="1"/>
  <c r="M132" i="1" s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D36" i="1" l="1"/>
  <c r="D77" i="1"/>
  <c r="D28" i="1"/>
  <c r="D38" i="1"/>
  <c r="D60" i="1"/>
  <c r="D79" i="1"/>
  <c r="D59" i="1"/>
  <c r="D61" i="1"/>
  <c r="D78" i="1"/>
  <c r="R39" i="1"/>
  <c r="D43" i="1"/>
  <c r="R47" i="1"/>
  <c r="D51" i="1"/>
  <c r="J11" i="1"/>
  <c r="D44" i="1"/>
  <c r="J13" i="1"/>
  <c r="D29" i="1"/>
  <c r="R61" i="1"/>
  <c r="E75" i="1"/>
  <c r="E76" i="1" s="1"/>
  <c r="AD33" i="1"/>
  <c r="AC33" i="1" s="1"/>
  <c r="AD28" i="1"/>
  <c r="AC28" i="1" s="1"/>
  <c r="D30" i="1"/>
  <c r="M66" i="1"/>
  <c r="Q84" i="1"/>
  <c r="D72" i="1" s="1"/>
  <c r="AD12" i="1"/>
  <c r="AC12" i="1" s="1"/>
  <c r="AD10" i="1"/>
  <c r="AC10" i="1" s="1"/>
  <c r="AD14" i="1"/>
  <c r="AC14" i="1" s="1"/>
  <c r="AD19" i="1"/>
  <c r="AC19" i="1" s="1"/>
  <c r="AD9" i="1"/>
  <c r="AC9" i="1" s="1"/>
  <c r="E11" i="1"/>
  <c r="E13" i="1"/>
  <c r="AD13" i="1"/>
  <c r="AC13" i="1" s="1"/>
  <c r="AD32" i="1"/>
  <c r="AC32" i="1" s="1"/>
  <c r="AD16" i="1"/>
  <c r="AC16" i="1" s="1"/>
  <c r="S65" i="1"/>
  <c r="AD18" i="1"/>
  <c r="AC18" i="1" s="1"/>
  <c r="R44" i="1"/>
  <c r="F41" i="1" s="1"/>
  <c r="Q57" i="1"/>
  <c r="M65" i="1"/>
  <c r="S84" i="1"/>
  <c r="F72" i="1" s="1"/>
  <c r="AD20" i="1"/>
  <c r="AC20" i="1" s="1"/>
  <c r="H35" i="1"/>
  <c r="J14" i="1"/>
  <c r="AD15" i="1"/>
  <c r="AC15" i="1" s="1"/>
  <c r="S33" i="1"/>
  <c r="E35" i="1" s="1"/>
  <c r="S44" i="1"/>
  <c r="G41" i="1" s="1"/>
  <c r="D50" i="1"/>
  <c r="R57" i="1"/>
  <c r="R65" i="1"/>
  <c r="T84" i="1"/>
  <c r="G72" i="1" s="1"/>
  <c r="F55" i="1" l="1"/>
  <c r="I55" i="1"/>
  <c r="K49" i="1"/>
  <c r="E49" i="1"/>
  <c r="G55" i="1"/>
  <c r="K55" i="1"/>
  <c r="I49" i="1"/>
  <c r="C49" i="1"/>
</calcChain>
</file>

<file path=xl/sharedStrings.xml><?xml version="1.0" encoding="utf-8"?>
<sst xmlns="http://schemas.openxmlformats.org/spreadsheetml/2006/main" count="293" uniqueCount="146">
  <si>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</si>
  <si>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</si>
  <si>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</si>
  <si>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</si>
  <si>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</si>
  <si>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</si>
  <si>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</si>
  <si>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</si>
  <si>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</si>
  <si>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</si>
  <si>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</si>
  <si>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</si>
  <si>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</si>
  <si>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</si>
  <si>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</si>
  <si>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</si>
  <si>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</si>
  <si>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</si>
  <si>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</si>
  <si>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</si>
  <si>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</si>
  <si>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</si>
  <si>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</si>
  <si>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</si>
  <si>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</si>
  <si>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</si>
  <si>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</si>
  <si>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</si>
  <si>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</si>
  <si>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</si>
  <si>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</si>
  <si>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</si>
  <si>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</si>
  <si>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</si>
  <si>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</si>
  <si>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</si>
  <si>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</si>
  <si>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</si>
  <si>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</si>
  <si>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</si>
  <si>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</si>
  <si>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</si>
  <si>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IMPAX 4.2 2015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</si>
  <si>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</si>
  <si>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</si>
  <si>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</si>
  <si>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</si>
  <si>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</si>
  <si>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</si>
  <si>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Ambient Light: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</si>
  <si>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</si>
  <si>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</si>
  <si>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</si>
  <si>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</si>
  <si>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</si>
  <si>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</si>
  <si>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</si>
  <si>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</si>
  <si>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Ambient light:</t>
  </si>
  <si>
    <t>Criteria:</t>
  </si>
  <si>
    <t>Ambient light measured at the surface of the monitor(s) must be less than 20 lux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</si>
  <si>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</si>
  <si>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</si>
  <si>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</si>
  <si>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</si>
  <si>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</si>
  <si>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</si>
  <si>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</si>
  <si>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</si>
  <si>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</si>
  <si>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</si>
  <si>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</si>
  <si>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</si>
  <si>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</si>
  <si>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</si>
  <si>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</si>
  <si>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</si>
  <si>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</si>
  <si>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</si>
  <si>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</si>
  <si>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</si>
  <si>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</si>
  <si>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</si>
  <si>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</si>
  <si>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</si>
  <si>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</si>
  <si>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</si>
  <si>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</si>
  <si>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</si>
  <si>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</si>
  <si>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</si>
  <si>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</si>
  <si>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</si>
  <si>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</si>
  <si>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</si>
  <si>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</si>
  <si>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</si>
  <si>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</si>
  <si>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</si>
  <si>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</si>
  <si>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</si>
  <si>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</si>
  <si>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</si>
  <si>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</si>
  <si>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</si>
  <si>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LN-01 (cd/m^2)</t>
  </si>
  <si>
    <t>LN-18 (cd/m^2)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</si>
  <si>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</si>
  <si>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</si>
  <si>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</si>
  <si>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</si>
  <si>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</si>
  <si>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</si>
  <si>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</si>
  <si>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</si>
  <si>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</si>
  <si>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</si>
  <si>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</si>
  <si>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</si>
  <si>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</si>
  <si>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</si>
  <si>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</si>
  <si>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</si>
  <si>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</si>
  <si>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Top left</t>
  </si>
  <si>
    <t>Top right</t>
  </si>
  <si>
    <t>Center</t>
  </si>
  <si>
    <t>Bottom left</t>
  </si>
  <si>
    <t>Bottom right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</si>
  <si>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</si>
  <si>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</si>
  <si>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</si>
  <si>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</si>
  <si>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</si>
  <si>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</si>
  <si>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</si>
  <si>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</si>
  <si>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</si>
  <si>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Test Equipment</t>
  </si>
  <si>
    <t>Monitor surface is clean:</t>
  </si>
  <si>
    <t>Viewing conditions:</t>
  </si>
  <si>
    <t>TG18-QC test pattern:</t>
  </si>
  <si>
    <t>Rapid Frame acceptable:</t>
  </si>
  <si>
    <t>Revision 1.4-20200130</t>
  </si>
  <si>
    <t xml:space="preserve"> </t>
  </si>
  <si>
    <t>Piranha CB2-19020491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</si>
</sst>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[$-409]d/mmm/yyyy;@"/>
  </numFmts>
  <fonts count="17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</fills>
  <borders count="4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</cellStyleXfs>
  <cellXfs count="20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3" fillId="0" borderId="30" xfId="0" applyFont="1" applyBorder="1" applyAlignment="1">
      <alignment horizontal="lef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4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169" fontId="3" fillId="0" borderId="26" xfId="0" applyNumberFormat="1" applyFont="1" applyBorder="1" applyAlignment="1">
      <alignment horizontal="center" vertical="center"/>
    </xf>
    <xf numFmtId="169" fontId="3" fillId="0" borderId="28" xfId="0" applyNumberFormat="1" applyFont="1" applyBorder="1" applyAlignment="1">
      <alignment horizontal="center" vertical="center"/>
    </xf>
    <xf numFmtId="169" fontId="3" fillId="0" borderId="27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5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6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0" fontId="3" fillId="4" borderId="12" xfId="0" applyNumberFormat="1" applyFont="1" applyFill="1" applyBorder="1" applyAlignment="1">
      <alignment horizontal="center" vertical="center"/>
    </xf>
    <xf numFmtId="170" fontId="3" fillId="0" borderId="23" xfId="0" applyNumberFormat="1" applyFont="1" applyBorder="1" applyAlignment="1">
      <alignment horizontal="center" vertical="center"/>
    </xf>
    <xf numFmtId="170" fontId="3" fillId="5" borderId="15" xfId="0" applyNumberFormat="1" applyFont="1" applyFill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8" borderId="47" xfId="0" applyNumberFormat="1" applyFont="1" applyFill="1" applyBorder="1" applyAlignment="1">
      <alignment horizontal="center" vertical="center"/>
    </xf>
    <xf numFmtId="0" fontId="3" fillId="4" borderId="48" xfId="0" applyNumberFormat="1" applyFont="1" applyFill="1" applyBorder="1" applyAlignment="1">
      <alignment horizontal="center" vertical="center"/>
    </xf>
    <xf numFmtId="170" fontId="3" fillId="4" borderId="35" xfId="0" applyNumberFormat="1" applyFont="1" applyFill="1" applyBorder="1" applyAlignment="1">
      <alignment horizontal="center" vertical="center"/>
    </xf>
    <xf numFmtId="170" fontId="3" fillId="4" borderId="25" xfId="0" applyNumberFormat="1" applyFont="1" applyFill="1" applyBorder="1" applyAlignment="1">
      <alignment horizontal="center" vertical="center"/>
    </xf>
    <xf numFmtId="170" fontId="3" fillId="5" borderId="25" xfId="0" applyNumberFormat="1" applyFont="1" applyFill="1" applyBorder="1" applyAlignment="1">
      <alignment horizontal="center" vertical="center"/>
    </xf>
    <xf numFmtId="170" fontId="3" fillId="8" borderId="47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70" fontId="10" fillId="0" borderId="30" xfId="0" applyNumberFormat="1" applyFont="1" applyBorder="1" applyAlignment="1">
      <alignment horizontal="center" vertical="center" shrinkToFit="1"/>
    </xf>
    <xf numFmtId="169" fontId="3" fillId="5" borderId="25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166" fontId="3" fillId="5" borderId="25" xfId="0" applyNumberFormat="1" applyFont="1" applyFill="1" applyBorder="1" applyAlignment="1">
      <alignment vertical="center"/>
    </xf>
    <xf numFmtId="2" fontId="3" fillId="6" borderId="40" xfId="0" applyNumberFormat="1" applyFont="1" applyFill="1" applyBorder="1" applyAlignment="1">
      <alignment horizontal="center" vertical="center"/>
    </xf>
    <xf numFmtId="2" fontId="3" fillId="6" borderId="41" xfId="0" applyNumberFormat="1" applyFont="1" applyFill="1" applyBorder="1" applyAlignment="1">
      <alignment horizontal="center" vertical="center"/>
    </xf>
    <xf numFmtId="2" fontId="3" fillId="6" borderId="44" xfId="0" applyNumberFormat="1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2" fontId="3" fillId="6" borderId="14" xfId="0" applyNumberFormat="1" applyFont="1" applyFill="1" applyBorder="1" applyAlignment="1">
      <alignment horizontal="center" vertical="center"/>
    </xf>
    <xf numFmtId="2" fontId="3" fillId="6" borderId="16" xfId="0" applyNumberFormat="1" applyFont="1" applyFill="1" applyBorder="1" applyAlignment="1">
      <alignment horizontal="center" vertical="center"/>
    </xf>
    <xf numFmtId="2" fontId="3" fillId="6" borderId="26" xfId="0" applyNumberFormat="1" applyFont="1" applyFill="1" applyBorder="1" applyAlignment="1">
      <alignment horizontal="center" vertical="center"/>
    </xf>
    <xf numFmtId="2" fontId="3" fillId="6" borderId="28" xfId="0" applyNumberFormat="1" applyFont="1" applyFill="1" applyBorder="1" applyAlignment="1">
      <alignment horizontal="center" vertical="center"/>
    </xf>
    <xf numFmtId="2" fontId="3" fillId="6" borderId="2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70" fontId="10" fillId="0" borderId="30" xfId="0" applyNumberFormat="1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40" xfId="0" applyFont="1" applyFill="1" applyBorder="1" applyAlignment="1">
      <alignment horizontal="center" vertical="center" wrapText="1"/>
    </xf>
    <xf numFmtId="0" fontId="3" fillId="6" borderId="41" xfId="0" applyFont="1" applyFill="1" applyBorder="1" applyAlignment="1">
      <alignment horizontal="center" vertical="center" wrapText="1"/>
    </xf>
    <xf numFmtId="0" fontId="3" fillId="7" borderId="40" xfId="0" applyFont="1" applyFill="1" applyBorder="1" applyAlignment="1">
      <alignment horizontal="center" vertical="center" wrapText="1"/>
    </xf>
    <xf numFmtId="0" fontId="3" fillId="7" borderId="4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center" vertical="center" wrapText="1"/>
    </xf>
  </cellXfs>
  <cellStyles count="7">
    <cellStyle name="Fail" xfId="6"/>
    <cellStyle name="Heading" xfId="3"/>
    <cellStyle name="Heading1" xfId="4"/>
    <cellStyle name="Normal" xfId="0" builtinId="0"/>
    <cellStyle name="Pass" xfId="5"/>
    <cellStyle name="Result" xfId="1"/>
    <cellStyle name="Result2" xfId="2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E99346C-9346-4CAA-827E-A3BD6FA3C515}">
  <header guid="{6E99346C-9346-4CAA-827E-A3BD6FA3C515}" dateTime="2020-06-03T09:45:39" maxSheetId="2" userName="Eugene Mah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2"/>
  <sheetViews>
    <sheetView tabSelected="1" zoomScaleNormal="100" workbookViewId="0"/>
  </sheetViews>
  <sheetFormatPr defaultRowHeight="12.75"/>
  <cols>
    <col min="1" max="2" width="2.5703125" style="1" customWidth="1"/>
    <col min="3" max="11" width="11.5703125" style="1"/>
    <col min="12" max="12" width="11.85546875" style="1" bestFit="1" customWidth="1"/>
    <col min="13" max="13" width="11.5703125" style="1"/>
    <col min="14" max="14" width="2.5703125" style="1" customWidth="1"/>
    <col min="15" max="36" width="11.5703125" style="1"/>
  </cols>
  <sheetData>
    <row r="1" spans="1:36" ht="14.45" customHeight="1">
      <c r="A1" s="2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6" t="s">
        <v>143</v>
      </c>
      <c r="P1" s="7"/>
      <c r="Q1" s="7"/>
      <c r="R1" s="7"/>
      <c r="S1" s="7"/>
      <c r="T1" s="7"/>
      <c r="U1" s="7"/>
      <c r="V1" s="7"/>
      <c r="W1" s="7"/>
      <c r="X1" s="7"/>
      <c r="Y1" s="8"/>
      <c r="AA1" s="9" t="s">
        <v>0</v>
      </c>
      <c r="AG1" s="179" t="s">
        <v>1</v>
      </c>
      <c r="AH1" s="179"/>
      <c r="AI1" s="179"/>
      <c r="AJ1" s="179"/>
    </row>
    <row r="2" spans="1:36" ht="14.45" customHeight="1">
      <c r="A2" s="2">
        <v>2</v>
      </c>
      <c r="B2" s="10"/>
      <c r="H2" s="11" t="s">
        <v>2</v>
      </c>
      <c r="M2" s="12"/>
      <c r="O2" s="13"/>
      <c r="T2" s="11" t="s">
        <v>2</v>
      </c>
      <c r="Y2" s="14"/>
      <c r="AA2" s="15"/>
      <c r="AG2" s="180" t="s">
        <v>3</v>
      </c>
      <c r="AH2" s="180"/>
      <c r="AI2" s="181" t="s">
        <v>4</v>
      </c>
      <c r="AJ2" s="181"/>
    </row>
    <row r="3" spans="1:36" ht="14.45" customHeight="1">
      <c r="A3" s="2">
        <v>3</v>
      </c>
      <c r="B3" s="10"/>
      <c r="H3" s="11" t="s">
        <v>5</v>
      </c>
      <c r="M3" s="12"/>
      <c r="O3" s="13"/>
      <c r="T3" s="11" t="s">
        <v>5</v>
      </c>
      <c r="Y3" s="14"/>
      <c r="AA3" s="18" t="str">
        <f>IF(AB7="","",AB7)</f>
        <v/>
      </c>
      <c r="AG3" s="16" t="s">
        <v>6</v>
      </c>
      <c r="AH3" s="19" t="s">
        <v>7</v>
      </c>
      <c r="AI3" s="19" t="s">
        <v>6</v>
      </c>
      <c r="AJ3" s="17" t="s">
        <v>7</v>
      </c>
    </row>
    <row r="4" spans="1:36" ht="14.45" customHeight="1">
      <c r="A4" s="2">
        <v>4</v>
      </c>
      <c r="B4" s="10"/>
      <c r="H4" s="20"/>
      <c r="M4" s="12"/>
      <c r="O4" s="13"/>
      <c r="T4" s="20"/>
      <c r="Y4" s="14"/>
      <c r="AA4" s="21" t="s">
        <v>8</v>
      </c>
      <c r="AB4" s="22"/>
      <c r="AF4" s="21" t="s">
        <v>9</v>
      </c>
      <c r="AG4" s="16" t="s">
        <v>10</v>
      </c>
      <c r="AH4" s="19" t="s">
        <v>10</v>
      </c>
      <c r="AI4" s="19" t="s">
        <v>10</v>
      </c>
      <c r="AJ4" s="17" t="s">
        <v>10</v>
      </c>
    </row>
    <row r="5" spans="1:36" ht="14.45" customHeight="1">
      <c r="A5" s="2">
        <v>5</v>
      </c>
      <c r="B5" s="10"/>
      <c r="H5" s="11" t="s">
        <v>11</v>
      </c>
      <c r="M5" s="12"/>
      <c r="O5" s="13"/>
      <c r="T5" s="11" t="s">
        <v>11</v>
      </c>
      <c r="Y5" s="14"/>
      <c r="AF5" s="21" t="s">
        <v>12</v>
      </c>
      <c r="AG5" s="16" t="s">
        <v>13</v>
      </c>
      <c r="AH5" s="19" t="s">
        <v>13</v>
      </c>
      <c r="AI5" s="19" t="s">
        <v>13</v>
      </c>
      <c r="AJ5" s="17" t="s">
        <v>14</v>
      </c>
    </row>
    <row r="6" spans="1:36" ht="14.45" customHeight="1">
      <c r="A6" s="2">
        <v>6</v>
      </c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O6" s="26"/>
      <c r="P6" s="27"/>
      <c r="Q6" s="27"/>
      <c r="R6" s="27"/>
      <c r="S6" s="27"/>
      <c r="T6" s="27"/>
      <c r="U6" s="27"/>
      <c r="V6" s="27"/>
      <c r="W6" s="27"/>
      <c r="X6" s="27"/>
      <c r="Y6" s="28"/>
      <c r="AA6" s="29" t="s">
        <v>15</v>
      </c>
      <c r="AB6" s="30" t="s">
        <v>16</v>
      </c>
      <c r="AC6" s="20"/>
      <c r="AD6" s="30" t="s">
        <v>17</v>
      </c>
      <c r="AF6" s="21" t="s">
        <v>18</v>
      </c>
      <c r="AG6" s="16"/>
      <c r="AH6" s="19"/>
      <c r="AI6" s="19" t="s">
        <v>19</v>
      </c>
      <c r="AJ6" s="17" t="s">
        <v>13</v>
      </c>
    </row>
    <row r="7" spans="1:36" ht="14.45" customHeight="1">
      <c r="A7" s="2">
        <v>7</v>
      </c>
      <c r="O7" s="1" t="s">
        <v>20</v>
      </c>
      <c r="P7" s="152"/>
      <c r="Q7" s="31"/>
      <c r="W7" s="1" t="s">
        <v>21</v>
      </c>
      <c r="X7" s="32" t="str">
        <f>IF(Y7&lt;&gt;"",Y7,IF(AB9="","",AB9))</f>
        <v>Eugene Mah</v>
      </c>
      <c r="Y7" s="33" t="s">
        <v>22</v>
      </c>
      <c r="AA7" s="21" t="s">
        <v>0</v>
      </c>
      <c r="AB7" s="34"/>
      <c r="AC7" s="35" t="str">
        <f t="shared" ref="AC7:AC20" si="0">IF(AB7&lt;&gt;AD7,"Change","")</f>
        <v/>
      </c>
      <c r="AD7" s="36" t="str">
        <f>IF(OR(AA2="",AA2=0),"",AA2)</f>
        <v/>
      </c>
      <c r="AF7" s="21" t="s">
        <v>23</v>
      </c>
      <c r="AG7" s="37" t="s">
        <v>19</v>
      </c>
      <c r="AH7" s="38" t="s">
        <v>19</v>
      </c>
      <c r="AI7" s="38" t="s">
        <v>24</v>
      </c>
      <c r="AJ7" s="39" t="s">
        <v>24</v>
      </c>
    </row>
    <row r="8" spans="1:36" ht="14.45" customHeight="1">
      <c r="A8" s="2">
        <v>8</v>
      </c>
      <c r="B8" s="40"/>
      <c r="C8" s="40"/>
      <c r="D8" s="40"/>
      <c r="E8" s="40"/>
      <c r="F8" s="40"/>
      <c r="G8" s="40"/>
      <c r="H8" s="41" t="s">
        <v>25</v>
      </c>
      <c r="I8" s="40"/>
      <c r="J8" s="40"/>
      <c r="K8" s="40"/>
      <c r="L8" s="40"/>
      <c r="M8" s="40"/>
      <c r="O8" s="1" t="s">
        <v>26</v>
      </c>
      <c r="P8" s="154" t="str">
        <f>IF(AB8="","",AB8)</f>
        <v/>
      </c>
      <c r="Q8" s="42"/>
      <c r="T8" s="43" t="s">
        <v>25</v>
      </c>
      <c r="W8" s="44"/>
      <c r="X8" s="44"/>
      <c r="Y8" s="45"/>
      <c r="AA8" s="21" t="s">
        <v>27</v>
      </c>
      <c r="AB8" s="46"/>
      <c r="AC8" s="35" t="str">
        <f t="shared" si="0"/>
        <v/>
      </c>
      <c r="AD8" s="47" t="str">
        <f>IF(P7="","",P7)</f>
        <v/>
      </c>
    </row>
    <row r="9" spans="1:36" ht="14.45" customHeight="1">
      <c r="A9" s="2">
        <v>9</v>
      </c>
      <c r="B9" s="3"/>
      <c r="C9" s="4"/>
      <c r="D9" s="48" t="s">
        <v>28</v>
      </c>
      <c r="E9" s="4"/>
      <c r="F9" s="4"/>
      <c r="G9" s="4"/>
      <c r="H9" s="4"/>
      <c r="I9" s="4"/>
      <c r="J9" s="4"/>
      <c r="K9" s="4"/>
      <c r="L9" s="4"/>
      <c r="M9" s="5"/>
      <c r="O9" s="49"/>
      <c r="P9" s="50" t="s">
        <v>28</v>
      </c>
      <c r="Q9" s="7"/>
      <c r="R9" s="7"/>
      <c r="S9" s="51" t="s">
        <v>29</v>
      </c>
      <c r="T9" s="7"/>
      <c r="U9" s="7"/>
      <c r="V9" s="7"/>
      <c r="W9" s="51" t="s">
        <v>29</v>
      </c>
      <c r="X9" s="7"/>
      <c r="Y9" s="8"/>
      <c r="AA9" s="21" t="s">
        <v>30</v>
      </c>
      <c r="AB9" s="34"/>
      <c r="AC9" s="35" t="str">
        <f t="shared" si="0"/>
        <v>Change</v>
      </c>
      <c r="AD9" s="36" t="str">
        <f>IF(X7="","",X7)</f>
        <v>Eugene Mah</v>
      </c>
    </row>
    <row r="10" spans="1:36" ht="14.45" customHeight="1">
      <c r="A10" s="2">
        <v>10</v>
      </c>
      <c r="B10" s="10"/>
      <c r="D10" s="52" t="s">
        <v>31</v>
      </c>
      <c r="E10" s="182" t="str">
        <f t="shared" ref="E10:E15" si="1">IF(R10="","",R10)</f>
        <v/>
      </c>
      <c r="F10" s="182"/>
      <c r="I10" s="52" t="s">
        <v>32</v>
      </c>
      <c r="J10" s="182" t="str">
        <f>IF(V10="","",V10)</f>
        <v/>
      </c>
      <c r="K10" s="182"/>
      <c r="M10" s="12"/>
      <c r="O10" s="13"/>
      <c r="Q10" s="21" t="s">
        <v>31</v>
      </c>
      <c r="R10" s="54" t="str">
        <f t="shared" ref="R10:R15" si="2">IF(S10&lt;&gt;"",S10,IF(AB10="","",AB10))</f>
        <v/>
      </c>
      <c r="S10" s="55"/>
      <c r="U10" s="21" t="s">
        <v>32</v>
      </c>
      <c r="V10" s="54" t="str">
        <f>IF(W10&lt;&gt;"",W10,IF(AB16="","",AB16))</f>
        <v/>
      </c>
      <c r="W10" s="55"/>
      <c r="Y10" s="14"/>
      <c r="AA10" s="21" t="s">
        <v>31</v>
      </c>
      <c r="AB10" s="34"/>
      <c r="AC10" s="35" t="str">
        <f t="shared" si="0"/>
        <v/>
      </c>
      <c r="AD10" s="36" t="str">
        <f t="shared" ref="AD10:AD15" si="3">IF(R10="","",R10)</f>
        <v/>
      </c>
    </row>
    <row r="11" spans="1:36" ht="14.45" customHeight="1">
      <c r="A11" s="2">
        <v>11</v>
      </c>
      <c r="B11" s="10"/>
      <c r="D11" s="52" t="s">
        <v>33</v>
      </c>
      <c r="E11" s="183" t="str">
        <f t="shared" si="1"/>
        <v/>
      </c>
      <c r="F11" s="183"/>
      <c r="I11" s="52" t="s">
        <v>34</v>
      </c>
      <c r="J11" s="184" t="str">
        <f>IF(V11="","",V11)</f>
        <v/>
      </c>
      <c r="K11" s="184"/>
      <c r="M11" s="12"/>
      <c r="O11" s="13"/>
      <c r="Q11" s="21" t="s">
        <v>33</v>
      </c>
      <c r="R11" s="54" t="str">
        <f t="shared" si="2"/>
        <v/>
      </c>
      <c r="S11" s="55"/>
      <c r="U11" s="21" t="s">
        <v>34</v>
      </c>
      <c r="V11" s="57" t="str">
        <f>IF(W11&lt;&gt;"",W11,IF(AB17="","",AB17))</f>
        <v/>
      </c>
      <c r="W11" s="58"/>
      <c r="Y11" s="14"/>
      <c r="AA11" s="21" t="s">
        <v>33</v>
      </c>
      <c r="AB11" s="34"/>
      <c r="AC11" s="35" t="str">
        <f t="shared" si="0"/>
        <v/>
      </c>
      <c r="AD11" s="36" t="str">
        <f t="shared" si="3"/>
        <v/>
      </c>
    </row>
    <row r="12" spans="1:36" ht="14.45" customHeight="1">
      <c r="A12" s="2">
        <v>12</v>
      </c>
      <c r="B12" s="10"/>
      <c r="D12" s="52" t="s">
        <v>35</v>
      </c>
      <c r="E12" s="183" t="str">
        <f t="shared" si="1"/>
        <v/>
      </c>
      <c r="F12" s="183"/>
      <c r="I12" s="52" t="s">
        <v>36</v>
      </c>
      <c r="J12" s="183" t="str">
        <f>IF(V12="","",V12)</f>
        <v/>
      </c>
      <c r="K12" s="183"/>
      <c r="M12" s="12"/>
      <c r="O12" s="13"/>
      <c r="Q12" s="21" t="s">
        <v>35</v>
      </c>
      <c r="R12" s="54" t="str">
        <f t="shared" si="2"/>
        <v/>
      </c>
      <c r="S12" s="55"/>
      <c r="U12" s="21" t="s">
        <v>36</v>
      </c>
      <c r="V12" s="59" t="str">
        <f>IF(W12&lt;&gt;"",W12,IF(AB18="","",AB18))</f>
        <v/>
      </c>
      <c r="W12" s="60"/>
      <c r="Y12" s="14"/>
      <c r="AA12" s="21" t="s">
        <v>35</v>
      </c>
      <c r="AB12" s="34"/>
      <c r="AC12" s="35" t="str">
        <f t="shared" si="0"/>
        <v/>
      </c>
      <c r="AD12" s="36" t="str">
        <f t="shared" si="3"/>
        <v/>
      </c>
    </row>
    <row r="13" spans="1:36" ht="14.45" customHeight="1">
      <c r="A13" s="2">
        <v>13</v>
      </c>
      <c r="B13" s="10"/>
      <c r="D13" s="52" t="s">
        <v>37</v>
      </c>
      <c r="E13" s="183" t="str">
        <f t="shared" si="1"/>
        <v/>
      </c>
      <c r="F13" s="183"/>
      <c r="I13" s="52" t="s">
        <v>38</v>
      </c>
      <c r="J13" s="183" t="str">
        <f>IF(V13="","",V13)</f>
        <v/>
      </c>
      <c r="K13" s="183"/>
      <c r="M13" s="12"/>
      <c r="O13" s="13"/>
      <c r="Q13" s="21" t="s">
        <v>37</v>
      </c>
      <c r="R13" s="59" t="str">
        <f t="shared" si="2"/>
        <v/>
      </c>
      <c r="S13" s="60"/>
      <c r="U13" s="21" t="s">
        <v>38</v>
      </c>
      <c r="V13" s="61" t="str">
        <f>IF(W13&lt;&gt;"",W13,IF(AB19="","",AB19))</f>
        <v/>
      </c>
      <c r="W13" s="60"/>
      <c r="Y13" s="14"/>
      <c r="AA13" s="21" t="s">
        <v>37</v>
      </c>
      <c r="AB13" s="34"/>
      <c r="AC13" s="35" t="str">
        <f t="shared" si="0"/>
        <v/>
      </c>
      <c r="AD13" s="36" t="str">
        <f t="shared" si="3"/>
        <v/>
      </c>
    </row>
    <row r="14" spans="1:36" ht="14.45" customHeight="1">
      <c r="A14" s="2">
        <v>14</v>
      </c>
      <c r="B14" s="10"/>
      <c r="D14" s="52" t="s">
        <v>39</v>
      </c>
      <c r="E14" s="183" t="str">
        <f t="shared" si="1"/>
        <v/>
      </c>
      <c r="F14" s="183"/>
      <c r="I14" s="52" t="s">
        <v>40</v>
      </c>
      <c r="J14" s="183" t="str">
        <f>IF(V14="","",V14)</f>
        <v xml:space="preserve"> </v>
      </c>
      <c r="K14" s="183"/>
      <c r="M14" s="12"/>
      <c r="O14" s="13"/>
      <c r="Q14" s="21" t="s">
        <v>39</v>
      </c>
      <c r="R14" s="54" t="str">
        <f t="shared" si="2"/>
        <v/>
      </c>
      <c r="S14" s="55"/>
      <c r="U14" s="21" t="s">
        <v>40</v>
      </c>
      <c r="V14" s="61" t="str">
        <f>IF(W14&lt;&gt;"",W14,IF(AB20="","",AB20))</f>
        <v xml:space="preserve"> </v>
      </c>
      <c r="W14" s="60"/>
      <c r="Y14" s="14"/>
      <c r="AA14" s="21" t="s">
        <v>39</v>
      </c>
      <c r="AB14" s="34"/>
      <c r="AC14" s="35" t="str">
        <f t="shared" si="0"/>
        <v/>
      </c>
      <c r="AD14" s="36" t="str">
        <f t="shared" si="3"/>
        <v/>
      </c>
    </row>
    <row r="15" spans="1:36" ht="14.45" customHeight="1">
      <c r="A15" s="2">
        <v>15</v>
      </c>
      <c r="B15" s="10"/>
      <c r="D15" s="62" t="s">
        <v>41</v>
      </c>
      <c r="E15" s="183" t="str">
        <f t="shared" si="1"/>
        <v>IMPAX 4.2 2015</v>
      </c>
      <c r="F15" s="183"/>
      <c r="M15" s="12"/>
      <c r="O15" s="26"/>
      <c r="P15" s="27"/>
      <c r="Q15" s="63" t="s">
        <v>41</v>
      </c>
      <c r="R15" s="64" t="str">
        <f t="shared" si="2"/>
        <v>IMPAX 4.2 2015</v>
      </c>
      <c r="S15" s="65" t="s">
        <v>42</v>
      </c>
      <c r="T15" s="27"/>
      <c r="U15" s="27"/>
      <c r="V15" s="27"/>
      <c r="W15" s="27"/>
      <c r="X15" s="27"/>
      <c r="Y15" s="28"/>
      <c r="AA15" s="66" t="s">
        <v>41</v>
      </c>
      <c r="AB15" s="34"/>
      <c r="AC15" s="35" t="str">
        <f t="shared" si="0"/>
        <v>Change</v>
      </c>
      <c r="AD15" s="36" t="str">
        <f t="shared" si="3"/>
        <v>IMPAX 4.2 2015</v>
      </c>
    </row>
    <row r="16" spans="1:36" ht="14.45" customHeight="1">
      <c r="A16" s="2">
        <v>16</v>
      </c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  <c r="AA16" s="21" t="s">
        <v>32</v>
      </c>
      <c r="AB16" s="34"/>
      <c r="AC16" s="35" t="str">
        <f t="shared" si="0"/>
        <v/>
      </c>
      <c r="AD16" s="36" t="str">
        <f>IF(V10="","",V10)</f>
        <v/>
      </c>
    </row>
    <row r="17" spans="1:30" ht="14.45" customHeight="1">
      <c r="A17" s="2">
        <v>17</v>
      </c>
      <c r="B17" s="40"/>
      <c r="M17" s="67" t="str">
        <f>$H$2</f>
        <v>Medical University of South Carolina</v>
      </c>
      <c r="S17" s="68"/>
      <c r="T17" s="43" t="s">
        <v>43</v>
      </c>
      <c r="AA17" s="21" t="s">
        <v>34</v>
      </c>
      <c r="AB17" s="69"/>
      <c r="AC17" s="35" t="str">
        <f t="shared" si="0"/>
        <v/>
      </c>
      <c r="AD17" s="70" t="str">
        <f>IF(V11="","",V11)</f>
        <v/>
      </c>
    </row>
    <row r="18" spans="1:30" ht="14.45" customHeight="1" thickBot="1">
      <c r="A18" s="2">
        <v>18</v>
      </c>
      <c r="B18" s="40"/>
      <c r="M18" s="71" t="str">
        <f>$H$5</f>
        <v>Mammography Monitor Compliance Inspection</v>
      </c>
      <c r="O18" s="72" t="s">
        <v>44</v>
      </c>
      <c r="P18" s="7"/>
      <c r="Q18" s="7"/>
      <c r="R18" s="7"/>
      <c r="S18" s="7"/>
      <c r="T18" s="7"/>
      <c r="U18" s="7"/>
      <c r="V18" s="7"/>
      <c r="W18" s="7"/>
      <c r="X18" s="7"/>
      <c r="Y18" s="8"/>
      <c r="AA18" s="21" t="s">
        <v>36</v>
      </c>
      <c r="AB18" s="34"/>
      <c r="AC18" s="35" t="str">
        <f t="shared" si="0"/>
        <v/>
      </c>
      <c r="AD18" s="73" t="str">
        <f>IF(V12="","",V12)</f>
        <v/>
      </c>
    </row>
    <row r="19" spans="1:30" ht="14.45" customHeight="1" thickTop="1">
      <c r="A19" s="2">
        <v>19</v>
      </c>
      <c r="B19" s="3"/>
      <c r="C19" s="4"/>
      <c r="D19" s="4"/>
      <c r="E19" s="4"/>
      <c r="F19" s="165"/>
      <c r="G19" s="165" t="s">
        <v>45</v>
      </c>
      <c r="H19" s="165"/>
      <c r="I19" s="165"/>
      <c r="J19" s="165"/>
      <c r="K19" s="186" t="s">
        <v>138</v>
      </c>
      <c r="L19" s="186"/>
      <c r="M19" s="5"/>
      <c r="O19" s="13"/>
      <c r="R19" s="1" t="s">
        <v>45</v>
      </c>
      <c r="S19" s="40"/>
      <c r="V19" s="40" t="s">
        <v>138</v>
      </c>
      <c r="W19" s="40"/>
      <c r="X19" s="40"/>
      <c r="Y19" s="14"/>
      <c r="AA19" s="21" t="s">
        <v>38</v>
      </c>
      <c r="AB19" s="34"/>
      <c r="AC19" s="35" t="str">
        <f t="shared" si="0"/>
        <v/>
      </c>
      <c r="AD19" s="73" t="str">
        <f>IF(V13="","",V13)</f>
        <v/>
      </c>
    </row>
    <row r="20" spans="1:30" ht="14.45" customHeight="1">
      <c r="A20" s="2">
        <v>20</v>
      </c>
      <c r="B20" s="10"/>
      <c r="D20" s="52" t="s">
        <v>139</v>
      </c>
      <c r="E20" s="53" t="str">
        <f>IF(O20="","",IF(O20=1,"YES",IF(O20=2,"NO",IF(O20=3,"NA",""))))</f>
        <v/>
      </c>
      <c r="F20" s="40" t="str">
        <f>IF(R20="","",R20)</f>
        <v/>
      </c>
      <c r="G20" s="40" t="str">
        <f>IF(R20="","",R20)</f>
        <v/>
      </c>
      <c r="H20" s="40"/>
      <c r="I20" s="40"/>
      <c r="J20" s="40"/>
      <c r="K20" s="62" t="s">
        <v>135</v>
      </c>
      <c r="L20" s="88" t="str">
        <f>IF(W20="","",W20)</f>
        <v>Piranha CB2-19020491</v>
      </c>
      <c r="M20" s="12"/>
      <c r="O20" s="75"/>
      <c r="P20" s="1" t="s">
        <v>46</v>
      </c>
      <c r="R20" s="76"/>
      <c r="S20" s="40"/>
      <c r="V20" s="66" t="s">
        <v>135</v>
      </c>
      <c r="W20" s="159" t="str">
        <f>IF(X20&lt;&gt;"",X20,IF(AB23="","",AB23))</f>
        <v>Piranha CB2-19020491</v>
      </c>
      <c r="X20" s="160" t="s">
        <v>145</v>
      </c>
      <c r="Y20" s="14"/>
      <c r="AA20" s="21" t="s">
        <v>40</v>
      </c>
      <c r="AB20" s="69" t="s">
        <v>144</v>
      </c>
      <c r="AC20" s="35" t="str">
        <f t="shared" si="0"/>
        <v/>
      </c>
      <c r="AD20" s="73" t="str">
        <f>IF(V14="","",V14)</f>
        <v xml:space="preserve"> </v>
      </c>
    </row>
    <row r="21" spans="1:30" ht="14.45" customHeight="1">
      <c r="A21" s="2">
        <v>21</v>
      </c>
      <c r="B21" s="10"/>
      <c r="D21" s="52" t="s">
        <v>140</v>
      </c>
      <c r="E21" s="56" t="str">
        <f>IF(O21="","",IF(O21=1,"YES",IF(O21=2,"NO",IF(O21=3,"NA",""))))</f>
        <v/>
      </c>
      <c r="F21" s="40" t="str">
        <f>IF(R21="","",R21)</f>
        <v/>
      </c>
      <c r="G21" s="40" t="str">
        <f t="shared" ref="G21:G23" si="4">IF(R21="","",R21)</f>
        <v/>
      </c>
      <c r="H21" s="40"/>
      <c r="I21" s="40"/>
      <c r="J21" s="40"/>
      <c r="K21" s="62" t="s">
        <v>137</v>
      </c>
      <c r="L21" s="166">
        <f t="shared" ref="L21:L22" si="5">IF(W21="","",W21)</f>
        <v>43549</v>
      </c>
      <c r="M21" s="12"/>
      <c r="O21" s="75"/>
      <c r="P21" s="1" t="s">
        <v>47</v>
      </c>
      <c r="R21" s="76"/>
      <c r="S21" s="40"/>
      <c r="V21" s="66" t="s">
        <v>137</v>
      </c>
      <c r="W21" s="164">
        <f t="shared" ref="W21:W22" si="6">IF(X21&lt;&gt;"",X21,IF(AB24="","",AB24))</f>
        <v>43549</v>
      </c>
      <c r="X21" s="161">
        <v>43549</v>
      </c>
      <c r="Y21" s="14"/>
      <c r="AB21" s="20"/>
      <c r="AC21" s="20"/>
      <c r="AD21" s="20"/>
    </row>
    <row r="22" spans="1:30" ht="14.45" customHeight="1">
      <c r="A22" s="2">
        <v>22</v>
      </c>
      <c r="B22" s="10"/>
      <c r="D22" s="52" t="s">
        <v>141</v>
      </c>
      <c r="E22" s="56" t="str">
        <f>IF(O22="","",IF(O22=1,"YES",IF(O22=2,"NO",IF(O22=3,"NA",""))))</f>
        <v/>
      </c>
      <c r="F22" s="40" t="str">
        <f>IF(R22="","",R22)</f>
        <v/>
      </c>
      <c r="G22" s="40" t="str">
        <f t="shared" si="4"/>
        <v/>
      </c>
      <c r="H22" s="40"/>
      <c r="I22" s="40"/>
      <c r="J22" s="40"/>
      <c r="K22" s="62" t="s">
        <v>136</v>
      </c>
      <c r="L22" s="166">
        <f t="shared" si="5"/>
        <v>44280</v>
      </c>
      <c r="M22" s="12"/>
      <c r="O22" s="75"/>
      <c r="P22" s="1" t="s">
        <v>48</v>
      </c>
      <c r="R22" s="76"/>
      <c r="S22" s="40"/>
      <c r="V22" s="66" t="s">
        <v>136</v>
      </c>
      <c r="W22" s="164">
        <f t="shared" si="6"/>
        <v>44280</v>
      </c>
      <c r="X22" s="161">
        <v>44280</v>
      </c>
      <c r="Y22" s="14"/>
      <c r="AA22" s="21" t="s">
        <v>138</v>
      </c>
    </row>
    <row r="23" spans="1:30" ht="14.45" customHeight="1">
      <c r="A23" s="2">
        <v>23</v>
      </c>
      <c r="B23" s="10"/>
      <c r="D23" s="52" t="s">
        <v>142</v>
      </c>
      <c r="E23" s="56" t="str">
        <f>IF(O23="","",IF(O23=1,"YES",IF(O23=2,"NO",IF(O23=3,"NA",""))))</f>
        <v/>
      </c>
      <c r="F23" s="40" t="str">
        <f>IF(R23="","",R23)</f>
        <v/>
      </c>
      <c r="G23" s="40" t="str">
        <f t="shared" si="4"/>
        <v/>
      </c>
      <c r="H23" s="40"/>
      <c r="I23" s="40"/>
      <c r="J23" s="40"/>
      <c r="K23" s="40"/>
      <c r="L23" s="40"/>
      <c r="M23" s="12"/>
      <c r="O23" s="75"/>
      <c r="P23" s="1" t="s">
        <v>50</v>
      </c>
      <c r="R23" s="76"/>
      <c r="S23" s="40"/>
      <c r="T23" s="40"/>
      <c r="U23" s="40"/>
      <c r="V23" s="40"/>
      <c r="W23" s="40"/>
      <c r="X23" s="40"/>
      <c r="Y23" s="14"/>
      <c r="AA23" s="66" t="s">
        <v>135</v>
      </c>
      <c r="AB23" s="34"/>
      <c r="AC23" s="35" t="str">
        <f t="shared" ref="AC23:AC25" si="7">IF(AB23&lt;&gt;AD23,"Change","")</f>
        <v>Change</v>
      </c>
      <c r="AD23" s="73" t="str">
        <f>IF(X20="","",X20)</f>
        <v>Piranha CB2-19020491</v>
      </c>
    </row>
    <row r="24" spans="1:30" ht="14.45" customHeight="1">
      <c r="A24" s="2">
        <v>24</v>
      </c>
      <c r="B24" s="10"/>
      <c r="D24" s="52" t="s">
        <v>87</v>
      </c>
      <c r="E24" s="185" t="str">
        <f>IF(P51="","",P51)</f>
        <v/>
      </c>
      <c r="F24" s="185"/>
      <c r="G24" s="40"/>
      <c r="H24" s="40"/>
      <c r="I24" s="40"/>
      <c r="J24" s="40"/>
      <c r="K24" s="40"/>
      <c r="L24" s="40"/>
      <c r="M24" s="12"/>
      <c r="O24" s="13"/>
      <c r="Y24" s="14"/>
      <c r="AA24" s="66" t="s">
        <v>137</v>
      </c>
      <c r="AB24" s="163"/>
      <c r="AC24" s="35" t="str">
        <f t="shared" si="7"/>
        <v>Change</v>
      </c>
      <c r="AD24" s="162">
        <f t="shared" ref="AD24:AD25" si="8">IF(X21="","",X21)</f>
        <v>43549</v>
      </c>
    </row>
    <row r="25" spans="1:30" ht="14.45" customHeight="1">
      <c r="A25" s="2">
        <v>25</v>
      </c>
      <c r="B25" s="10"/>
      <c r="M25" s="12"/>
      <c r="O25" s="80" t="s">
        <v>53</v>
      </c>
      <c r="U25" s="21" t="s">
        <v>54</v>
      </c>
      <c r="V25" s="1" t="s">
        <v>14</v>
      </c>
      <c r="Y25" s="14"/>
      <c r="AA25" s="66" t="s">
        <v>136</v>
      </c>
      <c r="AB25" s="163"/>
      <c r="AC25" s="35" t="str">
        <f t="shared" si="7"/>
        <v>Change</v>
      </c>
      <c r="AD25" s="162">
        <f t="shared" si="8"/>
        <v>44280</v>
      </c>
    </row>
    <row r="26" spans="1:30" ht="14.45" customHeight="1">
      <c r="A26" s="2">
        <v>26</v>
      </c>
      <c r="B26" s="10"/>
      <c r="C26" s="83" t="s">
        <v>53</v>
      </c>
      <c r="M26" s="12"/>
      <c r="O26" s="84" t="s">
        <v>49</v>
      </c>
      <c r="P26" s="85"/>
      <c r="Q26" s="1" t="s">
        <v>56</v>
      </c>
      <c r="Y26" s="14"/>
    </row>
    <row r="27" spans="1:30" ht="14.45" customHeight="1">
      <c r="A27" s="2">
        <v>27</v>
      </c>
      <c r="B27" s="10"/>
      <c r="C27" s="52" t="s">
        <v>58</v>
      </c>
      <c r="D27" s="158" t="str">
        <f>IF(P26="","",P26)</f>
        <v/>
      </c>
      <c r="E27" s="86" t="s">
        <v>56</v>
      </c>
      <c r="G27" s="29" t="s">
        <v>59</v>
      </c>
      <c r="H27" s="1" t="s">
        <v>60</v>
      </c>
      <c r="M27" s="12"/>
      <c r="O27" s="84" t="s">
        <v>61</v>
      </c>
      <c r="P27" s="87" t="str">
        <f>IF(AB27="","",AB27)</f>
        <v/>
      </c>
      <c r="Q27" s="1" t="s">
        <v>56</v>
      </c>
      <c r="R27" s="29" t="s">
        <v>59</v>
      </c>
      <c r="S27" s="1" t="s">
        <v>60</v>
      </c>
      <c r="Y27" s="14"/>
      <c r="AA27" s="66" t="s">
        <v>49</v>
      </c>
      <c r="AB27" s="34"/>
      <c r="AC27" s="35" t="str">
        <f t="shared" ref="AC27:AC40" si="9">IF(AB27&lt;&gt;AD27,"Change","")</f>
        <v/>
      </c>
      <c r="AD27" s="73" t="str">
        <f>IF(P26="","",P26)</f>
        <v/>
      </c>
    </row>
    <row r="28" spans="1:30" ht="14.45" customHeight="1">
      <c r="A28" s="2">
        <v>28</v>
      </c>
      <c r="B28" s="10"/>
      <c r="C28" s="52" t="s">
        <v>63</v>
      </c>
      <c r="D28" s="88" t="str">
        <f>IF(Q28="","",IF(LEN(Q28)&lt;=135,Q28,IF(LEN(Q28)&lt;=260,LEFT(Q28,SEARCH(" ",Q28,125)),LEFT(Q28,SEARCH(" ",Q28,130)))))</f>
        <v/>
      </c>
      <c r="E28" s="74"/>
      <c r="F28" s="74"/>
      <c r="G28" s="74"/>
      <c r="H28" s="74"/>
      <c r="I28" s="74"/>
      <c r="J28" s="74"/>
      <c r="K28" s="74"/>
      <c r="L28" s="74"/>
      <c r="M28" s="12"/>
      <c r="O28" s="13"/>
      <c r="P28" s="21" t="s">
        <v>63</v>
      </c>
      <c r="Q28" s="89" t="str">
        <f>IF(Q30&lt;&gt;"",Q30,IF(AB43="","",AB43))</f>
        <v/>
      </c>
      <c r="R28" s="90"/>
      <c r="S28" s="90"/>
      <c r="T28" s="90"/>
      <c r="U28" s="90"/>
      <c r="X28" s="90"/>
      <c r="Y28" s="14"/>
      <c r="AA28" s="21" t="s">
        <v>51</v>
      </c>
      <c r="AB28" s="34"/>
      <c r="AC28" s="35" t="str">
        <f t="shared" si="9"/>
        <v/>
      </c>
      <c r="AD28" s="79" t="str">
        <f>IF(R36="","",R36)</f>
        <v/>
      </c>
    </row>
    <row r="29" spans="1:30" ht="14.45" customHeight="1">
      <c r="A29" s="2">
        <v>29</v>
      </c>
      <c r="B29" s="10"/>
      <c r="D29" s="91" t="str">
        <f>IF(LEN(Q28)&lt;=135,"",IF(LEN(Q28)&lt;=260,RIGHT(Q28,LEN(Q28)-SEARCH(" ",Q28,125)),MID(Q28,SEARCH(" ",Q28,130),IF(LEN(Q28)&lt;=265,LEN(Q28),SEARCH(" ",Q28,255)-SEARCH(" ",Q28,130)))))</f>
        <v/>
      </c>
      <c r="E29" s="78"/>
      <c r="F29" s="78"/>
      <c r="G29" s="78"/>
      <c r="H29" s="78"/>
      <c r="I29" s="78"/>
      <c r="J29" s="78"/>
      <c r="K29" s="78"/>
      <c r="L29" s="78"/>
      <c r="M29" s="12"/>
      <c r="O29" s="13"/>
      <c r="P29" s="92" t="s">
        <v>65</v>
      </c>
      <c r="Q29" s="93"/>
      <c r="R29" s="94">
        <f>LEN(Q28)</f>
        <v>0</v>
      </c>
      <c r="S29" s="77"/>
      <c r="T29" s="77"/>
      <c r="U29" s="77"/>
      <c r="V29" s="77"/>
      <c r="W29" s="77"/>
      <c r="X29" s="77"/>
      <c r="Y29" s="14"/>
      <c r="AA29" s="21" t="s">
        <v>52</v>
      </c>
      <c r="AB29" s="34"/>
      <c r="AC29" s="35" t="str">
        <f t="shared" si="9"/>
        <v/>
      </c>
      <c r="AD29" s="79" t="str">
        <f>IF(S36="","",S36)</f>
        <v/>
      </c>
    </row>
    <row r="30" spans="1:30" ht="14.45" customHeight="1">
      <c r="A30" s="2">
        <v>30</v>
      </c>
      <c r="B30" s="10"/>
      <c r="D30" s="91" t="str">
        <f>IF(LEN(Q28)&lt;=265,"",RIGHT(Q28,LEN(Q28)-SEARCH(" ",Q28,255)))</f>
        <v/>
      </c>
      <c r="E30" s="78"/>
      <c r="F30" s="78"/>
      <c r="G30" s="78"/>
      <c r="H30" s="78"/>
      <c r="I30" s="78"/>
      <c r="J30" s="78"/>
      <c r="K30" s="78"/>
      <c r="L30" s="78"/>
      <c r="M30" s="12"/>
      <c r="O30" s="13"/>
      <c r="P30" s="21" t="s">
        <v>67</v>
      </c>
      <c r="Q30" s="76"/>
      <c r="R30" s="77"/>
      <c r="S30" s="77"/>
      <c r="T30" s="77"/>
      <c r="U30" s="77"/>
      <c r="V30" s="77"/>
      <c r="W30" s="77"/>
      <c r="X30" s="77"/>
      <c r="Y30" s="14"/>
      <c r="AA30" s="21" t="s">
        <v>55</v>
      </c>
      <c r="AB30" s="81"/>
      <c r="AC30" s="35" t="str">
        <f t="shared" si="9"/>
        <v/>
      </c>
      <c r="AD30" s="82" t="str">
        <f>IF(Q92="","",Q92)</f>
        <v/>
      </c>
    </row>
    <row r="31" spans="1:30" ht="14.45" customHeight="1">
      <c r="A31" s="2">
        <v>31</v>
      </c>
      <c r="B31" s="10"/>
      <c r="M31" s="12"/>
      <c r="O31" s="13"/>
      <c r="Y31" s="14"/>
      <c r="AA31" s="21" t="s">
        <v>57</v>
      </c>
      <c r="AB31" s="81"/>
      <c r="AC31" s="35" t="str">
        <f t="shared" si="9"/>
        <v/>
      </c>
      <c r="AD31" s="82" t="str">
        <f>IF(R92="","",R92)</f>
        <v/>
      </c>
    </row>
    <row r="32" spans="1:30" ht="14.45" customHeight="1">
      <c r="A32" s="2">
        <v>32</v>
      </c>
      <c r="B32" s="10"/>
      <c r="C32" s="83" t="s">
        <v>70</v>
      </c>
      <c r="M32" s="12"/>
      <c r="O32" s="80" t="s">
        <v>70</v>
      </c>
      <c r="U32" s="21" t="s">
        <v>54</v>
      </c>
      <c r="V32" s="1" t="s">
        <v>71</v>
      </c>
      <c r="Y32" s="14"/>
      <c r="AA32" s="21" t="s">
        <v>62</v>
      </c>
      <c r="AB32" s="81"/>
      <c r="AC32" s="35" t="str">
        <f t="shared" si="9"/>
        <v/>
      </c>
      <c r="AD32" s="82" t="str">
        <f>IF(S92="","",S92)</f>
        <v/>
      </c>
    </row>
    <row r="33" spans="1:30" ht="14.45" customHeight="1">
      <c r="A33" s="2">
        <v>33</v>
      </c>
      <c r="B33" s="10"/>
      <c r="C33" s="86" t="s">
        <v>20</v>
      </c>
      <c r="D33" s="185" t="str">
        <f>IF(P33="","",P33)</f>
        <v/>
      </c>
      <c r="E33" s="185"/>
      <c r="F33" s="86" t="s">
        <v>73</v>
      </c>
      <c r="G33" s="86" t="s">
        <v>74</v>
      </c>
      <c r="H33" s="95" t="s">
        <v>75</v>
      </c>
      <c r="I33" s="96"/>
      <c r="J33" s="96"/>
      <c r="K33" s="96"/>
      <c r="L33" s="96"/>
      <c r="M33" s="12"/>
      <c r="O33" s="84" t="s">
        <v>20</v>
      </c>
      <c r="P33" s="152"/>
      <c r="R33" s="20" t="str">
        <f>"Left ("&amp;RIGHT($V$13,4)&amp;")"</f>
        <v>Left ()</v>
      </c>
      <c r="S33" s="20" t="str">
        <f>"Right ("&amp;RIGHT($V$14,4)&amp;")"</f>
        <v>Right ( )</v>
      </c>
      <c r="Y33" s="14"/>
      <c r="AA33" s="21" t="s">
        <v>64</v>
      </c>
      <c r="AB33" s="81"/>
      <c r="AC33" s="35" t="str">
        <f t="shared" si="9"/>
        <v/>
      </c>
      <c r="AD33" s="82" t="str">
        <f>IF(T92="","",T92)</f>
        <v/>
      </c>
    </row>
    <row r="34" spans="1:30" ht="14.45" customHeight="1">
      <c r="A34" s="2">
        <v>34</v>
      </c>
      <c r="B34" s="10"/>
      <c r="C34" s="96"/>
      <c r="D34" s="96"/>
      <c r="E34" s="52" t="str">
        <f>R33</f>
        <v>Left ()</v>
      </c>
      <c r="F34" s="97" t="str">
        <f>IF(R34="","",R34)</f>
        <v/>
      </c>
      <c r="G34" s="97" t="str">
        <f>IF(R35="","",R35)</f>
        <v/>
      </c>
      <c r="H34" s="98" t="str">
        <f>IF(R36="","",R36)</f>
        <v/>
      </c>
      <c r="I34" s="96"/>
      <c r="J34" s="96"/>
      <c r="K34" s="96"/>
      <c r="L34" s="96"/>
      <c r="M34" s="12"/>
      <c r="O34" s="13"/>
      <c r="Q34" s="99" t="s">
        <v>77</v>
      </c>
      <c r="R34" s="156"/>
      <c r="S34" s="156"/>
      <c r="Y34" s="14"/>
      <c r="AA34" s="21" t="s">
        <v>66</v>
      </c>
      <c r="AB34" s="20"/>
      <c r="AC34" s="20"/>
      <c r="AD34" s="20"/>
    </row>
    <row r="35" spans="1:30" ht="14.45" customHeight="1" thickBot="1">
      <c r="A35" s="2">
        <v>35</v>
      </c>
      <c r="B35" s="10"/>
      <c r="C35" s="96"/>
      <c r="D35" s="96"/>
      <c r="E35" s="52" t="str">
        <f>S33</f>
        <v>Right ( )</v>
      </c>
      <c r="F35" s="97" t="str">
        <f>IF(S34="","",S34)</f>
        <v/>
      </c>
      <c r="G35" s="97" t="str">
        <f>IF(S35="","",S35)</f>
        <v/>
      </c>
      <c r="H35" s="98" t="str">
        <f>IF(S36="","",S36)</f>
        <v/>
      </c>
      <c r="I35" s="96"/>
      <c r="J35" s="96"/>
      <c r="K35" s="96"/>
      <c r="L35" s="96"/>
      <c r="M35" s="12"/>
      <c r="O35" s="13"/>
      <c r="Q35" s="100" t="s">
        <v>79</v>
      </c>
      <c r="R35" s="157"/>
      <c r="S35" s="157"/>
      <c r="Y35" s="14"/>
      <c r="AA35" s="21" t="s">
        <v>68</v>
      </c>
      <c r="AB35" s="167"/>
      <c r="AC35" s="35" t="str">
        <f t="shared" si="9"/>
        <v/>
      </c>
      <c r="AD35" s="82" t="str">
        <f>IF(R70="","",R70)</f>
        <v/>
      </c>
    </row>
    <row r="36" spans="1:30" ht="14.45" customHeight="1" thickBot="1">
      <c r="A36" s="2">
        <v>36</v>
      </c>
      <c r="B36" s="10"/>
      <c r="C36" s="52" t="s">
        <v>63</v>
      </c>
      <c r="D36" s="88" t="str">
        <f>IF(Q38="","",IF(LEN(Q38)&lt;=135,Q38,IF(LEN(Q38)&lt;=260,LEFT(Q38,SEARCH(" ",Q38,125)),LEFT(Q38,SEARCH(" ",Q38,130)))))</f>
        <v/>
      </c>
      <c r="E36" s="88"/>
      <c r="F36" s="88"/>
      <c r="G36" s="88"/>
      <c r="H36" s="88"/>
      <c r="I36" s="88"/>
      <c r="J36" s="88"/>
      <c r="K36" s="88"/>
      <c r="L36" s="88"/>
      <c r="M36" s="12"/>
      <c r="O36" s="13"/>
      <c r="Q36" s="21" t="s">
        <v>75</v>
      </c>
      <c r="R36" s="101" t="str">
        <f>IF(OR(R34="",R35=""),"",R35/R34)</f>
        <v/>
      </c>
      <c r="S36" s="102" t="str">
        <f>IF(OR(S34="",S35=""),"",S35/S34)</f>
        <v/>
      </c>
      <c r="Y36" s="14"/>
      <c r="AA36" s="21" t="s">
        <v>69</v>
      </c>
      <c r="AB36" s="167"/>
      <c r="AC36" s="35" t="str">
        <f t="shared" si="9"/>
        <v/>
      </c>
      <c r="AD36" s="82" t="str">
        <f>IF(R72="","",R72)</f>
        <v/>
      </c>
    </row>
    <row r="37" spans="1:30" ht="14.45" customHeight="1">
      <c r="A37" s="2">
        <v>37</v>
      </c>
      <c r="B37" s="10"/>
      <c r="C37" s="96"/>
      <c r="D37" s="91" t="str">
        <f>IF(LEN(Q38)&lt;=135,"",IF(LEN(Q38)&lt;=260,RIGHT(Q38,LEN(Q38)-SEARCH(" ",Q38,125)),MID(Q38,SEARCH(" ",Q38,130),IF(LEN(Q38)&lt;=265,LEN(Q38),SEARCH(" ",Q38,255)-SEARCH(" ",Q38,130)))))</f>
        <v/>
      </c>
      <c r="E37" s="91"/>
      <c r="F37" s="91"/>
      <c r="G37" s="91"/>
      <c r="H37" s="91"/>
      <c r="I37" s="91"/>
      <c r="J37" s="91"/>
      <c r="K37" s="91"/>
      <c r="L37" s="91"/>
      <c r="M37" s="12"/>
      <c r="O37" s="13"/>
      <c r="Y37" s="14"/>
      <c r="AA37" s="21" t="s">
        <v>72</v>
      </c>
      <c r="AB37" s="167"/>
      <c r="AC37" s="35" t="str">
        <f t="shared" si="9"/>
        <v/>
      </c>
      <c r="AD37" s="82" t="str">
        <f>IF(R74="","",R74)</f>
        <v/>
      </c>
    </row>
    <row r="38" spans="1:30" ht="14.45" customHeight="1">
      <c r="A38" s="2">
        <v>38</v>
      </c>
      <c r="B38" s="10"/>
      <c r="C38" s="96"/>
      <c r="D38" s="91" t="str">
        <f>IF(LEN(Q38)&lt;=265,"",RIGHT(Q38,LEN(Q38)-SEARCH(" ",Q38,255)))</f>
        <v/>
      </c>
      <c r="E38" s="91"/>
      <c r="F38" s="91"/>
      <c r="G38" s="91"/>
      <c r="H38" s="91"/>
      <c r="I38" s="91"/>
      <c r="J38" s="91"/>
      <c r="K38" s="91"/>
      <c r="L38" s="91"/>
      <c r="M38" s="12"/>
      <c r="O38" s="13"/>
      <c r="P38" s="21" t="s">
        <v>63</v>
      </c>
      <c r="Q38" s="89" t="str">
        <f>IF(Q40&lt;&gt;"",Q40,IF(AB44="","",AB44))</f>
        <v/>
      </c>
      <c r="R38" s="90"/>
      <c r="S38" s="90"/>
      <c r="T38" s="90"/>
      <c r="U38" s="90"/>
      <c r="X38" s="90"/>
      <c r="Y38" s="14"/>
      <c r="AA38" s="21" t="s">
        <v>76</v>
      </c>
      <c r="AB38" s="167"/>
      <c r="AC38" s="35" t="str">
        <f t="shared" si="9"/>
        <v/>
      </c>
      <c r="AD38" s="82" t="str">
        <f>IF(S70="","",S70)</f>
        <v/>
      </c>
    </row>
    <row r="39" spans="1:30" ht="14.45" customHeight="1">
      <c r="A39" s="2">
        <v>39</v>
      </c>
      <c r="B39" s="10"/>
      <c r="M39" s="12"/>
      <c r="O39" s="13"/>
      <c r="P39" s="92" t="s">
        <v>65</v>
      </c>
      <c r="Q39" s="93"/>
      <c r="R39" s="94">
        <f>LEN(Q38)</f>
        <v>0</v>
      </c>
      <c r="S39" s="77"/>
      <c r="T39" s="77"/>
      <c r="U39" s="77"/>
      <c r="V39" s="77"/>
      <c r="W39" s="77"/>
      <c r="X39" s="77"/>
      <c r="Y39" s="14"/>
      <c r="AA39" s="21" t="s">
        <v>78</v>
      </c>
      <c r="AB39" s="167"/>
      <c r="AC39" s="35" t="str">
        <f t="shared" si="9"/>
        <v/>
      </c>
      <c r="AD39" s="82" t="str">
        <f>IF(S72="","",S72)</f>
        <v/>
      </c>
    </row>
    <row r="40" spans="1:30" ht="14.45" customHeight="1" thickBot="1">
      <c r="A40" s="2">
        <v>40</v>
      </c>
      <c r="B40" s="10"/>
      <c r="C40" s="83" t="s">
        <v>12</v>
      </c>
      <c r="M40" s="12"/>
      <c r="O40" s="13"/>
      <c r="P40" s="21" t="s">
        <v>67</v>
      </c>
      <c r="Q40" s="76"/>
      <c r="R40" s="77"/>
      <c r="S40" s="77"/>
      <c r="T40" s="77"/>
      <c r="U40" s="77"/>
      <c r="V40" s="77"/>
      <c r="W40" s="77"/>
      <c r="X40" s="77"/>
      <c r="Y40" s="14"/>
      <c r="AA40" s="21" t="s">
        <v>80</v>
      </c>
      <c r="AB40" s="167"/>
      <c r="AC40" s="35" t="str">
        <f t="shared" si="9"/>
        <v/>
      </c>
      <c r="AD40" s="82" t="str">
        <f>IF(S74="","",S74)</f>
        <v/>
      </c>
    </row>
    <row r="41" spans="1:30" ht="14.45" customHeight="1">
      <c r="A41" s="2">
        <v>41</v>
      </c>
      <c r="B41" s="10"/>
      <c r="C41" s="86" t="s">
        <v>20</v>
      </c>
      <c r="D41" s="185" t="str">
        <f>IF(P43="","",P43)</f>
        <v/>
      </c>
      <c r="E41" s="185"/>
      <c r="F41" s="103" t="str">
        <f>R44</f>
        <v>Left ()</v>
      </c>
      <c r="G41" s="104" t="str">
        <f>S44</f>
        <v>Right ( )</v>
      </c>
      <c r="M41" s="12"/>
      <c r="O41" s="13"/>
      <c r="Y41" s="14"/>
    </row>
    <row r="42" spans="1:30" ht="14.45" customHeight="1" thickBot="1">
      <c r="A42" s="2">
        <v>42</v>
      </c>
      <c r="B42" s="10"/>
      <c r="E42" s="52" t="s">
        <v>81</v>
      </c>
      <c r="F42" s="105" t="str">
        <f>IF(R45="","",IF(R45=1,"YES",IF(R45=2,"NO",IF(R45=3,"NA",""))))</f>
        <v/>
      </c>
      <c r="G42" s="106" t="str">
        <f>IF(S45="","",IF(S45=1,"YES",IF(S45=2,"NO",IF(S45=3,"NA",""))))</f>
        <v/>
      </c>
      <c r="M42" s="12"/>
      <c r="O42" s="80" t="s">
        <v>12</v>
      </c>
      <c r="U42" s="21" t="s">
        <v>54</v>
      </c>
      <c r="V42" s="1" t="s">
        <v>82</v>
      </c>
      <c r="Y42" s="14"/>
      <c r="AA42" s="68" t="s">
        <v>45</v>
      </c>
      <c r="AB42" s="20"/>
      <c r="AC42" s="20"/>
      <c r="AD42" s="20"/>
    </row>
    <row r="43" spans="1:30" ht="14.45" customHeight="1">
      <c r="A43" s="2">
        <v>43</v>
      </c>
      <c r="B43" s="10"/>
      <c r="C43" s="52" t="s">
        <v>63</v>
      </c>
      <c r="D43" s="88" t="str">
        <f>IF(Q46="","",IF(LEN(Q46)&lt;=135,Q46,IF(LEN(Q46)&lt;=260,LEFT(Q46,SEARCH(" ",Q46,125)),LEFT(Q46,SEARCH(" ",Q46,130)))))</f>
        <v/>
      </c>
      <c r="E43" s="88"/>
      <c r="F43" s="88"/>
      <c r="G43" s="88"/>
      <c r="H43" s="88"/>
      <c r="I43" s="88"/>
      <c r="J43" s="88"/>
      <c r="K43" s="88"/>
      <c r="L43" s="88"/>
      <c r="M43" s="12"/>
      <c r="O43" s="84" t="s">
        <v>20</v>
      </c>
      <c r="P43" s="152"/>
      <c r="V43" s="1" t="s">
        <v>83</v>
      </c>
      <c r="Y43" s="14"/>
      <c r="AA43" s="21" t="s">
        <v>84</v>
      </c>
      <c r="AB43" s="168"/>
      <c r="AC43" s="35" t="str">
        <f t="shared" ref="AC43:AC49" si="10">IF(AB43&lt;&gt;AD43,"Change","")</f>
        <v/>
      </c>
      <c r="AD43" s="82" t="str">
        <f>IF(Q30="","",Q30)</f>
        <v/>
      </c>
    </row>
    <row r="44" spans="1:30" ht="14.45" customHeight="1" thickBot="1">
      <c r="A44" s="2">
        <v>44</v>
      </c>
      <c r="B44" s="10"/>
      <c r="C44" s="96"/>
      <c r="D44" s="91" t="str">
        <f>IF(LEN(Q46)&lt;=135,"",IF(LEN(Q46)&lt;=260,RIGHT(Q46,LEN(Q46)-SEARCH(" ",Q46,125)),MID(Q46,SEARCH(" ",Q46,130),IF(LEN(Q46)&lt;=265,LEN(Q46),SEARCH(" ",Q46,255)-SEARCH(" ",Q46,130)))))</f>
        <v/>
      </c>
      <c r="E44" s="91"/>
      <c r="F44" s="91"/>
      <c r="G44" s="91"/>
      <c r="H44" s="91"/>
      <c r="I44" s="91"/>
      <c r="J44" s="91"/>
      <c r="K44" s="91"/>
      <c r="L44" s="91"/>
      <c r="M44" s="12"/>
      <c r="O44" s="107" t="s">
        <v>44</v>
      </c>
      <c r="R44" s="20" t="str">
        <f>"Left ("&amp;RIGHT($V$13,4)&amp;")"</f>
        <v>Left ()</v>
      </c>
      <c r="S44" s="20" t="str">
        <f>"Right ("&amp;RIGHT($V$14,4)&amp;")"</f>
        <v>Right ( )</v>
      </c>
      <c r="Y44" s="14"/>
      <c r="AA44" s="21" t="s">
        <v>85</v>
      </c>
      <c r="AB44" s="168"/>
      <c r="AC44" s="35" t="str">
        <f t="shared" si="10"/>
        <v/>
      </c>
      <c r="AD44" s="82" t="str">
        <f>IF(Q40="","",Q40)</f>
        <v/>
      </c>
    </row>
    <row r="45" spans="1:30" ht="14.45" customHeight="1" thickBot="1">
      <c r="A45" s="2">
        <v>45</v>
      </c>
      <c r="B45" s="10"/>
      <c r="C45" s="96"/>
      <c r="D45" s="91" t="str">
        <f>IF(LEN(Q46)&lt;=265,"",RIGHT(Q46,LEN(Q46)-SEARCH(" ",Q46,255)))</f>
        <v/>
      </c>
      <c r="E45" s="91"/>
      <c r="F45" s="91"/>
      <c r="G45" s="91"/>
      <c r="H45" s="91"/>
      <c r="I45" s="91"/>
      <c r="J45" s="91"/>
      <c r="K45" s="91"/>
      <c r="L45" s="91"/>
      <c r="M45" s="12"/>
      <c r="O45" s="13"/>
      <c r="Q45" s="21" t="s">
        <v>81</v>
      </c>
      <c r="R45" s="108"/>
      <c r="S45" s="108"/>
      <c r="Y45" s="14"/>
      <c r="AA45" s="21" t="s">
        <v>86</v>
      </c>
      <c r="AB45" s="168"/>
      <c r="AC45" s="35" t="str">
        <f t="shared" si="10"/>
        <v/>
      </c>
      <c r="AD45" s="82" t="str">
        <f>IF(Q48="","",Q48)</f>
        <v/>
      </c>
    </row>
    <row r="46" spans="1:30" ht="14.45" customHeight="1">
      <c r="A46" s="2">
        <v>46</v>
      </c>
      <c r="B46" s="10"/>
      <c r="M46" s="12"/>
      <c r="O46" s="13"/>
      <c r="P46" s="21" t="s">
        <v>63</v>
      </c>
      <c r="Q46" s="89" t="str">
        <f>IF(Q48&lt;&gt;"",Q48,IF(AB45="","",AB45))</f>
        <v/>
      </c>
      <c r="R46" s="90"/>
      <c r="S46" s="90"/>
      <c r="T46" s="90"/>
      <c r="U46" s="90"/>
      <c r="X46" s="90"/>
      <c r="Y46" s="14"/>
      <c r="AA46" s="21" t="s">
        <v>87</v>
      </c>
      <c r="AB46" s="168"/>
      <c r="AC46" s="35" t="str">
        <f t="shared" si="10"/>
        <v/>
      </c>
      <c r="AD46" s="82" t="str">
        <f>IF(Q54="","",Q54)</f>
        <v/>
      </c>
    </row>
    <row r="47" spans="1:30" ht="14.45" customHeight="1">
      <c r="A47" s="2">
        <v>47</v>
      </c>
      <c r="B47" s="10"/>
      <c r="C47" s="83" t="s">
        <v>88</v>
      </c>
      <c r="M47" s="12"/>
      <c r="O47" s="13"/>
      <c r="P47" s="92" t="s">
        <v>65</v>
      </c>
      <c r="Q47" s="93"/>
      <c r="R47" s="94">
        <f>LEN(Q46)</f>
        <v>0</v>
      </c>
      <c r="S47" s="77"/>
      <c r="T47" s="77"/>
      <c r="U47" s="77"/>
      <c r="V47" s="77"/>
      <c r="W47" s="77"/>
      <c r="X47" s="77"/>
      <c r="Y47" s="14"/>
      <c r="AA47" s="21" t="s">
        <v>89</v>
      </c>
      <c r="AB47" s="168"/>
      <c r="AC47" s="35" t="str">
        <f t="shared" si="10"/>
        <v/>
      </c>
      <c r="AD47" s="82" t="str">
        <f>IF(Q62="","",Q62)</f>
        <v/>
      </c>
    </row>
    <row r="48" spans="1:30" ht="14.45" customHeight="1">
      <c r="A48" s="2">
        <v>48</v>
      </c>
      <c r="B48" s="10"/>
      <c r="C48" s="109" t="s">
        <v>90</v>
      </c>
      <c r="D48" s="96"/>
      <c r="E48" s="96"/>
      <c r="F48" s="96"/>
      <c r="G48" s="96"/>
      <c r="H48" s="96"/>
      <c r="I48" s="109" t="s">
        <v>91</v>
      </c>
      <c r="J48" s="96"/>
      <c r="K48" s="96"/>
      <c r="L48" s="96"/>
      <c r="M48" s="12"/>
      <c r="O48" s="13"/>
      <c r="P48" s="21" t="s">
        <v>67</v>
      </c>
      <c r="Q48" s="76"/>
      <c r="R48" s="77"/>
      <c r="S48" s="77"/>
      <c r="T48" s="77"/>
      <c r="U48" s="77"/>
      <c r="V48" s="77"/>
      <c r="W48" s="77"/>
      <c r="X48" s="77"/>
      <c r="Y48" s="14"/>
      <c r="AA48" s="21" t="s">
        <v>92</v>
      </c>
      <c r="AB48" s="168"/>
      <c r="AC48" s="35" t="str">
        <f t="shared" si="10"/>
        <v/>
      </c>
      <c r="AD48" s="82" t="str">
        <f>IF(Q80="","",Q80)</f>
        <v/>
      </c>
    </row>
    <row r="49" spans="1:30" ht="14.45" customHeight="1">
      <c r="A49" s="2">
        <v>49</v>
      </c>
      <c r="B49" s="10"/>
      <c r="C49" s="86" t="str">
        <f>Q57</f>
        <v>Left ()</v>
      </c>
      <c r="D49" s="155" t="str">
        <f>IF(Q58="","",Q58)</f>
        <v/>
      </c>
      <c r="E49" s="86" t="str">
        <f>R57</f>
        <v>Right ( )</v>
      </c>
      <c r="F49" s="155" t="str">
        <f>IF(R58="","",R58)</f>
        <v/>
      </c>
      <c r="G49" s="96"/>
      <c r="H49" s="96"/>
      <c r="I49" s="86" t="str">
        <f>Q57</f>
        <v>Left ()</v>
      </c>
      <c r="J49" s="155" t="str">
        <f>IF(Q59="","",Q59)</f>
        <v/>
      </c>
      <c r="K49" s="86" t="str">
        <f>R57</f>
        <v>Right ( )</v>
      </c>
      <c r="L49" s="155" t="str">
        <f>IF(R59="","",R59)</f>
        <v/>
      </c>
      <c r="M49" s="12"/>
      <c r="O49" s="13"/>
      <c r="Y49" s="14"/>
      <c r="AA49" s="21" t="s">
        <v>93</v>
      </c>
      <c r="AB49" s="168"/>
      <c r="AC49" s="35" t="str">
        <f t="shared" si="10"/>
        <v/>
      </c>
      <c r="AD49" s="82" t="str">
        <f>IF(Q95="","",Q95)</f>
        <v/>
      </c>
    </row>
    <row r="50" spans="1:30" ht="14.45" customHeight="1">
      <c r="A50" s="2">
        <v>50</v>
      </c>
      <c r="B50" s="10"/>
      <c r="C50" s="52" t="s">
        <v>63</v>
      </c>
      <c r="D50" s="88" t="str">
        <f>IF(Q60="","",IF(LEN(Q60)&lt;=135,Q60,IF(LEN(Q60)&lt;=260,LEFT(Q60,SEARCH(" ",Q60,125)),LEFT(Q60,SEARCH(" ",Q60,130)))))</f>
        <v/>
      </c>
      <c r="E50" s="88"/>
      <c r="F50" s="88"/>
      <c r="G50" s="88"/>
      <c r="H50" s="88"/>
      <c r="I50" s="88"/>
      <c r="J50" s="88"/>
      <c r="K50" s="88"/>
      <c r="L50" s="88"/>
      <c r="M50" s="12"/>
      <c r="O50" s="80" t="s">
        <v>18</v>
      </c>
      <c r="U50" s="21" t="s">
        <v>54</v>
      </c>
      <c r="V50" s="1" t="s">
        <v>94</v>
      </c>
      <c r="Y50" s="14"/>
      <c r="AB50" s="20"/>
      <c r="AC50" s="20"/>
      <c r="AD50" s="20"/>
    </row>
    <row r="51" spans="1:30" ht="14.45" customHeight="1">
      <c r="A51" s="2">
        <v>51</v>
      </c>
      <c r="B51" s="10"/>
      <c r="C51" s="96"/>
      <c r="D51" s="91" t="str">
        <f>IF(LEN(Q60)&lt;=135,"",IF(LEN(Q60)&lt;=260,RIGHT(Q60,LEN(Q60)-SEARCH(" ",Q60,125)),MID(Q60,SEARCH(" ",Q60,130),IF(LEN(Q60)&lt;=265,LEN(Q60),SEARCH(" ",Q60,255)-SEARCH(" ",Q60,130)))))</f>
        <v/>
      </c>
      <c r="E51" s="91"/>
      <c r="F51" s="91"/>
      <c r="G51" s="91"/>
      <c r="H51" s="91"/>
      <c r="I51" s="91"/>
      <c r="J51" s="91"/>
      <c r="K51" s="91"/>
      <c r="L51" s="91"/>
      <c r="M51" s="12"/>
      <c r="O51" s="84" t="s">
        <v>20</v>
      </c>
      <c r="P51" s="152"/>
      <c r="V51" s="1" t="s">
        <v>95</v>
      </c>
      <c r="Y51" s="14"/>
      <c r="AA51" s="68" t="s">
        <v>45</v>
      </c>
      <c r="AB51" s="169"/>
      <c r="AC51" s="35" t="str">
        <f>IF(AB51&lt;&gt;AD51,"Change","")</f>
        <v/>
      </c>
      <c r="AD51" s="82" t="str">
        <f>IF(Q100="","",Q100)</f>
        <v/>
      </c>
    </row>
    <row r="52" spans="1:30" ht="14.45" customHeight="1">
      <c r="A52" s="2">
        <v>52</v>
      </c>
      <c r="B52" s="10"/>
      <c r="C52" s="96"/>
      <c r="D52" s="91" t="str">
        <f>IF(LEN(Q60)&lt;=265,"",RIGHT(Q60,LEN(Q60)-SEARCH(" ",Q60,255)))</f>
        <v/>
      </c>
      <c r="E52" s="91"/>
      <c r="F52" s="91"/>
      <c r="G52" s="91"/>
      <c r="H52" s="91"/>
      <c r="I52" s="91"/>
      <c r="J52" s="91"/>
      <c r="K52" s="91"/>
      <c r="L52" s="91"/>
      <c r="M52" s="12"/>
      <c r="O52" s="13"/>
      <c r="P52" s="21" t="s">
        <v>63</v>
      </c>
      <c r="Q52" s="89" t="str">
        <f>IF(Q54&lt;&gt;"",Q54,IF(AB46="","",AB46))</f>
        <v/>
      </c>
      <c r="R52" s="90"/>
      <c r="S52" s="90"/>
      <c r="T52" s="90"/>
      <c r="U52" s="90"/>
      <c r="X52" s="90"/>
      <c r="Y52" s="14"/>
      <c r="AB52" s="2"/>
      <c r="AC52" s="20"/>
      <c r="AD52" s="20"/>
    </row>
    <row r="53" spans="1:30" ht="14.45" customHeight="1">
      <c r="A53" s="2">
        <v>53</v>
      </c>
      <c r="B53" s="10"/>
      <c r="M53" s="12"/>
      <c r="O53" s="13"/>
      <c r="P53" s="92" t="s">
        <v>65</v>
      </c>
      <c r="Q53" s="93"/>
      <c r="R53" s="94">
        <f>LEN(Q52)</f>
        <v>0</v>
      </c>
      <c r="S53" s="77"/>
      <c r="T53" s="77"/>
      <c r="U53" s="77"/>
      <c r="V53" s="77"/>
      <c r="W53" s="77"/>
      <c r="X53" s="77"/>
      <c r="Y53" s="14"/>
      <c r="AB53" s="169"/>
      <c r="AC53" s="35" t="str">
        <f>IF(AB53&lt;&gt;AD53,"Change","")</f>
        <v/>
      </c>
      <c r="AD53" s="82" t="str">
        <f>IF(Q102="","",Q102)</f>
        <v/>
      </c>
    </row>
    <row r="54" spans="1:30" ht="14.45" customHeight="1" thickBot="1">
      <c r="A54" s="2">
        <v>54</v>
      </c>
      <c r="B54" s="10"/>
      <c r="C54" s="109" t="s">
        <v>96</v>
      </c>
      <c r="I54" s="187" t="s">
        <v>97</v>
      </c>
      <c r="J54" s="187"/>
      <c r="K54" s="187"/>
      <c r="L54" s="187"/>
      <c r="M54" s="12"/>
      <c r="O54" s="13"/>
      <c r="P54" s="21" t="s">
        <v>67</v>
      </c>
      <c r="Q54" s="76"/>
      <c r="R54" s="77"/>
      <c r="S54" s="77"/>
      <c r="T54" s="77"/>
      <c r="U54" s="77"/>
      <c r="V54" s="77"/>
      <c r="W54" s="77"/>
      <c r="X54" s="77"/>
      <c r="Y54" s="14"/>
      <c r="AB54" s="2"/>
      <c r="AC54" s="20"/>
      <c r="AD54" s="20"/>
    </row>
    <row r="55" spans="1:30" ht="14.45" customHeight="1">
      <c r="A55" s="2">
        <v>55</v>
      </c>
      <c r="B55" s="10"/>
      <c r="F55" s="103" t="str">
        <f>R65</f>
        <v>Left ()</v>
      </c>
      <c r="G55" s="104" t="str">
        <f>S65</f>
        <v>Right ( )</v>
      </c>
      <c r="I55" s="188" t="str">
        <f>R65</f>
        <v>Left ()</v>
      </c>
      <c r="J55" s="188"/>
      <c r="K55" s="189" t="str">
        <f>S65</f>
        <v>Right ( )</v>
      </c>
      <c r="L55" s="189"/>
      <c r="M55" s="12"/>
      <c r="O55" s="13"/>
      <c r="Y55" s="14"/>
      <c r="AB55" s="169"/>
      <c r="AC55" s="35" t="str">
        <f>IF(AB55&lt;&gt;AD55,"Change","")</f>
        <v/>
      </c>
      <c r="AD55" s="82" t="str">
        <f>IF(Q104="","",Q104)</f>
        <v/>
      </c>
    </row>
    <row r="56" spans="1:30" ht="14.45" customHeight="1">
      <c r="A56" s="2">
        <v>56</v>
      </c>
      <c r="B56" s="10"/>
      <c r="E56" s="52" t="s">
        <v>98</v>
      </c>
      <c r="F56" s="110" t="str">
        <f t="shared" ref="F56:G58" si="11">IF(R66="","",IF(R66=1,"YES",IF(R66=2,"NO",IF(R66=3,"NA",""))))</f>
        <v/>
      </c>
      <c r="G56" s="111" t="str">
        <f t="shared" si="11"/>
        <v/>
      </c>
      <c r="H56" s="52" t="s">
        <v>99</v>
      </c>
      <c r="I56" s="190" t="str">
        <f>IF(R70="","",R70)</f>
        <v/>
      </c>
      <c r="J56" s="190"/>
      <c r="K56" s="191" t="str">
        <f>IF(S70="","",S70)</f>
        <v/>
      </c>
      <c r="L56" s="191"/>
      <c r="M56" s="12"/>
      <c r="O56" s="80" t="s">
        <v>88</v>
      </c>
      <c r="U56"/>
      <c r="V56"/>
      <c r="Y56" s="14"/>
      <c r="AB56" s="2"/>
      <c r="AC56" s="20"/>
      <c r="AD56" s="20"/>
    </row>
    <row r="57" spans="1:30" ht="14.45" customHeight="1" thickBot="1">
      <c r="A57" s="2">
        <v>57</v>
      </c>
      <c r="B57" s="10"/>
      <c r="E57" s="52" t="s">
        <v>100</v>
      </c>
      <c r="F57" s="110" t="str">
        <f t="shared" si="11"/>
        <v/>
      </c>
      <c r="G57" s="111" t="str">
        <f t="shared" si="11"/>
        <v/>
      </c>
      <c r="H57" s="52" t="s">
        <v>101</v>
      </c>
      <c r="I57" s="190" t="str">
        <f>IF(R72="","",R72)</f>
        <v/>
      </c>
      <c r="J57" s="190"/>
      <c r="K57" s="191" t="str">
        <f>IF(S72="","",S72)</f>
        <v/>
      </c>
      <c r="L57" s="191"/>
      <c r="M57" s="12"/>
      <c r="O57" s="112" t="s">
        <v>102</v>
      </c>
      <c r="Q57" s="20" t="str">
        <f>"Left ("&amp;RIGHT($V$13,4)&amp;")"</f>
        <v>Left ()</v>
      </c>
      <c r="R57" s="20" t="str">
        <f>"Right ("&amp;RIGHT($V$14,4)&amp;")"</f>
        <v>Right ( )</v>
      </c>
      <c r="Y57" s="14"/>
      <c r="AB57" s="169"/>
      <c r="AC57" s="35" t="str">
        <f>IF(AB57&lt;&gt;AD57,"Change","")</f>
        <v/>
      </c>
      <c r="AD57" s="82" t="str">
        <f>IF(Q106="","",Q106)</f>
        <v/>
      </c>
    </row>
    <row r="58" spans="1:30" ht="14.45" customHeight="1" thickBot="1">
      <c r="A58" s="2">
        <v>58</v>
      </c>
      <c r="B58" s="10"/>
      <c r="E58" s="52" t="s">
        <v>103</v>
      </c>
      <c r="F58" s="105" t="str">
        <f t="shared" si="11"/>
        <v/>
      </c>
      <c r="G58" s="106" t="str">
        <f t="shared" si="11"/>
        <v/>
      </c>
      <c r="H58" s="52" t="s">
        <v>104</v>
      </c>
      <c r="I58" s="192" t="str">
        <f>IF(R74="","",R74)</f>
        <v/>
      </c>
      <c r="J58" s="192"/>
      <c r="K58" s="193" t="str">
        <f>IF(S74="","",S74)</f>
        <v/>
      </c>
      <c r="L58" s="193"/>
      <c r="M58" s="12"/>
      <c r="O58" s="13"/>
      <c r="P58" s="113" t="s">
        <v>105</v>
      </c>
      <c r="Q58" s="156"/>
      <c r="R58" s="156"/>
      <c r="Y58" s="14"/>
      <c r="AB58" s="2"/>
      <c r="AC58" s="20"/>
      <c r="AD58" s="20"/>
    </row>
    <row r="59" spans="1:30" ht="14.45" customHeight="1" thickBot="1">
      <c r="A59" s="2">
        <v>59</v>
      </c>
      <c r="B59" s="10"/>
      <c r="C59" s="52" t="s">
        <v>63</v>
      </c>
      <c r="D59" s="88" t="str">
        <f>IF(Q78="","",IF(LEN(Q78)&lt;=135,Q78,IF(LEN(Q78)&lt;=260,LEFT(Q78,SEARCH(" ",Q78,125)),LEFT(Q78,SEARCH(" ",Q78,130)))))</f>
        <v/>
      </c>
      <c r="E59" s="88"/>
      <c r="F59" s="88"/>
      <c r="G59" s="88"/>
      <c r="H59" s="88"/>
      <c r="I59" s="88"/>
      <c r="J59" s="88"/>
      <c r="K59" s="88"/>
      <c r="L59" s="88"/>
      <c r="M59" s="12"/>
      <c r="O59" s="13"/>
      <c r="P59" s="114" t="s">
        <v>106</v>
      </c>
      <c r="Q59" s="157"/>
      <c r="R59" s="157"/>
      <c r="Y59" s="14"/>
      <c r="AB59" s="169"/>
      <c r="AC59" s="35" t="str">
        <f>IF(AB59&lt;&gt;AD59,"Change","")</f>
        <v/>
      </c>
      <c r="AD59" s="82" t="str">
        <f>IF(Q108="","",Q108)</f>
        <v/>
      </c>
    </row>
    <row r="60" spans="1:30" ht="14.45" customHeight="1">
      <c r="A60" s="2">
        <v>60</v>
      </c>
      <c r="B60" s="10"/>
      <c r="C60" s="96"/>
      <c r="D60" s="91" t="str">
        <f>IF(LEN(Q78)&lt;=135,"",IF(LEN(Q78)&lt;=260,RIGHT(Q78,LEN(Q78)-SEARCH(" ",Q78,125)),MID(Q78,SEARCH(" ",Q78,130),IF(LEN(Q78)&lt;=265,LEN(Q78),SEARCH(" ",Q78,255)-SEARCH(" ",Q78,130)))))</f>
        <v/>
      </c>
      <c r="E60" s="91"/>
      <c r="F60" s="91"/>
      <c r="G60" s="91"/>
      <c r="H60" s="91"/>
      <c r="I60" s="91"/>
      <c r="J60" s="91"/>
      <c r="K60" s="91"/>
      <c r="L60" s="91"/>
      <c r="M60" s="12"/>
      <c r="O60" s="13"/>
      <c r="P60" s="21" t="s">
        <v>63</v>
      </c>
      <c r="Q60" s="89" t="str">
        <f>IF(Q62&lt;&gt;"",Q62,IF(AB54="","",AB47))</f>
        <v/>
      </c>
      <c r="R60" s="90"/>
      <c r="S60" s="90"/>
      <c r="T60" s="90"/>
      <c r="U60" s="90"/>
      <c r="X60" s="90"/>
      <c r="Y60" s="14"/>
      <c r="AB60" s="2"/>
      <c r="AC60" s="20"/>
      <c r="AD60" s="20"/>
    </row>
    <row r="61" spans="1:30" ht="14.45" customHeight="1">
      <c r="A61" s="2">
        <v>61</v>
      </c>
      <c r="B61" s="10"/>
      <c r="C61" s="96"/>
      <c r="D61" s="91" t="str">
        <f>IF(LEN(Q78)&lt;=265,"",RIGHT(Q78,LEN(Q78)-SEARCH(" ",Q78,255)))</f>
        <v/>
      </c>
      <c r="E61" s="91"/>
      <c r="F61" s="91"/>
      <c r="G61" s="91"/>
      <c r="H61" s="91"/>
      <c r="I61" s="91"/>
      <c r="J61" s="91"/>
      <c r="K61" s="91"/>
      <c r="L61" s="91"/>
      <c r="M61" s="12"/>
      <c r="O61" s="13"/>
      <c r="P61" s="92" t="s">
        <v>65</v>
      </c>
      <c r="Q61" s="93"/>
      <c r="R61" s="94">
        <f>LEN(Q60)</f>
        <v>0</v>
      </c>
      <c r="S61" s="77"/>
      <c r="T61" s="77"/>
      <c r="U61" s="77"/>
      <c r="V61" s="77"/>
      <c r="W61" s="77"/>
      <c r="X61" s="77"/>
      <c r="Y61" s="14"/>
      <c r="AB61" s="169"/>
      <c r="AC61" s="35" t="str">
        <f>IF(AB61&lt;&gt;AD61,"Change","")</f>
        <v/>
      </c>
      <c r="AD61" s="82" t="str">
        <f>IF(Q110="","",Q110)</f>
        <v/>
      </c>
    </row>
    <row r="62" spans="1:30" ht="14.45" customHeight="1">
      <c r="A62" s="2">
        <v>62</v>
      </c>
      <c r="B62" s="10"/>
      <c r="M62" s="12"/>
      <c r="O62" s="13"/>
      <c r="P62" s="21" t="s">
        <v>67</v>
      </c>
      <c r="Q62" s="76"/>
      <c r="R62" s="77"/>
      <c r="S62" s="77"/>
      <c r="T62" s="77"/>
      <c r="U62" s="77"/>
      <c r="V62" s="77"/>
      <c r="W62" s="77"/>
      <c r="X62" s="77"/>
      <c r="Y62" s="14"/>
      <c r="AB62" s="2"/>
      <c r="AC62" s="20"/>
      <c r="AD62" s="20"/>
    </row>
    <row r="63" spans="1:30" ht="14.45" customHeight="1">
      <c r="A63" s="2">
        <v>63</v>
      </c>
      <c r="B63" s="10"/>
      <c r="M63" s="12"/>
      <c r="O63" s="13"/>
      <c r="Y63" s="14"/>
      <c r="AB63" s="169"/>
      <c r="AC63" s="35" t="str">
        <f>IF(AB63&lt;&gt;AD63,"Change","")</f>
        <v/>
      </c>
      <c r="AD63" s="82" t="str">
        <f>IF(Q112="","",Q112)</f>
        <v/>
      </c>
    </row>
    <row r="64" spans="1:30" ht="14.45" customHeight="1" thickBot="1">
      <c r="A64" s="2">
        <v>64</v>
      </c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5"/>
      <c r="O64" s="112" t="s">
        <v>96</v>
      </c>
      <c r="U64" s="21" t="s">
        <v>54</v>
      </c>
      <c r="V64" s="1" t="s">
        <v>107</v>
      </c>
      <c r="Y64" s="14"/>
      <c r="AB64" s="2"/>
      <c r="AC64" s="20"/>
      <c r="AD64" s="20"/>
    </row>
    <row r="65" spans="1:30" ht="14.45" customHeight="1" thickTop="1" thickBot="1">
      <c r="A65" s="2">
        <v>65</v>
      </c>
      <c r="C65" s="21" t="s">
        <v>20</v>
      </c>
      <c r="D65" s="153" t="str">
        <f>IF($P$7="","",$P$7)</f>
        <v/>
      </c>
      <c r="L65" s="21" t="s">
        <v>21</v>
      </c>
      <c r="M65" s="115" t="str">
        <f>IF($X$7="","",$X$7)</f>
        <v>Eugene Mah</v>
      </c>
      <c r="O65" s="107" t="s">
        <v>44</v>
      </c>
      <c r="R65" s="20" t="str">
        <f>"Left ("&amp;RIGHT($V$13,4)&amp;")"</f>
        <v>Left ()</v>
      </c>
      <c r="S65" s="20" t="str">
        <f>"Right ("&amp;RIGHT($V$14,4)&amp;")"</f>
        <v>Right ( )</v>
      </c>
      <c r="Y65" s="14"/>
      <c r="AB65" s="169"/>
      <c r="AC65" s="35" t="str">
        <f>IF(AB65&lt;&gt;AD65,"Change","")</f>
        <v/>
      </c>
      <c r="AD65" s="82" t="str">
        <f>IF(Q114="","",Q114)</f>
        <v/>
      </c>
    </row>
    <row r="66" spans="1:30" ht="14.45" customHeight="1">
      <c r="A66" s="2">
        <v>66</v>
      </c>
      <c r="C66" s="21" t="s">
        <v>108</v>
      </c>
      <c r="D66" s="116" t="str">
        <f>IF($E$14="","",$E$14)</f>
        <v/>
      </c>
      <c r="L66" s="21" t="s">
        <v>37</v>
      </c>
      <c r="M66" s="117" t="str">
        <f>IF($R$13="","",$R$13)</f>
        <v/>
      </c>
      <c r="O66" s="13"/>
      <c r="Q66" s="21" t="s">
        <v>98</v>
      </c>
      <c r="R66" s="118"/>
      <c r="S66" s="119"/>
      <c r="Y66" s="14"/>
      <c r="AB66" s="2"/>
      <c r="AC66" s="20"/>
      <c r="AD66" s="20"/>
    </row>
    <row r="67" spans="1:30" ht="14.45" customHeight="1">
      <c r="A67" s="2">
        <v>1</v>
      </c>
      <c r="M67" s="120" t="str">
        <f>$H$2</f>
        <v>Medical University of South Carolina</v>
      </c>
      <c r="O67" s="13"/>
      <c r="Q67" s="21" t="s">
        <v>100</v>
      </c>
      <c r="R67" s="121"/>
      <c r="S67" s="122"/>
      <c r="Y67" s="14"/>
      <c r="AB67" s="169"/>
      <c r="AC67" s="35" t="str">
        <f>IF(AB67&lt;&gt;AD67,"Change","")</f>
        <v/>
      </c>
      <c r="AD67" s="82" t="str">
        <f>IF(Q116="","",Q116)</f>
        <v/>
      </c>
    </row>
    <row r="68" spans="1:30" ht="14.45" customHeight="1" thickBot="1">
      <c r="A68" s="2">
        <v>2</v>
      </c>
      <c r="M68" s="29" t="str">
        <f>$H$5</f>
        <v>Mammography Monitor Compliance Inspection</v>
      </c>
      <c r="O68" s="13"/>
      <c r="Q68" s="21" t="s">
        <v>103</v>
      </c>
      <c r="R68" s="123"/>
      <c r="S68" s="124"/>
      <c r="Y68" s="14"/>
      <c r="AB68" s="2"/>
      <c r="AC68" s="20"/>
      <c r="AD68" s="20"/>
    </row>
    <row r="69" spans="1:30" ht="14.45" customHeight="1" thickBot="1">
      <c r="A69" s="2">
        <v>3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O69" s="13"/>
      <c r="Q69" s="21" t="s">
        <v>66</v>
      </c>
      <c r="R69" s="1" t="s">
        <v>109</v>
      </c>
      <c r="V69" s="194" t="s">
        <v>110</v>
      </c>
      <c r="W69" s="194"/>
      <c r="Y69" s="14"/>
      <c r="AB69" s="169"/>
      <c r="AC69" s="35" t="str">
        <f>IF(AB69&lt;&gt;AD69,"Change","")</f>
        <v/>
      </c>
      <c r="AD69" s="82" t="str">
        <f>IF(Q118="","",Q118)</f>
        <v/>
      </c>
    </row>
    <row r="70" spans="1:30" ht="14.45" customHeight="1" thickTop="1" thickBot="1">
      <c r="A70" s="2">
        <v>4</v>
      </c>
      <c r="B70" s="3"/>
      <c r="C70" s="48" t="s">
        <v>111</v>
      </c>
      <c r="D70" s="4"/>
      <c r="E70" s="4"/>
      <c r="F70" s="4"/>
      <c r="G70" s="4"/>
      <c r="H70" s="4"/>
      <c r="I70" s="4"/>
      <c r="J70" s="4"/>
      <c r="K70" s="4"/>
      <c r="L70" s="4"/>
      <c r="M70" s="5"/>
      <c r="O70" s="13"/>
      <c r="Q70" s="194" t="s">
        <v>99</v>
      </c>
      <c r="R70" s="195"/>
      <c r="S70" s="196"/>
      <c r="V70" s="197" t="str">
        <f>IF(AB35="","",AB35)</f>
        <v/>
      </c>
      <c r="W70" s="198" t="str">
        <f>IF(AB38="","",AB38)</f>
        <v/>
      </c>
      <c r="Y70" s="14"/>
      <c r="AB70" s="2"/>
      <c r="AC70" s="20"/>
      <c r="AD70" s="20"/>
    </row>
    <row r="71" spans="1:30" ht="14.45" customHeight="1">
      <c r="A71" s="2">
        <v>5</v>
      </c>
      <c r="B71" s="10"/>
      <c r="C71" s="96"/>
      <c r="D71" s="188" t="str">
        <f>Q83</f>
        <v>UNL-10 (cd/m^2)</v>
      </c>
      <c r="E71" s="188"/>
      <c r="F71" s="189" t="str">
        <f>S83</f>
        <v>UNL-80 (cd/m^2)</v>
      </c>
      <c r="G71" s="189"/>
      <c r="I71" s="68" t="s">
        <v>112</v>
      </c>
      <c r="M71" s="12"/>
      <c r="O71" s="13"/>
      <c r="Q71" s="194"/>
      <c r="R71" s="195"/>
      <c r="S71" s="196"/>
      <c r="V71" s="197"/>
      <c r="W71" s="198"/>
      <c r="Y71" s="14"/>
      <c r="AB71" s="169"/>
      <c r="AC71" s="35" t="str">
        <f>IF(AB71&lt;&gt;AD71,"Change","")</f>
        <v/>
      </c>
      <c r="AD71" s="82" t="str">
        <f>IF(Q120="","",Q120)</f>
        <v/>
      </c>
    </row>
    <row r="72" spans="1:30" ht="14.45" customHeight="1">
      <c r="A72" s="2">
        <v>6</v>
      </c>
      <c r="B72" s="10"/>
      <c r="C72" s="96"/>
      <c r="D72" s="110" t="str">
        <f>Q84</f>
        <v>Left ()</v>
      </c>
      <c r="E72" s="97" t="str">
        <f>R84</f>
        <v>Right ( )</v>
      </c>
      <c r="F72" s="97" t="str">
        <f>S84</f>
        <v>Left ()</v>
      </c>
      <c r="G72" s="111" t="str">
        <f>T84</f>
        <v>Right ( )</v>
      </c>
      <c r="I72" s="53" t="str">
        <f>IF(V84="","TBD",IF(V84=1,"YES",IF(V84=2,"NO",IF(V84=3,"NA",""))))</f>
        <v>TBD</v>
      </c>
      <c r="J72" s="96" t="s">
        <v>113</v>
      </c>
      <c r="M72" s="12"/>
      <c r="O72" s="13"/>
      <c r="Q72" s="194" t="s">
        <v>101</v>
      </c>
      <c r="R72" s="199"/>
      <c r="S72" s="200"/>
      <c r="V72" s="202" t="str">
        <f>IF(AB36="","",AB36)</f>
        <v/>
      </c>
      <c r="W72" s="203" t="str">
        <f>IF(AB39="","",AB39)</f>
        <v/>
      </c>
      <c r="Y72" s="14"/>
    </row>
    <row r="73" spans="1:30" ht="14.45" customHeight="1">
      <c r="A73" s="2">
        <v>7</v>
      </c>
      <c r="B73" s="10"/>
      <c r="C73" s="52" t="s">
        <v>114</v>
      </c>
      <c r="D73" s="125" t="str">
        <f t="shared" ref="D73:G75" si="12">IF(Q90="","",Q90)</f>
        <v/>
      </c>
      <c r="E73" s="98" t="str">
        <f t="shared" si="12"/>
        <v/>
      </c>
      <c r="F73" s="98" t="str">
        <f t="shared" si="12"/>
        <v/>
      </c>
      <c r="G73" s="126" t="str">
        <f t="shared" si="12"/>
        <v/>
      </c>
      <c r="I73" s="56" t="str">
        <f>IF(V85="","TBD",IF(V85=1,"YES",IF(V85=2,"NO",IF(V85=3,"NA",""))))</f>
        <v>TBD</v>
      </c>
      <c r="J73" s="96" t="s">
        <v>115</v>
      </c>
      <c r="M73" s="12"/>
      <c r="O73" s="13"/>
      <c r="Q73" s="194"/>
      <c r="R73" s="199"/>
      <c r="S73" s="200"/>
      <c r="V73" s="202"/>
      <c r="W73" s="203"/>
      <c r="Y73" s="14"/>
    </row>
    <row r="74" spans="1:30" ht="14.45" customHeight="1">
      <c r="A74" s="2">
        <v>8</v>
      </c>
      <c r="B74" s="10"/>
      <c r="C74" s="52" t="s">
        <v>116</v>
      </c>
      <c r="D74" s="125" t="str">
        <f t="shared" si="12"/>
        <v/>
      </c>
      <c r="E74" s="98" t="str">
        <f t="shared" si="12"/>
        <v/>
      </c>
      <c r="F74" s="98" t="str">
        <f t="shared" si="12"/>
        <v/>
      </c>
      <c r="G74" s="126" t="str">
        <f t="shared" si="12"/>
        <v/>
      </c>
      <c r="I74" s="56" t="str">
        <f>IF(V86="","TBD",IF(V86=1,"YES",IF(V86=2,"NO",IF(V86=3,"NA",""))))</f>
        <v>TBD</v>
      </c>
      <c r="J74" s="96" t="s">
        <v>117</v>
      </c>
      <c r="M74" s="12"/>
      <c r="O74" s="13"/>
      <c r="Q74" s="194" t="s">
        <v>104</v>
      </c>
      <c r="R74" s="204"/>
      <c r="S74" s="205"/>
      <c r="V74" s="206" t="str">
        <f>IF(AB37="","",AB37)</f>
        <v/>
      </c>
      <c r="W74" s="207" t="str">
        <f>IF(AB40="","",AB40)</f>
        <v/>
      </c>
      <c r="Y74" s="14"/>
    </row>
    <row r="75" spans="1:30" ht="14.45" customHeight="1">
      <c r="A75" s="2">
        <v>9</v>
      </c>
      <c r="B75" s="10"/>
      <c r="C75" s="52" t="s">
        <v>118</v>
      </c>
      <c r="D75" s="127" t="str">
        <f t="shared" si="12"/>
        <v/>
      </c>
      <c r="E75" s="128" t="str">
        <f t="shared" si="12"/>
        <v/>
      </c>
      <c r="F75" s="128" t="str">
        <f t="shared" si="12"/>
        <v/>
      </c>
      <c r="G75" s="129" t="str">
        <f t="shared" si="12"/>
        <v/>
      </c>
      <c r="M75" s="12"/>
      <c r="O75" s="13"/>
      <c r="Q75" s="194"/>
      <c r="R75" s="204"/>
      <c r="S75" s="205"/>
      <c r="V75" s="206"/>
      <c r="W75" s="207"/>
      <c r="Y75" s="14"/>
    </row>
    <row r="76" spans="1:30" ht="14.45" customHeight="1">
      <c r="A76" s="2">
        <v>10</v>
      </c>
      <c r="B76" s="10"/>
      <c r="D76" s="105" t="str">
        <f>IF(D75="","",IF(D75&lt;=0.3,"PASS","FAIL"))</f>
        <v/>
      </c>
      <c r="E76" s="130" t="str">
        <f>IF(E75="","",IF(E75&lt;=0.3,"PASS","FAIL"))</f>
        <v/>
      </c>
      <c r="F76" s="130" t="str">
        <f>IF(F75="","",IF(F75&lt;=0.3,"PASS","FAIL"))</f>
        <v/>
      </c>
      <c r="G76" s="106" t="str">
        <f>IF(G75="","",IF(G75&lt;=0.3,"PASS","FAIL"))</f>
        <v/>
      </c>
      <c r="I76" s="29" t="s">
        <v>59</v>
      </c>
      <c r="J76" s="1" t="s">
        <v>119</v>
      </c>
      <c r="M76" s="12"/>
      <c r="O76" s="13"/>
      <c r="Q76" s="29" t="s">
        <v>59</v>
      </c>
      <c r="R76" s="1" t="s">
        <v>120</v>
      </c>
      <c r="Y76" s="14"/>
    </row>
    <row r="77" spans="1:30" ht="14.45" customHeight="1">
      <c r="A77" s="2">
        <v>11</v>
      </c>
      <c r="B77" s="10"/>
      <c r="C77" s="52" t="s">
        <v>63</v>
      </c>
      <c r="D77" s="88" t="str">
        <f>IF(Q93="","",IF(LEN(Q93)&lt;=135,Q93,IF(LEN(Q93)&lt;=260,LEFT(Q93,SEARCH(" ",Q93,125)),LEFT(Q93,SEARCH(" ",Q93,130)))))</f>
        <v/>
      </c>
      <c r="E77" s="88"/>
      <c r="F77" s="88"/>
      <c r="G77" s="88"/>
      <c r="H77" s="88"/>
      <c r="I77" s="88"/>
      <c r="J77" s="88"/>
      <c r="K77" s="88"/>
      <c r="L77" s="88"/>
      <c r="M77" s="12"/>
      <c r="O77" s="13"/>
      <c r="Y77" s="14"/>
    </row>
    <row r="78" spans="1:30" ht="14.45" customHeight="1">
      <c r="A78" s="2">
        <v>12</v>
      </c>
      <c r="B78" s="10"/>
      <c r="C78" s="96"/>
      <c r="D78" s="91" t="str">
        <f>IF(LEN(Q93)&lt;=135,"",IF(LEN(Q93)&lt;=260,RIGHT(Q93,LEN(Q96)-SEARCH(" ",Q93,125)),MID(Q93,SEARCH(" ",Q93,130),IF(LEN(Q93)&lt;=265,LEN(Q93),SEARCH(" ",Q93,255)-SEARCH(" ",Q93,130)))))</f>
        <v/>
      </c>
      <c r="E78" s="91"/>
      <c r="F78" s="91"/>
      <c r="G78" s="91"/>
      <c r="H78" s="91"/>
      <c r="I78" s="91"/>
      <c r="J78" s="91"/>
      <c r="K78" s="91"/>
      <c r="L78" s="91"/>
      <c r="M78" s="12"/>
      <c r="O78" s="13"/>
      <c r="P78" s="21" t="s">
        <v>63</v>
      </c>
      <c r="Q78" s="89" t="str">
        <f>IF(Q80&lt;&gt;"",Q80,IF(AB48="","",AB48))</f>
        <v/>
      </c>
      <c r="R78" s="90"/>
      <c r="S78" s="90"/>
      <c r="T78" s="90"/>
      <c r="U78" s="90"/>
      <c r="X78" s="90"/>
      <c r="Y78" s="14"/>
    </row>
    <row r="79" spans="1:30" ht="14.45" customHeight="1">
      <c r="A79" s="2">
        <v>13</v>
      </c>
      <c r="B79" s="10"/>
      <c r="C79" s="96"/>
      <c r="D79" s="91" t="str">
        <f>IF(LEN(Q93)&lt;=265,"",RIGHT(Q93,LEN(Q93)-SEARCH(" ",Q93,255)))</f>
        <v/>
      </c>
      <c r="E79" s="91"/>
      <c r="F79" s="91"/>
      <c r="G79" s="91"/>
      <c r="H79" s="91"/>
      <c r="I79" s="91"/>
      <c r="J79" s="91"/>
      <c r="K79" s="91"/>
      <c r="L79" s="91"/>
      <c r="M79" s="12"/>
      <c r="O79" s="13"/>
      <c r="P79" s="92" t="s">
        <v>65</v>
      </c>
      <c r="Q79" s="93"/>
      <c r="R79" s="94">
        <f>LEN(Q78)</f>
        <v>0</v>
      </c>
      <c r="S79" s="77"/>
      <c r="T79" s="77"/>
      <c r="U79" s="77"/>
      <c r="V79" s="77"/>
      <c r="W79" s="77"/>
      <c r="X79" s="77"/>
      <c r="Y79" s="14"/>
    </row>
    <row r="80" spans="1:30" ht="14.45" customHeight="1">
      <c r="A80" s="2">
        <v>14</v>
      </c>
      <c r="B80" s="10"/>
      <c r="M80" s="12"/>
      <c r="O80" s="13"/>
      <c r="P80" s="21" t="s">
        <v>67</v>
      </c>
      <c r="Q80" s="76"/>
      <c r="R80" s="77"/>
      <c r="S80" s="77"/>
      <c r="T80" s="77"/>
      <c r="U80" s="77"/>
      <c r="V80" s="77"/>
      <c r="W80" s="77"/>
      <c r="X80" s="77"/>
      <c r="Y80" s="14"/>
    </row>
    <row r="81" spans="1:25" ht="14.45" customHeight="1">
      <c r="A81" s="2">
        <v>15</v>
      </c>
      <c r="B81" s="10"/>
      <c r="C81" s="83" t="s">
        <v>63</v>
      </c>
      <c r="M81" s="12"/>
      <c r="O81" s="13"/>
      <c r="Y81" s="14"/>
    </row>
    <row r="82" spans="1:25" ht="14.45" customHeight="1">
      <c r="A82" s="2">
        <v>16</v>
      </c>
      <c r="B82" s="10"/>
      <c r="D82" s="116" t="str">
        <f>IF(Q100="","",IF(LEN(Q100)&lt;=135,Q100,IF(LEN(Q100)&lt;=260,LEFT(Q100,SEARCH(" ",Q100,125)),LEFT(Q100,SEARCH(" ",Q100,130)))))</f>
        <v/>
      </c>
      <c r="E82" s="90"/>
      <c r="F82" s="90"/>
      <c r="G82" s="90"/>
      <c r="H82" s="90"/>
      <c r="I82" s="90"/>
      <c r="J82" s="90"/>
      <c r="K82" s="90"/>
      <c r="L82" s="90"/>
      <c r="M82" s="12"/>
      <c r="O82" s="112" t="s">
        <v>111</v>
      </c>
      <c r="V82" s="68" t="s">
        <v>121</v>
      </c>
      <c r="Y82" s="14"/>
    </row>
    <row r="83" spans="1:25" ht="14.45" customHeight="1">
      <c r="A83" s="2">
        <v>17</v>
      </c>
      <c r="B83" s="10"/>
      <c r="D83" s="131" t="str">
        <f>IF(LEN(Q100)&lt;=135,"",IF(LEN(Q100)&lt;=260,RIGHT(Q100,LEN(Q100)-SEARCH(" ",Q100,125)),MID(Q100,SEARCH(" ",Q100,130),IF(LEN(Q100)&lt;=265,LEN(Q100),SEARCH(" ",Q100,255)-SEARCH(" ",Q100,130)))))</f>
        <v/>
      </c>
      <c r="E83" s="77"/>
      <c r="F83" s="77"/>
      <c r="G83" s="77"/>
      <c r="H83" s="77"/>
      <c r="I83" s="77"/>
      <c r="J83" s="77"/>
      <c r="K83" s="77"/>
      <c r="L83" s="77"/>
      <c r="M83" s="12"/>
      <c r="O83" s="13"/>
      <c r="Q83" s="201" t="s">
        <v>122</v>
      </c>
      <c r="R83" s="201"/>
      <c r="S83" s="201" t="s">
        <v>123</v>
      </c>
      <c r="T83" s="201"/>
      <c r="V83" s="132" t="s">
        <v>44</v>
      </c>
      <c r="Y83" s="14"/>
    </row>
    <row r="84" spans="1:25" ht="14.45" customHeight="1">
      <c r="A84" s="2">
        <v>18</v>
      </c>
      <c r="B84" s="10"/>
      <c r="D84" s="131" t="str">
        <f>IF(LEN(Q100)&lt;=265,"",RIGHT(Q100,LEN(Q100)-SEARCH(" ",Q100,255)))</f>
        <v/>
      </c>
      <c r="E84" s="77"/>
      <c r="F84" s="77"/>
      <c r="G84" s="77"/>
      <c r="H84" s="77"/>
      <c r="I84" s="77"/>
      <c r="J84" s="77"/>
      <c r="K84" s="77"/>
      <c r="L84" s="77"/>
      <c r="M84" s="12"/>
      <c r="O84" s="13"/>
      <c r="Q84" s="133" t="str">
        <f>"Left ("&amp;RIGHT($V$13,4)&amp;")"</f>
        <v>Left ()</v>
      </c>
      <c r="R84" s="134" t="str">
        <f>"Right ("&amp;RIGHT($V$14,4)&amp;")"</f>
        <v>Right ( )</v>
      </c>
      <c r="S84" s="133" t="str">
        <f>"Left ("&amp;RIGHT($V$13,4)&amp;")"</f>
        <v>Left ()</v>
      </c>
      <c r="T84" s="134" t="str">
        <f>"Right ("&amp;RIGHT($V$14,4)&amp;")"</f>
        <v>Right ( )</v>
      </c>
      <c r="V84" s="135"/>
      <c r="W84" s="1" t="s">
        <v>113</v>
      </c>
      <c r="Y84" s="14"/>
    </row>
    <row r="85" spans="1:25" ht="14.45" customHeight="1">
      <c r="A85" s="2">
        <v>19</v>
      </c>
      <c r="B85" s="10"/>
      <c r="D85" s="131" t="str">
        <f>IF(Q102="","",IF(LEN(Q102)&lt;=135,Q102,IF(LEN(Q102)&lt;=260,LEFT(Q102,SEARCH(" ",Q102,125)),LEFT(Q102,SEARCH(" ",Q102,130)))))</f>
        <v/>
      </c>
      <c r="E85" s="77"/>
      <c r="F85" s="77"/>
      <c r="G85" s="77"/>
      <c r="H85" s="77"/>
      <c r="I85" s="77"/>
      <c r="J85" s="77"/>
      <c r="K85" s="77"/>
      <c r="L85" s="77"/>
      <c r="M85" s="12"/>
      <c r="O85" s="13"/>
      <c r="P85" s="21" t="s">
        <v>124</v>
      </c>
      <c r="Q85" s="170"/>
      <c r="R85" s="171"/>
      <c r="S85" s="172"/>
      <c r="T85" s="171"/>
      <c r="V85" s="135"/>
      <c r="W85" s="1" t="s">
        <v>115</v>
      </c>
      <c r="Y85" s="14"/>
    </row>
    <row r="86" spans="1:25" ht="14.45" customHeight="1">
      <c r="A86" s="2">
        <v>20</v>
      </c>
      <c r="B86" s="10"/>
      <c r="D86" s="131" t="str">
        <f>IF(LEN(Q102)&lt;=135,"",IF(LEN(Q102)&lt;=260,RIGHT(Q102,LEN(Q102)-SEARCH(" ",Q102,125)),MID(Q102,SEARCH(" ",Q102,130),IF(LEN(Q102)&lt;=265,LEN(Q102),SEARCH(" ",Q102,255)-SEARCH(" ",Q102,130)))))</f>
        <v/>
      </c>
      <c r="E86" s="77"/>
      <c r="F86" s="77"/>
      <c r="G86" s="77"/>
      <c r="H86" s="77"/>
      <c r="I86" s="77"/>
      <c r="J86" s="77"/>
      <c r="K86" s="77"/>
      <c r="L86" s="77"/>
      <c r="M86" s="12"/>
      <c r="O86" s="13"/>
      <c r="P86" s="21" t="s">
        <v>125</v>
      </c>
      <c r="Q86" s="173"/>
      <c r="R86" s="174"/>
      <c r="S86" s="175"/>
      <c r="T86" s="174"/>
      <c r="V86" s="135"/>
      <c r="W86" s="1" t="s">
        <v>117</v>
      </c>
      <c r="Y86" s="14"/>
    </row>
    <row r="87" spans="1:25" ht="14.45" customHeight="1">
      <c r="A87" s="2">
        <v>21</v>
      </c>
      <c r="B87" s="10"/>
      <c r="D87" s="131" t="str">
        <f>IF(LEN(Q102)&lt;=265,"",RIGHT(Q102,LEN(Q102)-SEARCH(" ",Q102,255)))</f>
        <v/>
      </c>
      <c r="E87" s="77"/>
      <c r="F87" s="77"/>
      <c r="G87" s="77"/>
      <c r="H87" s="77"/>
      <c r="I87" s="77"/>
      <c r="J87" s="77"/>
      <c r="K87" s="77"/>
      <c r="L87" s="77"/>
      <c r="M87" s="12"/>
      <c r="O87" s="13"/>
      <c r="P87" s="21" t="s">
        <v>126</v>
      </c>
      <c r="Q87" s="173"/>
      <c r="R87" s="174"/>
      <c r="S87" s="175"/>
      <c r="T87" s="174"/>
      <c r="Y87" s="14"/>
    </row>
    <row r="88" spans="1:25" ht="14.45" customHeight="1">
      <c r="A88" s="2">
        <v>22</v>
      </c>
      <c r="B88" s="10"/>
      <c r="D88" s="131" t="str">
        <f>IF(Q104="","",IF(LEN(Q104)&lt;=135,Q104,IF(LEN(Q104)&lt;=260,LEFT(Q104,SEARCH(" ",Q104,125)),LEFT(Q104,SEARCH(" ",Q104,130)))))</f>
        <v/>
      </c>
      <c r="E88" s="77"/>
      <c r="F88" s="77"/>
      <c r="G88" s="77"/>
      <c r="H88" s="77"/>
      <c r="I88" s="77"/>
      <c r="J88" s="77"/>
      <c r="K88" s="77"/>
      <c r="L88" s="77"/>
      <c r="M88" s="12"/>
      <c r="O88" s="13"/>
      <c r="P88" s="21" t="s">
        <v>127</v>
      </c>
      <c r="Q88" s="173"/>
      <c r="R88" s="174"/>
      <c r="S88" s="175"/>
      <c r="T88" s="174"/>
      <c r="Y88" s="14"/>
    </row>
    <row r="89" spans="1:25" ht="14.45" customHeight="1">
      <c r="A89" s="2">
        <v>23</v>
      </c>
      <c r="B89" s="10"/>
      <c r="D89" s="131" t="str">
        <f>IF(LEN(Q104)&lt;=135,"",IF(LEN(Q104)&lt;=260,RIGHT(Q104,LEN(Q104)-SEARCH(" ",Q104,125)),MID(Q104,SEARCH(" ",Q104,130),IF(LEN(Q104)&lt;=265,LEN(Q104),SEARCH(" ",Q104,255)-SEARCH(" ",Q104,130)))))</f>
        <v/>
      </c>
      <c r="E89" s="77"/>
      <c r="F89" s="77"/>
      <c r="G89" s="77"/>
      <c r="H89" s="77"/>
      <c r="I89" s="77"/>
      <c r="J89" s="77"/>
      <c r="K89" s="77"/>
      <c r="L89" s="77"/>
      <c r="M89" s="12"/>
      <c r="O89" s="13"/>
      <c r="P89" s="21" t="s">
        <v>128</v>
      </c>
      <c r="Q89" s="176"/>
      <c r="R89" s="177"/>
      <c r="S89" s="178"/>
      <c r="T89" s="177"/>
      <c r="Y89" s="14"/>
    </row>
    <row r="90" spans="1:25" ht="14.45" customHeight="1">
      <c r="A90" s="2">
        <v>24</v>
      </c>
      <c r="B90" s="10"/>
      <c r="D90" s="131" t="str">
        <f>IF(LEN(Q104)&lt;=265,"",RIGHT(Q104,LEN(Q104)-SEARCH(" ",Q104,255)))</f>
        <v/>
      </c>
      <c r="E90" s="77"/>
      <c r="F90" s="77"/>
      <c r="G90" s="77"/>
      <c r="H90" s="77"/>
      <c r="I90" s="77"/>
      <c r="J90" s="77"/>
      <c r="K90" s="77"/>
      <c r="L90" s="77"/>
      <c r="M90" s="12"/>
      <c r="O90" s="13"/>
      <c r="P90" s="21" t="s">
        <v>129</v>
      </c>
      <c r="Q90" s="136" t="str">
        <f>IF(Q85="","",AVERAGE(Q85:Q89))</f>
        <v/>
      </c>
      <c r="R90" s="137" t="str">
        <f>IF(R85="","",AVERAGE(R85:R89))</f>
        <v/>
      </c>
      <c r="S90" s="138" t="str">
        <f>IF(S85="","",AVERAGE(S85:S89))</f>
        <v/>
      </c>
      <c r="T90" s="137" t="str">
        <f>IF(T85="","",AVERAGE(T85:T89))</f>
        <v/>
      </c>
      <c r="Y90" s="14"/>
    </row>
    <row r="91" spans="1:25" ht="14.45" customHeight="1">
      <c r="A91" s="2">
        <v>25</v>
      </c>
      <c r="B91" s="10"/>
      <c r="D91" s="131" t="str">
        <f>IF(Q106="","",IF(LEN(Q106)&lt;=135,Q106,IF(LEN(Q106)&lt;=260,LEFT(Q106,SEARCH(" ",Q106,125)),LEFT(Q106,SEARCH(" ",Q106,130)))))</f>
        <v/>
      </c>
      <c r="E91" s="77"/>
      <c r="F91" s="77"/>
      <c r="G91" s="77"/>
      <c r="H91" s="77"/>
      <c r="I91" s="77"/>
      <c r="J91" s="77"/>
      <c r="K91" s="77"/>
      <c r="L91" s="77"/>
      <c r="M91" s="12"/>
      <c r="O91" s="13"/>
      <c r="P91" s="21" t="s">
        <v>130</v>
      </c>
      <c r="Q91" s="139" t="str">
        <f>IF(Q85="","",STDEV(Q85:Q89))</f>
        <v/>
      </c>
      <c r="R91" s="140" t="str">
        <f>IF(R85="","",STDEV(R85:R89))</f>
        <v/>
      </c>
      <c r="S91" s="141" t="str">
        <f>IF(S85="","",STDEV(S85:S89))</f>
        <v/>
      </c>
      <c r="T91" s="140" t="str">
        <f>IF(T85="","",STDEV(T85:T89))</f>
        <v/>
      </c>
      <c r="Y91" s="14"/>
    </row>
    <row r="92" spans="1:25" ht="14.45" customHeight="1">
      <c r="A92" s="2">
        <v>26</v>
      </c>
      <c r="B92" s="10"/>
      <c r="D92" s="131" t="str">
        <f>IF(LEN(Q106)&lt;=135,"",IF(LEN(Q106)&lt;=260,RIGHT(Q106,LEN(Q106)-SEARCH(" ",Q106,125)),MID(Q106,SEARCH(" ",Q106,130),IF(LEN(Q106)&lt;=265,LEN(Q106),SEARCH(" ",Q106,255)-SEARCH(" ",Q106,130)))))</f>
        <v/>
      </c>
      <c r="E92" s="77"/>
      <c r="F92" s="77"/>
      <c r="G92" s="77"/>
      <c r="H92" s="77"/>
      <c r="I92" s="77"/>
      <c r="J92" s="77"/>
      <c r="K92" s="77"/>
      <c r="L92" s="77"/>
      <c r="M92" s="12"/>
      <c r="O92" s="13"/>
      <c r="P92" s="21" t="s">
        <v>131</v>
      </c>
      <c r="Q92" s="142" t="str">
        <f>IF(Q85="","",(MAX(Q85:Q89)-MIN(Q85:Q89))/(MIN(Q85:Q89)+MAX(Q85:Q89)))</f>
        <v/>
      </c>
      <c r="R92" s="143" t="str">
        <f>IF(R85="","",(MAX(R85:R89)-MIN(R85:R89))/(MIN(R85:R89)+MAX(R85:R89)))</f>
        <v/>
      </c>
      <c r="S92" s="144" t="str">
        <f>IF(S85="","",(MAX(S85:S89)-MIN(S85:S89))/(MIN(S85:S89)+MAX(S85:S89)))</f>
        <v/>
      </c>
      <c r="T92" s="143" t="str">
        <f>IF(T85="","",(MAX(T85:T89)-MIN(T85:T89))/(MIN(T85:T89)+MAX(T85:T89)))</f>
        <v/>
      </c>
      <c r="U92" s="29" t="s">
        <v>59</v>
      </c>
      <c r="V92" s="1" t="s">
        <v>119</v>
      </c>
      <c r="Y92" s="14"/>
    </row>
    <row r="93" spans="1:25" ht="14.45" customHeight="1">
      <c r="A93" s="2">
        <v>27</v>
      </c>
      <c r="B93" s="10"/>
      <c r="D93" s="131" t="str">
        <f>IF(LEN(Q106)&lt;=265,"",RIGHT(Q106,LEN(Q106)-SEARCH(" ",Q106,255)))</f>
        <v/>
      </c>
      <c r="E93" s="77"/>
      <c r="F93" s="77"/>
      <c r="G93" s="77"/>
      <c r="H93" s="77"/>
      <c r="I93" s="77"/>
      <c r="J93" s="77"/>
      <c r="K93" s="77"/>
      <c r="L93" s="77"/>
      <c r="M93" s="12"/>
      <c r="O93" s="13"/>
      <c r="P93" s="21" t="s">
        <v>63</v>
      </c>
      <c r="Q93" s="89" t="str">
        <f>IF(Q95&lt;&gt;"",Q95,IF(AB49="","",AB49))</f>
        <v/>
      </c>
      <c r="R93" s="90"/>
      <c r="S93" s="90"/>
      <c r="T93" s="90"/>
      <c r="U93" s="90"/>
      <c r="X93" s="90"/>
      <c r="Y93" s="14"/>
    </row>
    <row r="94" spans="1:25" ht="14.45" customHeight="1">
      <c r="A94" s="2">
        <v>28</v>
      </c>
      <c r="B94" s="10"/>
      <c r="D94" s="131" t="str">
        <f>IF(Q108="","",IF(LEN(Q108)&lt;=135,Q108,IF(LEN(Q108)&lt;=260,LEFT(Q108,SEARCH(" ",Q108,125)),LEFT(Q108,SEARCH(" ",Q108,130)))))</f>
        <v/>
      </c>
      <c r="E94" s="77"/>
      <c r="F94" s="77"/>
      <c r="G94" s="77"/>
      <c r="H94" s="77"/>
      <c r="I94" s="77"/>
      <c r="J94" s="77"/>
      <c r="K94" s="77"/>
      <c r="L94" s="77"/>
      <c r="M94" s="12"/>
      <c r="O94" s="13"/>
      <c r="P94" s="92" t="s">
        <v>65</v>
      </c>
      <c r="Q94" s="93"/>
      <c r="R94" s="94">
        <f>LEN(Q93)</f>
        <v>0</v>
      </c>
      <c r="S94" s="77"/>
      <c r="T94" s="77"/>
      <c r="U94" s="77"/>
      <c r="V94" s="77"/>
      <c r="W94" s="77"/>
      <c r="X94" s="77"/>
      <c r="Y94" s="14"/>
    </row>
    <row r="95" spans="1:25" ht="14.45" customHeight="1">
      <c r="A95" s="2">
        <v>29</v>
      </c>
      <c r="B95" s="10"/>
      <c r="D95" s="131" t="str">
        <f>IF(LEN(Q108)&lt;=135,"",IF(LEN(Q108)&lt;=260,RIGHT(Q108,LEN(Q108)-SEARCH(" ",Q108,125)),MID(Q108,SEARCH(" ",Q108,130),IF(LEN(Q108)&lt;=265,LEN(Q108),SEARCH(" ",Q108,255)-SEARCH(" ",Q108,130)))))</f>
        <v/>
      </c>
      <c r="E95" s="77"/>
      <c r="F95" s="77"/>
      <c r="G95" s="77"/>
      <c r="H95" s="77"/>
      <c r="I95" s="77"/>
      <c r="J95" s="77"/>
      <c r="K95" s="77"/>
      <c r="L95" s="77"/>
      <c r="M95" s="12"/>
      <c r="O95" s="13"/>
      <c r="P95" s="21" t="s">
        <v>67</v>
      </c>
      <c r="Q95" s="76"/>
      <c r="R95" s="77"/>
      <c r="S95" s="77"/>
      <c r="T95" s="77"/>
      <c r="U95" s="77"/>
      <c r="V95" s="77"/>
      <c r="W95" s="77"/>
      <c r="X95" s="77"/>
      <c r="Y95" s="14"/>
    </row>
    <row r="96" spans="1:25" ht="14.45" customHeight="1">
      <c r="A96" s="2">
        <v>30</v>
      </c>
      <c r="B96" s="10"/>
      <c r="D96" s="131" t="str">
        <f>IF(LEN(Q108)&lt;=265,"",RIGHT(Q108,LEN(Q108)-SEARCH(" ",Q108,255)))</f>
        <v/>
      </c>
      <c r="E96" s="77"/>
      <c r="F96" s="77"/>
      <c r="G96" s="77"/>
      <c r="H96" s="77"/>
      <c r="I96" s="77"/>
      <c r="J96" s="77"/>
      <c r="K96" s="77"/>
      <c r="L96" s="77"/>
      <c r="M96" s="12"/>
      <c r="O96" s="26"/>
      <c r="P96" s="27"/>
      <c r="Q96" s="27"/>
      <c r="R96" s="27"/>
      <c r="S96" s="27"/>
      <c r="T96" s="27"/>
      <c r="U96" s="27"/>
      <c r="V96" s="27"/>
      <c r="W96" s="27"/>
      <c r="X96" s="27"/>
      <c r="Y96" s="28"/>
    </row>
    <row r="97" spans="1:25" ht="14.45" customHeight="1">
      <c r="A97" s="2">
        <v>31</v>
      </c>
      <c r="B97" s="10"/>
      <c r="D97" s="131" t="str">
        <f>IF(Q110="","",IF(LEN(Q110)&lt;=135,Q110,IF(LEN(Q110)&lt;=260,LEFT(Q110,SEARCH(" ",Q110,125)),LEFT(Q110,SEARCH(" ",Q110,130)))))</f>
        <v/>
      </c>
      <c r="E97" s="77"/>
      <c r="F97" s="77"/>
      <c r="G97" s="77"/>
      <c r="H97" s="77"/>
      <c r="I97" s="77"/>
      <c r="J97" s="77"/>
      <c r="K97" s="77"/>
      <c r="L97" s="77"/>
      <c r="M97" s="12"/>
    </row>
    <row r="98" spans="1:25" ht="14.45" customHeight="1">
      <c r="A98" s="2">
        <v>32</v>
      </c>
      <c r="B98" s="10"/>
      <c r="D98" s="131" t="str">
        <f>IF(LEN(Q110)&lt;=135,"",IF(LEN(Q110)&lt;=260,RIGHT(Q110,LEN(Q110)-SEARCH(" ",Q110,125)),MID(Q110,SEARCH(" ",Q110,130),IF(LEN(Q110)&lt;=265,LEN(Q110),SEARCH(" ",Q110,255)-SEARCH(" ",Q110,130)))))</f>
        <v/>
      </c>
      <c r="E98" s="77"/>
      <c r="F98" s="77"/>
      <c r="G98" s="77"/>
      <c r="H98" s="77"/>
      <c r="I98" s="77"/>
      <c r="J98" s="77"/>
      <c r="K98" s="77"/>
      <c r="L98" s="77"/>
      <c r="M98" s="12"/>
      <c r="T98" s="145" t="s">
        <v>132</v>
      </c>
    </row>
    <row r="99" spans="1:25" ht="14.45" customHeight="1">
      <c r="A99" s="2">
        <v>33</v>
      </c>
      <c r="B99" s="10"/>
      <c r="D99" s="131" t="str">
        <f>IF(LEN(Q110)&lt;=265,"",RIGHT(Q110,LEN(Q110)-SEARCH(" ",Q110,255)))</f>
        <v/>
      </c>
      <c r="E99" s="77"/>
      <c r="F99" s="77"/>
      <c r="G99" s="77"/>
      <c r="H99" s="77"/>
      <c r="I99" s="77"/>
      <c r="J99" s="77"/>
      <c r="K99" s="77"/>
      <c r="L99" s="77"/>
      <c r="M99" s="12"/>
      <c r="O99" s="49"/>
      <c r="P99" s="7"/>
      <c r="Q99" s="7"/>
      <c r="R99" s="7"/>
      <c r="S99" s="146" t="s">
        <v>133</v>
      </c>
      <c r="T99" s="7"/>
      <c r="U99" s="7"/>
      <c r="V99" s="7"/>
      <c r="W99" s="7"/>
      <c r="X99" s="7"/>
      <c r="Y99" s="8"/>
    </row>
    <row r="100" spans="1:25" ht="14.45" customHeight="1">
      <c r="A100" s="2">
        <v>34</v>
      </c>
      <c r="B100" s="10"/>
      <c r="D100" s="131" t="str">
        <f>IF(Q112="","",IF(LEN(Q112)&lt;=135,Q112,IF(LEN(Q112)&lt;=260,LEFT(Q112,SEARCH(" ",Q112,125)),LEFT(Q112,SEARCH(" ",Q112,130)))))</f>
        <v/>
      </c>
      <c r="E100" s="77"/>
      <c r="F100" s="77"/>
      <c r="G100" s="77"/>
      <c r="H100" s="77"/>
      <c r="I100" s="77"/>
      <c r="J100" s="77"/>
      <c r="K100" s="77"/>
      <c r="L100" s="77"/>
      <c r="M100" s="12"/>
      <c r="O100" s="13"/>
      <c r="P100" s="21" t="s">
        <v>63</v>
      </c>
      <c r="Q100" s="147"/>
      <c r="R100" s="148"/>
      <c r="S100" s="149" t="str">
        <f>IF(AB51="","",AB51)</f>
        <v/>
      </c>
      <c r="T100" s="90"/>
      <c r="U100" s="90"/>
      <c r="X100" s="90"/>
      <c r="Y100" s="14"/>
    </row>
    <row r="101" spans="1:25" ht="14.45" customHeight="1">
      <c r="A101" s="2">
        <v>35</v>
      </c>
      <c r="B101" s="10"/>
      <c r="D101" s="131" t="str">
        <f>IF(LEN(Q112)&lt;=135,"",IF(LEN(Q112)&lt;=260,RIGHT(Q112,LEN(Q112)-SEARCH(" ",Q112,125)),MID(Q112,SEARCH(" ",Q112,130),IF(LEN(Q112)&lt;=265,LEN(Q112),SEARCH(" ",Q112,255)-SEARCH(" ",Q112,130)))))</f>
        <v/>
      </c>
      <c r="E101" s="77"/>
      <c r="F101" s="77"/>
      <c r="G101" s="77"/>
      <c r="H101" s="77"/>
      <c r="I101" s="77"/>
      <c r="J101" s="77"/>
      <c r="K101" s="77"/>
      <c r="L101" s="77"/>
      <c r="M101" s="12"/>
      <c r="O101" s="13"/>
      <c r="P101" s="92" t="s">
        <v>65</v>
      </c>
      <c r="Q101" s="93"/>
      <c r="R101" s="150">
        <f>LEN(Q100)</f>
        <v>0</v>
      </c>
      <c r="S101" s="77"/>
      <c r="T101" s="77"/>
      <c r="U101" s="151"/>
      <c r="V101" s="77"/>
      <c r="W101" s="77"/>
      <c r="X101" s="77"/>
      <c r="Y101" s="14"/>
    </row>
    <row r="102" spans="1:25" ht="14.45" customHeight="1">
      <c r="A102" s="2">
        <v>36</v>
      </c>
      <c r="B102" s="10"/>
      <c r="D102" s="131" t="str">
        <f>IF(LEN(Q112)&lt;=265,"",RIGHT(Q112,LEN(Q112)-SEARCH(" ",Q112,255)))</f>
        <v/>
      </c>
      <c r="E102" s="77"/>
      <c r="F102" s="77"/>
      <c r="G102" s="77"/>
      <c r="H102" s="77"/>
      <c r="I102" s="77"/>
      <c r="J102" s="77"/>
      <c r="K102" s="77"/>
      <c r="L102" s="77"/>
      <c r="M102" s="12"/>
      <c r="O102" s="13"/>
      <c r="P102" s="21" t="s">
        <v>134</v>
      </c>
      <c r="Q102" s="147"/>
      <c r="R102" s="148"/>
      <c r="S102" s="149" t="str">
        <f>IF(AB53="","",AB53)</f>
        <v/>
      </c>
      <c r="T102" s="90"/>
      <c r="U102" s="90"/>
      <c r="X102" s="90"/>
      <c r="Y102" s="14"/>
    </row>
    <row r="103" spans="1:25" ht="14.45" customHeight="1">
      <c r="A103" s="2">
        <v>37</v>
      </c>
      <c r="B103" s="10"/>
      <c r="D103" s="131" t="str">
        <f>IF(Q114="","",IF(LEN(Q114)&lt;=135,Q114,IF(LEN(Q114)&lt;=260,LEFT(Q114,SEARCH(" ",Q114,125)),LEFT(Q114,SEARCH(" ",Q114,130)))))</f>
        <v/>
      </c>
      <c r="E103" s="77"/>
      <c r="F103" s="77"/>
      <c r="G103" s="77"/>
      <c r="H103" s="77"/>
      <c r="I103" s="77"/>
      <c r="J103" s="77"/>
      <c r="K103" s="77"/>
      <c r="L103" s="77"/>
      <c r="M103" s="12"/>
      <c r="O103" s="13"/>
      <c r="P103" s="92" t="s">
        <v>65</v>
      </c>
      <c r="Q103" s="93"/>
      <c r="R103" s="150">
        <f>LEN(Q102)</f>
        <v>0</v>
      </c>
      <c r="S103" s="77"/>
      <c r="T103" s="77"/>
      <c r="U103" s="151"/>
      <c r="V103" s="77"/>
      <c r="W103" s="77"/>
      <c r="X103" s="77"/>
      <c r="Y103" s="14"/>
    </row>
    <row r="104" spans="1:25" ht="14.45" customHeight="1">
      <c r="A104" s="2">
        <v>38</v>
      </c>
      <c r="B104" s="10"/>
      <c r="D104" s="131" t="str">
        <f>IF(LEN(Q114)&lt;=135,"",IF(LEN(Q114)&lt;=260,RIGHT(Q114,LEN(Q114)-SEARCH(" ",Q114,125)),MID(Q114,SEARCH(" ",Q114,130),IF(LEN(Q114)&lt;=265,LEN(Q114),SEARCH(" ",Q114,255)-SEARCH(" ",Q114,130)))))</f>
        <v/>
      </c>
      <c r="E104" s="77"/>
      <c r="F104" s="77"/>
      <c r="G104" s="77"/>
      <c r="H104" s="77"/>
      <c r="I104" s="77"/>
      <c r="J104" s="77"/>
      <c r="K104" s="77"/>
      <c r="L104" s="77"/>
      <c r="M104" s="12"/>
      <c r="O104" s="13"/>
      <c r="P104" s="21" t="s">
        <v>134</v>
      </c>
      <c r="Q104" s="147"/>
      <c r="R104" s="148"/>
      <c r="S104" s="149" t="str">
        <f>IF(AB55="","",AB55)</f>
        <v/>
      </c>
      <c r="T104" s="90"/>
      <c r="U104" s="90"/>
      <c r="X104" s="90"/>
      <c r="Y104" s="14"/>
    </row>
    <row r="105" spans="1:25" ht="14.45" customHeight="1">
      <c r="A105" s="2">
        <v>39</v>
      </c>
      <c r="B105" s="10"/>
      <c r="D105" s="131" t="str">
        <f>IF(LEN(Q114)&lt;=265,"",RIGHT(Q114,LEN(Q114)-SEARCH(" ",Q114,255)))</f>
        <v/>
      </c>
      <c r="E105" s="77"/>
      <c r="F105" s="77"/>
      <c r="G105" s="77"/>
      <c r="H105" s="77"/>
      <c r="I105" s="77"/>
      <c r="J105" s="77"/>
      <c r="K105" s="77"/>
      <c r="L105" s="77"/>
      <c r="M105" s="12"/>
      <c r="O105" s="13"/>
      <c r="P105" s="92" t="s">
        <v>65</v>
      </c>
      <c r="Q105" s="93"/>
      <c r="R105" s="150">
        <f>LEN(Q104)</f>
        <v>0</v>
      </c>
      <c r="S105" s="77"/>
      <c r="T105" s="77"/>
      <c r="U105" s="151"/>
      <c r="V105" s="77"/>
      <c r="W105" s="77"/>
      <c r="X105" s="77"/>
      <c r="Y105" s="14"/>
    </row>
    <row r="106" spans="1:25" ht="14.45" customHeight="1">
      <c r="A106" s="2">
        <v>40</v>
      </c>
      <c r="B106" s="10"/>
      <c r="D106" s="131" t="str">
        <f>IF(Q116="","",IF(LEN(Q116)&lt;=135,Q116,IF(LEN(Q116)&lt;=260,LEFT(Q116,SEARCH(" ",Q116,125)),LEFT(Q116,SEARCH(" ",Q116,130)))))</f>
        <v/>
      </c>
      <c r="E106" s="77"/>
      <c r="F106" s="77"/>
      <c r="G106" s="77"/>
      <c r="H106" s="77"/>
      <c r="I106" s="77"/>
      <c r="J106" s="77"/>
      <c r="K106" s="77"/>
      <c r="L106" s="77"/>
      <c r="M106" s="12"/>
      <c r="O106" s="13"/>
      <c r="P106" s="21" t="s">
        <v>134</v>
      </c>
      <c r="Q106" s="147"/>
      <c r="R106" s="148"/>
      <c r="S106" s="149" t="str">
        <f>IF(AB57="","",AB57)</f>
        <v/>
      </c>
      <c r="T106" s="90"/>
      <c r="U106" s="90"/>
      <c r="X106" s="90"/>
      <c r="Y106" s="14"/>
    </row>
    <row r="107" spans="1:25" ht="14.45" customHeight="1">
      <c r="A107" s="2">
        <v>41</v>
      </c>
      <c r="B107" s="10"/>
      <c r="D107" s="131" t="str">
        <f>IF(LEN(Q116)&lt;=135,"",IF(LEN(Q116)&lt;=260,RIGHT(Q116,LEN(Q116)-SEARCH(" ",Q116,125)),MID(Q116,SEARCH(" ",Q116,130),IF(LEN(Q116)&lt;=265,LEN(Q116),SEARCH(" ",Q116,255)-SEARCH(" ",Q116,130)))))</f>
        <v/>
      </c>
      <c r="E107" s="77"/>
      <c r="F107" s="77"/>
      <c r="G107" s="77"/>
      <c r="H107" s="77"/>
      <c r="I107" s="77"/>
      <c r="J107" s="77"/>
      <c r="K107" s="77"/>
      <c r="L107" s="77"/>
      <c r="M107" s="12"/>
      <c r="O107" s="13"/>
      <c r="P107" s="92" t="s">
        <v>65</v>
      </c>
      <c r="Q107" s="93"/>
      <c r="R107" s="150">
        <f>LEN(Q106)</f>
        <v>0</v>
      </c>
      <c r="S107" s="77"/>
      <c r="T107" s="77"/>
      <c r="U107" s="151"/>
      <c r="V107" s="77"/>
      <c r="W107" s="77"/>
      <c r="X107" s="77"/>
      <c r="Y107" s="14"/>
    </row>
    <row r="108" spans="1:25" ht="14.45" customHeight="1">
      <c r="A108" s="2">
        <v>42</v>
      </c>
      <c r="B108" s="10"/>
      <c r="D108" s="131" t="str">
        <f>IF(LEN(Q116)&lt;=265,"",RIGHT(Q116,LEN(Q116)-SEARCH(" ",Q116,255)))</f>
        <v/>
      </c>
      <c r="E108" s="77"/>
      <c r="F108" s="77"/>
      <c r="G108" s="77"/>
      <c r="H108" s="77"/>
      <c r="I108" s="77"/>
      <c r="J108" s="77"/>
      <c r="K108" s="77"/>
      <c r="L108" s="77"/>
      <c r="M108" s="12"/>
      <c r="O108" s="13"/>
      <c r="P108" s="21" t="s">
        <v>134</v>
      </c>
      <c r="Q108" s="147"/>
      <c r="R108" s="148"/>
      <c r="S108" s="149" t="str">
        <f>IF(AB59="","",AB59)</f>
        <v/>
      </c>
      <c r="T108" s="90"/>
      <c r="U108" s="90"/>
      <c r="X108" s="90"/>
      <c r="Y108" s="14"/>
    </row>
    <row r="109" spans="1:25" ht="14.45" customHeight="1">
      <c r="A109" s="2">
        <v>43</v>
      </c>
      <c r="B109" s="10"/>
      <c r="D109" s="131" t="str">
        <f>IF(Q118="","",IF(LEN(Q118)&lt;=135,Q118,IF(LEN(Q118)&lt;=260,LEFT(Q118,SEARCH(" ",Q118,125)),LEFT(Q118,SEARCH(" ",Q118,130)))))</f>
        <v/>
      </c>
      <c r="E109" s="77"/>
      <c r="F109" s="77"/>
      <c r="G109" s="77"/>
      <c r="H109" s="77"/>
      <c r="I109" s="77"/>
      <c r="J109" s="77"/>
      <c r="K109" s="77"/>
      <c r="L109" s="77"/>
      <c r="M109" s="12"/>
      <c r="O109" s="13"/>
      <c r="P109" s="92" t="s">
        <v>65</v>
      </c>
      <c r="Q109" s="93"/>
      <c r="R109" s="150">
        <f>LEN(Q108)</f>
        <v>0</v>
      </c>
      <c r="S109" s="77"/>
      <c r="T109" s="77"/>
      <c r="U109" s="151"/>
      <c r="V109" s="77"/>
      <c r="W109" s="77"/>
      <c r="X109" s="77"/>
      <c r="Y109" s="14"/>
    </row>
    <row r="110" spans="1:25" ht="14.45" customHeight="1">
      <c r="A110" s="2">
        <v>44</v>
      </c>
      <c r="B110" s="10"/>
      <c r="D110" s="131" t="str">
        <f>IF(LEN(Q118)&lt;=135,"",IF(LEN(Q118)&lt;=260,RIGHT(Q118,LEN(Q118)-SEARCH(" ",Q118,125)),MID(Q118,SEARCH(" ",Q118,130),IF(LEN(Q118)&lt;=265,LEN(Q118),SEARCH(" ",Q118,255)-SEARCH(" ",Q118,130)))))</f>
        <v/>
      </c>
      <c r="E110" s="77"/>
      <c r="F110" s="77"/>
      <c r="G110" s="77"/>
      <c r="H110" s="77"/>
      <c r="I110" s="77"/>
      <c r="J110" s="77"/>
      <c r="K110" s="77"/>
      <c r="L110" s="77"/>
      <c r="M110" s="12"/>
      <c r="O110" s="13"/>
      <c r="P110" s="21" t="s">
        <v>134</v>
      </c>
      <c r="Q110" s="147"/>
      <c r="R110" s="148"/>
      <c r="S110" s="149" t="str">
        <f>IF(AB61="","",AB61)</f>
        <v/>
      </c>
      <c r="T110" s="90"/>
      <c r="U110" s="90"/>
      <c r="X110" s="90"/>
      <c r="Y110" s="14"/>
    </row>
    <row r="111" spans="1:25" ht="14.45" customHeight="1">
      <c r="A111" s="2">
        <v>45</v>
      </c>
      <c r="B111" s="10"/>
      <c r="D111" s="131" t="str">
        <f>IF(LEN(Q118)&lt;=265,"",RIGHT(Q118,LEN(Q118)-SEARCH(" ",Q118,255)))</f>
        <v/>
      </c>
      <c r="E111" s="77"/>
      <c r="F111" s="77"/>
      <c r="G111" s="77"/>
      <c r="H111" s="77"/>
      <c r="I111" s="77"/>
      <c r="J111" s="77"/>
      <c r="K111" s="77"/>
      <c r="L111" s="77"/>
      <c r="M111" s="12"/>
      <c r="O111" s="13"/>
      <c r="P111" s="92" t="s">
        <v>65</v>
      </c>
      <c r="Q111" s="93"/>
      <c r="R111" s="150">
        <f>LEN(Q110)</f>
        <v>0</v>
      </c>
      <c r="S111" s="77"/>
      <c r="T111" s="77"/>
      <c r="U111" s="77"/>
      <c r="V111" s="77"/>
      <c r="W111" s="77"/>
      <c r="X111" s="77"/>
      <c r="Y111" s="14"/>
    </row>
    <row r="112" spans="1:25" ht="14.45" customHeight="1">
      <c r="A112" s="2">
        <v>46</v>
      </c>
      <c r="B112" s="10"/>
      <c r="D112" s="131" t="str">
        <f>IF(Q120="","",IF(LEN(Q120)&lt;=135,Q120,IF(LEN(Q120)&lt;=260,LEFT(Q120,SEARCH(" ",Q120,125)),LEFT(Q120,SEARCH(" ",Q120,130)))))</f>
        <v/>
      </c>
      <c r="E112" s="77"/>
      <c r="F112" s="77"/>
      <c r="G112" s="77"/>
      <c r="H112" s="77"/>
      <c r="I112" s="77"/>
      <c r="J112" s="77"/>
      <c r="K112" s="77"/>
      <c r="L112" s="77"/>
      <c r="M112" s="12"/>
      <c r="O112" s="13"/>
      <c r="P112" s="21" t="s">
        <v>134</v>
      </c>
      <c r="Q112" s="147"/>
      <c r="R112" s="148"/>
      <c r="S112" s="149" t="str">
        <f>IF(AB63="","",AB63)</f>
        <v/>
      </c>
      <c r="T112" s="90"/>
      <c r="U112" s="90"/>
      <c r="X112" s="90"/>
      <c r="Y112" s="14"/>
    </row>
    <row r="113" spans="1:25" ht="14.45" customHeight="1">
      <c r="A113" s="2">
        <v>47</v>
      </c>
      <c r="B113" s="10"/>
      <c r="D113" s="131" t="str">
        <f>IF(LEN(Q120)&lt;=135,"",IF(LEN(Q120)&lt;=260,RIGHT(Q120,LEN(Q120)-SEARCH(" ",Q120,125)),MID(Q120,SEARCH(" ",Q120,130),IF(LEN(Q120)&lt;=265,LEN(Q120),SEARCH(" ",Q120,255)-SEARCH(" ",Q120,130)))))</f>
        <v/>
      </c>
      <c r="E113" s="77"/>
      <c r="F113" s="77"/>
      <c r="G113" s="77"/>
      <c r="H113" s="77"/>
      <c r="I113" s="77"/>
      <c r="J113" s="77"/>
      <c r="K113" s="77"/>
      <c r="L113" s="77"/>
      <c r="M113" s="12"/>
      <c r="O113" s="13"/>
      <c r="P113" s="92" t="s">
        <v>65</v>
      </c>
      <c r="Q113" s="93"/>
      <c r="R113" s="150">
        <f>LEN(Q112)</f>
        <v>0</v>
      </c>
      <c r="S113" s="77"/>
      <c r="T113" s="77"/>
      <c r="U113" s="77"/>
      <c r="V113" s="77"/>
      <c r="W113" s="77"/>
      <c r="X113" s="77"/>
      <c r="Y113" s="14"/>
    </row>
    <row r="114" spans="1:25" ht="14.45" customHeight="1">
      <c r="A114" s="2">
        <v>48</v>
      </c>
      <c r="B114" s="10"/>
      <c r="D114" s="131" t="str">
        <f>IF(LEN(Q120)&lt;=265,"",RIGHT(Q120,LEN(Q120)-SEARCH(" ",Q120,255)))</f>
        <v/>
      </c>
      <c r="E114" s="77"/>
      <c r="F114" s="77"/>
      <c r="G114" s="77"/>
      <c r="H114" s="77"/>
      <c r="I114" s="77"/>
      <c r="J114" s="77"/>
      <c r="K114" s="77"/>
      <c r="L114" s="77"/>
      <c r="M114" s="12"/>
      <c r="O114" s="13"/>
      <c r="P114" s="21" t="s">
        <v>134</v>
      </c>
      <c r="Q114" s="147"/>
      <c r="R114" s="148"/>
      <c r="S114" s="149" t="str">
        <f>IF(AB65="","",AB65)</f>
        <v/>
      </c>
      <c r="T114" s="90"/>
      <c r="U114" s="90"/>
      <c r="X114" s="90"/>
      <c r="Y114" s="14"/>
    </row>
    <row r="115" spans="1:25" ht="14.45" customHeight="1">
      <c r="A115" s="2">
        <v>49</v>
      </c>
      <c r="B115" s="10"/>
      <c r="M115" s="12"/>
      <c r="O115" s="13"/>
      <c r="P115" s="92" t="s">
        <v>65</v>
      </c>
      <c r="Q115" s="93"/>
      <c r="R115" s="150">
        <f>LEN(Q114)</f>
        <v>0</v>
      </c>
      <c r="S115" s="77"/>
      <c r="T115" s="77"/>
      <c r="U115" s="77"/>
      <c r="V115" s="77"/>
      <c r="W115" s="77"/>
      <c r="X115" s="77"/>
      <c r="Y115" s="14"/>
    </row>
    <row r="116" spans="1:25" ht="14.45" customHeight="1">
      <c r="A116" s="2">
        <v>50</v>
      </c>
      <c r="B116" s="10"/>
      <c r="M116" s="12"/>
      <c r="O116" s="13"/>
      <c r="P116" s="21" t="s">
        <v>134</v>
      </c>
      <c r="Q116" s="147"/>
      <c r="R116" s="148"/>
      <c r="S116" s="149" t="str">
        <f>IF(AB67="","",AB67)</f>
        <v/>
      </c>
      <c r="T116" s="90"/>
      <c r="U116" s="90"/>
      <c r="X116" s="90"/>
      <c r="Y116" s="14"/>
    </row>
    <row r="117" spans="1:25" ht="14.45" customHeight="1">
      <c r="A117" s="2">
        <v>51</v>
      </c>
      <c r="B117" s="10"/>
      <c r="M117" s="12"/>
      <c r="O117" s="13"/>
      <c r="P117" s="92" t="s">
        <v>65</v>
      </c>
      <c r="Q117" s="93"/>
      <c r="R117" s="150">
        <f>LEN(Q116)</f>
        <v>0</v>
      </c>
      <c r="S117" s="77"/>
      <c r="T117" s="77"/>
      <c r="U117" s="77"/>
      <c r="V117" s="77"/>
      <c r="W117" s="77"/>
      <c r="X117" s="77"/>
      <c r="Y117" s="14"/>
    </row>
    <row r="118" spans="1:25" ht="14.45" customHeight="1">
      <c r="A118" s="2">
        <v>52</v>
      </c>
      <c r="B118" s="10"/>
      <c r="M118" s="12"/>
      <c r="O118" s="13"/>
      <c r="P118" s="21" t="s">
        <v>134</v>
      </c>
      <c r="Q118" s="147"/>
      <c r="R118" s="148"/>
      <c r="S118" s="149" t="str">
        <f>IF(AB69="","",AB69)</f>
        <v/>
      </c>
      <c r="T118" s="90"/>
      <c r="U118" s="90"/>
      <c r="X118" s="90"/>
      <c r="Y118" s="14"/>
    </row>
    <row r="119" spans="1:25" ht="14.45" customHeight="1">
      <c r="A119" s="2">
        <v>53</v>
      </c>
      <c r="B119" s="10"/>
      <c r="M119" s="12"/>
      <c r="O119" s="13"/>
      <c r="P119" s="92" t="s">
        <v>65</v>
      </c>
      <c r="Q119" s="93"/>
      <c r="R119" s="150">
        <f>LEN(Q118)</f>
        <v>0</v>
      </c>
      <c r="S119" s="77"/>
      <c r="T119" s="77"/>
      <c r="U119" s="77"/>
      <c r="V119" s="77"/>
      <c r="W119" s="77"/>
      <c r="X119" s="77"/>
      <c r="Y119" s="14"/>
    </row>
    <row r="120" spans="1:25" ht="14.45" customHeight="1">
      <c r="A120" s="2">
        <v>54</v>
      </c>
      <c r="B120" s="10"/>
      <c r="M120" s="12"/>
      <c r="O120" s="13"/>
      <c r="P120" s="21" t="s">
        <v>134</v>
      </c>
      <c r="Q120" s="147"/>
      <c r="R120" s="148"/>
      <c r="S120" s="149" t="str">
        <f>IF(AB71="","",AB71)</f>
        <v/>
      </c>
      <c r="T120" s="90"/>
      <c r="U120" s="90"/>
      <c r="X120" s="90"/>
      <c r="Y120" s="14"/>
    </row>
    <row r="121" spans="1:25" ht="14.45" customHeight="1">
      <c r="A121" s="2">
        <v>55</v>
      </c>
      <c r="B121" s="10"/>
      <c r="M121" s="12"/>
      <c r="O121" s="13"/>
      <c r="P121" s="92" t="s">
        <v>65</v>
      </c>
      <c r="Q121" s="93"/>
      <c r="R121" s="150">
        <f>LEN(Q120)</f>
        <v>0</v>
      </c>
      <c r="S121" s="77"/>
      <c r="T121" s="77"/>
      <c r="U121" s="77"/>
      <c r="V121" s="77"/>
      <c r="W121" s="77"/>
      <c r="X121" s="77"/>
      <c r="Y121" s="14"/>
    </row>
    <row r="122" spans="1:25" ht="14.45" customHeight="1">
      <c r="A122" s="2">
        <v>56</v>
      </c>
      <c r="B122" s="10"/>
      <c r="M122" s="12"/>
      <c r="O122" s="26"/>
      <c r="P122" s="27"/>
      <c r="Q122" s="27"/>
      <c r="R122" s="27"/>
      <c r="S122" s="27"/>
      <c r="T122" s="27"/>
      <c r="U122" s="27"/>
      <c r="V122" s="27"/>
      <c r="W122" s="27"/>
      <c r="X122" s="27"/>
      <c r="Y122" s="28"/>
    </row>
    <row r="123" spans="1:25" ht="14.45" customHeight="1">
      <c r="A123" s="2">
        <v>57</v>
      </c>
      <c r="B123" s="10"/>
      <c r="M123" s="12"/>
    </row>
    <row r="124" spans="1:25" ht="14.45" customHeight="1">
      <c r="A124" s="2">
        <v>58</v>
      </c>
      <c r="B124" s="10"/>
      <c r="M124" s="12"/>
    </row>
    <row r="125" spans="1:25" ht="14.45" customHeight="1">
      <c r="A125" s="2">
        <v>59</v>
      </c>
      <c r="B125" s="10"/>
      <c r="M125" s="12"/>
    </row>
    <row r="126" spans="1:25" ht="14.45" customHeight="1">
      <c r="A126" s="2">
        <v>60</v>
      </c>
      <c r="B126" s="10"/>
      <c r="M126" s="12"/>
    </row>
    <row r="127" spans="1:25" ht="14.45" customHeight="1">
      <c r="A127" s="2">
        <v>61</v>
      </c>
      <c r="B127" s="10"/>
      <c r="M127" s="12"/>
    </row>
    <row r="128" spans="1:25" ht="14.45" customHeight="1">
      <c r="A128" s="2">
        <v>62</v>
      </c>
      <c r="B128" s="10"/>
      <c r="M128" s="12"/>
    </row>
    <row r="129" spans="1:13" ht="14.45" customHeight="1">
      <c r="A129" s="2">
        <v>63</v>
      </c>
      <c r="B129" s="10"/>
      <c r="M129" s="12"/>
    </row>
    <row r="130" spans="1:13" ht="14.45" customHeight="1">
      <c r="A130" s="2">
        <v>64</v>
      </c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5"/>
    </row>
    <row r="131" spans="1:13" ht="14.45" customHeight="1">
      <c r="A131" s="2">
        <v>65</v>
      </c>
      <c r="C131" s="21" t="s">
        <v>20</v>
      </c>
      <c r="D131" s="153" t="str">
        <f>IF($P$7="","",$P$7)</f>
        <v/>
      </c>
      <c r="L131" s="21" t="s">
        <v>21</v>
      </c>
      <c r="M131" s="115" t="str">
        <f>IF($X$7="","",$X$7)</f>
        <v>Eugene Mah</v>
      </c>
    </row>
    <row r="132" spans="1:13" ht="14.45" customHeight="1">
      <c r="A132" s="2">
        <v>66</v>
      </c>
      <c r="C132" s="21" t="s">
        <v>108</v>
      </c>
      <c r="D132" s="116" t="str">
        <f>IF($J$12="","",$J$12)</f>
        <v/>
      </c>
      <c r="L132" s="21" t="s">
        <v>37</v>
      </c>
      <c r="M132" s="117" t="str">
        <f>IF($R$13="","",$R$13)</f>
        <v/>
      </c>
    </row>
  </sheetData>
  <customSheetViews>
    <customSheetView guid="{B8088769-C3DE-4DF8-A82B-D0EB46FFCC4A}">
      <rowBreaks count="1" manualBreakCount="1">
        <brk id="66" max="16383" man="1"/>
      </rowBreaks>
      <pageMargins left="0.78749999999999998" right="0.78749999999999998" top="0.78749999999999998" bottom="0.92638888888888904" header="0.51180555555555496" footer="0.78749999999999998"/>
      <pageSetup scale="65" orientation="portrait" useFirstPageNumber="1" horizontalDpi="300" verticalDpi="300" r:id="rId1"/>
      <headerFooter>
        <oddFooter>&amp;CPage &amp;P</oddFooter>
      </headerFooter>
    </customSheetView>
  </customSheetViews>
  <mergeCells count="47">
    <mergeCell ref="Q83:R83"/>
    <mergeCell ref="S83:T83"/>
    <mergeCell ref="V72:V73"/>
    <mergeCell ref="W72:W73"/>
    <mergeCell ref="Q74:Q75"/>
    <mergeCell ref="R74:R75"/>
    <mergeCell ref="S74:S75"/>
    <mergeCell ref="V74:V75"/>
    <mergeCell ref="W74:W75"/>
    <mergeCell ref="D71:E71"/>
    <mergeCell ref="F71:G71"/>
    <mergeCell ref="Q72:Q73"/>
    <mergeCell ref="R72:R73"/>
    <mergeCell ref="S72:S73"/>
    <mergeCell ref="V69:W69"/>
    <mergeCell ref="Q70:Q71"/>
    <mergeCell ref="R70:R71"/>
    <mergeCell ref="S70:S71"/>
    <mergeCell ref="V70:V71"/>
    <mergeCell ref="W70:W71"/>
    <mergeCell ref="I56:J56"/>
    <mergeCell ref="K56:L56"/>
    <mergeCell ref="I57:J57"/>
    <mergeCell ref="K57:L57"/>
    <mergeCell ref="I58:J58"/>
    <mergeCell ref="K58:L58"/>
    <mergeCell ref="D33:E33"/>
    <mergeCell ref="D41:E41"/>
    <mergeCell ref="I54:L54"/>
    <mergeCell ref="I55:J55"/>
    <mergeCell ref="K55:L55"/>
    <mergeCell ref="E14:F14"/>
    <mergeCell ref="J14:K14"/>
    <mergeCell ref="E15:F15"/>
    <mergeCell ref="E24:F24"/>
    <mergeCell ref="K19:L19"/>
    <mergeCell ref="E11:F11"/>
    <mergeCell ref="J11:K11"/>
    <mergeCell ref="E12:F12"/>
    <mergeCell ref="J12:K12"/>
    <mergeCell ref="E13:F13"/>
    <mergeCell ref="J13:K13"/>
    <mergeCell ref="AG1:AJ1"/>
    <mergeCell ref="AG2:AH2"/>
    <mergeCell ref="AI2:AJ2"/>
    <mergeCell ref="E10:F10"/>
    <mergeCell ref="J10:K10"/>
  </mergeCells>
  <conditionalFormatting sqref="I72:I74">
    <cfRule type="cellIs" dxfId="11" priority="10" operator="equal">
      <formula>"NO"</formula>
    </cfRule>
    <cfRule type="cellIs" dxfId="10" priority="11" operator="equal">
      <formula>"YES"</formula>
    </cfRule>
    <cfRule type="cellIs" dxfId="9" priority="12" operator="equal">
      <formula>"TBD"</formula>
    </cfRule>
  </conditionalFormatting>
  <conditionalFormatting sqref="D27 P26">
    <cfRule type="cellIs" dxfId="8" priority="9" operator="greaterThan">
      <formula>20</formula>
    </cfRule>
  </conditionalFormatting>
  <conditionalFormatting sqref="F56:G58 F42:G42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D76:G76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D75:G75 Q92:T92">
    <cfRule type="cellIs" dxfId="3" priority="3" operator="greaterThan">
      <formula>0.3</formula>
    </cfRule>
    <cfRule type="cellIs" dxfId="2" priority="4" operator="lessThan">
      <formula>0.3</formula>
    </cfRule>
  </conditionalFormatting>
  <conditionalFormatting sqref="E20:E23">
    <cfRule type="cellIs" dxfId="1" priority="1" operator="equal">
      <formula>"NO"</formula>
    </cfRule>
    <cfRule type="cellIs" dxfId="0" priority="2" operator="equal">
      <formula>"YES"</formula>
    </cfRule>
  </conditionalFormatting>
  <pageMargins left="0.78749999999999998" right="0.78749999999999998" top="0.78749999999999998" bottom="0.92638888888888904" header="0.51180555555555496" footer="0.78749999999999998"/>
  <pageSetup scale="65" orientation="portrait" useFirstPageNumber="1" horizontalDpi="300" verticalDpi="300" r:id="rId2"/>
  <headerFooter>
    <oddFooter>&amp;CPage &amp;P</oddFooter>
  </headerFooter>
  <rowBreaks count="1" manualBreakCount="1">
    <brk id="6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Barco</vt:lpstr>
      <vt:lpstr>Barco!Print_Area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Eugene Mah</cp:lastModifiedBy>
  <cp:revision>85</cp:revision>
  <dcterms:created xsi:type="dcterms:W3CDTF">2015-05-13T09:20:53Z</dcterms:created>
  <dcterms:modified xsi:type="dcterms:W3CDTF">2020-06-03T13:45:40Z</dcterms:modified>
  <dc:language>en-US</dc:language>
</cp:coreProperties>
</file>