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bookViews>
    <workbookView xWindow="0" yWindow="0" windowWidth="16380" windowHeight="8190" tabRatio="500"/>
  </bookViews>
  <sheets>
    <sheet name="4_1" sheetId="1" r:id="rId1"/>
    <sheet name="4_2" sheetId="2" r:id="rId2"/>
    <sheet name="4_3" sheetId="3" r:id="rId3"/>
    <sheet name="4_4" sheetId="4" r:id="rId4"/>
    <sheet name="4_7" sheetId="5" r:id="rId5"/>
    <sheet name="5_2" sheetId="6" r:id="rId6"/>
    <sheet name="A_1" sheetId="7" r:id="rId7"/>
    <sheet name="B_1" sheetId="8" r:id="rId8"/>
    <sheet name="C_1" sheetId="9" r:id="rId9"/>
    <sheet name="W_Rh_Al_Ag" sheetId="10" r:id="rId10"/>
  </sheets>
  <calcPr calcId="162913"/>
  <fileRecoveryPr repairLoad="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AD31" i="7"/>
  <c r="AE31" i="7" s="1"/>
  <c r="Y31" i="7"/>
  <c r="Z31" i="7" s="1"/>
  <c r="T31" i="7"/>
  <c r="U31" i="7" s="1"/>
  <c r="O31" i="7"/>
  <c r="P31" i="7" s="1"/>
  <c r="J31" i="7"/>
  <c r="K31" i="7" s="1"/>
  <c r="E31" i="7"/>
  <c r="F31" i="7" s="1"/>
  <c r="AD30" i="7"/>
  <c r="AE30" i="7" s="1"/>
  <c r="Y30" i="7"/>
  <c r="Z30" i="7" s="1"/>
  <c r="T30" i="7"/>
  <c r="U30" i="7" s="1"/>
  <c r="O30" i="7"/>
  <c r="P30" i="7" s="1"/>
  <c r="J30" i="7"/>
  <c r="K30" i="7" s="1"/>
  <c r="E30" i="7"/>
  <c r="F30" i="7" s="1"/>
  <c r="AD29" i="7"/>
  <c r="AE29" i="7" s="1"/>
  <c r="Y29" i="7"/>
  <c r="Z29" i="7" s="1"/>
  <c r="T29" i="7"/>
  <c r="U29" i="7" s="1"/>
  <c r="O29" i="7"/>
  <c r="P29" i="7" s="1"/>
  <c r="J29" i="7"/>
  <c r="K29" i="7" s="1"/>
  <c r="E29" i="7"/>
  <c r="F29" i="7" s="1"/>
  <c r="AD28" i="7"/>
  <c r="AE28" i="7" s="1"/>
  <c r="Y28" i="7"/>
  <c r="Z28" i="7" s="1"/>
  <c r="T28" i="7"/>
  <c r="U28" i="7" s="1"/>
  <c r="O28" i="7"/>
  <c r="P28" i="7" s="1"/>
  <c r="J28" i="7"/>
  <c r="K28" i="7" s="1"/>
  <c r="E28" i="7"/>
  <c r="F28" i="7" s="1"/>
  <c r="AD27" i="7"/>
  <c r="AE27" i="7" s="1"/>
  <c r="Y27" i="7"/>
  <c r="Z27" i="7" s="1"/>
  <c r="T27" i="7"/>
  <c r="U27" i="7" s="1"/>
  <c r="O27" i="7"/>
  <c r="P27" i="7" s="1"/>
  <c r="J27" i="7"/>
  <c r="K27" i="7" s="1"/>
  <c r="E27" i="7"/>
  <c r="F27" i="7" s="1"/>
  <c r="AD26" i="7"/>
  <c r="AE26" i="7" s="1"/>
  <c r="Y26" i="7"/>
  <c r="Z26" i="7" s="1"/>
  <c r="T26" i="7"/>
  <c r="U26" i="7" s="1"/>
  <c r="O26" i="7"/>
  <c r="P26" i="7" s="1"/>
  <c r="J26" i="7"/>
  <c r="K26" i="7" s="1"/>
  <c r="E26" i="7"/>
  <c r="F26" i="7" s="1"/>
  <c r="AD25" i="7"/>
  <c r="AE25" i="7" s="1"/>
  <c r="Y25" i="7"/>
  <c r="Z25" i="7" s="1"/>
  <c r="T25" i="7"/>
  <c r="U25" i="7" s="1"/>
  <c r="O25" i="7"/>
  <c r="P25" i="7" s="1"/>
  <c r="J25" i="7"/>
  <c r="K25" i="7" s="1"/>
  <c r="E25" i="7"/>
  <c r="F25" i="7" s="1"/>
  <c r="AD24" i="7"/>
  <c r="AE24" i="7" s="1"/>
  <c r="Y24" i="7"/>
  <c r="Z24" i="7" s="1"/>
  <c r="T24" i="7"/>
  <c r="U24" i="7" s="1"/>
  <c r="O24" i="7"/>
  <c r="P24" i="7" s="1"/>
  <c r="J24" i="7"/>
  <c r="K24" i="7" s="1"/>
  <c r="E24" i="7"/>
  <c r="F24" i="7" s="1"/>
  <c r="AD23" i="7"/>
  <c r="AE23" i="7" s="1"/>
  <c r="Y23" i="7"/>
  <c r="Z23" i="7" s="1"/>
  <c r="T23" i="7"/>
  <c r="U23" i="7" s="1"/>
  <c r="O23" i="7"/>
  <c r="P23" i="7" s="1"/>
  <c r="J23" i="7"/>
  <c r="K23" i="7" s="1"/>
  <c r="E23" i="7"/>
  <c r="F23" i="7" s="1"/>
  <c r="AD22" i="7"/>
  <c r="AE22" i="7" s="1"/>
  <c r="Y22" i="7"/>
  <c r="Z22" i="7" s="1"/>
  <c r="T22" i="7"/>
  <c r="U22" i="7" s="1"/>
  <c r="O22" i="7"/>
  <c r="P22" i="7" s="1"/>
  <c r="J22" i="7"/>
  <c r="K22" i="7" s="1"/>
  <c r="E22" i="7"/>
  <c r="F22" i="7" s="1"/>
  <c r="AD21" i="7"/>
  <c r="AE21" i="7" s="1"/>
  <c r="Y21" i="7"/>
  <c r="Z21" i="7" s="1"/>
  <c r="T21" i="7"/>
  <c r="U21" i="7" s="1"/>
  <c r="O21" i="7"/>
  <c r="P21" i="7" s="1"/>
  <c r="J21" i="7"/>
  <c r="K21" i="7" s="1"/>
  <c r="E21" i="7"/>
  <c r="F21" i="7" s="1"/>
  <c r="AD20" i="7"/>
  <c r="AE20" i="7" s="1"/>
  <c r="Y20" i="7"/>
  <c r="Z20" i="7" s="1"/>
  <c r="T20" i="7"/>
  <c r="U20" i="7" s="1"/>
  <c r="O20" i="7"/>
  <c r="P20" i="7" s="1"/>
  <c r="J20" i="7"/>
  <c r="K20" i="7" s="1"/>
  <c r="E20" i="7"/>
  <c r="F20" i="7" s="1"/>
  <c r="AD19" i="7"/>
  <c r="AE19" i="7" s="1"/>
  <c r="Y19" i="7"/>
  <c r="Z19" i="7" s="1"/>
  <c r="T19" i="7"/>
  <c r="U19" i="7" s="1"/>
  <c r="O19" i="7"/>
  <c r="P19" i="7" s="1"/>
  <c r="J19" i="7"/>
  <c r="K19" i="7" s="1"/>
  <c r="E19" i="7"/>
  <c r="F19" i="7" s="1"/>
  <c r="AD18" i="7"/>
  <c r="AE18" i="7" s="1"/>
  <c r="Y18" i="7"/>
  <c r="Z18" i="7" s="1"/>
  <c r="T18" i="7"/>
  <c r="U18" i="7" s="1"/>
  <c r="O18" i="7"/>
  <c r="P18" i="7" s="1"/>
  <c r="J18" i="7"/>
  <c r="K18" i="7" s="1"/>
  <c r="E18" i="7"/>
  <c r="F18" i="7" s="1"/>
  <c r="AD17" i="7"/>
  <c r="AE17" i="7" s="1"/>
  <c r="Y17" i="7"/>
  <c r="Z17" i="7" s="1"/>
  <c r="T17" i="7"/>
  <c r="U17" i="7" s="1"/>
  <c r="O17" i="7"/>
  <c r="P17" i="7" s="1"/>
  <c r="J17" i="7"/>
  <c r="K17" i="7" s="1"/>
  <c r="E17" i="7"/>
  <c r="F17" i="7" s="1"/>
  <c r="AD16" i="7"/>
  <c r="AE16" i="7" s="1"/>
  <c r="Y16" i="7"/>
  <c r="Z16" i="7" s="1"/>
  <c r="T16" i="7"/>
  <c r="U16" i="7" s="1"/>
  <c r="O16" i="7"/>
  <c r="P16" i="7" s="1"/>
  <c r="J16" i="7"/>
  <c r="K16" i="7" s="1"/>
  <c r="E16" i="7"/>
  <c r="F16" i="7" s="1"/>
  <c r="AD15" i="7"/>
  <c r="AE15" i="7" s="1"/>
  <c r="Y15" i="7"/>
  <c r="Z15" i="7" s="1"/>
  <c r="T15" i="7"/>
  <c r="U15" i="7" s="1"/>
  <c r="O15" i="7"/>
  <c r="P15" i="7" s="1"/>
  <c r="J15" i="7"/>
  <c r="K15" i="7" s="1"/>
  <c r="E15" i="7"/>
  <c r="F15" i="7" s="1"/>
  <c r="AD14" i="7"/>
  <c r="AE14" i="7" s="1"/>
  <c r="Y14" i="7"/>
  <c r="Z14" i="7" s="1"/>
  <c r="T14" i="7"/>
  <c r="U14" i="7" s="1"/>
  <c r="O14" i="7"/>
  <c r="P14" i="7" s="1"/>
  <c r="J14" i="7"/>
  <c r="K14" i="7" s="1"/>
  <c r="E14" i="7"/>
  <c r="F14" i="7" s="1"/>
  <c r="AD13" i="7"/>
  <c r="AE13" i="7" s="1"/>
  <c r="Y13" i="7"/>
  <c r="Z13" i="7" s="1"/>
  <c r="T13" i="7"/>
  <c r="U13" i="7" s="1"/>
  <c r="O13" i="7"/>
  <c r="P13" i="7" s="1"/>
  <c r="J13" i="7"/>
  <c r="K13" i="7" s="1"/>
  <c r="E13" i="7"/>
  <c r="F13" i="7" s="1"/>
  <c r="AD12" i="7"/>
  <c r="AE12" i="7" s="1"/>
  <c r="Y12" i="7"/>
  <c r="Z12" i="7" s="1"/>
  <c r="T12" i="7"/>
  <c r="U12" i="7" s="1"/>
  <c r="O12" i="7"/>
  <c r="P12" i="7" s="1"/>
  <c r="J12" i="7"/>
  <c r="K12" i="7" s="1"/>
  <c r="E12" i="7"/>
  <c r="F12" i="7" s="1"/>
  <c r="AD11" i="7"/>
  <c r="AE11" i="7" s="1"/>
  <c r="Y11" i="7"/>
  <c r="Z11" i="7" s="1"/>
  <c r="T11" i="7"/>
  <c r="U11" i="7" s="1"/>
  <c r="O11" i="7"/>
  <c r="P11" i="7" s="1"/>
  <c r="J11" i="7"/>
  <c r="K11" i="7" s="1"/>
  <c r="E11" i="7"/>
  <c r="F11" i="7" s="1"/>
  <c r="AD10" i="7"/>
  <c r="AE10" i="7" s="1"/>
  <c r="Y10" i="7"/>
  <c r="Z10" i="7" s="1"/>
  <c r="T10" i="7"/>
  <c r="U10" i="7" s="1"/>
  <c r="O10" i="7"/>
  <c r="P10" i="7" s="1"/>
  <c r="J10" i="7"/>
  <c r="K10" i="7" s="1"/>
  <c r="E10" i="7"/>
  <c r="F10" i="7" s="1"/>
  <c r="AD9" i="7"/>
  <c r="AE9" i="7" s="1"/>
  <c r="Y9" i="7"/>
  <c r="Z9" i="7" s="1"/>
  <c r="T9" i="7"/>
  <c r="U9" i="7" s="1"/>
  <c r="O9" i="7"/>
  <c r="P9" i="7" s="1"/>
  <c r="J9" i="7"/>
  <c r="K9" i="7" s="1"/>
  <c r="E9" i="7"/>
  <c r="F9" i="7" s="1"/>
  <c r="AD8" i="7"/>
  <c r="AE8" i="7" s="1"/>
  <c r="Y8" i="7"/>
  <c r="Z8" i="7" s="1"/>
  <c r="T8" i="7"/>
  <c r="U8" i="7" s="1"/>
  <c r="O8" i="7"/>
  <c r="P8" i="7" s="1"/>
  <c r="J8" i="7"/>
  <c r="K8" i="7" s="1"/>
  <c r="E8" i="7"/>
  <c r="F8" i="7" s="1"/>
  <c r="AD7" i="7"/>
  <c r="AE7" i="7" s="1"/>
  <c r="Y7" i="7"/>
  <c r="Z7" i="7" s="1"/>
  <c r="T7" i="7"/>
  <c r="U7" i="7" s="1"/>
  <c r="O7" i="7"/>
  <c r="P7" i="7" s="1"/>
  <c r="J7" i="7"/>
  <c r="K7" i="7" s="1"/>
  <c r="E7" i="7"/>
  <c r="F7" i="7" s="1"/>
  <c r="AD6" i="7"/>
  <c r="AE6" i="7" s="1"/>
  <c r="Y6" i="7"/>
  <c r="Z6" i="7" s="1"/>
  <c r="T6" i="7"/>
  <c r="U6" i="7" s="1"/>
  <c r="O6" i="7"/>
  <c r="P6" i="7" s="1"/>
  <c r="J6" i="7"/>
  <c r="K6" i="7" s="1"/>
  <c r="E6" i="7"/>
  <c r="F6" i="7" s="1"/>
  <c r="D8" i="6"/>
  <c r="D7" i="6"/>
  <c r="D6" i="6"/>
  <c r="D5" i="6"/>
  <c r="I16" i="5"/>
  <c r="G16" i="5"/>
  <c r="A16" i="5"/>
  <c r="I15" i="5"/>
  <c r="G15" i="5"/>
  <c r="A15" i="5"/>
  <c r="I14" i="5"/>
  <c r="G14" i="5"/>
  <c r="A14" i="5"/>
  <c r="I13" i="5"/>
  <c r="G13" i="5"/>
  <c r="A13" i="5"/>
  <c r="I12" i="5"/>
  <c r="G12" i="5"/>
  <c r="A12" i="5"/>
  <c r="I11" i="5"/>
  <c r="G11" i="5"/>
  <c r="A11" i="5"/>
  <c r="I10" i="5"/>
  <c r="G10" i="5"/>
  <c r="A10" i="5"/>
  <c r="I9" i="5"/>
  <c r="G9" i="5"/>
  <c r="A9" i="5"/>
  <c r="I8" i="5"/>
  <c r="G8" i="5"/>
  <c r="A8" i="5"/>
  <c r="J29" i="2"/>
  <c r="B16" i="5" s="1"/>
  <c r="I29" i="2"/>
  <c r="B15" i="5" s="1"/>
  <c r="H29" i="2"/>
  <c r="B14" i="5" s="1"/>
  <c r="G29" i="2"/>
  <c r="B13" i="5" s="1"/>
  <c r="F29" i="2"/>
  <c r="B12" i="5" s="1"/>
  <c r="E29" i="2"/>
  <c r="B11" i="5" s="1"/>
  <c r="D29" i="2"/>
  <c r="B10" i="5" s="1"/>
  <c r="C29" i="2"/>
  <c r="B9" i="5" s="1"/>
  <c r="B29" i="2"/>
  <c r="B8" i="5" s="1"/>
  <c r="B7" i="3" l="1"/>
  <c r="F7" i="3" s="1"/>
  <c r="B6" i="3"/>
  <c r="B10" i="3"/>
  <c r="B11" i="3"/>
  <c r="B5" i="3"/>
  <c r="B9" i="3"/>
  <c r="B8" i="3"/>
  <c r="B12" i="3"/>
  <c r="E7" i="3" l="1"/>
  <c r="F12" i="3"/>
  <c r="E12" i="3"/>
  <c r="F11" i="3"/>
  <c r="E11" i="3"/>
  <c r="E8" i="3"/>
  <c r="F8" i="3"/>
  <c r="F10" i="3"/>
  <c r="E10" i="3"/>
  <c r="E9" i="3"/>
  <c r="F9" i="3"/>
  <c r="E5" i="3"/>
  <c r="F5" i="3"/>
  <c r="F6" i="3"/>
  <c r="E6" i="3"/>
</calcChain>
</file>

<file path=xl/sharedStrings.xml><?xml version="1.0" encoding="utf-8"?>
<sst xmlns="http://schemas.openxmlformats.org/spreadsheetml/2006/main" count="270" uniqueCount="97">
  <si>
    <t>Suggested occupancy factors (for use as a guide in planning shielding where other occupancy data are not available)</t>
  </si>
  <si>
    <t>Location</t>
  </si>
  <si>
    <t>Occupancy (T)</t>
  </si>
  <si>
    <t>Administrative or clerical offices; laboratories, pharmacies and other work areas fully occupied by an individual; receptionist areas, attended waiting rooms, children's indoor play areas, adjacent x-ray rooms, film reading areas, nurse's stations, x-ray control rooms</t>
  </si>
  <si>
    <t>Rooms used for patient examinations and treatments</t>
  </si>
  <si>
    <t>Corridors, patient rooms, employee lounges, staff rest rooms</t>
  </si>
  <si>
    <t>Corridor doors</t>
  </si>
  <si>
    <t>Public toilets, unattended vending areas, storage rooms, outdoor areas with seating, unattended waiting rooms, patient holding areas</t>
  </si>
  <si>
    <t>Outdoor areas with only transient pedestrian or vehicular traffic, unattended parking lots, vehicular drop off areas (unattended), attics, stairways, unattended elevators, janitor's closets</t>
  </si>
  <si>
    <t>Operating potential (kVp) distribution of workload (mA-min) normalized per patient, from survey conducted by AAPM TG9 (Simpkin, 1996a)</t>
  </si>
  <si>
    <t>Radiography room</t>
  </si>
  <si>
    <t>Rad/Fluoro</t>
  </si>
  <si>
    <t>kVp</t>
  </si>
  <si>
    <t>Rad room (all barriers)</t>
  </si>
  <si>
    <t>Rad room (chest bucky)</t>
  </si>
  <si>
    <t>Rad room (floor or other)</t>
  </si>
  <si>
    <t>Fluoro tube (RF)</t>
  </si>
  <si>
    <t>Rad tube (RF)</t>
  </si>
  <si>
    <t>Chest room</t>
  </si>
  <si>
    <t>Mammo room</t>
  </si>
  <si>
    <t>Cardiac</t>
  </si>
  <si>
    <t>Angio</t>
  </si>
  <si>
    <t>Tot Workload</t>
  </si>
  <si>
    <t>Pt/week</t>
  </si>
  <si>
    <t>Estimated total workloads in various medical x-ray imaging installations in clinics and hospitals.</t>
  </si>
  <si>
    <t>The total workload values are for general guidance and are to be used only if the actual workloads are not available.</t>
  </si>
  <si>
    <t>Typical # of patients (N) per 40h week</t>
  </si>
  <si>
    <t>W_tot (mA-min/week)</t>
  </si>
  <si>
    <t>Room Type</t>
  </si>
  <si>
    <t>W_norm (mA-min/pt)</t>
  </si>
  <si>
    <t>Average</t>
  </si>
  <si>
    <t>Busy</t>
  </si>
  <si>
    <t>Rad room (Chest bucky)</t>
  </si>
  <si>
    <t>Mammo</t>
  </si>
  <si>
    <t>Primary beam use factors (U) for a general radiographic room determined from the survey of clinical sites (Simpkin, 1996a)</t>
  </si>
  <si>
    <t>Barrier</t>
  </si>
  <si>
    <t>Use factor (U)</t>
  </si>
  <si>
    <t>Floor</t>
  </si>
  <si>
    <t>Cross-table wall</t>
  </si>
  <si>
    <t>Wall #3</t>
  </si>
  <si>
    <t>Chest image reecptor</t>
  </si>
  <si>
    <t>Unshielded leakage, scattered and total secondary air kermas (in mGy/pt) for the indicated workload distribution at d_s = d_L = 1m</t>
  </si>
  <si>
    <t>The workload distributions and total workloads per patient (Wnorm) for the indicated clinical sites are the average per patient surveyed by AAPM TG9 (Simpkin, 1996a)</t>
  </si>
  <si>
    <t>The primary field size F (in cm^2) is known at primary distance d_F. Side scattered radiation is calculated for 90 degree scatter.</t>
  </si>
  <si>
    <t>Forward and backscattered radiations are calculated for 135 degree scatter.</t>
  </si>
  <si>
    <t>Leakage radiation technique factors are 150 kVp at 3.3 mA to achieve 0.876 mGy/h for all tubes except mammography, which assumes leakage radiation technique factors of 50 kVp at 5 mA</t>
  </si>
  <si>
    <t>Unshielded Air Kerma (mGy/pt) at 1m</t>
  </si>
  <si>
    <t>Workload Distribution</t>
  </si>
  <si>
    <t>Wnorm (mAmin/pt)</t>
  </si>
  <si>
    <t>F (cm^2)</t>
  </si>
  <si>
    <t>d_F (m)</t>
  </si>
  <si>
    <t>Leakage</t>
  </si>
  <si>
    <t>Side scatter</t>
  </si>
  <si>
    <t>Leakage and side scatter</t>
  </si>
  <si>
    <t>Forward/Backscatter</t>
  </si>
  <si>
    <t>Lekage and forward/back scatter)</t>
  </si>
  <si>
    <t>Currently suggested defalut DLP values per procedure.</t>
  </si>
  <si>
    <t>For use as a guide in planning shielding in cases where facility-specific DLP values are not available</t>
  </si>
  <si>
    <t>Procedure</t>
  </si>
  <si>
    <t>CTDIvol (mGy)</t>
  </si>
  <si>
    <t>Scan length (cm)</t>
  </si>
  <si>
    <t>DLP (mGy-cm)</t>
  </si>
  <si>
    <t>Head</t>
  </si>
  <si>
    <t>Chest</t>
  </si>
  <si>
    <t>Abdomen</t>
  </si>
  <si>
    <t>Pelvis</t>
  </si>
  <si>
    <t>Body avg</t>
  </si>
  <si>
    <t>Fits of transmission for broad primary x-ray beams (for lead, concrete, gypsum wall board, steel, plate glass, and wood) to Equation A.2 (thickness x is input in mm)</t>
  </si>
  <si>
    <t>Pb (mm)</t>
  </si>
  <si>
    <t>Concrete (mm)</t>
  </si>
  <si>
    <t>Gypsum</t>
  </si>
  <si>
    <t>Steel</t>
  </si>
  <si>
    <t>Plate Glass</t>
  </si>
  <si>
    <t>Wood</t>
  </si>
  <si>
    <t>α</t>
  </si>
  <si>
    <t>β</t>
  </si>
  <si>
    <t>γ</t>
  </si>
  <si>
    <t>HVL</t>
  </si>
  <si>
    <t>TVL</t>
  </si>
  <si>
    <t>Air kerma at 1m per unit workload (mGy/mA-min)</t>
  </si>
  <si>
    <t>Ko**</t>
  </si>
  <si>
    <t>Fitting parameters for transmission of broad primary x-ray beams to Equation A.2 (thickness is input in mm)</t>
  </si>
  <si>
    <t>Rad Room (all)</t>
  </si>
  <si>
    <t>Rad Room (chest bucky)</t>
  </si>
  <si>
    <t>Rad Room (floor or other)</t>
  </si>
  <si>
    <t>Fluoroscopy tube (RF)</t>
  </si>
  <si>
    <t>Chest Room</t>
  </si>
  <si>
    <t>Mammo Room</t>
  </si>
  <si>
    <t>Cardiac Angiography</t>
  </si>
  <si>
    <t>Peripheral Angiography</t>
  </si>
  <si>
    <t>Fits of transmission for broad-beam secondary transmission to Equation A.2 (thickness x is input in millimeters)</t>
  </si>
  <si>
    <t>Fits of transmission for broad primary x-ray beams (for lead, concrete, gypsum wall board, steel, plate glass, and wood) to Equation A.2 (thickness x is input in mm) for W/Ag x-ray beams (mammography)</t>
  </si>
  <si>
    <t>Source:</t>
  </si>
  <si>
    <t>Li X, Zhang D, Liu B, “Workload and transmission data for the installation of a digital breast tomosynthesis system”, MedPhys 40(6) 063901-1</t>
  </si>
  <si>
    <t>Fits of transmission for broad primary x-ray beams (for lead, concrete, gypsum wall board, steel, plate glass, and wood) to Equation A.2 (thickness x is input in mm) for W/Al x-ray beams (mammography)</t>
  </si>
  <si>
    <t>Li X, Zhang D, Liu B, “Transmission of broad W/Rh and W/Al (target/filter) x-ray beams operated at 25-29 kVp through common shielding materials”, MedPhys 39(7) 4132</t>
  </si>
  <si>
    <t>Fits of transmission for broad primary x-ray beams (for lead, concrete, gypsum wall board, steel, plate glass, and wood) to Equation A.2 (thickness x is input in mm) for W/Rh x-ray beams (mammography)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</si>
</sst>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>
    <font>
      <sz val="11"/>
      <color rgb="FF000000"/>
      <name val="Arial"/>
    </font>
    <font>
      <b/>
      <i/>
      <u/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Border="0" applyProtection="0"/>
    <xf numFmtId="0" fontId="1" fillId="0" borderId="0" applyBorder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</cellStyleXfs>
  <cellXfs count="2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 vertical="center"/>
    </xf>
  </cellXfs>
  <cellStyles count="5"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2" defaultPivotStyle="PivotStyleLight16"/>
  <colors>
    <indexedColors>
      <rgbColor rgb="FF000000"/>
      <rgbColor rgb="FFE6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zoomScale="75" zoomScaleNormal="75" workbookViewId="0"/>
  </sheetViews>
  <sheetFormatPr defaultRowHeight="14.25"/>
  <cols>
    <col min="1" max="1" width="52.125" style="3" customWidth="1"/>
    <col min="2" max="2" width="10.5" style="4" customWidth="1"/>
  </cols>
  <sheetData>
    <row r="1" spans="1:2" ht="15">
      <c r="A1" s="6" t="s">
        <v>0</v>
      </c>
    </row>
    <row r="2" spans="1:2">
      <c r="A2" s="7"/>
    </row>
    <row r="3" spans="1:2">
      <c r="A3" s="7" t="s">
        <v>1</v>
      </c>
      <c r="B3" s="4" t="s">
        <v>2</v>
      </c>
    </row>
    <row r="4" spans="1:2" ht="71.25">
      <c r="A4" s="3" t="s">
        <v>3</v>
      </c>
      <c r="B4" s="4">
        <v>1</v>
      </c>
    </row>
    <row r="5" spans="1:2">
      <c r="A5" s="3" t="s">
        <v>4</v>
      </c>
      <c r="B5" s="4">
        <v>0.5</v>
      </c>
    </row>
    <row r="6" spans="1:2">
      <c r="A6" s="3" t="s">
        <v>5</v>
      </c>
      <c r="B6" s="4">
        <v>0.2</v>
      </c>
    </row>
    <row r="7" spans="1:2">
      <c r="A7" s="3" t="s">
        <v>6</v>
      </c>
      <c r="B7" s="4">
        <v>0.125</v>
      </c>
    </row>
    <row r="8" spans="1:2" ht="42.75">
      <c r="A8" s="3" t="s">
        <v>7</v>
      </c>
      <c r="B8" s="4">
        <v>0.05</v>
      </c>
    </row>
    <row r="9" spans="1:2" ht="57">
      <c r="A9" s="3" t="s">
        <v>8</v>
      </c>
      <c r="B9" s="4">
        <v>2.5000000000000001E-2</v>
      </c>
    </row>
  </sheetData>
  <pageMargins left="0" right="0" top="0.13888888888888901" bottom="0.13888888888888901" header="0" footer="0"/>
  <pageSetup orientation="portrait" useFirstPageNumber="1" horizontalDpi="300" verticalDpi="300"/>
  <headerFooter>
    <oddHeader>&amp;C&amp;10&amp;A</oddHeader>
    <oddFooter>&amp;C&amp;10Page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75" zoomScaleNormal="75" workbookViewId="0">
      <selection activeCell="B26" activeCellId="2" sqref="B4:S7 B14:S19 B26:S29"/>
    </sheetView>
  </sheetViews>
  <sheetFormatPr defaultRowHeight="14.25"/>
  <cols>
    <col min="1" max="19" width="10.5" style="5" customWidth="1"/>
  </cols>
  <sheetData>
    <row r="1" spans="1:19" ht="15">
      <c r="A1" s="11" t="s">
        <v>91</v>
      </c>
    </row>
    <row r="2" spans="1:19">
      <c r="B2" s="2" t="s">
        <v>68</v>
      </c>
      <c r="C2" s="2"/>
      <c r="D2" s="2"/>
      <c r="E2" s="2" t="s">
        <v>69</v>
      </c>
      <c r="F2" s="2"/>
      <c r="G2" s="2"/>
      <c r="H2" s="2" t="s">
        <v>70</v>
      </c>
      <c r="I2" s="2"/>
      <c r="J2" s="2"/>
      <c r="K2" s="2" t="s">
        <v>71</v>
      </c>
      <c r="L2" s="2"/>
      <c r="M2" s="2"/>
      <c r="N2" s="2" t="s">
        <v>72</v>
      </c>
      <c r="O2" s="2"/>
      <c r="P2" s="2"/>
      <c r="Q2" s="2" t="s">
        <v>73</v>
      </c>
      <c r="R2" s="2"/>
      <c r="S2" s="2"/>
    </row>
    <row r="3" spans="1:19">
      <c r="A3" s="8" t="s">
        <v>12</v>
      </c>
      <c r="B3" s="14" t="s">
        <v>74</v>
      </c>
      <c r="C3" s="14" t="s">
        <v>75</v>
      </c>
      <c r="D3" s="14" t="s">
        <v>76</v>
      </c>
      <c r="E3" s="14" t="s">
        <v>74</v>
      </c>
      <c r="F3" s="14" t="s">
        <v>75</v>
      </c>
      <c r="G3" s="14" t="s">
        <v>76</v>
      </c>
      <c r="H3" s="14" t="s">
        <v>74</v>
      </c>
      <c r="I3" s="14" t="s">
        <v>75</v>
      </c>
      <c r="J3" s="14" t="s">
        <v>76</v>
      </c>
      <c r="K3" s="14" t="s">
        <v>74</v>
      </c>
      <c r="L3" s="14" t="s">
        <v>75</v>
      </c>
      <c r="M3" s="14" t="s">
        <v>76</v>
      </c>
      <c r="N3" s="14" t="s">
        <v>74</v>
      </c>
      <c r="O3" s="14" t="s">
        <v>75</v>
      </c>
      <c r="P3" s="14" t="s">
        <v>76</v>
      </c>
      <c r="Q3" s="14" t="s">
        <v>74</v>
      </c>
      <c r="R3" s="14" t="s">
        <v>75</v>
      </c>
      <c r="S3" s="14" t="s">
        <v>76</v>
      </c>
    </row>
    <row r="4" spans="1:19">
      <c r="A4" s="8">
        <v>25</v>
      </c>
      <c r="B4" s="17">
        <v>67</v>
      </c>
      <c r="C4" s="17">
        <v>21.26</v>
      </c>
      <c r="D4" s="17">
        <v>0.2288</v>
      </c>
      <c r="E4" s="17">
        <v>0.42880000000000001</v>
      </c>
      <c r="F4" s="17">
        <v>0.55259999999999998</v>
      </c>
      <c r="G4" s="17">
        <v>0.43590000000000001</v>
      </c>
      <c r="H4" s="17">
        <v>0.21740000000000001</v>
      </c>
      <c r="I4" s="17">
        <v>0.27739999999999998</v>
      </c>
      <c r="J4" s="17">
        <v>0.37069999999999997</v>
      </c>
      <c r="K4" s="17">
        <v>11.15</v>
      </c>
      <c r="L4" s="17">
        <v>7.133</v>
      </c>
      <c r="M4" s="17">
        <v>0.18840000000000001</v>
      </c>
      <c r="N4" s="17">
        <v>0.48120000000000002</v>
      </c>
      <c r="O4" s="17">
        <v>0.60099999999999998</v>
      </c>
      <c r="P4" s="17">
        <v>0.47199999999999998</v>
      </c>
      <c r="Q4" s="17">
        <v>2.2009999999999998E-2</v>
      </c>
      <c r="R4" s="17">
        <v>1.0109999999999999E-2</v>
      </c>
      <c r="S4" s="17">
        <v>0.30830000000000002</v>
      </c>
    </row>
    <row r="5" spans="1:19">
      <c r="A5" s="8">
        <v>30</v>
      </c>
      <c r="B5" s="17">
        <v>46.95</v>
      </c>
      <c r="C5" s="17">
        <v>33.729999999999997</v>
      </c>
      <c r="D5" s="17">
        <v>0.1923</v>
      </c>
      <c r="E5" s="17">
        <v>0.28910000000000002</v>
      </c>
      <c r="F5" s="17">
        <v>0.4375</v>
      </c>
      <c r="G5" s="17">
        <v>0.2742</v>
      </c>
      <c r="H5" s="17">
        <v>0.1384</v>
      </c>
      <c r="I5" s="17">
        <v>0.2394</v>
      </c>
      <c r="J5" s="17">
        <v>0.2387</v>
      </c>
      <c r="K5" s="17">
        <v>8.2949999999999999</v>
      </c>
      <c r="L5" s="17">
        <v>8.6549999999999994</v>
      </c>
      <c r="M5" s="17">
        <v>0.25269999999999998</v>
      </c>
      <c r="N5" s="17">
        <v>0.31969999999999998</v>
      </c>
      <c r="O5" s="17">
        <v>0.50009999999999999</v>
      </c>
      <c r="P5" s="17">
        <v>0.2888</v>
      </c>
      <c r="Q5" s="17">
        <v>1.7559999999999999E-2</v>
      </c>
      <c r="R5" s="17">
        <v>8.7860000000000004E-3</v>
      </c>
      <c r="S5" s="17">
        <v>0.1797</v>
      </c>
    </row>
    <row r="6" spans="1:19">
      <c r="A6" s="8">
        <v>35</v>
      </c>
      <c r="B6" s="17">
        <v>28.41</v>
      </c>
      <c r="C6" s="17">
        <v>62.94</v>
      </c>
      <c r="D6" s="17">
        <v>0.3201</v>
      </c>
      <c r="E6" s="17">
        <v>0.15409999999999999</v>
      </c>
      <c r="F6" s="17">
        <v>0.59740000000000004</v>
      </c>
      <c r="G6" s="17">
        <v>0.309</v>
      </c>
      <c r="H6" s="17">
        <v>6.5570000000000003E-2</v>
      </c>
      <c r="I6" s="17">
        <v>0.30309999999999998</v>
      </c>
      <c r="J6" s="17">
        <v>0.25929999999999997</v>
      </c>
      <c r="K6" s="17">
        <v>5.4020000000000001</v>
      </c>
      <c r="L6" s="17">
        <v>16.809999999999999</v>
      </c>
      <c r="M6" s="17">
        <v>0.50860000000000005</v>
      </c>
      <c r="N6" s="17">
        <v>0.15140000000000001</v>
      </c>
      <c r="O6" s="17">
        <v>0.63429999999999997</v>
      </c>
      <c r="P6" s="17">
        <v>0.27250000000000002</v>
      </c>
      <c r="Q6" s="17">
        <v>1.1860000000000001E-2</v>
      </c>
      <c r="R6" s="17">
        <v>1.312E-2</v>
      </c>
      <c r="S6" s="17">
        <v>0.1603</v>
      </c>
    </row>
    <row r="7" spans="1:19">
      <c r="A7" s="8">
        <v>39</v>
      </c>
      <c r="B7" s="17">
        <v>15.44</v>
      </c>
      <c r="C7" s="17">
        <v>67.38</v>
      </c>
      <c r="D7" s="17">
        <v>0.28610000000000002</v>
      </c>
      <c r="E7" s="17">
        <v>0.12920000000000001</v>
      </c>
      <c r="F7" s="17">
        <v>0.67179999999999995</v>
      </c>
      <c r="G7" s="17">
        <v>0.44750000000000001</v>
      </c>
      <c r="H7" s="17">
        <v>6.4269999999999994E-2</v>
      </c>
      <c r="I7" s="17">
        <v>0.37090000000000001</v>
      </c>
      <c r="J7" s="17">
        <v>0.46279999999999999</v>
      </c>
      <c r="K7" s="17">
        <v>2.956</v>
      </c>
      <c r="L7" s="17">
        <v>14.31</v>
      </c>
      <c r="M7" s="17">
        <v>0.37059999999999998</v>
      </c>
      <c r="N7" s="17">
        <v>0.14430000000000001</v>
      </c>
      <c r="O7" s="17">
        <v>0.75049999999999994</v>
      </c>
      <c r="P7" s="17">
        <v>0.46029999999999999</v>
      </c>
      <c r="Q7" s="17">
        <v>1.0710000000000001E-2</v>
      </c>
      <c r="R7" s="17">
        <v>1.3729999999999999E-2</v>
      </c>
      <c r="S7" s="17">
        <v>0.2387</v>
      </c>
    </row>
    <row r="9" spans="1:19">
      <c r="A9" s="5" t="s">
        <v>92</v>
      </c>
      <c r="B9" s="5" t="s">
        <v>93</v>
      </c>
    </row>
    <row r="11" spans="1:19" ht="15">
      <c r="A11" s="11" t="s">
        <v>94</v>
      </c>
    </row>
    <row r="12" spans="1:19">
      <c r="B12" s="2" t="s">
        <v>68</v>
      </c>
      <c r="C12" s="2"/>
      <c r="D12" s="2"/>
      <c r="E12" s="2" t="s">
        <v>69</v>
      </c>
      <c r="F12" s="2"/>
      <c r="G12" s="2"/>
      <c r="H12" s="2" t="s">
        <v>70</v>
      </c>
      <c r="I12" s="2"/>
      <c r="J12" s="2"/>
      <c r="K12" s="2" t="s">
        <v>71</v>
      </c>
      <c r="L12" s="2"/>
      <c r="M12" s="2"/>
      <c r="N12" s="2" t="s">
        <v>72</v>
      </c>
      <c r="O12" s="2"/>
      <c r="P12" s="2"/>
      <c r="Q12" s="2" t="s">
        <v>73</v>
      </c>
      <c r="R12" s="2"/>
      <c r="S12" s="2"/>
    </row>
    <row r="13" spans="1:19">
      <c r="A13" s="8" t="s">
        <v>12</v>
      </c>
      <c r="B13" s="14" t="s">
        <v>74</v>
      </c>
      <c r="C13" s="14" t="s">
        <v>75</v>
      </c>
      <c r="D13" s="14" t="s">
        <v>76</v>
      </c>
      <c r="E13" s="14" t="s">
        <v>74</v>
      </c>
      <c r="F13" s="14" t="s">
        <v>75</v>
      </c>
      <c r="G13" s="14" t="s">
        <v>76</v>
      </c>
      <c r="H13" s="14" t="s">
        <v>74</v>
      </c>
      <c r="I13" s="14" t="s">
        <v>75</v>
      </c>
      <c r="J13" s="14" t="s">
        <v>76</v>
      </c>
      <c r="K13" s="14" t="s">
        <v>74</v>
      </c>
      <c r="L13" s="14" t="s">
        <v>75</v>
      </c>
      <c r="M13" s="14" t="s">
        <v>76</v>
      </c>
      <c r="N13" s="14" t="s">
        <v>74</v>
      </c>
      <c r="O13" s="14" t="s">
        <v>75</v>
      </c>
      <c r="P13" s="14" t="s">
        <v>76</v>
      </c>
      <c r="Q13" s="14" t="s">
        <v>74</v>
      </c>
      <c r="R13" s="14" t="s">
        <v>75</v>
      </c>
      <c r="S13" s="14" t="s">
        <v>76</v>
      </c>
    </row>
    <row r="14" spans="1:19">
      <c r="A14" s="5">
        <v>25</v>
      </c>
      <c r="B14" s="17">
        <v>63.06</v>
      </c>
      <c r="C14" s="17">
        <v>27.09</v>
      </c>
      <c r="D14" s="17">
        <v>0.14899999999999999</v>
      </c>
      <c r="E14" s="17">
        <v>0.42830000000000001</v>
      </c>
      <c r="F14" s="17">
        <v>0.64500000000000002</v>
      </c>
      <c r="G14" s="17">
        <v>0.434</v>
      </c>
      <c r="H14" s="17">
        <v>0.218</v>
      </c>
      <c r="I14" s="17">
        <v>0.33079999999999998</v>
      </c>
      <c r="J14" s="17">
        <v>0.37980000000000003</v>
      </c>
      <c r="K14" s="17">
        <v>11.44</v>
      </c>
      <c r="L14" s="17">
        <v>8.9670000000000005</v>
      </c>
      <c r="M14" s="17">
        <v>0.2344</v>
      </c>
      <c r="N14" s="17">
        <v>0.4733</v>
      </c>
      <c r="O14" s="17">
        <v>0.75749999999999995</v>
      </c>
      <c r="P14" s="17">
        <v>0.44540000000000002</v>
      </c>
      <c r="Q14" s="17">
        <v>2.1899999999999999E-2</v>
      </c>
      <c r="R14" s="17">
        <v>1.372E-2</v>
      </c>
      <c r="S14" s="17">
        <v>0.31809999999999999</v>
      </c>
    </row>
    <row r="15" spans="1:19">
      <c r="A15" s="5">
        <v>30</v>
      </c>
      <c r="B15" s="17">
        <v>25.72</v>
      </c>
      <c r="C15" s="17">
        <v>49.12</v>
      </c>
      <c r="D15" s="17">
        <v>0.1217</v>
      </c>
      <c r="E15" s="17">
        <v>0.2545</v>
      </c>
      <c r="F15" s="17">
        <v>0.49880000000000002</v>
      </c>
      <c r="G15" s="17">
        <v>0.37819999999999998</v>
      </c>
      <c r="H15" s="17">
        <v>0.1391</v>
      </c>
      <c r="I15" s="17">
        <v>0.29449999999999998</v>
      </c>
      <c r="J15" s="17">
        <v>0.45190000000000002</v>
      </c>
      <c r="K15" s="17">
        <v>5.8310000000000004</v>
      </c>
      <c r="L15" s="17">
        <v>9.782</v>
      </c>
      <c r="M15" s="17">
        <v>0.21659999999999999</v>
      </c>
      <c r="N15" s="17">
        <v>0.29189999999999999</v>
      </c>
      <c r="O15" s="17">
        <v>0.61050000000000004</v>
      </c>
      <c r="P15" s="17">
        <v>0.44429999999999997</v>
      </c>
      <c r="Q15" s="17">
        <v>1.7229999999999999E-2</v>
      </c>
      <c r="R15" s="17">
        <v>1.196E-2</v>
      </c>
      <c r="S15" s="17">
        <v>0.4733</v>
      </c>
    </row>
    <row r="16" spans="1:19">
      <c r="A16" s="5">
        <v>35</v>
      </c>
      <c r="B16" s="17">
        <v>22.2</v>
      </c>
      <c r="C16" s="17">
        <v>42.34</v>
      </c>
      <c r="D16" s="17">
        <v>0.2152</v>
      </c>
      <c r="E16" s="17">
        <v>0.18260000000000001</v>
      </c>
      <c r="F16" s="17">
        <v>0.49669999999999997</v>
      </c>
      <c r="G16" s="17">
        <v>0.48280000000000001</v>
      </c>
      <c r="H16" s="17">
        <v>9.1999999999999998E-2</v>
      </c>
      <c r="I16" s="17">
        <v>0.26939999999999997</v>
      </c>
      <c r="J16" s="17">
        <v>0.48930000000000001</v>
      </c>
      <c r="K16" s="17">
        <v>4.3440000000000003</v>
      </c>
      <c r="L16" s="17">
        <v>9.4359999999999999</v>
      </c>
      <c r="M16" s="17">
        <v>0.33100000000000002</v>
      </c>
      <c r="N16" s="17">
        <v>0.19750000000000001</v>
      </c>
      <c r="O16" s="17">
        <v>0.52839999999999998</v>
      </c>
      <c r="P16" s="17">
        <v>0.46560000000000001</v>
      </c>
      <c r="Q16" s="17">
        <v>1.417E-2</v>
      </c>
      <c r="R16" s="17">
        <v>9.502E-3</v>
      </c>
      <c r="S16" s="17">
        <v>0.46300000000000002</v>
      </c>
    </row>
    <row r="17" spans="1:19">
      <c r="A17" s="5">
        <v>40</v>
      </c>
      <c r="B17" s="17">
        <v>17.920000000000002</v>
      </c>
      <c r="C17" s="17">
        <v>41.58</v>
      </c>
      <c r="D17" s="17">
        <v>0.3201</v>
      </c>
      <c r="E17" s="17">
        <v>0.13789999999999999</v>
      </c>
      <c r="F17" s="17">
        <v>0.46200000000000002</v>
      </c>
      <c r="G17" s="17">
        <v>0.54820000000000002</v>
      </c>
      <c r="H17" s="17">
        <v>6.7269999999999996E-2</v>
      </c>
      <c r="I17" s="17">
        <v>0.251</v>
      </c>
      <c r="J17" s="17">
        <v>0.54679999999999995</v>
      </c>
      <c r="K17" s="17">
        <v>2.9569999999999999</v>
      </c>
      <c r="L17" s="17">
        <v>8.5410000000000004</v>
      </c>
      <c r="M17" s="17">
        <v>0.3569</v>
      </c>
      <c r="N17" s="17">
        <v>0.1492</v>
      </c>
      <c r="O17" s="17">
        <v>0.44919999999999999</v>
      </c>
      <c r="P17" s="17">
        <v>0.50280000000000002</v>
      </c>
      <c r="Q17" s="17">
        <v>1.244E-2</v>
      </c>
      <c r="R17" s="17">
        <v>8.4399999999999996E-3</v>
      </c>
      <c r="S17" s="17">
        <v>0.53559999999999997</v>
      </c>
    </row>
    <row r="18" spans="1:19">
      <c r="A18" s="5">
        <v>45</v>
      </c>
      <c r="B18" s="17">
        <v>12.97</v>
      </c>
      <c r="C18" s="17">
        <v>39.85</v>
      </c>
      <c r="D18" s="17">
        <v>0.35139999999999999</v>
      </c>
      <c r="E18" s="17">
        <v>0.10929999999999999</v>
      </c>
      <c r="F18" s="17">
        <v>0.40649999999999997</v>
      </c>
      <c r="G18" s="17">
        <v>0.5917</v>
      </c>
      <c r="H18" s="17">
        <v>5.1150000000000001E-2</v>
      </c>
      <c r="I18" s="17">
        <v>0.221</v>
      </c>
      <c r="J18" s="17">
        <v>0.58299999999999996</v>
      </c>
      <c r="K18" s="17">
        <v>2.2970000000000002</v>
      </c>
      <c r="L18" s="17">
        <v>8.032</v>
      </c>
      <c r="M18" s="17">
        <v>0.44209999999999999</v>
      </c>
      <c r="N18" s="17">
        <v>0.1173</v>
      </c>
      <c r="O18" s="17">
        <v>0.43909999999999999</v>
      </c>
      <c r="P18" s="17">
        <v>0.57909999999999995</v>
      </c>
      <c r="Q18" s="17">
        <v>1.142E-2</v>
      </c>
      <c r="R18" s="17">
        <v>8.2850000000000007E-3</v>
      </c>
      <c r="S18" s="17">
        <v>0.7651</v>
      </c>
    </row>
    <row r="19" spans="1:19">
      <c r="A19" s="5">
        <v>49</v>
      </c>
      <c r="B19" s="17">
        <v>11.5</v>
      </c>
      <c r="C19" s="17">
        <v>37.07</v>
      </c>
      <c r="D19" s="17">
        <v>0.41010000000000002</v>
      </c>
      <c r="E19" s="17">
        <v>9.2670000000000002E-2</v>
      </c>
      <c r="F19" s="17">
        <v>0.40310000000000001</v>
      </c>
      <c r="G19" s="17">
        <v>0.62949999999999995</v>
      </c>
      <c r="H19" s="17">
        <v>4.267E-2</v>
      </c>
      <c r="I19" s="17">
        <v>0.22520000000000001</v>
      </c>
      <c r="J19" s="17">
        <v>0.6361</v>
      </c>
      <c r="K19" s="17">
        <v>1.752</v>
      </c>
      <c r="L19" s="17">
        <v>8.3320000000000007</v>
      </c>
      <c r="M19" s="17">
        <v>0.47039999999999998</v>
      </c>
      <c r="N19" s="17">
        <v>0.1007</v>
      </c>
      <c r="O19" s="17">
        <v>0.44779999999999998</v>
      </c>
      <c r="P19" s="17">
        <v>0.64300000000000002</v>
      </c>
      <c r="Q19" s="17">
        <v>1.073E-2</v>
      </c>
      <c r="R19" s="17">
        <v>8.1580000000000003E-3</v>
      </c>
      <c r="S19" s="17">
        <v>0.85489999999999999</v>
      </c>
    </row>
    <row r="21" spans="1:19">
      <c r="A21" s="5" t="s">
        <v>92</v>
      </c>
      <c r="B21" s="5" t="s">
        <v>95</v>
      </c>
    </row>
    <row r="23" spans="1:19" ht="15">
      <c r="A23" s="11" t="s">
        <v>96</v>
      </c>
    </row>
    <row r="24" spans="1:19">
      <c r="B24" s="2" t="s">
        <v>68</v>
      </c>
      <c r="C24" s="2"/>
      <c r="D24" s="2"/>
      <c r="E24" s="2" t="s">
        <v>69</v>
      </c>
      <c r="F24" s="2"/>
      <c r="G24" s="2"/>
      <c r="H24" s="2" t="s">
        <v>70</v>
      </c>
      <c r="I24" s="2"/>
      <c r="J24" s="2"/>
      <c r="K24" s="2" t="s">
        <v>71</v>
      </c>
      <c r="L24" s="2"/>
      <c r="M24" s="2"/>
      <c r="N24" s="2" t="s">
        <v>72</v>
      </c>
      <c r="O24" s="2"/>
      <c r="P24" s="2"/>
      <c r="Q24" s="2" t="s">
        <v>73</v>
      </c>
      <c r="R24" s="2"/>
      <c r="S24" s="2"/>
    </row>
    <row r="25" spans="1:19">
      <c r="A25" s="8" t="s">
        <v>12</v>
      </c>
      <c r="B25" s="14" t="s">
        <v>74</v>
      </c>
      <c r="C25" s="14" t="s">
        <v>75</v>
      </c>
      <c r="D25" s="14" t="s">
        <v>76</v>
      </c>
      <c r="E25" s="14" t="s">
        <v>74</v>
      </c>
      <c r="F25" s="14" t="s">
        <v>75</v>
      </c>
      <c r="G25" s="14" t="s">
        <v>76</v>
      </c>
      <c r="H25" s="14" t="s">
        <v>74</v>
      </c>
      <c r="I25" s="14" t="s">
        <v>75</v>
      </c>
      <c r="J25" s="14" t="s">
        <v>76</v>
      </c>
      <c r="K25" s="14" t="s">
        <v>74</v>
      </c>
      <c r="L25" s="14" t="s">
        <v>75</v>
      </c>
      <c r="M25" s="14" t="s">
        <v>76</v>
      </c>
      <c r="N25" s="14" t="s">
        <v>74</v>
      </c>
      <c r="O25" s="14" t="s">
        <v>75</v>
      </c>
      <c r="P25" s="14" t="s">
        <v>76</v>
      </c>
      <c r="Q25" s="14" t="s">
        <v>74</v>
      </c>
      <c r="R25" s="14" t="s">
        <v>75</v>
      </c>
      <c r="S25" s="14" t="s">
        <v>76</v>
      </c>
    </row>
    <row r="26" spans="1:19">
      <c r="A26" s="8">
        <v>25</v>
      </c>
      <c r="B26" s="17">
        <v>67.94</v>
      </c>
      <c r="C26" s="17">
        <v>20.96</v>
      </c>
      <c r="D26" s="17">
        <v>8.5029999999999994E-2</v>
      </c>
      <c r="E26" s="17">
        <v>0.49059999999999998</v>
      </c>
      <c r="F26" s="17">
        <v>0.46679999999999999</v>
      </c>
      <c r="G26" s="17">
        <v>0.38779999999999998</v>
      </c>
      <c r="H26" s="17">
        <v>0.2432</v>
      </c>
      <c r="I26" s="17">
        <v>0.25390000000000001</v>
      </c>
      <c r="J26" s="17">
        <v>0.31530000000000002</v>
      </c>
      <c r="K26" s="17">
        <v>13.71</v>
      </c>
      <c r="L26" s="17">
        <v>4.7720000000000002</v>
      </c>
      <c r="M26" s="17">
        <v>0.17710000000000001</v>
      </c>
      <c r="N26" s="17">
        <v>0.53080000000000005</v>
      </c>
      <c r="O26" s="17">
        <v>0.52010000000000001</v>
      </c>
      <c r="P26" s="17">
        <v>0.36259999999999998</v>
      </c>
      <c r="Q26" s="17">
        <v>2.4289999999999999E-2</v>
      </c>
      <c r="R26" s="17">
        <v>9.8390000000000005E-3</v>
      </c>
      <c r="S26" s="17">
        <v>0.33139999999999997</v>
      </c>
    </row>
    <row r="27" spans="1:19">
      <c r="A27" s="8">
        <v>30</v>
      </c>
      <c r="B27" s="17">
        <v>49.72</v>
      </c>
      <c r="C27" s="17">
        <v>45.85</v>
      </c>
      <c r="D27" s="17">
        <v>0.22309999999999999</v>
      </c>
      <c r="E27" s="17">
        <v>0.27210000000000001</v>
      </c>
      <c r="F27" s="17">
        <v>0.65990000000000004</v>
      </c>
      <c r="G27" s="17">
        <v>0.28270000000000001</v>
      </c>
      <c r="H27" s="17">
        <v>0.15379999999999999</v>
      </c>
      <c r="I27" s="17">
        <v>0.35649999999999998</v>
      </c>
      <c r="J27" s="17">
        <v>0.3216</v>
      </c>
      <c r="K27" s="17">
        <v>7.87</v>
      </c>
      <c r="L27" s="17">
        <v>12.8</v>
      </c>
      <c r="M27" s="17">
        <v>0.25330000000000003</v>
      </c>
      <c r="N27" s="17">
        <v>0.31009999999999999</v>
      </c>
      <c r="O27" s="17">
        <v>0.74729999999999996</v>
      </c>
      <c r="P27" s="17">
        <v>0.3029</v>
      </c>
      <c r="Q27" s="17">
        <v>1.8550000000000001E-2</v>
      </c>
      <c r="R27" s="17">
        <v>1.307E-2</v>
      </c>
      <c r="S27" s="17">
        <v>0.22670000000000001</v>
      </c>
    </row>
    <row r="28" spans="1:19">
      <c r="A28" s="8">
        <v>35</v>
      </c>
      <c r="B28" s="17">
        <v>25.61</v>
      </c>
      <c r="C28" s="17">
        <v>82.42</v>
      </c>
      <c r="D28" s="17">
        <v>0.33069999999999999</v>
      </c>
      <c r="E28" s="17">
        <v>0.158</v>
      </c>
      <c r="F28" s="17">
        <v>0.82540000000000002</v>
      </c>
      <c r="G28" s="17">
        <v>0.39079999999999998</v>
      </c>
      <c r="H28" s="17">
        <v>7.4469999999999995E-2</v>
      </c>
      <c r="I28" s="17">
        <v>0.44090000000000001</v>
      </c>
      <c r="J28" s="17">
        <v>0.37390000000000001</v>
      </c>
      <c r="K28" s="17">
        <v>3.1989999999999998</v>
      </c>
      <c r="L28" s="17">
        <v>17.11</v>
      </c>
      <c r="M28" s="17">
        <v>0.28139999999999998</v>
      </c>
      <c r="N28" s="17">
        <v>0.17019999999999999</v>
      </c>
      <c r="O28" s="17">
        <v>0.92120000000000002</v>
      </c>
      <c r="P28" s="17">
        <v>0.39079999999999998</v>
      </c>
      <c r="Q28" s="17">
        <v>1.3780000000000001E-2</v>
      </c>
      <c r="R28" s="17">
        <v>2.0240000000000001E-2</v>
      </c>
      <c r="S28" s="17">
        <v>0.3624</v>
      </c>
    </row>
    <row r="29" spans="1:19">
      <c r="A29" s="8">
        <v>39</v>
      </c>
      <c r="B29" s="17">
        <v>17.96</v>
      </c>
      <c r="C29" s="17">
        <v>81.680000000000007</v>
      </c>
      <c r="D29" s="17">
        <v>0.3821</v>
      </c>
      <c r="E29" s="17">
        <v>0.1376</v>
      </c>
      <c r="F29" s="17">
        <v>0.96109999999999995</v>
      </c>
      <c r="G29" s="17">
        <v>0.59570000000000001</v>
      </c>
      <c r="H29" s="17">
        <v>6.6559999999999994E-2</v>
      </c>
      <c r="I29" s="17">
        <v>0.50800000000000001</v>
      </c>
      <c r="J29" s="17">
        <v>0.57909999999999995</v>
      </c>
      <c r="K29" s="17">
        <v>3.1339999999999999</v>
      </c>
      <c r="L29" s="17">
        <v>18.14</v>
      </c>
      <c r="M29" s="17">
        <v>0.46779999999999999</v>
      </c>
      <c r="N29" s="17">
        <v>0.14849999999999999</v>
      </c>
      <c r="O29" s="17">
        <v>1.079</v>
      </c>
      <c r="P29" s="17">
        <v>0.5887</v>
      </c>
      <c r="Q29" s="17">
        <v>1.154E-2</v>
      </c>
      <c r="R29" s="17">
        <v>1.9959999999999999E-2</v>
      </c>
      <c r="S29" s="17">
        <v>0.4113</v>
      </c>
    </row>
    <row r="31" spans="1:19">
      <c r="A31" s="5" t="s">
        <v>92</v>
      </c>
      <c r="B31" s="5" t="s">
        <v>95</v>
      </c>
    </row>
  </sheetData>
  <mergeCells count="18">
    <mergeCell ref="Q24:S24"/>
    <mergeCell ref="B24:D24"/>
    <mergeCell ref="E24:G24"/>
    <mergeCell ref="H24:J24"/>
    <mergeCell ref="K24:M24"/>
    <mergeCell ref="N24:P24"/>
    <mergeCell ref="Q2:S2"/>
    <mergeCell ref="B12:D12"/>
    <mergeCell ref="E12:G12"/>
    <mergeCell ref="H12:J12"/>
    <mergeCell ref="K12:M12"/>
    <mergeCell ref="N12:P12"/>
    <mergeCell ref="Q12:S12"/>
    <mergeCell ref="B2:D2"/>
    <mergeCell ref="E2:G2"/>
    <mergeCell ref="H2:J2"/>
    <mergeCell ref="K2:M2"/>
    <mergeCell ref="N2:P2"/>
  </mergeCells>
  <pageMargins left="0" right="0" top="0.13888888888888901" bottom="0.13888888888888901" header="0" footer="0"/>
  <pageSetup firstPageNumber="0" orientation="portrait" horizontalDpi="300" verticalDpi="300"/>
  <headerFooter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5" zoomScaleNormal="75" workbookViewId="0">
      <selection activeCell="B5" sqref="B5:J30"/>
    </sheetView>
  </sheetViews>
  <sheetFormatPr defaultRowHeight="14.25"/>
  <cols>
    <col min="1" max="10" width="10.5" style="8" customWidth="1"/>
  </cols>
  <sheetData>
    <row r="1" spans="1:10" ht="15">
      <c r="A1" s="6" t="s">
        <v>9</v>
      </c>
      <c r="B1" s="4"/>
      <c r="E1" s="4"/>
    </row>
    <row r="2" spans="1:10">
      <c r="B2" s="4"/>
      <c r="E2" s="4"/>
    </row>
    <row r="3" spans="1:10">
      <c r="B3" s="2" t="s">
        <v>10</v>
      </c>
      <c r="C3" s="2"/>
      <c r="D3" s="2"/>
      <c r="E3" s="2" t="s">
        <v>11</v>
      </c>
      <c r="F3" s="2"/>
    </row>
    <row r="4" spans="1:10" ht="42.75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  <c r="G4" s="9" t="s">
        <v>18</v>
      </c>
      <c r="H4" s="9" t="s">
        <v>19</v>
      </c>
      <c r="I4" s="9" t="s">
        <v>20</v>
      </c>
      <c r="J4" s="9" t="s">
        <v>21</v>
      </c>
    </row>
    <row r="5" spans="1:10">
      <c r="A5" s="9">
        <v>25</v>
      </c>
      <c r="B5" s="18">
        <v>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0.92500000000000004</v>
      </c>
      <c r="I5" s="18">
        <v>0</v>
      </c>
      <c r="J5" s="18">
        <v>0</v>
      </c>
    </row>
    <row r="6" spans="1:10">
      <c r="A6" s="9">
        <v>30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4.67</v>
      </c>
      <c r="I6" s="18">
        <v>0</v>
      </c>
      <c r="J6" s="18">
        <v>0</v>
      </c>
    </row>
    <row r="7" spans="1:10">
      <c r="A7" s="9">
        <v>35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1.1000000000000001</v>
      </c>
      <c r="I7" s="18">
        <v>0</v>
      </c>
      <c r="J7" s="18">
        <v>0</v>
      </c>
    </row>
    <row r="8" spans="1:10">
      <c r="A8" s="9">
        <v>40</v>
      </c>
      <c r="B8" s="18">
        <v>1.3799999999999999E-4</v>
      </c>
      <c r="C8" s="18">
        <v>0</v>
      </c>
      <c r="D8" s="18">
        <v>1.3799999999999999E-4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</row>
    <row r="9" spans="1:10">
      <c r="A9" s="9">
        <v>45</v>
      </c>
      <c r="B9" s="18">
        <v>7.1000000000000002E-4</v>
      </c>
      <c r="C9" s="18">
        <v>0</v>
      </c>
      <c r="D9" s="18">
        <v>7.1000000000000002E-4</v>
      </c>
      <c r="E9" s="18">
        <v>0</v>
      </c>
      <c r="F9" s="18">
        <v>5.7799999999999995E-4</v>
      </c>
      <c r="G9" s="18">
        <v>0</v>
      </c>
      <c r="H9" s="18">
        <v>0</v>
      </c>
      <c r="I9" s="18">
        <v>0</v>
      </c>
      <c r="J9" s="18">
        <v>0</v>
      </c>
    </row>
    <row r="10" spans="1:10">
      <c r="A10" s="9">
        <v>50</v>
      </c>
      <c r="B10" s="18">
        <v>8.4799999999999997E-3</v>
      </c>
      <c r="C10" s="18">
        <v>6.7799999999999996E-3</v>
      </c>
      <c r="D10" s="18">
        <v>1.6999999999999999E-3</v>
      </c>
      <c r="E10" s="18">
        <v>0</v>
      </c>
      <c r="F10" s="18">
        <v>7.6499999999999995E-4</v>
      </c>
      <c r="G10" s="18">
        <v>0</v>
      </c>
      <c r="H10" s="18">
        <v>0</v>
      </c>
      <c r="I10" s="18">
        <v>0.34</v>
      </c>
      <c r="J10" s="18">
        <v>8.9399999999999993E-2</v>
      </c>
    </row>
    <row r="11" spans="1:10">
      <c r="A11" s="9">
        <v>55</v>
      </c>
      <c r="B11" s="18">
        <v>1.09E-2</v>
      </c>
      <c r="C11" s="18">
        <v>4.5600000000000003E-4</v>
      </c>
      <c r="D11" s="18">
        <v>1.04E-2</v>
      </c>
      <c r="E11" s="18">
        <v>7.0199999999999999E-2</v>
      </c>
      <c r="F11" s="18">
        <v>7.2599999999999997E-4</v>
      </c>
      <c r="G11" s="18">
        <v>0</v>
      </c>
      <c r="H11" s="18">
        <v>0</v>
      </c>
      <c r="I11" s="18">
        <v>0.42</v>
      </c>
      <c r="J11" s="18">
        <v>3.9800000000000002E-2</v>
      </c>
    </row>
    <row r="12" spans="1:10">
      <c r="A12" s="9">
        <v>60</v>
      </c>
      <c r="B12" s="18">
        <v>9.8100000000000007E-2</v>
      </c>
      <c r="C12" s="18">
        <v>8.9599999999999992E-3</v>
      </c>
      <c r="D12" s="18">
        <v>8.9099999999999999E-2</v>
      </c>
      <c r="E12" s="18">
        <v>0.113</v>
      </c>
      <c r="F12" s="18">
        <v>1.52E-2</v>
      </c>
      <c r="G12" s="18">
        <v>0</v>
      </c>
      <c r="H12" s="18">
        <v>0</v>
      </c>
      <c r="I12" s="18">
        <v>1.96</v>
      </c>
      <c r="J12" s="18">
        <v>0.69899999999999995</v>
      </c>
    </row>
    <row r="13" spans="1:10">
      <c r="A13" s="9">
        <v>65</v>
      </c>
      <c r="B13" s="18">
        <v>0.104</v>
      </c>
      <c r="C13" s="18">
        <v>3.4200000000000001E-2</v>
      </c>
      <c r="D13" s="18">
        <v>7.0000000000000007E-2</v>
      </c>
      <c r="E13" s="18">
        <v>0.187</v>
      </c>
      <c r="F13" s="18">
        <v>2.52E-2</v>
      </c>
      <c r="G13" s="18">
        <v>0</v>
      </c>
      <c r="H13" s="18">
        <v>0</v>
      </c>
      <c r="I13" s="18">
        <v>4.55</v>
      </c>
      <c r="J13" s="18">
        <v>15</v>
      </c>
    </row>
    <row r="14" spans="1:10">
      <c r="A14" s="9">
        <v>70</v>
      </c>
      <c r="B14" s="18">
        <v>0.45800000000000002</v>
      </c>
      <c r="C14" s="18">
        <v>7.2499999999999995E-2</v>
      </c>
      <c r="D14" s="18">
        <v>0.38500000000000001</v>
      </c>
      <c r="E14" s="18">
        <v>0.14499999999999999</v>
      </c>
      <c r="F14" s="18">
        <v>8.8900000000000007E-2</v>
      </c>
      <c r="G14" s="18">
        <v>2.0199999999999999E-2</v>
      </c>
      <c r="H14" s="18">
        <v>0</v>
      </c>
      <c r="I14" s="18">
        <v>6.03</v>
      </c>
      <c r="J14" s="18">
        <v>12.2</v>
      </c>
    </row>
    <row r="15" spans="1:10">
      <c r="A15" s="9">
        <v>75</v>
      </c>
      <c r="B15" s="18">
        <v>0.501</v>
      </c>
      <c r="C15" s="18">
        <v>9.5299999999999996E-2</v>
      </c>
      <c r="D15" s="18">
        <v>0.40500000000000003</v>
      </c>
      <c r="E15" s="18">
        <v>0.19400000000000001</v>
      </c>
      <c r="F15" s="18">
        <v>0.224</v>
      </c>
      <c r="G15" s="18">
        <v>2.3600000000000001E-3</v>
      </c>
      <c r="H15" s="18">
        <v>0</v>
      </c>
      <c r="I15" s="18">
        <v>8.02</v>
      </c>
      <c r="J15" s="18">
        <v>15.3</v>
      </c>
    </row>
    <row r="16" spans="1:10">
      <c r="A16" s="9">
        <v>80</v>
      </c>
      <c r="B16" s="18">
        <v>0.56000000000000005</v>
      </c>
      <c r="C16" s="18">
        <v>0.14000000000000001</v>
      </c>
      <c r="D16" s="18">
        <v>0.42</v>
      </c>
      <c r="E16" s="18">
        <v>1.72</v>
      </c>
      <c r="F16" s="18">
        <v>0.42799999999999999</v>
      </c>
      <c r="G16" s="18">
        <v>0</v>
      </c>
      <c r="H16" s="18">
        <v>0</v>
      </c>
      <c r="I16" s="18">
        <v>25.4</v>
      </c>
      <c r="J16" s="18">
        <v>11</v>
      </c>
    </row>
    <row r="17" spans="1:10">
      <c r="A17" s="9">
        <v>85</v>
      </c>
      <c r="B17" s="18">
        <v>0.315</v>
      </c>
      <c r="C17" s="18">
        <v>6.6199999999999995E-2</v>
      </c>
      <c r="D17" s="18">
        <v>0.249</v>
      </c>
      <c r="E17" s="18">
        <v>2.19</v>
      </c>
      <c r="F17" s="18">
        <v>0.218</v>
      </c>
      <c r="G17" s="18">
        <v>7.8299999999999995E-4</v>
      </c>
      <c r="H17" s="18">
        <v>0</v>
      </c>
      <c r="I17" s="18">
        <v>40.299999999999997</v>
      </c>
      <c r="J17" s="18">
        <v>4.09</v>
      </c>
    </row>
    <row r="18" spans="1:10">
      <c r="A18" s="9">
        <v>90</v>
      </c>
      <c r="B18" s="18">
        <v>0.17599999999999999</v>
      </c>
      <c r="C18" s="18">
        <v>1.41E-2</v>
      </c>
      <c r="D18" s="18">
        <v>0.16200000000000001</v>
      </c>
      <c r="E18" s="18">
        <v>1.46</v>
      </c>
      <c r="F18" s="18">
        <v>5.33E-2</v>
      </c>
      <c r="G18" s="18">
        <v>0</v>
      </c>
      <c r="H18" s="18">
        <v>0</v>
      </c>
      <c r="I18" s="18">
        <v>21</v>
      </c>
      <c r="J18" s="18">
        <v>3.43</v>
      </c>
    </row>
    <row r="19" spans="1:10">
      <c r="A19" s="9">
        <v>95</v>
      </c>
      <c r="B19" s="18">
        <v>2.18E-2</v>
      </c>
      <c r="C19" s="18">
        <v>3.5100000000000001E-3</v>
      </c>
      <c r="D19" s="18">
        <v>1.8200000000000001E-2</v>
      </c>
      <c r="E19" s="18">
        <v>1.1499999999999999</v>
      </c>
      <c r="F19" s="18">
        <v>4.8899999999999999E-2</v>
      </c>
      <c r="G19" s="18">
        <v>0</v>
      </c>
      <c r="H19" s="18">
        <v>0</v>
      </c>
      <c r="I19" s="18">
        <v>10.6</v>
      </c>
      <c r="J19" s="18">
        <v>0.67300000000000004</v>
      </c>
    </row>
    <row r="20" spans="1:10">
      <c r="A20" s="9">
        <v>100</v>
      </c>
      <c r="B20" s="18">
        <v>1.55E-2</v>
      </c>
      <c r="C20" s="18">
        <v>8.8400000000000002E-4</v>
      </c>
      <c r="D20" s="18">
        <v>1.46E-2</v>
      </c>
      <c r="E20" s="18">
        <v>1.1200000000000001</v>
      </c>
      <c r="F20" s="18">
        <v>5.8700000000000002E-2</v>
      </c>
      <c r="G20" s="18">
        <v>3.0099999999999998E-2</v>
      </c>
      <c r="H20" s="18">
        <v>0</v>
      </c>
      <c r="I20" s="18">
        <v>7.4</v>
      </c>
      <c r="J20" s="18">
        <v>1.53</v>
      </c>
    </row>
    <row r="21" spans="1:10">
      <c r="A21" s="9">
        <v>105</v>
      </c>
      <c r="B21" s="18">
        <v>3.48E-3</v>
      </c>
      <c r="C21" s="18">
        <v>1.97E-3</v>
      </c>
      <c r="D21" s="18">
        <v>1.5100000000000001E-3</v>
      </c>
      <c r="E21" s="18">
        <v>0.96399999999999997</v>
      </c>
      <c r="F21" s="18">
        <v>1.0500000000000001E-2</v>
      </c>
      <c r="G21" s="18">
        <v>0</v>
      </c>
      <c r="H21" s="18">
        <v>0</v>
      </c>
      <c r="I21" s="18">
        <v>7.02</v>
      </c>
      <c r="J21" s="18">
        <v>9.2700000000000005E-2</v>
      </c>
    </row>
    <row r="22" spans="1:10">
      <c r="A22" s="9">
        <v>110</v>
      </c>
      <c r="B22" s="18">
        <v>1.0500000000000001E-2</v>
      </c>
      <c r="C22" s="18">
        <v>9.9100000000000004E-3</v>
      </c>
      <c r="D22" s="18">
        <v>5.5099999999999995E-4</v>
      </c>
      <c r="E22" s="18">
        <v>0.747</v>
      </c>
      <c r="F22" s="18">
        <v>6.4600000000000005E-2</v>
      </c>
      <c r="G22" s="18">
        <v>2.1399999999999999E-2</v>
      </c>
      <c r="H22" s="18">
        <v>0</v>
      </c>
      <c r="I22" s="18">
        <v>6.59</v>
      </c>
      <c r="J22" s="18">
        <v>3.0499999999999999E-2</v>
      </c>
    </row>
    <row r="23" spans="1:10">
      <c r="A23" s="9">
        <v>115</v>
      </c>
      <c r="B23" s="18">
        <v>4.1000000000000002E-2</v>
      </c>
      <c r="C23" s="18">
        <v>3.7400000000000003E-2</v>
      </c>
      <c r="D23" s="18">
        <v>3.6900000000000001E-3</v>
      </c>
      <c r="E23" s="18">
        <v>1.44</v>
      </c>
      <c r="F23" s="18">
        <v>2.9000000000000001E-2</v>
      </c>
      <c r="G23" s="18">
        <v>9.3600000000000003E-2</v>
      </c>
      <c r="H23" s="18">
        <v>0</v>
      </c>
      <c r="I23" s="18">
        <v>13.8</v>
      </c>
      <c r="J23" s="18">
        <v>0</v>
      </c>
    </row>
    <row r="24" spans="1:10">
      <c r="A24" s="9">
        <v>120</v>
      </c>
      <c r="B24" s="18">
        <v>6.9900000000000004E-2</v>
      </c>
      <c r="C24" s="18">
        <v>5.1200000000000002E-2</v>
      </c>
      <c r="D24" s="18">
        <v>1.8700000000000001E-2</v>
      </c>
      <c r="E24" s="18">
        <v>0.93700000000000006</v>
      </c>
      <c r="F24" s="18">
        <v>0.104</v>
      </c>
      <c r="G24" s="18">
        <v>4.7399999999999998E-2</v>
      </c>
      <c r="H24" s="18">
        <v>0</v>
      </c>
      <c r="I24" s="18">
        <v>3.35</v>
      </c>
      <c r="J24" s="18">
        <v>0</v>
      </c>
    </row>
    <row r="25" spans="1:10">
      <c r="A25" s="9">
        <v>125</v>
      </c>
      <c r="B25" s="18">
        <v>4.8399999999999999E-2</v>
      </c>
      <c r="C25" s="18">
        <v>4.8099999999999997E-2</v>
      </c>
      <c r="D25" s="18">
        <v>3.4699999999999998E-4</v>
      </c>
      <c r="E25" s="18">
        <v>0.13800000000000001</v>
      </c>
      <c r="F25" s="18">
        <v>8.1299999999999997E-2</v>
      </c>
      <c r="G25" s="18">
        <v>0</v>
      </c>
      <c r="H25" s="18">
        <v>0</v>
      </c>
      <c r="I25" s="18">
        <v>2.75</v>
      </c>
      <c r="J25" s="18">
        <v>0</v>
      </c>
    </row>
    <row r="26" spans="1:10">
      <c r="A26" s="9">
        <v>130</v>
      </c>
      <c r="B26" s="18">
        <v>1.8400000000000001E-3</v>
      </c>
      <c r="C26" s="18">
        <v>1.7099999999999999E-3</v>
      </c>
      <c r="D26" s="18">
        <v>1.25E-4</v>
      </c>
      <c r="E26" s="18">
        <v>0.153</v>
      </c>
      <c r="F26" s="18">
        <v>4.4600000000000001E-2</v>
      </c>
      <c r="G26" s="18">
        <v>0</v>
      </c>
      <c r="H26" s="18">
        <v>0</v>
      </c>
      <c r="I26" s="18">
        <v>3.1E-2</v>
      </c>
      <c r="J26" s="18">
        <v>0</v>
      </c>
    </row>
    <row r="27" spans="1:10">
      <c r="A27" s="9">
        <v>135</v>
      </c>
      <c r="B27" s="18">
        <v>7.7299999999999999E-3</v>
      </c>
      <c r="C27" s="18">
        <v>7.7299999999999999E-3</v>
      </c>
      <c r="D27" s="18">
        <v>0</v>
      </c>
      <c r="E27" s="18">
        <v>0.14599999999999999</v>
      </c>
      <c r="F27" s="18">
        <v>9.4699999999999993E-3</v>
      </c>
      <c r="G27" s="18">
        <v>0</v>
      </c>
      <c r="H27" s="18">
        <v>0</v>
      </c>
      <c r="I27" s="18">
        <v>0</v>
      </c>
      <c r="J27" s="18">
        <v>0</v>
      </c>
    </row>
    <row r="28" spans="1:10">
      <c r="A28" s="9">
        <v>140</v>
      </c>
      <c r="B28" s="18">
        <v>0</v>
      </c>
      <c r="C28" s="18">
        <v>0</v>
      </c>
      <c r="D28" s="18">
        <v>0</v>
      </c>
      <c r="E28" s="18">
        <v>1.9199999999999998E-2</v>
      </c>
      <c r="F28" s="18">
        <v>4.2599999999999999E-3</v>
      </c>
      <c r="G28" s="18">
        <v>0</v>
      </c>
      <c r="H28" s="18">
        <v>0</v>
      </c>
      <c r="I28" s="18">
        <v>0</v>
      </c>
      <c r="J28" s="18">
        <v>0</v>
      </c>
    </row>
    <row r="29" spans="1:10" ht="28.5">
      <c r="A29" s="9" t="s">
        <v>22</v>
      </c>
      <c r="B29" s="18">
        <f t="shared" ref="B29:J29" si="0">SUM(B5:B28)</f>
        <v>2.4524780000000002</v>
      </c>
      <c r="C29" s="18">
        <f t="shared" si="0"/>
        <v>0.60091000000000006</v>
      </c>
      <c r="D29" s="18">
        <f t="shared" si="0"/>
        <v>1.8507709999999995</v>
      </c>
      <c r="E29" s="18">
        <f t="shared" si="0"/>
        <v>12.8934</v>
      </c>
      <c r="F29" s="18">
        <f t="shared" si="0"/>
        <v>1.5099989999999996</v>
      </c>
      <c r="G29" s="18">
        <f t="shared" si="0"/>
        <v>0.21584300000000001</v>
      </c>
      <c r="H29" s="18">
        <f t="shared" si="0"/>
        <v>6.6950000000000003</v>
      </c>
      <c r="I29" s="18">
        <f t="shared" si="0"/>
        <v>159.56100000000001</v>
      </c>
      <c r="J29" s="18">
        <f t="shared" si="0"/>
        <v>64.174399999999991</v>
      </c>
    </row>
    <row r="30" spans="1:10">
      <c r="A30" s="8" t="s">
        <v>23</v>
      </c>
      <c r="B30" s="19">
        <v>110</v>
      </c>
      <c r="C30" s="19"/>
      <c r="D30" s="19"/>
      <c r="E30" s="18">
        <v>18</v>
      </c>
      <c r="F30" s="18">
        <v>23</v>
      </c>
      <c r="G30" s="18">
        <v>210</v>
      </c>
      <c r="H30" s="18">
        <v>47</v>
      </c>
      <c r="I30" s="18">
        <v>19</v>
      </c>
      <c r="J30" s="18">
        <v>21</v>
      </c>
    </row>
  </sheetData>
  <mergeCells count="3">
    <mergeCell ref="B3:D3"/>
    <mergeCell ref="E3:F3"/>
    <mergeCell ref="B30:D30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75" zoomScaleNormal="75" workbookViewId="0"/>
  </sheetViews>
  <sheetFormatPr defaultRowHeight="14.25"/>
  <cols>
    <col min="1" max="1" width="20.875" style="5" customWidth="1"/>
    <col min="2" max="6" width="10.5" style="5" customWidth="1"/>
  </cols>
  <sheetData>
    <row r="1" spans="1:6" ht="15">
      <c r="A1" s="11" t="s">
        <v>24</v>
      </c>
    </row>
    <row r="2" spans="1:6" ht="15">
      <c r="A2" s="11" t="s">
        <v>25</v>
      </c>
    </row>
    <row r="3" spans="1:6" ht="26.85" customHeight="1">
      <c r="A3" s="7"/>
      <c r="B3" s="7"/>
      <c r="C3" s="1" t="s">
        <v>26</v>
      </c>
      <c r="D3" s="1"/>
      <c r="E3" s="1" t="s">
        <v>27</v>
      </c>
      <c r="F3" s="1"/>
    </row>
    <row r="4" spans="1:6" ht="28.5">
      <c r="A4" s="7" t="s">
        <v>28</v>
      </c>
      <c r="B4" s="7" t="s">
        <v>29</v>
      </c>
      <c r="C4" s="7" t="s">
        <v>30</v>
      </c>
      <c r="D4" s="7" t="s">
        <v>31</v>
      </c>
      <c r="E4" s="7" t="s">
        <v>30</v>
      </c>
      <c r="F4" s="7" t="s">
        <v>31</v>
      </c>
    </row>
    <row r="5" spans="1:6">
      <c r="A5" s="5" t="s">
        <v>32</v>
      </c>
      <c r="B5" s="10">
        <f>'4_2'!C29</f>
        <v>0.60091000000000006</v>
      </c>
      <c r="C5" s="8">
        <v>120</v>
      </c>
      <c r="D5" s="8">
        <v>160</v>
      </c>
      <c r="E5" s="12">
        <f t="shared" ref="E5:F12" si="0">$B5*C5</f>
        <v>72.109200000000001</v>
      </c>
      <c r="F5" s="12">
        <f t="shared" si="0"/>
        <v>96.145600000000002</v>
      </c>
    </row>
    <row r="6" spans="1:6">
      <c r="A6" s="5" t="s">
        <v>15</v>
      </c>
      <c r="B6" s="10">
        <f>'4_2'!D29</f>
        <v>1.8507709999999995</v>
      </c>
      <c r="C6" s="8">
        <v>120</v>
      </c>
      <c r="D6" s="8">
        <v>160</v>
      </c>
      <c r="E6" s="12">
        <f t="shared" si="0"/>
        <v>222.09251999999995</v>
      </c>
      <c r="F6" s="12">
        <f t="shared" si="0"/>
        <v>296.12335999999993</v>
      </c>
    </row>
    <row r="7" spans="1:6">
      <c r="A7" s="5" t="s">
        <v>18</v>
      </c>
      <c r="B7" s="10">
        <f>'4_2'!G29</f>
        <v>0.21584300000000001</v>
      </c>
      <c r="C7" s="8">
        <v>200</v>
      </c>
      <c r="D7" s="8">
        <v>400</v>
      </c>
      <c r="E7" s="12">
        <f t="shared" si="0"/>
        <v>43.168599999999998</v>
      </c>
      <c r="F7" s="12">
        <f t="shared" si="0"/>
        <v>86.337199999999996</v>
      </c>
    </row>
    <row r="8" spans="1:6">
      <c r="A8" s="5" t="s">
        <v>16</v>
      </c>
      <c r="B8" s="10">
        <f>'4_2'!E29</f>
        <v>12.8934</v>
      </c>
      <c r="C8" s="8">
        <v>20</v>
      </c>
      <c r="D8" s="8">
        <v>30</v>
      </c>
      <c r="E8" s="12">
        <f t="shared" si="0"/>
        <v>257.86799999999999</v>
      </c>
      <c r="F8" s="12">
        <f t="shared" si="0"/>
        <v>386.80200000000002</v>
      </c>
    </row>
    <row r="9" spans="1:6">
      <c r="A9" s="5" t="s">
        <v>17</v>
      </c>
      <c r="B9" s="10">
        <f>'4_2'!F29</f>
        <v>1.5099989999999996</v>
      </c>
      <c r="C9" s="8">
        <v>25</v>
      </c>
      <c r="D9" s="8">
        <v>40</v>
      </c>
      <c r="E9" s="12">
        <f t="shared" si="0"/>
        <v>37.749974999999992</v>
      </c>
      <c r="F9" s="12">
        <f t="shared" si="0"/>
        <v>60.399959999999986</v>
      </c>
    </row>
    <row r="10" spans="1:6">
      <c r="A10" s="5" t="s">
        <v>33</v>
      </c>
      <c r="B10" s="10">
        <f>'4_2'!H29</f>
        <v>6.6950000000000003</v>
      </c>
      <c r="C10" s="8">
        <v>80</v>
      </c>
      <c r="D10" s="8">
        <v>160</v>
      </c>
      <c r="E10" s="12">
        <f t="shared" si="0"/>
        <v>535.6</v>
      </c>
      <c r="F10" s="12">
        <f t="shared" si="0"/>
        <v>1071.2</v>
      </c>
    </row>
    <row r="11" spans="1:6">
      <c r="A11" s="5" t="s">
        <v>20</v>
      </c>
      <c r="B11" s="10">
        <f>'4_2'!I29</f>
        <v>159.56100000000001</v>
      </c>
      <c r="C11" s="8">
        <v>20</v>
      </c>
      <c r="D11" s="8">
        <v>30</v>
      </c>
      <c r="E11" s="12">
        <f t="shared" si="0"/>
        <v>3191.2200000000003</v>
      </c>
      <c r="F11" s="12">
        <f t="shared" si="0"/>
        <v>4786.83</v>
      </c>
    </row>
    <row r="12" spans="1:6">
      <c r="A12" s="5" t="s">
        <v>21</v>
      </c>
      <c r="B12" s="10">
        <f>'4_2'!J29</f>
        <v>64.174399999999991</v>
      </c>
      <c r="C12" s="8">
        <v>20</v>
      </c>
      <c r="D12" s="8">
        <v>30</v>
      </c>
      <c r="E12" s="12">
        <f t="shared" si="0"/>
        <v>1283.4879999999998</v>
      </c>
      <c r="F12" s="12">
        <f t="shared" si="0"/>
        <v>1925.2319999999997</v>
      </c>
    </row>
  </sheetData>
  <mergeCells count="2">
    <mergeCell ref="C3:D3"/>
    <mergeCell ref="E3:F3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75" zoomScaleNormal="75" workbookViewId="0"/>
  </sheetViews>
  <sheetFormatPr defaultRowHeight="14.25"/>
  <cols>
    <col min="1" max="1" width="20.875" style="5" customWidth="1"/>
    <col min="2" max="2" width="10.5" style="5" customWidth="1"/>
  </cols>
  <sheetData>
    <row r="1" spans="1:2" ht="15">
      <c r="A1" s="11" t="s">
        <v>34</v>
      </c>
    </row>
    <row r="3" spans="1:2">
      <c r="A3" s="5" t="s">
        <v>35</v>
      </c>
      <c r="B3" s="8" t="s">
        <v>36</v>
      </c>
    </row>
    <row r="4" spans="1:2">
      <c r="A4" s="5" t="s">
        <v>37</v>
      </c>
      <c r="B4" s="8">
        <v>0.89</v>
      </c>
    </row>
    <row r="5" spans="1:2">
      <c r="A5" s="5" t="s">
        <v>38</v>
      </c>
      <c r="B5" s="8">
        <v>0.09</v>
      </c>
    </row>
    <row r="6" spans="1:2">
      <c r="A6" s="5" t="s">
        <v>39</v>
      </c>
      <c r="B6" s="8">
        <v>0.02</v>
      </c>
    </row>
    <row r="7" spans="1:2">
      <c r="A7" s="5" t="s">
        <v>40</v>
      </c>
      <c r="B7" s="8">
        <v>1</v>
      </c>
    </row>
  </sheetData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75" zoomScaleNormal="75" workbookViewId="0"/>
  </sheetViews>
  <sheetFormatPr defaultRowHeight="14.25"/>
  <cols>
    <col min="1" max="1" width="20.875" style="5" customWidth="1"/>
    <col min="2" max="9" width="10.5" style="5" customWidth="1"/>
  </cols>
  <sheetData>
    <row r="1" spans="1:9" ht="15">
      <c r="A1" s="11" t="s">
        <v>41</v>
      </c>
      <c r="E1" s="4"/>
    </row>
    <row r="2" spans="1:9" ht="15">
      <c r="A2" s="11" t="s">
        <v>42</v>
      </c>
      <c r="E2" s="4"/>
    </row>
    <row r="3" spans="1:9" ht="15">
      <c r="A3" s="11" t="s">
        <v>43</v>
      </c>
      <c r="E3" s="4"/>
    </row>
    <row r="4" spans="1:9" ht="15">
      <c r="A4" s="11" t="s">
        <v>44</v>
      </c>
      <c r="E4" s="4"/>
    </row>
    <row r="5" spans="1:9" ht="15">
      <c r="A5" s="11" t="s">
        <v>45</v>
      </c>
      <c r="E5" s="4"/>
    </row>
    <row r="6" spans="1:9">
      <c r="E6" s="2" t="s">
        <v>46</v>
      </c>
      <c r="F6" s="2"/>
      <c r="G6" s="2"/>
      <c r="H6" s="2"/>
      <c r="I6" s="2"/>
    </row>
    <row r="7" spans="1:9" ht="42.75">
      <c r="A7" s="9" t="s">
        <v>47</v>
      </c>
      <c r="B7" s="9" t="s">
        <v>48</v>
      </c>
      <c r="C7" s="9" t="s">
        <v>49</v>
      </c>
      <c r="D7" s="9" t="s">
        <v>50</v>
      </c>
      <c r="E7" s="9" t="s">
        <v>51</v>
      </c>
      <c r="F7" s="9" t="s">
        <v>52</v>
      </c>
      <c r="G7" s="9" t="s">
        <v>53</v>
      </c>
      <c r="H7" s="9" t="s">
        <v>54</v>
      </c>
      <c r="I7" s="9" t="s">
        <v>55</v>
      </c>
    </row>
    <row r="8" spans="1:9">
      <c r="A8" s="9" t="str">
        <f>'4_2'!B4</f>
        <v>Rad room (all barriers)</v>
      </c>
      <c r="B8" s="13">
        <f>'4_2'!B29</f>
        <v>2.4524780000000002</v>
      </c>
      <c r="C8" s="4">
        <v>1000</v>
      </c>
      <c r="D8" s="4">
        <v>1</v>
      </c>
      <c r="E8" s="4">
        <v>5.2999999999999998E-4</v>
      </c>
      <c r="F8" s="4">
        <v>3.4000000000000002E-2</v>
      </c>
      <c r="G8" s="4">
        <f t="shared" ref="G8:G16" si="0">SUM(E8:F8)</f>
        <v>3.4530000000000005E-2</v>
      </c>
      <c r="H8" s="4">
        <v>4.8000000000000001E-2</v>
      </c>
      <c r="I8" s="4">
        <f t="shared" ref="I8:I16" si="1">E8+H8</f>
        <v>4.8530000000000004E-2</v>
      </c>
    </row>
    <row r="9" spans="1:9">
      <c r="A9" s="9" t="str">
        <f>'4_2'!C4</f>
        <v>Rad room (chest bucky)</v>
      </c>
      <c r="B9" s="13">
        <f>'4_2'!C29</f>
        <v>0.60091000000000006</v>
      </c>
      <c r="C9" s="4">
        <v>1535</v>
      </c>
      <c r="D9" s="4">
        <v>1.83</v>
      </c>
      <c r="E9" s="4">
        <v>3.8999999999999999E-4</v>
      </c>
      <c r="F9" s="4">
        <v>4.8999999999999998E-3</v>
      </c>
      <c r="G9" s="4">
        <f t="shared" si="0"/>
        <v>5.2899999999999996E-3</v>
      </c>
      <c r="H9" s="4">
        <v>6.8999999999999999E-3</v>
      </c>
      <c r="I9" s="4">
        <f t="shared" si="1"/>
        <v>7.2899999999999996E-3</v>
      </c>
    </row>
    <row r="10" spans="1:9" ht="28.5">
      <c r="A10" s="9" t="str">
        <f>'4_2'!D4</f>
        <v>Rad room (floor or other)</v>
      </c>
      <c r="B10" s="13">
        <f>'4_2'!D29</f>
        <v>1.8507709999999995</v>
      </c>
      <c r="C10" s="4">
        <v>1000</v>
      </c>
      <c r="D10" s="4">
        <v>1</v>
      </c>
      <c r="E10" s="4">
        <v>1.3999999999999999E-4</v>
      </c>
      <c r="F10" s="4">
        <v>2.3E-2</v>
      </c>
      <c r="G10" s="4">
        <f t="shared" si="0"/>
        <v>2.3140000000000001E-2</v>
      </c>
      <c r="H10" s="4">
        <v>3.3000000000000002E-2</v>
      </c>
      <c r="I10" s="4">
        <f t="shared" si="1"/>
        <v>3.3140000000000003E-2</v>
      </c>
    </row>
    <row r="11" spans="1:9">
      <c r="A11" s="9" t="str">
        <f>'4_2'!E4</f>
        <v>Fluoro tube (RF)</v>
      </c>
      <c r="B11" s="13">
        <f>'4_2'!E29</f>
        <v>12.8934</v>
      </c>
      <c r="C11" s="4">
        <v>730</v>
      </c>
      <c r="D11" s="4">
        <v>0.8</v>
      </c>
      <c r="E11" s="4">
        <v>1.2E-2</v>
      </c>
      <c r="F11" s="4">
        <v>0.31</v>
      </c>
      <c r="G11" s="4">
        <f t="shared" si="0"/>
        <v>0.32200000000000001</v>
      </c>
      <c r="H11" s="4">
        <v>0.44</v>
      </c>
      <c r="I11" s="4">
        <f t="shared" si="1"/>
        <v>0.45200000000000001</v>
      </c>
    </row>
    <row r="12" spans="1:9">
      <c r="A12" s="9" t="str">
        <f>'4_2'!F4</f>
        <v>Rad tube (RF)</v>
      </c>
      <c r="B12" s="13">
        <f>'4_2'!F29</f>
        <v>1.5099989999999996</v>
      </c>
      <c r="C12" s="4">
        <v>1000</v>
      </c>
      <c r="D12" s="4">
        <v>1</v>
      </c>
      <c r="E12" s="4">
        <v>9.3999999999999997E-4</v>
      </c>
      <c r="F12" s="4">
        <v>2.8000000000000001E-2</v>
      </c>
      <c r="G12" s="4">
        <f t="shared" si="0"/>
        <v>2.894E-2</v>
      </c>
      <c r="H12" s="4">
        <v>3.9E-2</v>
      </c>
      <c r="I12" s="4">
        <f t="shared" si="1"/>
        <v>3.9940000000000003E-2</v>
      </c>
    </row>
    <row r="13" spans="1:9">
      <c r="A13" s="9" t="str">
        <f>'4_2'!G4</f>
        <v>Chest room</v>
      </c>
      <c r="B13" s="13">
        <f>'4_2'!G29</f>
        <v>0.21584300000000001</v>
      </c>
      <c r="C13" s="4">
        <v>1535</v>
      </c>
      <c r="D13" s="4">
        <v>2</v>
      </c>
      <c r="E13" s="4">
        <v>3.8000000000000002E-4</v>
      </c>
      <c r="F13" s="4">
        <v>2.3E-3</v>
      </c>
      <c r="G13" s="4">
        <f t="shared" si="0"/>
        <v>2.6800000000000001E-3</v>
      </c>
      <c r="H13" s="4">
        <v>3.2000000000000002E-3</v>
      </c>
      <c r="I13" s="4">
        <f t="shared" si="1"/>
        <v>3.5800000000000003E-3</v>
      </c>
    </row>
    <row r="14" spans="1:9">
      <c r="A14" s="9" t="str">
        <f>'4_2'!H4</f>
        <v>Mammo room</v>
      </c>
      <c r="B14" s="13">
        <f>'4_2'!H29</f>
        <v>6.6950000000000003</v>
      </c>
      <c r="C14" s="4">
        <v>720</v>
      </c>
      <c r="D14" s="4">
        <v>0.57999999999999996</v>
      </c>
      <c r="E14" s="4">
        <v>1.1E-5</v>
      </c>
      <c r="F14" s="4">
        <v>1.0999999999999999E-2</v>
      </c>
      <c r="G14" s="4">
        <f t="shared" si="0"/>
        <v>1.1011E-2</v>
      </c>
      <c r="H14" s="4">
        <v>4.9000000000000002E-2</v>
      </c>
      <c r="I14" s="4">
        <f t="shared" si="1"/>
        <v>4.9010999999999999E-2</v>
      </c>
    </row>
    <row r="15" spans="1:9">
      <c r="A15" s="9" t="str">
        <f>'4_2'!I4</f>
        <v>Cardiac</v>
      </c>
      <c r="B15" s="13">
        <f>'4_2'!I29</f>
        <v>159.56100000000001</v>
      </c>
      <c r="C15" s="4">
        <v>730</v>
      </c>
      <c r="D15" s="4">
        <v>0.9</v>
      </c>
      <c r="E15" s="4">
        <v>8.7999999999999995E-2</v>
      </c>
      <c r="F15" s="4">
        <v>2.6</v>
      </c>
      <c r="G15" s="4">
        <f t="shared" si="0"/>
        <v>2.6880000000000002</v>
      </c>
      <c r="H15" s="4">
        <v>3.7</v>
      </c>
      <c r="I15" s="4">
        <f t="shared" si="1"/>
        <v>3.7880000000000003</v>
      </c>
    </row>
    <row r="16" spans="1:9">
      <c r="A16" s="9" t="str">
        <f>'4_2'!J4</f>
        <v>Angio</v>
      </c>
      <c r="B16" s="13">
        <f>'4_2'!J29</f>
        <v>64.174399999999991</v>
      </c>
      <c r="C16" s="4">
        <v>730</v>
      </c>
      <c r="D16" s="4">
        <v>0.9</v>
      </c>
      <c r="E16" s="4">
        <v>3.3999999999999998E-3</v>
      </c>
      <c r="F16" s="4">
        <v>0.66</v>
      </c>
      <c r="G16" s="4">
        <f t="shared" si="0"/>
        <v>0.66339999999999999</v>
      </c>
      <c r="H16" s="4">
        <v>0.95</v>
      </c>
      <c r="I16" s="4">
        <f t="shared" si="1"/>
        <v>0.95339999999999991</v>
      </c>
    </row>
  </sheetData>
  <mergeCells count="1">
    <mergeCell ref="E6:I6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75" zoomScaleNormal="75" workbookViewId="0"/>
  </sheetViews>
  <sheetFormatPr defaultRowHeight="14.25"/>
  <cols>
    <col min="1" max="4" width="10.5" style="5" customWidth="1"/>
  </cols>
  <sheetData>
    <row r="1" spans="1:4" ht="15">
      <c r="A1" s="11" t="s">
        <v>56</v>
      </c>
    </row>
    <row r="2" spans="1:4" ht="15">
      <c r="A2" s="11" t="s">
        <v>57</v>
      </c>
    </row>
    <row r="4" spans="1:4" ht="28.5">
      <c r="A4" s="4" t="s">
        <v>58</v>
      </c>
      <c r="B4" s="9" t="s">
        <v>59</v>
      </c>
      <c r="C4" s="9" t="s">
        <v>60</v>
      </c>
      <c r="D4" s="9" t="s">
        <v>61</v>
      </c>
    </row>
    <row r="5" spans="1:4">
      <c r="A5" s="8" t="s">
        <v>62</v>
      </c>
      <c r="B5" s="5">
        <v>60</v>
      </c>
      <c r="C5" s="5">
        <v>20</v>
      </c>
      <c r="D5" s="5">
        <f>B5*C5</f>
        <v>1200</v>
      </c>
    </row>
    <row r="6" spans="1:4">
      <c r="A6" s="8" t="s">
        <v>63</v>
      </c>
      <c r="B6" s="5">
        <v>15</v>
      </c>
      <c r="C6" s="5">
        <v>35</v>
      </c>
      <c r="D6" s="5">
        <f>B6*C6</f>
        <v>525</v>
      </c>
    </row>
    <row r="7" spans="1:4">
      <c r="A7" s="8" t="s">
        <v>64</v>
      </c>
      <c r="B7" s="5">
        <v>25</v>
      </c>
      <c r="C7" s="5">
        <v>25</v>
      </c>
      <c r="D7" s="5">
        <f>B7*C7</f>
        <v>625</v>
      </c>
    </row>
    <row r="8" spans="1:4">
      <c r="A8" s="8" t="s">
        <v>65</v>
      </c>
      <c r="B8" s="5">
        <v>25</v>
      </c>
      <c r="C8" s="5">
        <v>20</v>
      </c>
      <c r="D8" s="5">
        <f>B8*C8</f>
        <v>500</v>
      </c>
    </row>
    <row r="9" spans="1:4">
      <c r="A9" s="8" t="s">
        <v>66</v>
      </c>
      <c r="D9" s="5">
        <v>550</v>
      </c>
    </row>
  </sheetData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zoomScale="75" zoomScaleNormal="75" workbookViewId="0"/>
  </sheetViews>
  <sheetFormatPr defaultRowHeight="14.25"/>
  <cols>
    <col min="1" max="31" width="10.5" style="5" customWidth="1"/>
  </cols>
  <sheetData>
    <row r="1" spans="1:31" ht="15">
      <c r="A1" s="11" t="s">
        <v>67</v>
      </c>
    </row>
    <row r="4" spans="1:31">
      <c r="B4" s="2" t="s">
        <v>68</v>
      </c>
      <c r="C4" s="2"/>
      <c r="D4" s="2"/>
      <c r="E4" s="2"/>
      <c r="F4" s="2"/>
      <c r="G4" s="2" t="s">
        <v>69</v>
      </c>
      <c r="H4" s="2"/>
      <c r="I4" s="2"/>
      <c r="J4" s="2"/>
      <c r="K4" s="2"/>
      <c r="L4" s="2" t="s">
        <v>70</v>
      </c>
      <c r="M4" s="2"/>
      <c r="N4" s="2"/>
      <c r="O4" s="2"/>
      <c r="P4" s="2"/>
      <c r="Q4" s="2" t="s">
        <v>71</v>
      </c>
      <c r="R4" s="2"/>
      <c r="S4" s="2"/>
      <c r="T4" s="2"/>
      <c r="U4" s="2"/>
      <c r="V4" s="2" t="s">
        <v>72</v>
      </c>
      <c r="W4" s="2"/>
      <c r="X4" s="2"/>
      <c r="Y4" s="2"/>
      <c r="Z4" s="2"/>
      <c r="AA4" s="2" t="s">
        <v>73</v>
      </c>
      <c r="AB4" s="2"/>
      <c r="AC4" s="2"/>
      <c r="AD4" s="2"/>
      <c r="AE4" s="2"/>
    </row>
    <row r="5" spans="1:31">
      <c r="A5" s="8" t="s">
        <v>12</v>
      </c>
      <c r="B5" s="14" t="s">
        <v>74</v>
      </c>
      <c r="C5" s="14" t="s">
        <v>75</v>
      </c>
      <c r="D5" s="14" t="s">
        <v>76</v>
      </c>
      <c r="E5" s="8" t="s">
        <v>77</v>
      </c>
      <c r="F5" s="8" t="s">
        <v>78</v>
      </c>
      <c r="G5" s="14" t="s">
        <v>74</v>
      </c>
      <c r="H5" s="14" t="s">
        <v>75</v>
      </c>
      <c r="I5" s="14" t="s">
        <v>76</v>
      </c>
      <c r="J5" s="8" t="s">
        <v>77</v>
      </c>
      <c r="K5" s="8" t="s">
        <v>78</v>
      </c>
      <c r="L5" s="14" t="s">
        <v>74</v>
      </c>
      <c r="M5" s="14" t="s">
        <v>75</v>
      </c>
      <c r="N5" s="14" t="s">
        <v>76</v>
      </c>
      <c r="O5" s="8" t="s">
        <v>77</v>
      </c>
      <c r="P5" s="8" t="s">
        <v>78</v>
      </c>
      <c r="Q5" s="14" t="s">
        <v>74</v>
      </c>
      <c r="R5" s="14" t="s">
        <v>75</v>
      </c>
      <c r="S5" s="14" t="s">
        <v>76</v>
      </c>
      <c r="T5" s="8" t="s">
        <v>77</v>
      </c>
      <c r="U5" s="8" t="s">
        <v>78</v>
      </c>
      <c r="V5" s="14" t="s">
        <v>74</v>
      </c>
      <c r="W5" s="14" t="s">
        <v>75</v>
      </c>
      <c r="X5" s="14" t="s">
        <v>76</v>
      </c>
      <c r="Y5" s="8" t="s">
        <v>77</v>
      </c>
      <c r="Z5" s="8" t="s">
        <v>78</v>
      </c>
      <c r="AA5" s="14" t="s">
        <v>74</v>
      </c>
      <c r="AB5" s="14" t="s">
        <v>75</v>
      </c>
      <c r="AC5" s="14" t="s">
        <v>76</v>
      </c>
      <c r="AD5" s="8" t="s">
        <v>77</v>
      </c>
      <c r="AE5" s="8" t="s">
        <v>78</v>
      </c>
    </row>
    <row r="6" spans="1:31">
      <c r="A6" s="8">
        <v>25</v>
      </c>
      <c r="B6" s="8">
        <v>49.52</v>
      </c>
      <c r="C6" s="8">
        <v>194</v>
      </c>
      <c r="D6" s="8">
        <v>0.30370000000000003</v>
      </c>
      <c r="E6" s="15">
        <f t="shared" ref="E6:E31" si="0">IF(B6="","",LN(2)/B6)</f>
        <v>1.3997317862680639E-2</v>
      </c>
      <c r="F6" s="15">
        <f t="shared" ref="F6:F31" si="1">IF(E6="","",(LN(10)/LN(2))*E6)</f>
        <v>4.6498083461107544E-2</v>
      </c>
      <c r="G6" s="8">
        <v>0.39040000000000002</v>
      </c>
      <c r="H6" s="8">
        <v>1.645</v>
      </c>
      <c r="I6" s="8">
        <v>0.2757</v>
      </c>
      <c r="J6" s="15">
        <f t="shared" ref="J6:J31" si="2">IF(G6="","",LN(2)/G6)</f>
        <v>1.775479458401499</v>
      </c>
      <c r="K6" s="15">
        <f t="shared" ref="K6:K31" si="3">IF(J6="","",(LN(10)/LN(2))*J6)</f>
        <v>5.8980150947593382</v>
      </c>
      <c r="L6" s="8">
        <v>0.15759999999999999</v>
      </c>
      <c r="M6" s="8">
        <v>0.71750000000000003</v>
      </c>
      <c r="N6" s="8">
        <v>0.30480000000000002</v>
      </c>
      <c r="O6" s="15">
        <f t="shared" ref="O6:O31" si="4">IF(L6="","",LN(2)/L6)</f>
        <v>4.3981420086290948</v>
      </c>
      <c r="P6" s="15">
        <f t="shared" ref="P6:P31" si="5">IF(O6="","",(LN(10)/LN(2))*O6)</f>
        <v>14.610311503769328</v>
      </c>
      <c r="Q6" s="8">
        <v>9.3640000000000008</v>
      </c>
      <c r="R6" s="8">
        <v>41.25</v>
      </c>
      <c r="S6" s="8">
        <v>0.32019999999999998</v>
      </c>
      <c r="T6" s="15">
        <f t="shared" ref="T6:T31" si="6">IF(Q6="","",LN(2)/Q6)</f>
        <v>7.4022552387862581E-2</v>
      </c>
      <c r="U6" s="15">
        <f t="shared" ref="U6:U31" si="7">IF(T6="","",(LN(10)/LN(2))*T6)</f>
        <v>0.24589759643251233</v>
      </c>
      <c r="V6" s="8">
        <v>0.38040000000000002</v>
      </c>
      <c r="W6" s="8">
        <v>1.5429999999999999</v>
      </c>
      <c r="X6" s="8">
        <v>0.28689999999999999</v>
      </c>
      <c r="Y6" s="15">
        <f t="shared" ref="Y6:Y31" si="8">IF(V6="","",LN(2)/V6)</f>
        <v>1.8221534715035363</v>
      </c>
      <c r="Z6" s="15">
        <f t="shared" ref="Z6:Z31" si="9">IF(Y6="","",(LN(10)/LN(2))*Y6)</f>
        <v>6.0530628101841364</v>
      </c>
      <c r="AA6" s="8">
        <v>2.23E-2</v>
      </c>
      <c r="AB6" s="8">
        <v>4.3400000000000001E-2</v>
      </c>
      <c r="AC6" s="8">
        <v>0.19370000000000001</v>
      </c>
      <c r="AD6" s="15">
        <f t="shared" ref="AD6:AD31" si="10">IF(AA6="","",LN(2)/AA6)</f>
        <v>31.082833208966157</v>
      </c>
      <c r="AE6" s="15">
        <f t="shared" ref="AE6:AE31" si="11">IF(AD6="","",(LN(10)/LN(2))*AD6)</f>
        <v>103.2549369055626</v>
      </c>
    </row>
    <row r="7" spans="1:31">
      <c r="A7" s="8">
        <v>30</v>
      </c>
      <c r="B7" s="8">
        <v>38.799999999999997</v>
      </c>
      <c r="C7" s="8">
        <v>178</v>
      </c>
      <c r="D7" s="8">
        <v>0.3473</v>
      </c>
      <c r="E7" s="15">
        <f t="shared" si="0"/>
        <v>1.7864618055668694E-2</v>
      </c>
      <c r="F7" s="15">
        <f t="shared" si="1"/>
        <v>5.9344976623557887E-2</v>
      </c>
      <c r="G7" s="8">
        <v>0.31730000000000003</v>
      </c>
      <c r="H7" s="8">
        <v>1.698</v>
      </c>
      <c r="I7" s="8">
        <v>0.35930000000000001</v>
      </c>
      <c r="J7" s="15">
        <f t="shared" si="2"/>
        <v>2.1845167997477</v>
      </c>
      <c r="K7" s="15">
        <f t="shared" si="3"/>
        <v>7.2568077308353152</v>
      </c>
      <c r="L7" s="8">
        <v>0.1208</v>
      </c>
      <c r="M7" s="8">
        <v>0.70430000000000004</v>
      </c>
      <c r="N7" s="8">
        <v>0.36130000000000001</v>
      </c>
      <c r="O7" s="15">
        <f t="shared" si="4"/>
        <v>5.7379733490061691</v>
      </c>
      <c r="P7" s="15">
        <f t="shared" si="5"/>
        <v>19.061134875778524</v>
      </c>
      <c r="Q7" s="8">
        <v>7.4059999999999997</v>
      </c>
      <c r="R7" s="8">
        <v>41.93</v>
      </c>
      <c r="S7" s="8">
        <v>0.39589999999999997</v>
      </c>
      <c r="T7" s="15">
        <f t="shared" si="6"/>
        <v>9.3592651979468713E-2</v>
      </c>
      <c r="U7" s="15">
        <f t="shared" si="7"/>
        <v>0.31090806008561245</v>
      </c>
      <c r="V7" s="8">
        <v>0.30609999999999998</v>
      </c>
      <c r="W7" s="8">
        <v>1.599</v>
      </c>
      <c r="X7" s="8">
        <v>0.36930000000000002</v>
      </c>
      <c r="Y7" s="15">
        <f t="shared" si="8"/>
        <v>2.2644468492647674</v>
      </c>
      <c r="Z7" s="15">
        <f t="shared" si="9"/>
        <v>7.5223296079517992</v>
      </c>
      <c r="AA7" s="8">
        <v>2.1659999999999999E-2</v>
      </c>
      <c r="AB7" s="8">
        <v>3.9660000000000001E-2</v>
      </c>
      <c r="AC7" s="8">
        <v>0.2843</v>
      </c>
      <c r="AD7" s="15">
        <f t="shared" si="10"/>
        <v>32.001254873497011</v>
      </c>
      <c r="AE7" s="15">
        <f t="shared" si="11"/>
        <v>106.30586763592085</v>
      </c>
    </row>
    <row r="8" spans="1:31">
      <c r="A8" s="8">
        <v>35</v>
      </c>
      <c r="B8" s="8">
        <v>29.55</v>
      </c>
      <c r="C8" s="8">
        <v>164.7</v>
      </c>
      <c r="D8" s="8">
        <v>0.39479999999999998</v>
      </c>
      <c r="E8" s="15">
        <f t="shared" si="0"/>
        <v>2.345675737935517E-2</v>
      </c>
      <c r="F8" s="15">
        <f t="shared" si="1"/>
        <v>7.7921661353436408E-2</v>
      </c>
      <c r="G8" s="8">
        <v>0.25280000000000002</v>
      </c>
      <c r="H8" s="8">
        <v>1.8069999999999999</v>
      </c>
      <c r="I8" s="8">
        <v>0.46479999999999999</v>
      </c>
      <c r="J8" s="15">
        <f t="shared" si="2"/>
        <v>2.741879669936492</v>
      </c>
      <c r="K8" s="15">
        <f t="shared" si="3"/>
        <v>9.1083271083625217</v>
      </c>
      <c r="L8" s="8">
        <v>8.8779999999999998E-2</v>
      </c>
      <c r="M8" s="8">
        <v>0.69879999999999998</v>
      </c>
      <c r="N8" s="8">
        <v>0.42449999999999999</v>
      </c>
      <c r="O8" s="15">
        <f t="shared" si="4"/>
        <v>7.8074699319660432</v>
      </c>
      <c r="P8" s="15">
        <f t="shared" si="5"/>
        <v>25.935853716986326</v>
      </c>
      <c r="Q8" s="8">
        <v>5.7160000000000002</v>
      </c>
      <c r="R8" s="8">
        <v>43.41</v>
      </c>
      <c r="S8" s="8">
        <v>0.48570000000000002</v>
      </c>
      <c r="T8" s="15">
        <f t="shared" si="6"/>
        <v>0.12126437728480498</v>
      </c>
      <c r="U8" s="15">
        <f t="shared" si="7"/>
        <v>0.40283154181141456</v>
      </c>
      <c r="V8" s="8">
        <v>0.23960000000000001</v>
      </c>
      <c r="W8" s="8">
        <v>1.694</v>
      </c>
      <c r="X8" s="8">
        <v>0.46829999999999999</v>
      </c>
      <c r="Y8" s="15">
        <f t="shared" si="8"/>
        <v>2.892934810350356</v>
      </c>
      <c r="Z8" s="15">
        <f t="shared" si="9"/>
        <v>9.6101214231804928</v>
      </c>
      <c r="AA8" s="8">
        <v>1.9009999999999999E-2</v>
      </c>
      <c r="AB8" s="8">
        <v>3.8730000000000001E-2</v>
      </c>
      <c r="AC8" s="8">
        <v>0.37319999999999998</v>
      </c>
      <c r="AD8" s="15">
        <f t="shared" si="10"/>
        <v>36.462239903205962</v>
      </c>
      <c r="AE8" s="15">
        <f t="shared" si="11"/>
        <v>121.12493913698296</v>
      </c>
    </row>
    <row r="9" spans="1:31">
      <c r="A9" s="8">
        <v>40</v>
      </c>
      <c r="B9" s="8"/>
      <c r="C9" s="8"/>
      <c r="D9" s="8"/>
      <c r="E9" s="15" t="str">
        <f t="shared" si="0"/>
        <v/>
      </c>
      <c r="F9" s="15" t="str">
        <f t="shared" si="1"/>
        <v/>
      </c>
      <c r="G9" s="8">
        <v>0.12970000000000001</v>
      </c>
      <c r="H9" s="8">
        <v>0.17799999999999999</v>
      </c>
      <c r="I9" s="8">
        <v>0.21890000000000001</v>
      </c>
      <c r="J9" s="15">
        <f t="shared" si="2"/>
        <v>5.3442342371622606</v>
      </c>
      <c r="K9" s="15">
        <f t="shared" si="3"/>
        <v>17.753161858088248</v>
      </c>
      <c r="L9" s="8"/>
      <c r="M9" s="8"/>
      <c r="N9" s="8"/>
      <c r="O9" s="15" t="str">
        <f t="shared" si="4"/>
        <v/>
      </c>
      <c r="P9" s="15" t="str">
        <f t="shared" si="5"/>
        <v/>
      </c>
      <c r="Q9" s="8"/>
      <c r="R9" s="8"/>
      <c r="S9" s="8"/>
      <c r="T9" s="15" t="str">
        <f t="shared" si="6"/>
        <v/>
      </c>
      <c r="U9" s="15" t="str">
        <f t="shared" si="7"/>
        <v/>
      </c>
      <c r="V9" s="8"/>
      <c r="W9" s="8"/>
      <c r="X9" s="8"/>
      <c r="Y9" s="15" t="str">
        <f t="shared" si="8"/>
        <v/>
      </c>
      <c r="Z9" s="15" t="str">
        <f t="shared" si="9"/>
        <v/>
      </c>
      <c r="AA9" s="8"/>
      <c r="AB9" s="8"/>
      <c r="AC9" s="8"/>
      <c r="AD9" s="15" t="str">
        <f t="shared" si="10"/>
        <v/>
      </c>
      <c r="AE9" s="15" t="str">
        <f t="shared" si="11"/>
        <v/>
      </c>
    </row>
    <row r="10" spans="1:31">
      <c r="A10" s="8">
        <v>45</v>
      </c>
      <c r="B10" s="8"/>
      <c r="C10" s="8"/>
      <c r="D10" s="8"/>
      <c r="E10" s="15" t="str">
        <f t="shared" si="0"/>
        <v/>
      </c>
      <c r="F10" s="15" t="str">
        <f t="shared" si="1"/>
        <v/>
      </c>
      <c r="G10" s="8">
        <v>0.1095</v>
      </c>
      <c r="H10" s="8">
        <v>0.1741</v>
      </c>
      <c r="I10" s="8">
        <v>0.22689999999999999</v>
      </c>
      <c r="J10" s="15">
        <f t="shared" si="2"/>
        <v>6.3301112379903683</v>
      </c>
      <c r="K10" s="15">
        <f t="shared" si="3"/>
        <v>21.028174365242428</v>
      </c>
      <c r="L10" s="8"/>
      <c r="M10" s="8"/>
      <c r="N10" s="8"/>
      <c r="O10" s="15" t="str">
        <f t="shared" si="4"/>
        <v/>
      </c>
      <c r="P10" s="15" t="str">
        <f t="shared" si="5"/>
        <v/>
      </c>
      <c r="Q10" s="8"/>
      <c r="R10" s="8"/>
      <c r="S10" s="8"/>
      <c r="T10" s="15" t="str">
        <f t="shared" si="6"/>
        <v/>
      </c>
      <c r="U10" s="15" t="str">
        <f t="shared" si="7"/>
        <v/>
      </c>
      <c r="V10" s="8"/>
      <c r="W10" s="8"/>
      <c r="X10" s="8"/>
      <c r="Y10" s="15" t="str">
        <f t="shared" si="8"/>
        <v/>
      </c>
      <c r="Z10" s="15" t="str">
        <f t="shared" si="9"/>
        <v/>
      </c>
      <c r="AA10" s="8"/>
      <c r="AB10" s="8"/>
      <c r="AC10" s="8"/>
      <c r="AD10" s="15" t="str">
        <f t="shared" si="10"/>
        <v/>
      </c>
      <c r="AE10" s="15" t="str">
        <f t="shared" si="11"/>
        <v/>
      </c>
    </row>
    <row r="11" spans="1:31">
      <c r="A11" s="8">
        <v>50</v>
      </c>
      <c r="B11" s="8">
        <v>8.8010000000000002</v>
      </c>
      <c r="C11" s="8">
        <v>27.28</v>
      </c>
      <c r="D11" s="8">
        <v>0.29570000000000002</v>
      </c>
      <c r="E11" s="15">
        <f t="shared" si="0"/>
        <v>7.8757775316435089E-2</v>
      </c>
      <c r="F11" s="15">
        <f t="shared" si="1"/>
        <v>0.26162766651449215</v>
      </c>
      <c r="G11" s="8">
        <v>9.3200000000000005E-2</v>
      </c>
      <c r="H11" s="8">
        <v>0.17119999999999999</v>
      </c>
      <c r="I11" s="8">
        <v>0.2324</v>
      </c>
      <c r="J11" s="15">
        <f t="shared" si="2"/>
        <v>7.4372015081539189</v>
      </c>
      <c r="K11" s="15">
        <f t="shared" si="3"/>
        <v>24.705848637275167</v>
      </c>
      <c r="L11" s="8">
        <v>3.8830000000000003E-2</v>
      </c>
      <c r="M11" s="8">
        <v>8.7300000000000003E-2</v>
      </c>
      <c r="N11" s="8">
        <v>0.51049999999999995</v>
      </c>
      <c r="O11" s="15">
        <f t="shared" si="4"/>
        <v>17.85081587844309</v>
      </c>
      <c r="P11" s="15">
        <f t="shared" si="5"/>
        <v>59.299126783261535</v>
      </c>
      <c r="Q11" s="8">
        <v>1.8169999999999999</v>
      </c>
      <c r="R11" s="8">
        <v>4.84</v>
      </c>
      <c r="S11" s="8">
        <v>0.40210000000000001</v>
      </c>
      <c r="T11" s="15">
        <f t="shared" si="6"/>
        <v>0.38147891059985983</v>
      </c>
      <c r="U11" s="15">
        <f t="shared" si="7"/>
        <v>1.2672455107286988</v>
      </c>
      <c r="V11" s="8">
        <v>9.7210000000000005E-2</v>
      </c>
      <c r="W11" s="8">
        <v>0.1799</v>
      </c>
      <c r="X11" s="8">
        <v>0.49120000000000003</v>
      </c>
      <c r="Y11" s="15">
        <f t="shared" si="8"/>
        <v>7.1304102516196401</v>
      </c>
      <c r="Z11" s="15">
        <f t="shared" si="9"/>
        <v>23.686710142928153</v>
      </c>
      <c r="AA11" s="8">
        <v>1.076E-2</v>
      </c>
      <c r="AB11" s="8">
        <v>1.8619999999999999E-3</v>
      </c>
      <c r="AC11" s="8">
        <v>1.17</v>
      </c>
      <c r="AD11" s="15">
        <f t="shared" si="10"/>
        <v>64.418882951667769</v>
      </c>
      <c r="AE11" s="15">
        <f t="shared" si="11"/>
        <v>213.9948971184057</v>
      </c>
    </row>
    <row r="12" spans="1:31">
      <c r="A12" s="8">
        <v>55</v>
      </c>
      <c r="B12" s="8">
        <v>7.8390000000000004</v>
      </c>
      <c r="C12" s="8">
        <v>25.92</v>
      </c>
      <c r="D12" s="8">
        <v>0.34989999999999999</v>
      </c>
      <c r="E12" s="15">
        <f t="shared" si="0"/>
        <v>8.8422908605682513E-2</v>
      </c>
      <c r="F12" s="15">
        <f t="shared" si="1"/>
        <v>0.2937345443288743</v>
      </c>
      <c r="G12" s="8">
        <v>7.4219999999999994E-2</v>
      </c>
      <c r="H12" s="8">
        <v>0.16969999999999999</v>
      </c>
      <c r="I12" s="8">
        <v>0.24540000000000001</v>
      </c>
      <c r="J12" s="15">
        <f t="shared" si="2"/>
        <v>9.3390889323625075</v>
      </c>
      <c r="K12" s="15">
        <f t="shared" si="3"/>
        <v>31.023781905066638</v>
      </c>
      <c r="L12" s="8">
        <v>3.4189999999999998E-2</v>
      </c>
      <c r="M12" s="8">
        <v>8.3150000000000002E-2</v>
      </c>
      <c r="N12" s="8">
        <v>0.56059999999999999</v>
      </c>
      <c r="O12" s="15">
        <f t="shared" si="4"/>
        <v>20.273389311492991</v>
      </c>
      <c r="P12" s="15">
        <f t="shared" si="5"/>
        <v>67.346741532437733</v>
      </c>
      <c r="Q12" s="8">
        <v>1.4930000000000001</v>
      </c>
      <c r="R12" s="8">
        <v>4.5149999999999997</v>
      </c>
      <c r="S12" s="8">
        <v>0.42930000000000001</v>
      </c>
      <c r="T12" s="15">
        <f t="shared" si="6"/>
        <v>0.46426468892159761</v>
      </c>
      <c r="U12" s="15">
        <f t="shared" si="7"/>
        <v>1.5422539135927968</v>
      </c>
      <c r="V12" s="8">
        <v>8.5519999999999999E-2</v>
      </c>
      <c r="W12" s="8">
        <v>0.1661</v>
      </c>
      <c r="X12" s="8">
        <v>0.51119999999999999</v>
      </c>
      <c r="Y12" s="15">
        <f t="shared" si="8"/>
        <v>8.1050886407851408</v>
      </c>
      <c r="Z12" s="15">
        <f t="shared" si="9"/>
        <v>26.924521667376585</v>
      </c>
      <c r="AA12" s="8">
        <v>1.0120000000000001E-2</v>
      </c>
      <c r="AB12" s="8">
        <v>1.4040000000000001E-3</v>
      </c>
      <c r="AC12" s="8">
        <v>1.2689999999999999</v>
      </c>
      <c r="AD12" s="15">
        <f t="shared" si="10"/>
        <v>68.49280440315664</v>
      </c>
      <c r="AE12" s="15">
        <f t="shared" si="11"/>
        <v>227.52817124447091</v>
      </c>
    </row>
    <row r="13" spans="1:31">
      <c r="A13" s="8">
        <v>60</v>
      </c>
      <c r="B13" s="8">
        <v>6.9509999999999996</v>
      </c>
      <c r="C13" s="8">
        <v>24.89</v>
      </c>
      <c r="D13" s="8">
        <v>0.41980000000000001</v>
      </c>
      <c r="E13" s="15">
        <f t="shared" si="0"/>
        <v>9.971905920873908E-2</v>
      </c>
      <c r="F13" s="15">
        <f t="shared" si="1"/>
        <v>0.33125954438124672</v>
      </c>
      <c r="G13" s="8">
        <v>6.2509999999999996E-2</v>
      </c>
      <c r="H13" s="8">
        <v>0.16919999999999999</v>
      </c>
      <c r="I13" s="8">
        <v>0.27329999999999999</v>
      </c>
      <c r="J13" s="15">
        <f t="shared" si="2"/>
        <v>11.088580716044557</v>
      </c>
      <c r="K13" s="15">
        <f t="shared" si="3"/>
        <v>36.835467813054642</v>
      </c>
      <c r="L13" s="8">
        <v>2.9850000000000002E-2</v>
      </c>
      <c r="M13" s="8">
        <v>7.961E-2</v>
      </c>
      <c r="N13" s="8">
        <v>0.6169</v>
      </c>
      <c r="O13" s="15">
        <f t="shared" si="4"/>
        <v>23.221011074035015</v>
      </c>
      <c r="P13" s="15">
        <f t="shared" si="5"/>
        <v>77.138529078527483</v>
      </c>
      <c r="Q13" s="8">
        <v>1.1830000000000001</v>
      </c>
      <c r="R13" s="8">
        <v>4.2190000000000003</v>
      </c>
      <c r="S13" s="8">
        <v>0.45710000000000001</v>
      </c>
      <c r="T13" s="15">
        <f t="shared" si="6"/>
        <v>0.58592322955194021</v>
      </c>
      <c r="U13" s="15">
        <f t="shared" si="7"/>
        <v>1.9463948376957276</v>
      </c>
      <c r="V13" s="8">
        <v>7.4520000000000003E-2</v>
      </c>
      <c r="W13" s="8">
        <v>0.15390000000000001</v>
      </c>
      <c r="X13" s="8">
        <v>0.53039999999999998</v>
      </c>
      <c r="Y13" s="15">
        <f t="shared" si="8"/>
        <v>9.3014919559842362</v>
      </c>
      <c r="Z13" s="15">
        <f t="shared" si="9"/>
        <v>30.898887452952842</v>
      </c>
      <c r="AA13" s="8">
        <v>9.5119999999999996E-3</v>
      </c>
      <c r="AB13" s="8">
        <v>9.6719999999999998E-4</v>
      </c>
      <c r="AC13" s="8">
        <v>1.333</v>
      </c>
      <c r="AD13" s="15">
        <f t="shared" si="10"/>
        <v>72.870813767866409</v>
      </c>
      <c r="AE13" s="15">
        <f t="shared" si="11"/>
        <v>242.07160355278026</v>
      </c>
    </row>
    <row r="14" spans="1:31">
      <c r="A14" s="8">
        <v>65</v>
      </c>
      <c r="B14" s="8">
        <v>6.13</v>
      </c>
      <c r="C14" s="8">
        <v>24.09</v>
      </c>
      <c r="D14" s="8">
        <v>0.50190000000000001</v>
      </c>
      <c r="E14" s="15">
        <f t="shared" si="0"/>
        <v>0.1130745808417529</v>
      </c>
      <c r="F14" s="15">
        <f t="shared" si="1"/>
        <v>0.37562562691583129</v>
      </c>
      <c r="G14" s="8">
        <v>5.5280000000000003E-2</v>
      </c>
      <c r="H14" s="8">
        <v>0.1696</v>
      </c>
      <c r="I14" s="8">
        <v>0.32169999999999999</v>
      </c>
      <c r="J14" s="15">
        <f t="shared" si="2"/>
        <v>12.53884190593244</v>
      </c>
      <c r="K14" s="15">
        <f t="shared" si="3"/>
        <v>41.653131204667979</v>
      </c>
      <c r="L14" s="8">
        <v>2.6089999999999999E-2</v>
      </c>
      <c r="M14" s="8">
        <v>7.5969999999999996E-2</v>
      </c>
      <c r="N14" s="8">
        <v>0.67559999999999998</v>
      </c>
      <c r="O14" s="15">
        <f t="shared" si="4"/>
        <v>26.56754237485417</v>
      </c>
      <c r="P14" s="15">
        <f t="shared" si="5"/>
        <v>88.255465427138589</v>
      </c>
      <c r="Q14" s="8">
        <v>0.91720000000000002</v>
      </c>
      <c r="R14" s="8">
        <v>3.9820000000000002</v>
      </c>
      <c r="S14" s="8">
        <v>0.49220000000000003</v>
      </c>
      <c r="T14" s="15">
        <f t="shared" si="6"/>
        <v>0.75572086846919462</v>
      </c>
      <c r="U14" s="15">
        <f t="shared" si="7"/>
        <v>2.5104503848604947</v>
      </c>
      <c r="V14" s="8">
        <v>6.5140000000000003E-2</v>
      </c>
      <c r="W14" s="8">
        <v>0.14430000000000001</v>
      </c>
      <c r="X14" s="8">
        <v>0.55820000000000003</v>
      </c>
      <c r="Y14" s="15">
        <f t="shared" si="8"/>
        <v>10.640883950874198</v>
      </c>
      <c r="Z14" s="15">
        <f t="shared" si="9"/>
        <v>35.348251350845032</v>
      </c>
      <c r="AA14" s="8">
        <v>8.9899999999999997E-3</v>
      </c>
      <c r="AB14" s="8">
        <v>6.4700000000000001E-4</v>
      </c>
      <c r="AC14" s="8">
        <v>1.353</v>
      </c>
      <c r="AD14" s="15">
        <f t="shared" si="10"/>
        <v>77.102022309226399</v>
      </c>
      <c r="AE14" s="15">
        <f t="shared" si="11"/>
        <v>256.1273740816514</v>
      </c>
    </row>
    <row r="15" spans="1:31">
      <c r="A15" s="8">
        <v>70</v>
      </c>
      <c r="B15" s="8">
        <v>5.3689999999999998</v>
      </c>
      <c r="C15" s="8">
        <v>23.49</v>
      </c>
      <c r="D15" s="8">
        <v>0.58809999999999996</v>
      </c>
      <c r="E15" s="15">
        <f t="shared" si="0"/>
        <v>0.12910172854534277</v>
      </c>
      <c r="F15" s="15">
        <f t="shared" si="1"/>
        <v>0.42886665915329597</v>
      </c>
      <c r="G15" s="8">
        <v>5.0869999999999999E-2</v>
      </c>
      <c r="H15" s="8">
        <v>0.1696</v>
      </c>
      <c r="I15" s="8">
        <v>0.38469999999999999</v>
      </c>
      <c r="J15" s="15">
        <f t="shared" si="2"/>
        <v>13.625853755847166</v>
      </c>
      <c r="K15" s="15">
        <f t="shared" si="3"/>
        <v>45.264106408375191</v>
      </c>
      <c r="L15" s="8">
        <v>2.3019999999999999E-2</v>
      </c>
      <c r="M15" s="8">
        <v>7.1629999999999999E-2</v>
      </c>
      <c r="N15" s="8">
        <v>0.72989999999999999</v>
      </c>
      <c r="O15" s="15">
        <f t="shared" si="4"/>
        <v>30.110650762812568</v>
      </c>
      <c r="P15" s="15">
        <f t="shared" si="5"/>
        <v>100.02541672432866</v>
      </c>
      <c r="Q15" s="8">
        <v>0.71489999999999998</v>
      </c>
      <c r="R15" s="8">
        <v>3.798</v>
      </c>
      <c r="S15" s="8">
        <v>0.53779999999999994</v>
      </c>
      <c r="T15" s="15">
        <f t="shared" si="6"/>
        <v>0.96957222067414361</v>
      </c>
      <c r="U15" s="15">
        <f t="shared" si="7"/>
        <v>3.2208491998797673</v>
      </c>
      <c r="V15" s="8">
        <v>5.7910000000000003E-2</v>
      </c>
      <c r="W15" s="8">
        <v>0.13569999999999999</v>
      </c>
      <c r="X15" s="8">
        <v>0.59670000000000001</v>
      </c>
      <c r="Y15" s="15">
        <f t="shared" si="8"/>
        <v>11.969386644101974</v>
      </c>
      <c r="Z15" s="15">
        <f t="shared" si="9"/>
        <v>39.761441771611914</v>
      </c>
      <c r="AA15" s="8">
        <v>8.5500000000000003E-3</v>
      </c>
      <c r="AB15" s="8">
        <v>5.3899999999999998E-4</v>
      </c>
      <c r="AC15" s="8">
        <v>1.194</v>
      </c>
      <c r="AD15" s="15">
        <f t="shared" si="10"/>
        <v>81.069845679525756</v>
      </c>
      <c r="AE15" s="15">
        <f t="shared" si="11"/>
        <v>269.30819801099949</v>
      </c>
    </row>
    <row r="16" spans="1:31">
      <c r="A16" s="8">
        <v>75</v>
      </c>
      <c r="B16" s="8">
        <v>4.6660000000000004</v>
      </c>
      <c r="C16" s="8">
        <v>22.69</v>
      </c>
      <c r="D16" s="8">
        <v>0.66180000000000005</v>
      </c>
      <c r="E16" s="15">
        <f t="shared" si="0"/>
        <v>0.14855276051434746</v>
      </c>
      <c r="F16" s="15">
        <f t="shared" si="1"/>
        <v>0.49348158872568487</v>
      </c>
      <c r="G16" s="8">
        <v>4.7969999999999999E-2</v>
      </c>
      <c r="H16" s="8">
        <v>0.1663</v>
      </c>
      <c r="I16" s="8">
        <v>0.44919999999999999</v>
      </c>
      <c r="J16" s="15">
        <f t="shared" si="2"/>
        <v>14.449597259952998</v>
      </c>
      <c r="K16" s="15">
        <f t="shared" si="3"/>
        <v>48.000523097645321</v>
      </c>
      <c r="L16" s="8">
        <v>2.0660000000000001E-2</v>
      </c>
      <c r="M16" s="8">
        <v>6.6489999999999994E-2</v>
      </c>
      <c r="N16" s="8">
        <v>0.77500000000000002</v>
      </c>
      <c r="O16" s="15">
        <f t="shared" si="4"/>
        <v>33.550202350432976</v>
      </c>
      <c r="P16" s="15">
        <f t="shared" si="5"/>
        <v>111.45135977705932</v>
      </c>
      <c r="Q16" s="8">
        <v>0.57930000000000004</v>
      </c>
      <c r="R16" s="8">
        <v>3.629</v>
      </c>
      <c r="S16" s="8">
        <v>0.59079999999999999</v>
      </c>
      <c r="T16" s="15">
        <f t="shared" si="6"/>
        <v>1.1965254282063615</v>
      </c>
      <c r="U16" s="15">
        <f t="shared" si="7"/>
        <v>3.9747714362058444</v>
      </c>
      <c r="V16" s="8">
        <v>5.2909999999999999E-2</v>
      </c>
      <c r="W16" s="8">
        <v>0.128</v>
      </c>
      <c r="X16" s="8">
        <v>0.64780000000000004</v>
      </c>
      <c r="Y16" s="15">
        <f t="shared" si="8"/>
        <v>13.100494813077779</v>
      </c>
      <c r="Z16" s="15">
        <f t="shared" si="9"/>
        <v>43.518901776489244</v>
      </c>
      <c r="AA16" s="8">
        <v>5.2030000000000002E-3</v>
      </c>
      <c r="AB16" s="8">
        <v>6.4210000000000005E-4</v>
      </c>
      <c r="AC16" s="8">
        <v>1.0620000000000001</v>
      </c>
      <c r="AD16" s="15">
        <f t="shared" si="10"/>
        <v>133.22067664038926</v>
      </c>
      <c r="AE16" s="15">
        <f t="shared" si="11"/>
        <v>442.54950855161366</v>
      </c>
    </row>
    <row r="17" spans="1:31">
      <c r="A17" s="8">
        <v>80</v>
      </c>
      <c r="B17" s="8">
        <v>4.04</v>
      </c>
      <c r="C17" s="8">
        <v>21.69</v>
      </c>
      <c r="D17" s="8">
        <v>0.71870000000000001</v>
      </c>
      <c r="E17" s="15">
        <f t="shared" si="0"/>
        <v>0.17157108429701615</v>
      </c>
      <c r="F17" s="15">
        <f t="shared" si="1"/>
        <v>0.56994680519654595</v>
      </c>
      <c r="G17" s="8">
        <v>4.5830000000000003E-2</v>
      </c>
      <c r="H17" s="8">
        <v>0.15490000000000001</v>
      </c>
      <c r="I17" s="8">
        <v>0.49259999999999998</v>
      </c>
      <c r="J17" s="15">
        <f t="shared" si="2"/>
        <v>15.124311162119687</v>
      </c>
      <c r="K17" s="15">
        <f t="shared" si="3"/>
        <v>50.241874165263923</v>
      </c>
      <c r="L17" s="8">
        <v>1.8859999999999998E-2</v>
      </c>
      <c r="M17" s="8">
        <v>6.0929999999999998E-2</v>
      </c>
      <c r="N17" s="8">
        <v>0.81030000000000002</v>
      </c>
      <c r="O17" s="15">
        <f t="shared" si="4"/>
        <v>36.752236509010885</v>
      </c>
      <c r="P17" s="15">
        <f t="shared" si="5"/>
        <v>122.08828700922831</v>
      </c>
      <c r="Q17" s="8">
        <v>0.49209999999999998</v>
      </c>
      <c r="R17" s="8">
        <v>3.4279999999999999</v>
      </c>
      <c r="S17" s="8">
        <v>0.64270000000000005</v>
      </c>
      <c r="T17" s="15">
        <f t="shared" si="6"/>
        <v>1.4085494423083627</v>
      </c>
      <c r="U17" s="15">
        <f t="shared" si="7"/>
        <v>4.6790999654420764</v>
      </c>
      <c r="V17" s="8">
        <v>4.9549999999999997E-2</v>
      </c>
      <c r="W17" s="8">
        <v>0.1208</v>
      </c>
      <c r="X17" s="8">
        <v>0.7097</v>
      </c>
      <c r="Y17" s="15">
        <f t="shared" si="8"/>
        <v>13.988843199998897</v>
      </c>
      <c r="Z17" s="15">
        <f t="shared" si="9"/>
        <v>46.469931241050375</v>
      </c>
      <c r="AA17" s="8">
        <v>7.9030000000000003E-3</v>
      </c>
      <c r="AB17" s="8">
        <v>8.6399999999999997E-4</v>
      </c>
      <c r="AC17" s="8">
        <v>0.97030000000000005</v>
      </c>
      <c r="AD17" s="15">
        <f t="shared" si="10"/>
        <v>87.706843041875899</v>
      </c>
      <c r="AE17" s="15">
        <f t="shared" si="11"/>
        <v>291.35582601468377</v>
      </c>
    </row>
    <row r="18" spans="1:31">
      <c r="A18" s="8">
        <v>85</v>
      </c>
      <c r="B18" s="8">
        <v>3.504</v>
      </c>
      <c r="C18" s="8">
        <v>20.37</v>
      </c>
      <c r="D18" s="8">
        <v>0.755</v>
      </c>
      <c r="E18" s="15">
        <f t="shared" si="0"/>
        <v>0.19781597618719901</v>
      </c>
      <c r="F18" s="15">
        <f t="shared" si="1"/>
        <v>0.65713044891382588</v>
      </c>
      <c r="G18" s="8">
        <v>4.3979999999999998E-2</v>
      </c>
      <c r="H18" s="8">
        <v>0.1348</v>
      </c>
      <c r="I18" s="8">
        <v>0.49430000000000002</v>
      </c>
      <c r="J18" s="15">
        <f t="shared" si="2"/>
        <v>15.760508880398939</v>
      </c>
      <c r="K18" s="15">
        <f t="shared" si="3"/>
        <v>52.355277239519012</v>
      </c>
      <c r="L18" s="8">
        <v>1.746E-2</v>
      </c>
      <c r="M18" s="8">
        <v>5.5579999999999997E-2</v>
      </c>
      <c r="N18" s="8">
        <v>0.83919999999999995</v>
      </c>
      <c r="O18" s="15">
        <f t="shared" si="4"/>
        <v>39.699151234819318</v>
      </c>
      <c r="P18" s="15">
        <f t="shared" si="5"/>
        <v>131.87772583012864</v>
      </c>
      <c r="Q18" s="8">
        <v>0.4355</v>
      </c>
      <c r="R18" s="8">
        <v>3.1779999999999999</v>
      </c>
      <c r="S18" s="8">
        <v>0.68610000000000004</v>
      </c>
      <c r="T18" s="15">
        <f t="shared" si="6"/>
        <v>1.5916123549022854</v>
      </c>
      <c r="U18" s="15">
        <f t="shared" si="7"/>
        <v>5.287221797919738</v>
      </c>
      <c r="V18" s="8">
        <v>4.7210000000000002E-2</v>
      </c>
      <c r="W18" s="8">
        <v>0.114</v>
      </c>
      <c r="X18" s="8">
        <v>0.77859999999999996</v>
      </c>
      <c r="Y18" s="15">
        <f t="shared" si="8"/>
        <v>14.682210984112375</v>
      </c>
      <c r="Z18" s="15">
        <f t="shared" si="9"/>
        <v>48.773249163186733</v>
      </c>
      <c r="AA18" s="8">
        <v>7.6860000000000001E-3</v>
      </c>
      <c r="AB18" s="8">
        <v>1.0560000000000001E-3</v>
      </c>
      <c r="AC18" s="8">
        <v>1.0149999999999999</v>
      </c>
      <c r="AD18" s="15">
        <f t="shared" si="10"/>
        <v>90.183083601345984</v>
      </c>
      <c r="AE18" s="15">
        <f t="shared" si="11"/>
        <v>299.58171909888699</v>
      </c>
    </row>
    <row r="19" spans="1:31">
      <c r="A19" s="8">
        <v>90</v>
      </c>
      <c r="B19" s="8">
        <v>3.0670000000000002</v>
      </c>
      <c r="C19" s="8">
        <v>18.829999999999998</v>
      </c>
      <c r="D19" s="8">
        <v>0.77259999999999995</v>
      </c>
      <c r="E19" s="15">
        <f t="shared" si="0"/>
        <v>0.22600168912942459</v>
      </c>
      <c r="F19" s="15">
        <f t="shared" si="1"/>
        <v>0.75076136061103538</v>
      </c>
      <c r="G19" s="8">
        <v>4.2279999999999998E-2</v>
      </c>
      <c r="H19" s="8">
        <v>0.1137</v>
      </c>
      <c r="I19" s="8">
        <v>0.46899999999999997</v>
      </c>
      <c r="J19" s="15">
        <f t="shared" si="2"/>
        <v>16.394209568589055</v>
      </c>
      <c r="K19" s="15">
        <f t="shared" si="3"/>
        <v>54.460385359367208</v>
      </c>
      <c r="L19" s="8">
        <v>1.6629999999999999E-2</v>
      </c>
      <c r="M19" s="8">
        <v>5.0389999999999997E-2</v>
      </c>
      <c r="N19" s="8">
        <v>0.85850000000000004</v>
      </c>
      <c r="O19" s="15">
        <f t="shared" si="4"/>
        <v>41.680527995186132</v>
      </c>
      <c r="P19" s="15">
        <f t="shared" si="5"/>
        <v>138.45971695694806</v>
      </c>
      <c r="Q19" s="8">
        <v>0.39710000000000001</v>
      </c>
      <c r="R19" s="8">
        <v>2.9129999999999998</v>
      </c>
      <c r="S19" s="8">
        <v>0.72040000000000004</v>
      </c>
      <c r="T19" s="15">
        <f t="shared" si="6"/>
        <v>1.7455229930998371</v>
      </c>
      <c r="U19" s="15">
        <f t="shared" si="7"/>
        <v>5.7985018710502283</v>
      </c>
      <c r="V19" s="8">
        <v>4.5499999999999999E-2</v>
      </c>
      <c r="W19" s="8">
        <v>0.1077</v>
      </c>
      <c r="X19" s="8">
        <v>0.85219999999999996</v>
      </c>
      <c r="Y19" s="15">
        <f t="shared" si="8"/>
        <v>15.234003968350446</v>
      </c>
      <c r="Z19" s="15">
        <f t="shared" si="9"/>
        <v>50.606265780088918</v>
      </c>
      <c r="AA19" s="8">
        <v>7.5110000000000003E-3</v>
      </c>
      <c r="AB19" s="8">
        <v>1.1590000000000001E-3</v>
      </c>
      <c r="AC19" s="8">
        <v>1.081</v>
      </c>
      <c r="AD19" s="15">
        <f t="shared" si="10"/>
        <v>92.284273806409971</v>
      </c>
      <c r="AE19" s="15">
        <f t="shared" si="11"/>
        <v>306.56172187379121</v>
      </c>
    </row>
    <row r="20" spans="1:31">
      <c r="A20" s="8">
        <v>95</v>
      </c>
      <c r="B20" s="8">
        <v>2.7309999999999999</v>
      </c>
      <c r="C20" s="8">
        <v>17.07</v>
      </c>
      <c r="D20" s="8">
        <v>0.77139999999999997</v>
      </c>
      <c r="E20" s="15">
        <f t="shared" si="0"/>
        <v>0.25380709650675404</v>
      </c>
      <c r="F20" s="15">
        <f t="shared" si="1"/>
        <v>0.84312892456757438</v>
      </c>
      <c r="G20" s="8">
        <v>4.0680000000000001E-2</v>
      </c>
      <c r="H20" s="8">
        <v>9.7049999999999997E-2</v>
      </c>
      <c r="I20" s="8">
        <v>0.44059999999999999</v>
      </c>
      <c r="J20" s="15">
        <f t="shared" si="2"/>
        <v>17.039016237953422</v>
      </c>
      <c r="K20" s="15">
        <f t="shared" si="3"/>
        <v>56.602386750099448</v>
      </c>
      <c r="L20" s="8">
        <v>1.5429999999999999E-2</v>
      </c>
      <c r="M20" s="8">
        <v>4.5710000000000001E-2</v>
      </c>
      <c r="N20" s="8">
        <v>0.87629999999999997</v>
      </c>
      <c r="O20" s="15">
        <f t="shared" si="4"/>
        <v>44.922046698635469</v>
      </c>
      <c r="P20" s="15">
        <f t="shared" si="5"/>
        <v>149.22780900803926</v>
      </c>
      <c r="Q20" s="8">
        <v>0.36809999999999998</v>
      </c>
      <c r="R20" s="8">
        <v>2.6539999999999999</v>
      </c>
      <c r="S20" s="8">
        <v>0.74609999999999999</v>
      </c>
      <c r="T20" s="15">
        <f t="shared" si="6"/>
        <v>1.8830404253190582</v>
      </c>
      <c r="U20" s="15">
        <f t="shared" si="7"/>
        <v>6.2553248926760281</v>
      </c>
      <c r="V20" s="8">
        <v>4.41E-2</v>
      </c>
      <c r="W20" s="8">
        <v>0.1013</v>
      </c>
      <c r="X20" s="8">
        <v>0.92220000000000002</v>
      </c>
      <c r="Y20" s="15">
        <f t="shared" si="8"/>
        <v>15.717623141948872</v>
      </c>
      <c r="Z20" s="15">
        <f t="shared" si="9"/>
        <v>52.212813900091739</v>
      </c>
      <c r="AA20" s="8">
        <v>7.345E-3</v>
      </c>
      <c r="AB20" s="8">
        <v>1.1329999999999999E-3</v>
      </c>
      <c r="AC20" s="8">
        <v>1.1160000000000001</v>
      </c>
      <c r="AD20" s="15">
        <f t="shared" si="10"/>
        <v>94.369936087126661</v>
      </c>
      <c r="AE20" s="15">
        <f t="shared" si="11"/>
        <v>313.49014200055086</v>
      </c>
    </row>
    <row r="21" spans="1:31">
      <c r="A21" s="8">
        <v>100</v>
      </c>
      <c r="B21" s="8">
        <v>2.5</v>
      </c>
      <c r="C21" s="8">
        <v>15.28</v>
      </c>
      <c r="D21" s="8">
        <v>0.75570000000000004</v>
      </c>
      <c r="E21" s="15">
        <f t="shared" si="0"/>
        <v>0.2772588722239781</v>
      </c>
      <c r="F21" s="15">
        <f t="shared" si="1"/>
        <v>0.92103403719761834</v>
      </c>
      <c r="G21" s="8">
        <v>3.925E-2</v>
      </c>
      <c r="H21" s="8">
        <v>8.5669999999999996E-2</v>
      </c>
      <c r="I21" s="8">
        <v>0.42730000000000001</v>
      </c>
      <c r="J21" s="15">
        <f t="shared" si="2"/>
        <v>17.659800778597333</v>
      </c>
      <c r="K21" s="15">
        <f t="shared" si="3"/>
        <v>58.6645883565362</v>
      </c>
      <c r="L21" s="8">
        <v>1.4659999999999999E-2</v>
      </c>
      <c r="M21" s="8">
        <v>4.1709999999999997E-2</v>
      </c>
      <c r="N21" s="8">
        <v>0.89390000000000003</v>
      </c>
      <c r="O21" s="15">
        <f t="shared" si="4"/>
        <v>47.281526641196812</v>
      </c>
      <c r="P21" s="15">
        <f t="shared" si="5"/>
        <v>157.06583171855701</v>
      </c>
      <c r="Q21" s="8">
        <v>0.34150000000000003</v>
      </c>
      <c r="R21" s="8">
        <v>2.42</v>
      </c>
      <c r="S21" s="8">
        <v>0.76449999999999996</v>
      </c>
      <c r="T21" s="15">
        <f t="shared" si="6"/>
        <v>2.0297135594727531</v>
      </c>
      <c r="U21" s="15">
        <f t="shared" si="7"/>
        <v>6.7425624977863707</v>
      </c>
      <c r="V21" s="8">
        <v>4.2779999999999999E-2</v>
      </c>
      <c r="W21" s="8">
        <v>9.4659999999999994E-2</v>
      </c>
      <c r="X21" s="8">
        <v>0.97909999999999997</v>
      </c>
      <c r="Y21" s="15">
        <f t="shared" si="8"/>
        <v>16.202598891069314</v>
      </c>
      <c r="Z21" s="15">
        <f t="shared" si="9"/>
        <v>53.823868466433979</v>
      </c>
      <c r="AA21" s="8">
        <v>7.2300000000000003E-3</v>
      </c>
      <c r="AB21" s="8">
        <v>9.343E-4</v>
      </c>
      <c r="AC21" s="8">
        <v>1.3089999999999999</v>
      </c>
      <c r="AD21" s="15">
        <f t="shared" si="10"/>
        <v>95.870979330559507</v>
      </c>
      <c r="AE21" s="15">
        <f t="shared" si="11"/>
        <v>318.47649972255124</v>
      </c>
    </row>
    <row r="22" spans="1:31">
      <c r="A22" s="8">
        <v>105</v>
      </c>
      <c r="B22" s="8">
        <v>2.3639999999999999</v>
      </c>
      <c r="C22" s="8">
        <v>13.41</v>
      </c>
      <c r="D22" s="8">
        <v>0.72389999999999999</v>
      </c>
      <c r="E22" s="15">
        <f t="shared" si="0"/>
        <v>0.29320946724193964</v>
      </c>
      <c r="F22" s="15">
        <f t="shared" si="1"/>
        <v>0.97402076691795514</v>
      </c>
      <c r="G22" s="8">
        <v>3.8080000000000003E-2</v>
      </c>
      <c r="H22" s="8">
        <v>7.8619999999999995E-2</v>
      </c>
      <c r="I22" s="8">
        <v>0.43940000000000001</v>
      </c>
      <c r="J22" s="15">
        <f t="shared" si="2"/>
        <v>18.202394447477552</v>
      </c>
      <c r="K22" s="15">
        <f t="shared" si="3"/>
        <v>60.467045509297414</v>
      </c>
      <c r="L22" s="8">
        <v>1.397E-2</v>
      </c>
      <c r="M22" s="8">
        <v>3.8150000000000003E-2</v>
      </c>
      <c r="N22" s="8">
        <v>0.90800000000000003</v>
      </c>
      <c r="O22" s="15">
        <f t="shared" si="4"/>
        <v>49.616834685751272</v>
      </c>
      <c r="P22" s="15">
        <f t="shared" si="5"/>
        <v>164.82355712197892</v>
      </c>
      <c r="Q22" s="8">
        <v>0.3135</v>
      </c>
      <c r="R22" s="8">
        <v>2.2269999999999999</v>
      </c>
      <c r="S22" s="8">
        <v>0.77880000000000005</v>
      </c>
      <c r="T22" s="15">
        <f t="shared" si="6"/>
        <v>2.2109957912597937</v>
      </c>
      <c r="U22" s="15">
        <f t="shared" si="7"/>
        <v>7.3447690366636236</v>
      </c>
      <c r="V22" s="8">
        <v>4.1430000000000002E-2</v>
      </c>
      <c r="W22" s="8">
        <v>8.7510000000000004E-2</v>
      </c>
      <c r="X22" s="8">
        <v>1.014</v>
      </c>
      <c r="Y22" s="15">
        <f t="shared" si="8"/>
        <v>16.730561925173674</v>
      </c>
      <c r="Z22" s="15">
        <f t="shared" si="9"/>
        <v>55.577723702487233</v>
      </c>
      <c r="AA22" s="8">
        <v>7.0499999999999998E-3</v>
      </c>
      <c r="AB22" s="8">
        <v>6.1990000000000005E-4</v>
      </c>
      <c r="AC22" s="8">
        <v>1.365</v>
      </c>
      <c r="AD22" s="15">
        <f t="shared" si="10"/>
        <v>98.318749015595074</v>
      </c>
      <c r="AE22" s="15">
        <f t="shared" si="11"/>
        <v>326.60781460908453</v>
      </c>
    </row>
    <row r="23" spans="1:31">
      <c r="A23" s="8">
        <v>110</v>
      </c>
      <c r="B23" s="8">
        <v>2.2959999999999998</v>
      </c>
      <c r="C23" s="8">
        <v>11.7</v>
      </c>
      <c r="D23" s="8">
        <v>0.68269999999999997</v>
      </c>
      <c r="E23" s="15">
        <f t="shared" si="0"/>
        <v>0.301893371324018</v>
      </c>
      <c r="F23" s="15">
        <f t="shared" si="1"/>
        <v>1.0028680718615182</v>
      </c>
      <c r="G23" s="8">
        <v>3.7150000000000002E-2</v>
      </c>
      <c r="H23" s="8">
        <v>7.4359999999999996E-2</v>
      </c>
      <c r="I23" s="8">
        <v>0.47520000000000001</v>
      </c>
      <c r="J23" s="15">
        <f t="shared" si="2"/>
        <v>18.658066771465553</v>
      </c>
      <c r="K23" s="15">
        <f t="shared" si="3"/>
        <v>61.980756204415769</v>
      </c>
      <c r="L23" s="8">
        <v>1.336E-2</v>
      </c>
      <c r="M23" s="8">
        <v>3.5209999999999998E-2</v>
      </c>
      <c r="N23" s="8">
        <v>0.9244</v>
      </c>
      <c r="O23" s="15">
        <f t="shared" si="4"/>
        <v>51.882273994007882</v>
      </c>
      <c r="P23" s="15">
        <f t="shared" si="5"/>
        <v>172.34918360733877</v>
      </c>
      <c r="Q23" s="8">
        <v>0.28489999999999999</v>
      </c>
      <c r="R23" s="8">
        <v>2.0609999999999999</v>
      </c>
      <c r="S23" s="8">
        <v>0.78969999999999996</v>
      </c>
      <c r="T23" s="15">
        <f t="shared" si="6"/>
        <v>2.4329490367144446</v>
      </c>
      <c r="U23" s="15">
        <f t="shared" si="7"/>
        <v>8.08208175849086</v>
      </c>
      <c r="V23" s="8">
        <v>4.0079999999999998E-2</v>
      </c>
      <c r="W23" s="8">
        <v>8.047E-2</v>
      </c>
      <c r="X23" s="8">
        <v>1.03</v>
      </c>
      <c r="Y23" s="15">
        <f t="shared" si="8"/>
        <v>17.294091331335963</v>
      </c>
      <c r="Z23" s="15">
        <f t="shared" si="9"/>
        <v>57.449727869112927</v>
      </c>
      <c r="AA23" s="8">
        <v>6.9210000000000001E-3</v>
      </c>
      <c r="AB23" s="8">
        <v>1.9760000000000001E-4</v>
      </c>
      <c r="AC23" s="8">
        <v>3.3090000000000002</v>
      </c>
      <c r="AD23" s="15">
        <f t="shared" si="10"/>
        <v>100.15130480565601</v>
      </c>
      <c r="AE23" s="15">
        <f t="shared" si="11"/>
        <v>332.69543317353646</v>
      </c>
    </row>
    <row r="24" spans="1:31">
      <c r="A24" s="8">
        <v>115</v>
      </c>
      <c r="B24" s="8">
        <v>2.2650000000000001</v>
      </c>
      <c r="C24" s="8">
        <v>10.210000000000001</v>
      </c>
      <c r="D24" s="8">
        <v>0.63629999999999998</v>
      </c>
      <c r="E24" s="15">
        <f t="shared" si="0"/>
        <v>0.30602524528032904</v>
      </c>
      <c r="F24" s="15">
        <f t="shared" si="1"/>
        <v>1.0165938600415214</v>
      </c>
      <c r="G24" s="8">
        <v>3.6360000000000003E-2</v>
      </c>
      <c r="H24" s="8">
        <v>7.2010000000000005E-2</v>
      </c>
      <c r="I24" s="8">
        <v>0.53190000000000004</v>
      </c>
      <c r="J24" s="15">
        <f t="shared" si="2"/>
        <v>19.063453810779571</v>
      </c>
      <c r="K24" s="15">
        <f t="shared" si="3"/>
        <v>63.327422799616215</v>
      </c>
      <c r="L24" s="8">
        <v>1.2829999999999999E-2</v>
      </c>
      <c r="M24" s="8">
        <v>6.2710000000000002E-2</v>
      </c>
      <c r="N24" s="8">
        <v>0.94230000000000003</v>
      </c>
      <c r="O24" s="15">
        <f t="shared" si="4"/>
        <v>54.025501212778281</v>
      </c>
      <c r="P24" s="15">
        <f t="shared" si="5"/>
        <v>179.46883031909945</v>
      </c>
      <c r="Q24" s="8">
        <v>0.25790000000000002</v>
      </c>
      <c r="R24" s="8">
        <v>1.9219999999999999</v>
      </c>
      <c r="S24" s="8">
        <v>0.80079999999999996</v>
      </c>
      <c r="T24" s="15">
        <f t="shared" si="6"/>
        <v>2.6876587070955611</v>
      </c>
      <c r="U24" s="15">
        <f t="shared" si="7"/>
        <v>8.9282089685693897</v>
      </c>
      <c r="V24" s="8">
        <v>3.8780000000000002E-2</v>
      </c>
      <c r="W24" s="8">
        <v>7.3940000000000006E-2</v>
      </c>
      <c r="X24" s="8">
        <v>1.0329999999999999</v>
      </c>
      <c r="Y24" s="15">
        <f t="shared" si="8"/>
        <v>17.873831370808283</v>
      </c>
      <c r="Z24" s="15">
        <f t="shared" si="9"/>
        <v>59.375582593967138</v>
      </c>
      <c r="AA24" s="8">
        <v>6.8640000000000003E-3</v>
      </c>
      <c r="AB24" s="8">
        <v>-3.9080000000000001E-4</v>
      </c>
      <c r="AC24" s="8">
        <v>0.64690000000000003</v>
      </c>
      <c r="AD24" s="15">
        <f t="shared" si="10"/>
        <v>100.98298085080788</v>
      </c>
      <c r="AE24" s="15">
        <f t="shared" si="11"/>
        <v>335.45820119377123</v>
      </c>
    </row>
    <row r="25" spans="1:31">
      <c r="A25" s="8">
        <v>120</v>
      </c>
      <c r="B25" s="8">
        <v>2.246</v>
      </c>
      <c r="C25" s="8">
        <v>8.9499999999999993</v>
      </c>
      <c r="D25" s="8">
        <v>0.58730000000000004</v>
      </c>
      <c r="E25" s="15">
        <f t="shared" si="0"/>
        <v>0.30861406080140041</v>
      </c>
      <c r="F25" s="15">
        <f t="shared" si="1"/>
        <v>1.0251937190534488</v>
      </c>
      <c r="G25" s="8">
        <v>3.5659999999999997E-2</v>
      </c>
      <c r="H25" s="8">
        <v>7.109E-2</v>
      </c>
      <c r="I25" s="8">
        <v>0.60729999999999995</v>
      </c>
      <c r="J25" s="15">
        <f t="shared" si="2"/>
        <v>19.437666308467339</v>
      </c>
      <c r="K25" s="15">
        <f t="shared" si="3"/>
        <v>64.570529809143181</v>
      </c>
      <c r="L25" s="8">
        <v>1.235E-2</v>
      </c>
      <c r="M25" s="8">
        <v>3.0470000000000001E-2</v>
      </c>
      <c r="N25" s="8">
        <v>0.95660000000000001</v>
      </c>
      <c r="O25" s="15">
        <f t="shared" si="4"/>
        <v>56.125277778133224</v>
      </c>
      <c r="P25" s="15">
        <f t="shared" si="5"/>
        <v>186.44413708453814</v>
      </c>
      <c r="Q25" s="8">
        <v>0.2336</v>
      </c>
      <c r="R25" s="8">
        <v>1.7969999999999999</v>
      </c>
      <c r="S25" s="8">
        <v>0.81159999999999999</v>
      </c>
      <c r="T25" s="15">
        <f t="shared" si="6"/>
        <v>2.9672396428079848</v>
      </c>
      <c r="U25" s="15">
        <f t="shared" si="7"/>
        <v>9.8569567337073867</v>
      </c>
      <c r="V25" s="8">
        <v>3.7580000000000002E-2</v>
      </c>
      <c r="W25" s="8">
        <v>6.8080000000000002E-2</v>
      </c>
      <c r="X25" s="8">
        <v>1.0309999999999999</v>
      </c>
      <c r="Y25" s="15">
        <f t="shared" si="8"/>
        <v>18.44457638530988</v>
      </c>
      <c r="Z25" s="15">
        <f t="shared" si="9"/>
        <v>61.271556492656885</v>
      </c>
      <c r="AA25" s="8">
        <v>6.7260000000000002E-3</v>
      </c>
      <c r="AB25" s="8">
        <v>-8.3080000000000003E-4</v>
      </c>
      <c r="AC25" s="8">
        <v>1.006</v>
      </c>
      <c r="AD25" s="15">
        <f t="shared" si="10"/>
        <v>103.05488857566834</v>
      </c>
      <c r="AE25" s="15">
        <f t="shared" si="11"/>
        <v>342.34092967499936</v>
      </c>
    </row>
    <row r="26" spans="1:31">
      <c r="A26" s="8">
        <v>125</v>
      </c>
      <c r="B26" s="8">
        <v>2.2189999999999999</v>
      </c>
      <c r="C26" s="8">
        <v>7.923</v>
      </c>
      <c r="D26" s="8">
        <v>0.53859999999999997</v>
      </c>
      <c r="E26" s="15">
        <f t="shared" si="0"/>
        <v>0.31236916654346342</v>
      </c>
      <c r="F26" s="15">
        <f t="shared" si="1"/>
        <v>1.0376679103172808</v>
      </c>
      <c r="G26" s="8">
        <v>3.5020000000000003E-2</v>
      </c>
      <c r="H26" s="8">
        <v>7.1129999999999999E-2</v>
      </c>
      <c r="I26" s="8">
        <v>0.69740000000000002</v>
      </c>
      <c r="J26" s="15">
        <f t="shared" si="2"/>
        <v>19.792894933179475</v>
      </c>
      <c r="K26" s="15">
        <f t="shared" si="3"/>
        <v>65.750573757682631</v>
      </c>
      <c r="L26" s="8">
        <v>1.192E-2</v>
      </c>
      <c r="M26" s="8">
        <v>2.8629999999999999E-2</v>
      </c>
      <c r="N26" s="8">
        <v>0.96840000000000004</v>
      </c>
      <c r="O26" s="15">
        <f t="shared" si="4"/>
        <v>58.149931255028967</v>
      </c>
      <c r="P26" s="15">
        <f t="shared" si="5"/>
        <v>193.16989035184949</v>
      </c>
      <c r="Q26" s="8">
        <v>0.21299999999999999</v>
      </c>
      <c r="R26" s="8">
        <v>1.677</v>
      </c>
      <c r="S26" s="8">
        <v>0.82169999999999999</v>
      </c>
      <c r="T26" s="15">
        <f t="shared" si="6"/>
        <v>3.2542121153049077</v>
      </c>
      <c r="U26" s="15">
        <f t="shared" si="7"/>
        <v>10.810258652554207</v>
      </c>
      <c r="V26" s="8">
        <v>3.6519999999999997E-2</v>
      </c>
      <c r="W26" s="8">
        <v>6.3039999999999999E-2</v>
      </c>
      <c r="X26" s="8">
        <v>1.0309999999999999</v>
      </c>
      <c r="Y26" s="15">
        <f t="shared" si="8"/>
        <v>18.979933750272327</v>
      </c>
      <c r="Z26" s="15">
        <f t="shared" si="9"/>
        <v>63.049975164130508</v>
      </c>
      <c r="AA26" s="8">
        <v>6.5839999999999996E-3</v>
      </c>
      <c r="AB26" s="8">
        <v>-1.214E-3</v>
      </c>
      <c r="AC26" s="8">
        <v>1.1919999999999999</v>
      </c>
      <c r="AD26" s="15">
        <f t="shared" si="10"/>
        <v>105.27751831104881</v>
      </c>
      <c r="AE26" s="15">
        <f t="shared" si="11"/>
        <v>349.7243458374918</v>
      </c>
    </row>
    <row r="27" spans="1:31">
      <c r="A27" s="8">
        <v>130</v>
      </c>
      <c r="B27" s="8">
        <v>2.17</v>
      </c>
      <c r="C27" s="8">
        <v>7.0940000000000003</v>
      </c>
      <c r="D27" s="8">
        <v>0.4909</v>
      </c>
      <c r="E27" s="15">
        <f t="shared" si="0"/>
        <v>0.31942266385250934</v>
      </c>
      <c r="F27" s="15">
        <f t="shared" si="1"/>
        <v>1.0610991211954128</v>
      </c>
      <c r="G27" s="8">
        <v>3.4450000000000001E-2</v>
      </c>
      <c r="H27" s="8">
        <v>7.1599999999999997E-2</v>
      </c>
      <c r="I27" s="8">
        <v>0.79690000000000005</v>
      </c>
      <c r="J27" s="15">
        <f t="shared" si="2"/>
        <v>20.120382599708137</v>
      </c>
      <c r="K27" s="15">
        <f t="shared" si="3"/>
        <v>66.838464237853287</v>
      </c>
      <c r="L27" s="8">
        <v>1.155E-2</v>
      </c>
      <c r="M27" s="8">
        <v>2.7019999999999999E-2</v>
      </c>
      <c r="N27" s="8">
        <v>0.98019999999999996</v>
      </c>
      <c r="O27" s="15">
        <f t="shared" si="4"/>
        <v>60.012742905622972</v>
      </c>
      <c r="P27" s="15">
        <f t="shared" si="5"/>
        <v>199.35801670944122</v>
      </c>
      <c r="Q27" s="8">
        <v>0.19689999999999999</v>
      </c>
      <c r="R27" s="8">
        <v>1.5569999999999999</v>
      </c>
      <c r="S27" s="8">
        <v>0.83089999999999997</v>
      </c>
      <c r="T27" s="15">
        <f t="shared" si="6"/>
        <v>3.5203005615030234</v>
      </c>
      <c r="U27" s="15">
        <f t="shared" si="7"/>
        <v>11.694185337704651</v>
      </c>
      <c r="V27" s="8">
        <v>3.5610000000000003E-2</v>
      </c>
      <c r="W27" s="8">
        <v>5.8740000000000001E-2</v>
      </c>
      <c r="X27" s="8">
        <v>1.0369999999999999</v>
      </c>
      <c r="Y27" s="15">
        <f t="shared" si="8"/>
        <v>19.464958735185206</v>
      </c>
      <c r="Z27" s="15">
        <f t="shared" si="9"/>
        <v>64.661193288234927</v>
      </c>
      <c r="AA27" s="8">
        <v>6.4720000000000003E-3</v>
      </c>
      <c r="AB27" s="8">
        <v>-1.539E-3</v>
      </c>
      <c r="AC27" s="8">
        <v>1.2849999999999999</v>
      </c>
      <c r="AD27" s="15">
        <f t="shared" si="10"/>
        <v>107.09937894931169</v>
      </c>
      <c r="AE27" s="15">
        <f t="shared" si="11"/>
        <v>355.77643587670667</v>
      </c>
    </row>
    <row r="28" spans="1:31">
      <c r="A28" s="8">
        <v>135</v>
      </c>
      <c r="B28" s="8">
        <v>2.1019999999999999</v>
      </c>
      <c r="C28" s="8">
        <v>6.45</v>
      </c>
      <c r="D28" s="8">
        <v>0.44690000000000002</v>
      </c>
      <c r="E28" s="15">
        <f t="shared" si="0"/>
        <v>0.32975603261652964</v>
      </c>
      <c r="F28" s="15">
        <f t="shared" si="1"/>
        <v>1.0954258292074432</v>
      </c>
      <c r="G28" s="8">
        <v>3.3939999999999998E-2</v>
      </c>
      <c r="H28" s="8">
        <v>7.263E-2</v>
      </c>
      <c r="I28" s="8">
        <v>0.90990000000000004</v>
      </c>
      <c r="J28" s="15">
        <f t="shared" si="2"/>
        <v>20.4227218786077</v>
      </c>
      <c r="K28" s="15">
        <f t="shared" si="3"/>
        <v>67.842813582617737</v>
      </c>
      <c r="L28" s="8">
        <v>1.1220000000000001E-2</v>
      </c>
      <c r="M28" s="8">
        <v>2.5610000000000001E-2</v>
      </c>
      <c r="N28" s="8">
        <v>0.99009999999999998</v>
      </c>
      <c r="O28" s="15">
        <f t="shared" si="4"/>
        <v>61.777823579317754</v>
      </c>
      <c r="P28" s="15">
        <f t="shared" si="5"/>
        <v>205.22148778913061</v>
      </c>
      <c r="Q28" s="8">
        <v>0.18379999999999999</v>
      </c>
      <c r="R28" s="8">
        <v>1.44</v>
      </c>
      <c r="S28" s="8">
        <v>0.83909999999999996</v>
      </c>
      <c r="T28" s="15">
        <f t="shared" si="6"/>
        <v>3.7712033762782662</v>
      </c>
      <c r="U28" s="15">
        <f t="shared" si="7"/>
        <v>12.52766644719285</v>
      </c>
      <c r="V28" s="8">
        <v>3.4810000000000001E-2</v>
      </c>
      <c r="W28" s="8">
        <v>5.5190000000000003E-2</v>
      </c>
      <c r="X28" s="8">
        <v>1.0489999999999999</v>
      </c>
      <c r="Y28" s="15">
        <f t="shared" si="8"/>
        <v>19.912300504451171</v>
      </c>
      <c r="Z28" s="15">
        <f t="shared" si="9"/>
        <v>66.147230479576152</v>
      </c>
      <c r="AA28" s="8">
        <v>6.306E-3</v>
      </c>
      <c r="AB28" s="8">
        <v>-1.7309999999999999E-3</v>
      </c>
      <c r="AC28" s="8">
        <v>1.4650000000000001</v>
      </c>
      <c r="AD28" s="15">
        <f t="shared" si="10"/>
        <v>109.91867753884321</v>
      </c>
      <c r="AE28" s="15">
        <f t="shared" si="11"/>
        <v>365.14194306914777</v>
      </c>
    </row>
    <row r="29" spans="1:31">
      <c r="A29" s="8">
        <v>140</v>
      </c>
      <c r="B29" s="8">
        <v>2.0089999999999999</v>
      </c>
      <c r="C29" s="8">
        <v>5.9160000000000004</v>
      </c>
      <c r="D29" s="8">
        <v>0.40179999999999999</v>
      </c>
      <c r="E29" s="15">
        <f t="shared" si="0"/>
        <v>0.34502099579887774</v>
      </c>
      <c r="F29" s="15">
        <f t="shared" si="1"/>
        <v>1.1461349392703066</v>
      </c>
      <c r="G29" s="8">
        <v>3.3450000000000001E-2</v>
      </c>
      <c r="H29" s="8">
        <v>7.4759999999999993E-2</v>
      </c>
      <c r="I29" s="8">
        <v>1.0469999999999999</v>
      </c>
      <c r="J29" s="15">
        <f t="shared" si="2"/>
        <v>20.721888805977436</v>
      </c>
      <c r="K29" s="15">
        <f t="shared" si="3"/>
        <v>68.836624603708387</v>
      </c>
      <c r="L29" s="8">
        <v>1.0880000000000001E-2</v>
      </c>
      <c r="M29" s="8">
        <v>2.436E-2</v>
      </c>
      <c r="N29" s="8">
        <v>0.99639999999999995</v>
      </c>
      <c r="O29" s="15">
        <f t="shared" si="4"/>
        <v>63.708380566171435</v>
      </c>
      <c r="P29" s="15">
        <f t="shared" si="5"/>
        <v>211.63465928254095</v>
      </c>
      <c r="Q29" s="8">
        <v>0.1724</v>
      </c>
      <c r="R29" s="8">
        <v>1.3280000000000001</v>
      </c>
      <c r="S29" s="8">
        <v>0.8458</v>
      </c>
      <c r="T29" s="15">
        <f t="shared" si="6"/>
        <v>4.0205752932711443</v>
      </c>
      <c r="U29" s="15">
        <f t="shared" si="7"/>
        <v>13.356062024327411</v>
      </c>
      <c r="V29" s="8">
        <v>3.4070000000000003E-2</v>
      </c>
      <c r="W29" s="8">
        <v>5.1450000000000003E-2</v>
      </c>
      <c r="X29" s="8">
        <v>1.0569999999999999</v>
      </c>
      <c r="Y29" s="15">
        <f t="shared" si="8"/>
        <v>20.344795437626804</v>
      </c>
      <c r="Z29" s="15">
        <f t="shared" si="9"/>
        <v>67.583947548988718</v>
      </c>
      <c r="AA29" s="8">
        <v>6.1910000000000003E-3</v>
      </c>
      <c r="AB29" s="8">
        <v>-1.8489999999999999E-3</v>
      </c>
      <c r="AC29" s="8">
        <v>1.53</v>
      </c>
      <c r="AD29" s="15">
        <f t="shared" si="10"/>
        <v>111.96045559036428</v>
      </c>
      <c r="AE29" s="15">
        <f t="shared" si="11"/>
        <v>371.92458294201998</v>
      </c>
    </row>
    <row r="30" spans="1:31">
      <c r="A30" s="8">
        <v>145</v>
      </c>
      <c r="B30" s="8">
        <v>1.895</v>
      </c>
      <c r="C30" s="8">
        <v>5.4980000000000002</v>
      </c>
      <c r="D30" s="8">
        <v>0.35799999999999998</v>
      </c>
      <c r="E30" s="15">
        <f t="shared" si="0"/>
        <v>0.36577687628493155</v>
      </c>
      <c r="F30" s="15">
        <f t="shared" si="1"/>
        <v>1.2150844817910531</v>
      </c>
      <c r="G30" s="8">
        <v>3.2960000000000003E-2</v>
      </c>
      <c r="H30" s="8">
        <v>7.8750000000000001E-2</v>
      </c>
      <c r="I30" s="8">
        <v>1.224</v>
      </c>
      <c r="J30" s="15">
        <f t="shared" si="2"/>
        <v>21.029950866503192</v>
      </c>
      <c r="K30" s="15">
        <f t="shared" si="3"/>
        <v>69.859984617537791</v>
      </c>
      <c r="L30" s="8">
        <v>1.056E-2</v>
      </c>
      <c r="M30" s="8">
        <v>2.3130000000000001E-2</v>
      </c>
      <c r="N30" s="8">
        <v>0.99870000000000003</v>
      </c>
      <c r="O30" s="15">
        <f t="shared" si="4"/>
        <v>65.638937553025116</v>
      </c>
      <c r="P30" s="15">
        <f t="shared" si="5"/>
        <v>218.0478307759513</v>
      </c>
      <c r="Q30" s="8">
        <v>0.16159999999999999</v>
      </c>
      <c r="R30" s="8">
        <v>1.2250000000000001</v>
      </c>
      <c r="S30" s="8">
        <v>0.85189999999999999</v>
      </c>
      <c r="T30" s="15">
        <f t="shared" si="6"/>
        <v>4.2892771074254039</v>
      </c>
      <c r="U30" s="15">
        <f t="shared" si="7"/>
        <v>14.24867012991365</v>
      </c>
      <c r="V30" s="8">
        <v>3.3360000000000001E-2</v>
      </c>
      <c r="W30" s="8">
        <v>4.795E-2</v>
      </c>
      <c r="X30" s="8">
        <v>1.0629999999999999</v>
      </c>
      <c r="Y30" s="15">
        <f t="shared" si="8"/>
        <v>20.777793182252555</v>
      </c>
      <c r="Z30" s="15">
        <f t="shared" si="9"/>
        <v>69.022334921883868</v>
      </c>
      <c r="AA30" s="8">
        <v>6.1149999999999998E-3</v>
      </c>
      <c r="AB30" s="8">
        <v>-1.869E-3</v>
      </c>
      <c r="AC30" s="8">
        <v>1.498</v>
      </c>
      <c r="AD30" s="15">
        <f t="shared" si="10"/>
        <v>113.35195103187985</v>
      </c>
      <c r="AE30" s="15">
        <f t="shared" si="11"/>
        <v>376.54703074309822</v>
      </c>
    </row>
    <row r="31" spans="1:31">
      <c r="A31" s="8">
        <v>150</v>
      </c>
      <c r="B31" s="8">
        <v>1.7569999999999999</v>
      </c>
      <c r="C31" s="8">
        <v>5.1769999999999996</v>
      </c>
      <c r="D31" s="8">
        <v>0.31559999999999999</v>
      </c>
      <c r="E31" s="15">
        <f t="shared" si="0"/>
        <v>0.39450607886166494</v>
      </c>
      <c r="F31" s="15">
        <f t="shared" si="1"/>
        <v>1.3105208269744142</v>
      </c>
      <c r="G31" s="8">
        <v>3.243E-2</v>
      </c>
      <c r="H31" s="8">
        <v>8.5989999999999997E-2</v>
      </c>
      <c r="I31" s="8">
        <v>1.4670000000000001</v>
      </c>
      <c r="J31" s="15">
        <f t="shared" si="2"/>
        <v>21.373641090346755</v>
      </c>
      <c r="K31" s="15">
        <f t="shared" si="3"/>
        <v>71.001698828061848</v>
      </c>
      <c r="L31" s="8">
        <v>1.03E-2</v>
      </c>
      <c r="M31" s="8">
        <v>2.198E-2</v>
      </c>
      <c r="N31" s="8">
        <v>1.0129999999999999</v>
      </c>
      <c r="O31" s="15">
        <f t="shared" si="4"/>
        <v>67.295842772810218</v>
      </c>
      <c r="P31" s="15">
        <f t="shared" si="5"/>
        <v>223.55195077612095</v>
      </c>
      <c r="Q31" s="8">
        <v>0.15010000000000001</v>
      </c>
      <c r="R31" s="8">
        <v>1.1319999999999999</v>
      </c>
      <c r="S31" s="8">
        <v>0.85660000000000003</v>
      </c>
      <c r="T31" s="15">
        <f t="shared" si="6"/>
        <v>4.6179026019983027</v>
      </c>
      <c r="U31" s="15">
        <f t="shared" si="7"/>
        <v>15.340340393031617</v>
      </c>
      <c r="V31" s="8">
        <v>3.2660000000000002E-2</v>
      </c>
      <c r="W31" s="8">
        <v>4.4909999999999999E-2</v>
      </c>
      <c r="X31" s="8">
        <v>1.073</v>
      </c>
      <c r="Y31" s="15">
        <f t="shared" si="8"/>
        <v>21.223122491118961</v>
      </c>
      <c r="Z31" s="15">
        <f t="shared" si="9"/>
        <v>70.501686864483943</v>
      </c>
      <c r="AA31" s="8">
        <v>6.0200000000000002E-3</v>
      </c>
      <c r="AB31" s="8">
        <v>-1.7520000000000001E-3</v>
      </c>
      <c r="AC31" s="8">
        <v>1.4830000000000001</v>
      </c>
      <c r="AD31" s="15">
        <f t="shared" si="10"/>
        <v>115.14072766776499</v>
      </c>
      <c r="AE31" s="15">
        <f t="shared" si="11"/>
        <v>382.48921810532318</v>
      </c>
    </row>
    <row r="34" spans="1:2">
      <c r="A34" s="5" t="s">
        <v>79</v>
      </c>
    </row>
    <row r="35" spans="1:2">
      <c r="A35" s="8" t="s">
        <v>12</v>
      </c>
      <c r="B35" s="8" t="s">
        <v>80</v>
      </c>
    </row>
    <row r="36" spans="1:2">
      <c r="A36" s="8">
        <v>25</v>
      </c>
      <c r="B36" s="15">
        <f>0.1965*A36-3.429</f>
        <v>1.4835000000000007</v>
      </c>
    </row>
    <row r="37" spans="1:2">
      <c r="A37" s="8">
        <v>30</v>
      </c>
      <c r="B37" s="15">
        <f>0.1965*A37-3.429</f>
        <v>2.4660000000000006</v>
      </c>
    </row>
    <row r="38" spans="1:2">
      <c r="A38" s="8">
        <v>35</v>
      </c>
      <c r="B38" s="15">
        <f>0.1965*A38-3.429</f>
        <v>3.4485000000000006</v>
      </c>
    </row>
    <row r="39" spans="1:2">
      <c r="A39" s="8">
        <v>40</v>
      </c>
      <c r="B39" s="15">
        <f t="shared" ref="B39:B61" si="12">1.222-0.05664*A39+0.001227*A39^2-0.000003136*A39^3</f>
        <v>0.71889599999999998</v>
      </c>
    </row>
    <row r="40" spans="1:2">
      <c r="A40" s="8">
        <v>45</v>
      </c>
      <c r="B40" s="15">
        <f t="shared" si="12"/>
        <v>0.87210700000000019</v>
      </c>
    </row>
    <row r="41" spans="1:2">
      <c r="A41" s="8">
        <v>50</v>
      </c>
      <c r="B41" s="15">
        <f t="shared" si="12"/>
        <v>1.0654999999999997</v>
      </c>
    </row>
    <row r="42" spans="1:2">
      <c r="A42" s="8">
        <v>55</v>
      </c>
      <c r="B42" s="15">
        <f t="shared" si="12"/>
        <v>1.2967229999999998</v>
      </c>
    </row>
    <row r="43" spans="1:2">
      <c r="A43" s="8">
        <v>60</v>
      </c>
      <c r="B43" s="15">
        <f t="shared" si="12"/>
        <v>1.5634240000000001</v>
      </c>
    </row>
    <row r="44" spans="1:2">
      <c r="A44" s="8">
        <v>65</v>
      </c>
      <c r="B44" s="15">
        <f t="shared" si="12"/>
        <v>1.863251</v>
      </c>
    </row>
    <row r="45" spans="1:2">
      <c r="A45" s="8">
        <v>70</v>
      </c>
      <c r="B45" s="15">
        <f t="shared" si="12"/>
        <v>2.1938519999999997</v>
      </c>
    </row>
    <row r="46" spans="1:2">
      <c r="A46" s="8">
        <v>75</v>
      </c>
      <c r="B46" s="15">
        <f t="shared" si="12"/>
        <v>2.5528750000000002</v>
      </c>
    </row>
    <row r="47" spans="1:2">
      <c r="A47" s="8">
        <v>80</v>
      </c>
      <c r="B47" s="15">
        <f t="shared" si="12"/>
        <v>2.9379679999999997</v>
      </c>
    </row>
    <row r="48" spans="1:2">
      <c r="A48" s="8">
        <v>85</v>
      </c>
      <c r="B48" s="15">
        <f t="shared" si="12"/>
        <v>3.3467790000000015</v>
      </c>
    </row>
    <row r="49" spans="1:2">
      <c r="A49" s="8">
        <v>90</v>
      </c>
      <c r="B49" s="15">
        <f t="shared" si="12"/>
        <v>3.7769560000000002</v>
      </c>
    </row>
    <row r="50" spans="1:2">
      <c r="A50" s="8">
        <v>95</v>
      </c>
      <c r="B50" s="15">
        <f t="shared" si="12"/>
        <v>4.2261469999999983</v>
      </c>
    </row>
    <row r="51" spans="1:2">
      <c r="A51" s="8">
        <v>100</v>
      </c>
      <c r="B51" s="15">
        <f t="shared" si="12"/>
        <v>4.6919999999999993</v>
      </c>
    </row>
    <row r="52" spans="1:2">
      <c r="A52" s="8">
        <v>105</v>
      </c>
      <c r="B52" s="15">
        <f t="shared" si="12"/>
        <v>5.1721629999999994</v>
      </c>
    </row>
    <row r="53" spans="1:2">
      <c r="A53" s="8">
        <v>110</v>
      </c>
      <c r="B53" s="15">
        <f t="shared" si="12"/>
        <v>5.6642840000000003</v>
      </c>
    </row>
    <row r="54" spans="1:2">
      <c r="A54" s="8">
        <v>115</v>
      </c>
      <c r="B54" s="15">
        <f t="shared" si="12"/>
        <v>6.1660109999999984</v>
      </c>
    </row>
    <row r="55" spans="1:2">
      <c r="A55" s="8">
        <v>120</v>
      </c>
      <c r="B55" s="15">
        <f t="shared" si="12"/>
        <v>6.6749920000000014</v>
      </c>
    </row>
    <row r="56" spans="1:2">
      <c r="A56" s="8">
        <v>125</v>
      </c>
      <c r="B56" s="15">
        <f t="shared" si="12"/>
        <v>7.1888749999999995</v>
      </c>
    </row>
    <row r="57" spans="1:2">
      <c r="A57" s="8">
        <v>130</v>
      </c>
      <c r="B57" s="15">
        <f t="shared" si="12"/>
        <v>7.7053080000000005</v>
      </c>
    </row>
    <row r="58" spans="1:2">
      <c r="A58" s="8">
        <v>135</v>
      </c>
      <c r="B58" s="15">
        <f t="shared" si="12"/>
        <v>8.221938999999999</v>
      </c>
    </row>
    <row r="59" spans="1:2">
      <c r="A59" s="8">
        <v>140</v>
      </c>
      <c r="B59" s="15">
        <f t="shared" si="12"/>
        <v>8.7364160000000002</v>
      </c>
    </row>
    <row r="60" spans="1:2">
      <c r="A60" s="8">
        <v>145</v>
      </c>
      <c r="B60" s="15">
        <f t="shared" si="12"/>
        <v>9.2463870000000004</v>
      </c>
    </row>
    <row r="61" spans="1:2">
      <c r="A61" s="8">
        <v>150</v>
      </c>
      <c r="B61" s="15">
        <f t="shared" si="12"/>
        <v>9.7495000000000012</v>
      </c>
    </row>
  </sheetData>
  <mergeCells count="6">
    <mergeCell ref="AA4:AE4"/>
    <mergeCell ref="B4:F4"/>
    <mergeCell ref="G4:K4"/>
    <mergeCell ref="L4:P4"/>
    <mergeCell ref="Q4:U4"/>
    <mergeCell ref="V4:Z4"/>
  </mergeCells>
  <pageMargins left="0" right="0" top="0.13888888888888901" bottom="0.13888888888888901" header="0" footer="0"/>
  <pageSetup orientation="portrait" horizontalDpi="300" verticalDpi="300"/>
  <headerFooter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75" zoomScaleNormal="75" workbookViewId="0">
      <selection activeCell="B5" sqref="B5:S13"/>
    </sheetView>
  </sheetViews>
  <sheetFormatPr defaultRowHeight="14.25"/>
  <cols>
    <col min="1" max="1" width="21.75" customWidth="1"/>
    <col min="2" max="1025" width="10.5" customWidth="1"/>
  </cols>
  <sheetData>
    <row r="1" spans="1:19" ht="15">
      <c r="A1" s="11" t="s">
        <v>81</v>
      </c>
    </row>
    <row r="2" spans="1:19" ht="15">
      <c r="A2" s="11"/>
    </row>
    <row r="3" spans="1:19" ht="13.9" customHeight="1">
      <c r="A3" s="1" t="s">
        <v>47</v>
      </c>
      <c r="B3" s="2" t="s">
        <v>68</v>
      </c>
      <c r="C3" s="2"/>
      <c r="D3" s="2"/>
      <c r="E3" s="2" t="s">
        <v>69</v>
      </c>
      <c r="F3" s="2"/>
      <c r="G3" s="2"/>
      <c r="H3" s="2" t="s">
        <v>70</v>
      </c>
      <c r="I3" s="2"/>
      <c r="J3" s="2"/>
      <c r="K3" s="2" t="s">
        <v>71</v>
      </c>
      <c r="L3" s="2"/>
      <c r="M3" s="2"/>
      <c r="N3" s="2" t="s">
        <v>72</v>
      </c>
      <c r="O3" s="2"/>
      <c r="P3" s="2"/>
      <c r="Q3" s="2" t="s">
        <v>73</v>
      </c>
      <c r="R3" s="2"/>
      <c r="S3" s="2"/>
    </row>
    <row r="4" spans="1:19">
      <c r="A4" s="1"/>
      <c r="B4" s="14" t="s">
        <v>74</v>
      </c>
      <c r="C4" s="14" t="s">
        <v>75</v>
      </c>
      <c r="D4" s="14" t="s">
        <v>76</v>
      </c>
      <c r="E4" s="14" t="s">
        <v>74</v>
      </c>
      <c r="F4" s="14" t="s">
        <v>75</v>
      </c>
      <c r="G4" s="14" t="s">
        <v>76</v>
      </c>
      <c r="H4" s="14" t="s">
        <v>74</v>
      </c>
      <c r="I4" s="14" t="s">
        <v>75</v>
      </c>
      <c r="J4" s="14" t="s">
        <v>76</v>
      </c>
      <c r="K4" s="14" t="s">
        <v>74</v>
      </c>
      <c r="L4" s="14" t="s">
        <v>75</v>
      </c>
      <c r="M4" s="14" t="s">
        <v>76</v>
      </c>
      <c r="N4" s="14" t="s">
        <v>74</v>
      </c>
      <c r="O4" s="14" t="s">
        <v>75</v>
      </c>
      <c r="P4" s="14" t="s">
        <v>76</v>
      </c>
      <c r="Q4" s="14" t="s">
        <v>74</v>
      </c>
      <c r="R4" s="14" t="s">
        <v>75</v>
      </c>
      <c r="S4" s="14" t="s">
        <v>76</v>
      </c>
    </row>
    <row r="5" spans="1:19">
      <c r="A5" s="16" t="s">
        <v>82</v>
      </c>
      <c r="B5" s="17">
        <v>2.3460000000000001</v>
      </c>
      <c r="C5" s="17">
        <v>15.9</v>
      </c>
      <c r="D5" s="17">
        <v>0.49819999999999998</v>
      </c>
      <c r="E5" s="17">
        <v>3.6260000000000001E-2</v>
      </c>
      <c r="F5" s="17">
        <v>0.1429</v>
      </c>
      <c r="G5" s="17">
        <v>0.49320000000000003</v>
      </c>
      <c r="H5" s="17">
        <v>1.4200000000000001E-2</v>
      </c>
      <c r="I5" s="17">
        <v>5.781E-2</v>
      </c>
      <c r="J5" s="17">
        <v>0.74450000000000005</v>
      </c>
      <c r="K5" s="17">
        <v>0.21629999999999999</v>
      </c>
      <c r="L5" s="17">
        <v>3.101</v>
      </c>
      <c r="M5" s="17">
        <v>0.57450000000000001</v>
      </c>
      <c r="N5" s="17">
        <v>3.9070000000000001E-2</v>
      </c>
      <c r="O5" s="17">
        <v>0.1069</v>
      </c>
      <c r="P5" s="17">
        <v>0.59399999999999997</v>
      </c>
      <c r="Q5" s="17">
        <v>7.6160000000000004E-3</v>
      </c>
      <c r="R5" s="17">
        <v>7.67E-4</v>
      </c>
      <c r="S5" s="17">
        <v>1.0269999999999999</v>
      </c>
    </row>
    <row r="6" spans="1:19">
      <c r="A6" s="16" t="s">
        <v>83</v>
      </c>
      <c r="B6" s="17">
        <v>2.2639999999999998</v>
      </c>
      <c r="C6" s="17">
        <v>13.08</v>
      </c>
      <c r="D6" s="17">
        <v>0.56000000000000005</v>
      </c>
      <c r="E6" s="17">
        <v>3.5520000000000003E-2</v>
      </c>
      <c r="F6" s="17">
        <v>0.1177</v>
      </c>
      <c r="G6" s="17">
        <v>0.60070000000000001</v>
      </c>
      <c r="H6" s="17">
        <v>1.278E-2</v>
      </c>
      <c r="I6" s="17">
        <v>4.8480000000000002E-2</v>
      </c>
      <c r="J6" s="17">
        <v>0.8609</v>
      </c>
      <c r="K6" s="17">
        <v>0.21790000000000001</v>
      </c>
      <c r="L6" s="17">
        <v>2.677</v>
      </c>
      <c r="M6" s="17">
        <v>0.72089999999999999</v>
      </c>
      <c r="N6" s="17">
        <v>3.7620000000000001E-2</v>
      </c>
      <c r="O6" s="17">
        <v>9.7509999999999999E-2</v>
      </c>
      <c r="P6" s="17">
        <v>0.78669999999999995</v>
      </c>
      <c r="Q6" s="17">
        <v>7.1419999999999999E-3</v>
      </c>
      <c r="R6" s="17">
        <v>3.0800000000000001E-4</v>
      </c>
      <c r="S6" s="17">
        <v>1.617</v>
      </c>
    </row>
    <row r="7" spans="1:19">
      <c r="A7" s="16" t="s">
        <v>84</v>
      </c>
      <c r="B7" s="17">
        <v>2.6509999999999998</v>
      </c>
      <c r="C7" s="17">
        <v>16.559999999999999</v>
      </c>
      <c r="D7" s="17">
        <v>0.45850000000000002</v>
      </c>
      <c r="E7" s="17">
        <v>3.9940000000000003E-2</v>
      </c>
      <c r="F7" s="17">
        <v>0.14480000000000001</v>
      </c>
      <c r="G7" s="17">
        <v>0.42309999999999998</v>
      </c>
      <c r="H7" s="17">
        <v>1.6789999999999999E-2</v>
      </c>
      <c r="I7" s="17">
        <v>6.1240000000000003E-2</v>
      </c>
      <c r="J7" s="17">
        <v>0.73560000000000003</v>
      </c>
      <c r="K7" s="17">
        <v>2535</v>
      </c>
      <c r="L7" s="17">
        <v>2.74</v>
      </c>
      <c r="M7" s="17">
        <v>0.42970000000000003</v>
      </c>
      <c r="N7" s="17">
        <v>4.3610000000000003E-2</v>
      </c>
      <c r="O7" s="17">
        <v>0.1082</v>
      </c>
      <c r="P7" s="17">
        <v>0.54630000000000001</v>
      </c>
      <c r="Q7" s="17">
        <v>7.9150000000000002E-3</v>
      </c>
      <c r="R7" s="17">
        <v>8.8000000000000003E-4</v>
      </c>
      <c r="S7" s="17">
        <v>0.97899999999999998</v>
      </c>
    </row>
    <row r="8" spans="1:19">
      <c r="A8" s="16" t="s">
        <v>85</v>
      </c>
      <c r="B8" s="17">
        <v>2.347</v>
      </c>
      <c r="C8" s="17">
        <v>12.67</v>
      </c>
      <c r="D8" s="17">
        <v>0.6149</v>
      </c>
      <c r="E8" s="17">
        <v>3.6159999999999998E-2</v>
      </c>
      <c r="F8" s="17">
        <v>9.7210000000000005E-2</v>
      </c>
      <c r="G8" s="17">
        <v>0.51859999999999995</v>
      </c>
      <c r="H8" s="17">
        <v>1.34E-2</v>
      </c>
      <c r="I8" s="17">
        <v>4.283E-2</v>
      </c>
      <c r="J8" s="17">
        <v>0.87960000000000005</v>
      </c>
      <c r="K8" s="17">
        <v>0.23230000000000001</v>
      </c>
      <c r="L8" s="17">
        <v>2.19</v>
      </c>
      <c r="M8" s="17">
        <v>0.65090000000000003</v>
      </c>
      <c r="N8" s="17">
        <v>3.9010000000000003E-2</v>
      </c>
      <c r="O8" s="17">
        <v>8.5879999999999998E-2</v>
      </c>
      <c r="P8" s="17">
        <v>0.80810000000000004</v>
      </c>
      <c r="Q8" s="17">
        <v>7.0889999999999998E-3</v>
      </c>
      <c r="R8" s="17">
        <v>4.7399999999999997E-4</v>
      </c>
      <c r="S8" s="17">
        <v>1.58</v>
      </c>
    </row>
    <row r="9" spans="1:19">
      <c r="A9" s="16" t="s">
        <v>17</v>
      </c>
      <c r="B9" s="17">
        <v>2.2949999999999999</v>
      </c>
      <c r="C9" s="17">
        <v>13</v>
      </c>
      <c r="D9" s="17">
        <v>0.55730000000000002</v>
      </c>
      <c r="E9" s="17">
        <v>3.5490000000000001E-2</v>
      </c>
      <c r="F9" s="17">
        <v>0.1164</v>
      </c>
      <c r="G9" s="17">
        <v>0.57740000000000002</v>
      </c>
      <c r="H9" s="17">
        <v>1.2999999999999999E-2</v>
      </c>
      <c r="I9" s="17">
        <v>4.7780000000000003E-2</v>
      </c>
      <c r="J9" s="17">
        <v>0.84850000000000003</v>
      </c>
      <c r="K9" s="17">
        <v>0.21260000000000001</v>
      </c>
      <c r="L9" s="17">
        <v>2.5680000000000001</v>
      </c>
      <c r="M9" s="17">
        <v>0.67879999999999996</v>
      </c>
      <c r="N9" s="17">
        <v>3.7780000000000001E-2</v>
      </c>
      <c r="O9" s="17">
        <v>9.3649999999999997E-2</v>
      </c>
      <c r="P9" s="17">
        <v>0.74829999999999997</v>
      </c>
      <c r="Q9" s="17">
        <v>7.162E-3</v>
      </c>
      <c r="R9" s="17">
        <v>4.1100000000000002E-4</v>
      </c>
      <c r="S9" s="17">
        <v>1.5409999999999999</v>
      </c>
    </row>
    <row r="10" spans="1:19">
      <c r="A10" s="16" t="s">
        <v>86</v>
      </c>
      <c r="B10" s="17">
        <v>2.2829999999999999</v>
      </c>
      <c r="C10" s="17">
        <v>10.74</v>
      </c>
      <c r="D10" s="17">
        <v>0.63700000000000001</v>
      </c>
      <c r="E10" s="17">
        <v>3.6220000000000002E-2</v>
      </c>
      <c r="F10" s="17">
        <v>7.7660000000000007E-2</v>
      </c>
      <c r="G10" s="17">
        <v>0.54039999999999999</v>
      </c>
      <c r="H10" s="17">
        <v>1.286E-2</v>
      </c>
      <c r="I10" s="17">
        <v>3.5049999999999998E-2</v>
      </c>
      <c r="J10" s="17">
        <v>0.93559999999999999</v>
      </c>
      <c r="K10" s="17">
        <v>0.25</v>
      </c>
      <c r="L10" s="17">
        <v>1.9890000000000001</v>
      </c>
      <c r="M10" s="17">
        <v>0.77210000000000001</v>
      </c>
      <c r="N10" s="17">
        <v>3.866E-2</v>
      </c>
      <c r="O10" s="17">
        <v>7.7210000000000001E-2</v>
      </c>
      <c r="P10" s="17">
        <v>0.98429999999999995</v>
      </c>
      <c r="Q10" s="17">
        <v>7.6499999999999997E-3</v>
      </c>
      <c r="R10" s="17">
        <v>-9.7999999999999997E-4</v>
      </c>
      <c r="S10" s="17">
        <v>8.0829999999999999E-2</v>
      </c>
    </row>
    <row r="11" spans="1:19">
      <c r="A11" s="16" t="s">
        <v>87</v>
      </c>
      <c r="B11" s="17">
        <v>30.6</v>
      </c>
      <c r="C11" s="17">
        <v>177.6</v>
      </c>
      <c r="D11" s="17">
        <v>0.33079999999999998</v>
      </c>
      <c r="E11" s="17">
        <v>0.25769999999999998</v>
      </c>
      <c r="F11" s="17">
        <v>1.7649999999999999</v>
      </c>
      <c r="G11" s="17">
        <v>0.3644</v>
      </c>
      <c r="H11" s="17">
        <v>9.1480000000000006E-2</v>
      </c>
      <c r="I11" s="17">
        <v>0.70899999999999996</v>
      </c>
      <c r="J11" s="17">
        <v>0.34589999999999999</v>
      </c>
      <c r="K11" s="17">
        <v>5.9980000000000002</v>
      </c>
      <c r="L11" s="17">
        <v>42.91</v>
      </c>
      <c r="M11" s="17">
        <v>0.39269999999999999</v>
      </c>
      <c r="N11" s="17">
        <v>0.2467</v>
      </c>
      <c r="O11" s="17">
        <v>1.6539999999999999</v>
      </c>
      <c r="P11" s="17">
        <v>0.36940000000000001</v>
      </c>
      <c r="Q11" s="17">
        <v>1.9140000000000001E-2</v>
      </c>
      <c r="R11" s="17">
        <v>4.1660000000000003E-2</v>
      </c>
      <c r="S11" s="17">
        <v>0.2858</v>
      </c>
    </row>
    <row r="12" spans="1:19">
      <c r="A12" s="16" t="s">
        <v>88</v>
      </c>
      <c r="B12" s="17">
        <v>2.3889999999999998</v>
      </c>
      <c r="C12" s="17">
        <v>14.26</v>
      </c>
      <c r="D12" s="17">
        <v>0.5948</v>
      </c>
      <c r="E12" s="17">
        <v>3.7170000000000002E-2</v>
      </c>
      <c r="F12" s="17">
        <v>0.1087</v>
      </c>
      <c r="G12" s="17">
        <v>0.4879</v>
      </c>
      <c r="H12" s="17">
        <v>1.409E-2</v>
      </c>
      <c r="I12" s="17">
        <v>4.8140000000000002E-2</v>
      </c>
      <c r="J12" s="17">
        <v>0.84189999999999998</v>
      </c>
      <c r="K12" s="17">
        <v>0.25330000000000003</v>
      </c>
      <c r="L12" s="17">
        <v>2.4609999999999999</v>
      </c>
      <c r="M12" s="17">
        <v>0.62429999999999997</v>
      </c>
      <c r="N12" s="17">
        <v>4.0250000000000001E-2</v>
      </c>
      <c r="O12" s="17">
        <v>9.4820000000000002E-2</v>
      </c>
      <c r="P12" s="17">
        <v>0.75229999999999997</v>
      </c>
      <c r="Q12" s="17">
        <v>7.3029999999999996E-3</v>
      </c>
      <c r="R12" s="17">
        <v>7.2199999999999999E-4</v>
      </c>
      <c r="S12" s="17">
        <v>1.204</v>
      </c>
    </row>
    <row r="13" spans="1:19">
      <c r="A13" s="16" t="s">
        <v>89</v>
      </c>
      <c r="B13" s="17">
        <v>2.7280000000000002</v>
      </c>
      <c r="C13" s="17">
        <v>18.52</v>
      </c>
      <c r="D13" s="17">
        <v>0.46139999999999998</v>
      </c>
      <c r="E13" s="17">
        <v>4.292E-2</v>
      </c>
      <c r="F13" s="17">
        <v>0.15379999999999999</v>
      </c>
      <c r="G13" s="17">
        <v>0.42359999999999998</v>
      </c>
      <c r="H13" s="17">
        <v>1.7739999999999999E-2</v>
      </c>
      <c r="I13" s="17">
        <v>6.4490000000000006E-2</v>
      </c>
      <c r="J13" s="17">
        <v>0.71579999999999999</v>
      </c>
      <c r="K13" s="17">
        <v>0.36699999999999999</v>
      </c>
      <c r="L13" s="17">
        <v>3.26</v>
      </c>
      <c r="M13" s="17">
        <v>0.50360000000000005</v>
      </c>
      <c r="N13" s="17">
        <v>4.6420000000000003E-2</v>
      </c>
      <c r="O13" s="17">
        <v>0.1203</v>
      </c>
      <c r="P13" s="17">
        <v>0.57630000000000003</v>
      </c>
      <c r="Q13" s="17">
        <v>8.1030000000000008E-3</v>
      </c>
      <c r="R13" s="17">
        <v>8.4400000000000002E-4</v>
      </c>
      <c r="S13" s="17">
        <v>0.97540000000000004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&amp;C&amp;10&amp;A</oddHeader>
    <oddFooter>&amp;C&amp;10Page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75" zoomScaleNormal="75" workbookViewId="0"/>
  </sheetViews>
  <sheetFormatPr defaultRowHeight="14.25"/>
  <cols>
    <col min="1" max="1" width="21.125" customWidth="1"/>
    <col min="2" max="20" width="10.5" customWidth="1"/>
  </cols>
  <sheetData>
    <row r="1" spans="1:19" ht="15">
      <c r="A1" s="11" t="s">
        <v>90</v>
      </c>
    </row>
    <row r="3" spans="1:19" s="5" customFormat="1" ht="13.9" customHeight="1">
      <c r="A3" s="1" t="s">
        <v>47</v>
      </c>
      <c r="B3" s="2" t="s">
        <v>68</v>
      </c>
      <c r="C3" s="2"/>
      <c r="D3" s="2"/>
      <c r="E3" s="2" t="s">
        <v>69</v>
      </c>
      <c r="F3" s="2"/>
      <c r="G3" s="2"/>
      <c r="H3" s="2" t="s">
        <v>70</v>
      </c>
      <c r="I3" s="2"/>
      <c r="J3" s="2"/>
      <c r="K3" s="2" t="s">
        <v>71</v>
      </c>
      <c r="L3" s="2"/>
      <c r="M3" s="2"/>
      <c r="N3" s="2" t="s">
        <v>72</v>
      </c>
      <c r="O3" s="2"/>
      <c r="P3" s="2"/>
      <c r="Q3" s="2" t="s">
        <v>73</v>
      </c>
      <c r="R3" s="2"/>
      <c r="S3" s="2"/>
    </row>
    <row r="4" spans="1:19" s="5" customFormat="1">
      <c r="A4" s="1"/>
      <c r="B4" s="14" t="s">
        <v>74</v>
      </c>
      <c r="C4" s="14" t="s">
        <v>75</v>
      </c>
      <c r="D4" s="14" t="s">
        <v>76</v>
      </c>
      <c r="E4" s="14" t="s">
        <v>74</v>
      </c>
      <c r="F4" s="14" t="s">
        <v>75</v>
      </c>
      <c r="G4" s="14" t="s">
        <v>76</v>
      </c>
      <c r="H4" s="14" t="s">
        <v>74</v>
      </c>
      <c r="I4" s="14" t="s">
        <v>75</v>
      </c>
      <c r="J4" s="14" t="s">
        <v>76</v>
      </c>
      <c r="K4" s="14" t="s">
        <v>74</v>
      </c>
      <c r="L4" s="14" t="s">
        <v>75</v>
      </c>
      <c r="M4" s="14" t="s">
        <v>76</v>
      </c>
      <c r="N4" s="14" t="s">
        <v>74</v>
      </c>
      <c r="O4" s="14" t="s">
        <v>75</v>
      </c>
      <c r="P4" s="14" t="s">
        <v>76</v>
      </c>
      <c r="Q4" s="14" t="s">
        <v>74</v>
      </c>
      <c r="R4" s="14" t="s">
        <v>75</v>
      </c>
      <c r="S4" s="14" t="s">
        <v>76</v>
      </c>
    </row>
    <row r="5" spans="1:19">
      <c r="A5" s="16">
        <v>30</v>
      </c>
      <c r="B5">
        <v>38.79</v>
      </c>
      <c r="C5">
        <v>180</v>
      </c>
      <c r="D5">
        <v>0.35599999999999998</v>
      </c>
      <c r="E5">
        <v>0.31740000000000002</v>
      </c>
      <c r="F5">
        <v>1.724</v>
      </c>
      <c r="G5">
        <v>0.3705</v>
      </c>
      <c r="H5">
        <v>0.1198</v>
      </c>
      <c r="I5">
        <v>0.7137</v>
      </c>
      <c r="J5">
        <v>0.37030000000000002</v>
      </c>
      <c r="K5">
        <v>7.4080000000000004</v>
      </c>
      <c r="L5">
        <v>42.49</v>
      </c>
      <c r="M5">
        <v>0.40610000000000002</v>
      </c>
      <c r="N5">
        <v>0.30599999999999999</v>
      </c>
      <c r="O5">
        <v>1.62</v>
      </c>
      <c r="P5">
        <v>0.37930000000000003</v>
      </c>
      <c r="Q5">
        <v>2.1579999999999998E-2</v>
      </c>
      <c r="R5">
        <v>3.9710000000000002E-2</v>
      </c>
      <c r="S5">
        <v>0.28520000000000001</v>
      </c>
    </row>
    <row r="6" spans="1:19">
      <c r="A6" s="16">
        <v>50</v>
      </c>
      <c r="B6">
        <v>8.8010000000000002</v>
      </c>
      <c r="C6">
        <v>27.28</v>
      </c>
      <c r="D6">
        <v>0.29570000000000002</v>
      </c>
      <c r="E6">
        <v>9.0300000000000005E-2</v>
      </c>
      <c r="F6">
        <v>0.17119999999999999</v>
      </c>
      <c r="G6">
        <v>0.2324</v>
      </c>
      <c r="H6">
        <v>3.8800000000000001E-2</v>
      </c>
      <c r="I6">
        <v>8.7300000000000003E-2</v>
      </c>
      <c r="J6">
        <v>0.51049999999999995</v>
      </c>
      <c r="K6">
        <v>1.8169999999999999</v>
      </c>
      <c r="L6">
        <v>4.84</v>
      </c>
      <c r="M6">
        <v>0.40210000000000001</v>
      </c>
      <c r="N6">
        <v>9.7210000000000005E-2</v>
      </c>
      <c r="O6">
        <v>0.1799</v>
      </c>
      <c r="P6">
        <v>0.49120000000000003</v>
      </c>
      <c r="Q6">
        <v>1.076E-2</v>
      </c>
      <c r="R6">
        <v>1.8619999999999999E-3</v>
      </c>
      <c r="S6">
        <v>1.17</v>
      </c>
    </row>
    <row r="7" spans="1:19">
      <c r="A7" s="16">
        <v>70</v>
      </c>
      <c r="B7">
        <v>5.3689999999999998</v>
      </c>
      <c r="C7">
        <v>23.49</v>
      </c>
      <c r="D7">
        <v>0.58830000000000005</v>
      </c>
      <c r="E7">
        <v>5.0900000000000001E-2</v>
      </c>
      <c r="F7">
        <v>0.16969999999999999</v>
      </c>
      <c r="G7">
        <v>0.38490000000000002</v>
      </c>
      <c r="H7">
        <v>2.3E-2</v>
      </c>
      <c r="I7">
        <v>7.1599999999999997E-2</v>
      </c>
      <c r="J7">
        <v>0.73</v>
      </c>
      <c r="K7">
        <v>0.71489999999999998</v>
      </c>
      <c r="L7">
        <v>3.7890000000000001</v>
      </c>
      <c r="M7">
        <v>0.53810000000000002</v>
      </c>
      <c r="N7">
        <v>5.7910000000000003E-2</v>
      </c>
      <c r="O7">
        <v>0.13569999999999999</v>
      </c>
      <c r="P7">
        <v>0.5968</v>
      </c>
      <c r="Q7">
        <v>8.5500000000000003E-3</v>
      </c>
      <c r="R7">
        <v>5.3899999999999998E-4</v>
      </c>
      <c r="S7">
        <v>1.194</v>
      </c>
    </row>
    <row r="8" spans="1:19">
      <c r="A8" s="16">
        <v>100</v>
      </c>
      <c r="B8">
        <v>2.5070000000000001</v>
      </c>
      <c r="C8">
        <v>15.33</v>
      </c>
      <c r="D8">
        <v>0.91239999999999999</v>
      </c>
      <c r="E8">
        <v>3.95E-2</v>
      </c>
      <c r="F8">
        <v>8.4400000000000003E-2</v>
      </c>
      <c r="G8">
        <v>0.51910000000000001</v>
      </c>
      <c r="H8">
        <v>1.47E-2</v>
      </c>
      <c r="I8">
        <v>0.04</v>
      </c>
      <c r="J8">
        <v>0.97519999999999996</v>
      </c>
      <c r="K8">
        <v>0.34239999999999998</v>
      </c>
      <c r="L8">
        <v>2.456</v>
      </c>
      <c r="M8">
        <v>0.93879999999999997</v>
      </c>
      <c r="N8">
        <v>4.2790000000000002E-2</v>
      </c>
      <c r="O8">
        <v>8.9480000000000004E-2</v>
      </c>
      <c r="P8">
        <v>1.0289999999999999</v>
      </c>
      <c r="Q8">
        <v>7.2300000000000003E-3</v>
      </c>
      <c r="R8">
        <v>8.9400000000000005E-4</v>
      </c>
      <c r="S8">
        <v>1.3160000000000001</v>
      </c>
    </row>
    <row r="9" spans="1:19">
      <c r="A9" s="16">
        <v>125</v>
      </c>
      <c r="B9">
        <v>2.2330000000000001</v>
      </c>
      <c r="C9">
        <v>7.8879999999999999</v>
      </c>
      <c r="D9">
        <v>0.72950000000000004</v>
      </c>
      <c r="E9">
        <v>3.5099999999999999E-2</v>
      </c>
      <c r="F9">
        <v>6.6000000000000003E-2</v>
      </c>
      <c r="G9">
        <v>0.78320000000000001</v>
      </c>
      <c r="H9">
        <v>1.2E-2</v>
      </c>
      <c r="I9">
        <v>2.6700000000000002E-2</v>
      </c>
      <c r="J9">
        <v>10.79</v>
      </c>
      <c r="K9">
        <v>0.21379999999999999</v>
      </c>
      <c r="L9">
        <v>1.69</v>
      </c>
      <c r="M9">
        <v>1.0860000000000001</v>
      </c>
      <c r="N9">
        <v>3.6540000000000003E-2</v>
      </c>
      <c r="O9">
        <v>5.79E-2</v>
      </c>
      <c r="P9">
        <v>1.093</v>
      </c>
      <c r="Q9">
        <v>6.587E-3</v>
      </c>
      <c r="R9">
        <v>-1.14E-3</v>
      </c>
      <c r="S9">
        <v>1.1719999999999999</v>
      </c>
    </row>
    <row r="10" spans="1:19">
      <c r="A10" s="16">
        <v>150</v>
      </c>
      <c r="B10">
        <v>1.7909999999999999</v>
      </c>
      <c r="C10">
        <v>5.4779999999999998</v>
      </c>
      <c r="D10">
        <v>0.56779999999999997</v>
      </c>
      <c r="E10">
        <v>3.2399999999999998E-2</v>
      </c>
      <c r="F10">
        <v>7.7499999999999999E-2</v>
      </c>
      <c r="G10">
        <v>1.5660000000000001</v>
      </c>
      <c r="H10">
        <v>1.04E-2</v>
      </c>
      <c r="I10">
        <v>2.0199999999999999E-2</v>
      </c>
      <c r="J10">
        <v>1.135</v>
      </c>
      <c r="K10">
        <v>0.15110000000000001</v>
      </c>
      <c r="L10">
        <v>1.1240000000000001</v>
      </c>
      <c r="M10">
        <v>1.151</v>
      </c>
      <c r="N10">
        <v>3.2669999999999998E-2</v>
      </c>
      <c r="O10">
        <v>4.0739999999999998E-2</v>
      </c>
      <c r="P10">
        <v>1.1339999999999999</v>
      </c>
      <c r="Q10">
        <v>6.0270000000000002E-3</v>
      </c>
      <c r="R10">
        <v>-1.6299999999999999E-3</v>
      </c>
      <c r="S10">
        <v>1.44</v>
      </c>
    </row>
    <row r="11" spans="1:19">
      <c r="A11" s="16" t="s">
        <v>82</v>
      </c>
      <c r="B11">
        <v>2.298</v>
      </c>
      <c r="C11">
        <v>17.38</v>
      </c>
      <c r="D11">
        <v>0.61929999999999996</v>
      </c>
      <c r="E11">
        <v>3.61E-2</v>
      </c>
      <c r="F11">
        <v>0.14330000000000001</v>
      </c>
      <c r="G11">
        <v>0.56000000000000005</v>
      </c>
      <c r="H11">
        <v>1.38E-2</v>
      </c>
      <c r="I11">
        <v>5.7000000000000002E-2</v>
      </c>
      <c r="J11">
        <v>0.79369999999999996</v>
      </c>
      <c r="K11">
        <v>0.21909999999999999</v>
      </c>
      <c r="L11">
        <v>3.49</v>
      </c>
      <c r="M11">
        <v>0.73580000000000001</v>
      </c>
      <c r="N11">
        <v>3.8730000000000001E-2</v>
      </c>
      <c r="O11">
        <v>0.10539999999999999</v>
      </c>
      <c r="P11">
        <v>0.63970000000000005</v>
      </c>
      <c r="Q11">
        <v>7.5519999999999997E-3</v>
      </c>
      <c r="R11">
        <v>7.3700000000000002E-4</v>
      </c>
      <c r="S11">
        <v>1.044</v>
      </c>
    </row>
    <row r="12" spans="1:19">
      <c r="A12" s="16" t="s">
        <v>83</v>
      </c>
      <c r="B12">
        <v>2.2559999999999998</v>
      </c>
      <c r="C12">
        <v>13.8</v>
      </c>
      <c r="D12">
        <v>0.88370000000000004</v>
      </c>
      <c r="E12">
        <v>3.56E-2</v>
      </c>
      <c r="F12">
        <v>0.1079</v>
      </c>
      <c r="G12">
        <v>0.77049999999999996</v>
      </c>
      <c r="H12">
        <v>1.2699999999999999E-2</v>
      </c>
      <c r="I12">
        <v>4.4499999999999998E-2</v>
      </c>
      <c r="J12">
        <v>1.0489999999999999</v>
      </c>
      <c r="K12">
        <v>0.22109999999999999</v>
      </c>
      <c r="L12">
        <v>2.8359999999999999</v>
      </c>
      <c r="M12">
        <v>1.123</v>
      </c>
      <c r="N12">
        <v>3.7490000000000002E-2</v>
      </c>
      <c r="O12">
        <v>8.7099999999999997E-2</v>
      </c>
      <c r="P12">
        <v>0.90859999999999996</v>
      </c>
      <c r="Q12">
        <v>7.058E-3</v>
      </c>
      <c r="R12">
        <v>2.2900000000000001E-4</v>
      </c>
      <c r="S12">
        <v>1.875</v>
      </c>
    </row>
    <row r="13" spans="1:19">
      <c r="A13" s="16" t="s">
        <v>84</v>
      </c>
      <c r="B13">
        <v>2.5129999999999999</v>
      </c>
      <c r="C13">
        <v>17.34</v>
      </c>
      <c r="D13">
        <v>0.49940000000000001</v>
      </c>
      <c r="E13">
        <v>3.9199999999999999E-2</v>
      </c>
      <c r="F13">
        <v>0.1464</v>
      </c>
      <c r="G13">
        <v>0.4486</v>
      </c>
      <c r="H13">
        <v>1.6400000000000001E-2</v>
      </c>
      <c r="I13">
        <v>6.08E-2</v>
      </c>
      <c r="J13">
        <v>0.74719999999999998</v>
      </c>
      <c r="K13">
        <v>0.24399999999999999</v>
      </c>
      <c r="L13">
        <v>3.012</v>
      </c>
      <c r="M13">
        <v>0.50190000000000001</v>
      </c>
      <c r="N13">
        <v>4.299E-2</v>
      </c>
      <c r="O13">
        <v>0.107</v>
      </c>
      <c r="P13">
        <v>0.55379999999999996</v>
      </c>
      <c r="Q13">
        <v>7.8869999999999999E-3</v>
      </c>
      <c r="R13">
        <v>8.7699999999999996E-4</v>
      </c>
      <c r="S13">
        <v>0.98</v>
      </c>
    </row>
    <row r="14" spans="1:19">
      <c r="A14" s="16" t="s">
        <v>85</v>
      </c>
      <c r="B14">
        <v>2.3220000000000001</v>
      </c>
      <c r="C14">
        <v>12.91</v>
      </c>
      <c r="D14">
        <v>0.75749999999999995</v>
      </c>
      <c r="E14">
        <v>3.6299999999999999E-2</v>
      </c>
      <c r="F14">
        <v>9.3600000000000003E-2</v>
      </c>
      <c r="G14">
        <v>0.59550000000000003</v>
      </c>
      <c r="H14">
        <v>1.3299999999999999E-2</v>
      </c>
      <c r="I14">
        <v>4.1000000000000002E-2</v>
      </c>
      <c r="J14">
        <v>0.95660000000000001</v>
      </c>
      <c r="K14">
        <v>0.2331</v>
      </c>
      <c r="L14">
        <v>2.2130000000000001</v>
      </c>
      <c r="M14">
        <v>0.80510000000000004</v>
      </c>
      <c r="N14">
        <v>3.8859999999999999E-2</v>
      </c>
      <c r="O14">
        <v>8.0909999999999996E-2</v>
      </c>
      <c r="P14">
        <v>0.85199999999999998</v>
      </c>
      <c r="Q14">
        <v>7.0569999999999999E-3</v>
      </c>
      <c r="R14">
        <v>4.2200000000000001E-4</v>
      </c>
      <c r="S14">
        <v>1.6639999999999999</v>
      </c>
    </row>
    <row r="15" spans="1:19">
      <c r="A15" s="16" t="s">
        <v>17</v>
      </c>
      <c r="B15">
        <v>2.2719999999999998</v>
      </c>
      <c r="C15">
        <v>13.6</v>
      </c>
      <c r="D15">
        <v>0.71840000000000004</v>
      </c>
      <c r="E15">
        <v>3.56E-2</v>
      </c>
      <c r="F15">
        <v>0.1114</v>
      </c>
      <c r="G15">
        <v>0.66200000000000003</v>
      </c>
      <c r="H15">
        <v>1.29E-2</v>
      </c>
      <c r="I15">
        <v>4.5699999999999998E-2</v>
      </c>
      <c r="J15">
        <v>0.9355</v>
      </c>
      <c r="K15">
        <v>0.21490000000000001</v>
      </c>
      <c r="L15">
        <v>2.6949999999999998</v>
      </c>
      <c r="M15">
        <v>0.87680000000000002</v>
      </c>
      <c r="N15">
        <v>3.7620000000000001E-2</v>
      </c>
      <c r="O15">
        <v>8.8569999999999996E-2</v>
      </c>
      <c r="P15">
        <v>0.80869999999999997</v>
      </c>
      <c r="Q15">
        <v>7.1019999999999998E-3</v>
      </c>
      <c r="R15">
        <v>3.4499999999999998E-4</v>
      </c>
      <c r="S15">
        <v>1.698</v>
      </c>
    </row>
    <row r="16" spans="1:19">
      <c r="A16" s="16" t="s">
        <v>86</v>
      </c>
      <c r="B16">
        <v>2.2879999999999998</v>
      </c>
      <c r="C16">
        <v>9.8480000000000008</v>
      </c>
      <c r="D16">
        <v>1.054</v>
      </c>
      <c r="E16">
        <v>3.6400000000000002E-2</v>
      </c>
      <c r="F16">
        <v>6.59E-2</v>
      </c>
      <c r="G16">
        <v>0.75429999999999997</v>
      </c>
      <c r="H16">
        <v>1.2999999999999999E-2</v>
      </c>
      <c r="I16">
        <v>2.9700000000000001E-2</v>
      </c>
      <c r="J16">
        <v>1.1950000000000001</v>
      </c>
      <c r="K16">
        <v>0.25180000000000002</v>
      </c>
      <c r="L16">
        <v>1.829</v>
      </c>
      <c r="M16">
        <v>1.2729999999999999</v>
      </c>
      <c r="N16">
        <v>3.866E-2</v>
      </c>
      <c r="O16">
        <v>6.2700000000000006E-2</v>
      </c>
      <c r="P16">
        <v>1.1279999999999999</v>
      </c>
      <c r="Q16">
        <v>7.4850000000000003E-3</v>
      </c>
      <c r="R16">
        <v>-8.0999999999999996E-4</v>
      </c>
      <c r="S16">
        <v>9.4589999999999994E-2</v>
      </c>
    </row>
    <row r="17" spans="1:19">
      <c r="A17" s="16" t="s">
        <v>87</v>
      </c>
      <c r="B17">
        <v>29.91</v>
      </c>
      <c r="C17">
        <v>184.4</v>
      </c>
      <c r="D17">
        <v>0.35499999999999998</v>
      </c>
      <c r="E17">
        <v>0.25390000000000001</v>
      </c>
      <c r="F17">
        <v>1.8411</v>
      </c>
      <c r="G17">
        <v>0.39240000000000003</v>
      </c>
      <c r="H17">
        <v>8.8300000000000003E-2</v>
      </c>
      <c r="I17">
        <v>0.75260000000000005</v>
      </c>
      <c r="J17">
        <v>0.37859999999999999</v>
      </c>
      <c r="K17">
        <v>5.7889999999999997</v>
      </c>
      <c r="L17">
        <v>44.12</v>
      </c>
      <c r="M17">
        <v>0.41239999999999999</v>
      </c>
      <c r="N17">
        <v>0.2404</v>
      </c>
      <c r="O17">
        <v>1.7090000000000001</v>
      </c>
      <c r="P17">
        <v>0.39179999999999998</v>
      </c>
      <c r="Q17">
        <v>1.8880000000000001E-2</v>
      </c>
      <c r="R17">
        <v>4.172E-2</v>
      </c>
      <c r="S17">
        <v>0.2903</v>
      </c>
    </row>
    <row r="18" spans="1:19">
      <c r="A18" s="16" t="s">
        <v>88</v>
      </c>
      <c r="B18">
        <v>2.3540000000000001</v>
      </c>
      <c r="C18">
        <v>14.94</v>
      </c>
      <c r="D18">
        <v>0.74809999999999999</v>
      </c>
      <c r="E18">
        <v>3.7100000000000001E-2</v>
      </c>
      <c r="F18">
        <v>0.1067</v>
      </c>
      <c r="G18">
        <v>0.57330000000000003</v>
      </c>
      <c r="H18">
        <v>1.3899999999999999E-2</v>
      </c>
      <c r="I18">
        <v>4.6399999999999997E-2</v>
      </c>
      <c r="J18">
        <v>0.91849999999999998</v>
      </c>
      <c r="K18">
        <v>0.253</v>
      </c>
      <c r="L18">
        <v>2.5920000000000001</v>
      </c>
      <c r="M18">
        <v>0.79990000000000006</v>
      </c>
      <c r="N18">
        <v>4.0009999999999997E-2</v>
      </c>
      <c r="O18">
        <v>9.0300000000000005E-2</v>
      </c>
      <c r="P18">
        <v>0.80189999999999995</v>
      </c>
      <c r="Q18">
        <v>7.2659999999999999E-3</v>
      </c>
      <c r="R18">
        <v>6.7400000000000001E-4</v>
      </c>
      <c r="S18">
        <v>1.2335</v>
      </c>
    </row>
    <row r="19" spans="1:19">
      <c r="A19" s="16" t="s">
        <v>89</v>
      </c>
      <c r="B19">
        <v>2.661</v>
      </c>
      <c r="C19">
        <v>19.54</v>
      </c>
      <c r="D19">
        <v>0.50939999999999996</v>
      </c>
      <c r="E19">
        <v>4.2189999999999998E-2</v>
      </c>
      <c r="F19">
        <v>0.15590000000000001</v>
      </c>
      <c r="G19">
        <v>0.44719999999999999</v>
      </c>
      <c r="H19">
        <v>1.7469999999999999E-2</v>
      </c>
      <c r="I19">
        <v>6.4219999999999999E-2</v>
      </c>
      <c r="J19">
        <v>0.72989999999999999</v>
      </c>
      <c r="K19">
        <v>0.3579</v>
      </c>
      <c r="L19">
        <v>3.4660000000000002</v>
      </c>
      <c r="M19">
        <v>0.56000000000000005</v>
      </c>
      <c r="N19">
        <v>4.6120000000000001E-2</v>
      </c>
      <c r="O19">
        <v>0.1198</v>
      </c>
      <c r="P19">
        <v>0.5907</v>
      </c>
      <c r="Q19">
        <v>8.0789999999999994E-3</v>
      </c>
      <c r="R19">
        <v>8.4699999999999999E-4</v>
      </c>
      <c r="S19">
        <v>0.97419999999999995</v>
      </c>
    </row>
  </sheetData>
  <mergeCells count="7">
    <mergeCell ref="N3:P3"/>
    <mergeCell ref="Q3:S3"/>
    <mergeCell ref="A3:A4"/>
    <mergeCell ref="B3:D3"/>
    <mergeCell ref="E3:G3"/>
    <mergeCell ref="H3:J3"/>
    <mergeCell ref="K3:M3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4_1</vt:lpstr>
      <vt:lpstr>4_2</vt:lpstr>
      <vt:lpstr>4_3</vt:lpstr>
      <vt:lpstr>4_4</vt:lpstr>
      <vt:lpstr>4_7</vt:lpstr>
      <vt:lpstr>5_2</vt:lpstr>
      <vt:lpstr>A_1</vt:lpstr>
      <vt:lpstr>B_1</vt:lpstr>
      <vt:lpstr>C_1</vt:lpstr>
      <vt:lpstr>W_Rh_Al_Ag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Eugene Mah</dc:creator>
  <dc:description/>
  <cp:lastModifiedBy>Eugene Mah</cp:lastModifiedBy>
  <cp:revision>31</cp:revision>
  <dcterms:created xsi:type="dcterms:W3CDTF">2015-10-13T13:34:39Z</dcterms:created>
  <dcterms:modified xsi:type="dcterms:W3CDTF">2019-06-10T16:04:02Z</dcterms:modified>
  <dc:language>en-US</dc:language>
</cp:coreProperties>
</file>