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Test Reports\Templates\MUSC\"/>
    </mc:Choice>
  </mc:AlternateContent>
  <bookViews>
    <workbookView xWindow="0" yWindow="75" windowWidth="9720" windowHeight="3270" tabRatio="549" activeTab="1"/>
  </bookViews>
  <sheets>
    <sheet name="ShieldForm" sheetId="1" r:id="rId1"/>
    <sheet name="ShieldEvaluation" sheetId="2" r:id="rId2"/>
    <sheet name="FitParameters" sheetId="3" r:id="rId3"/>
    <sheet name="CT" sheetId="4" r:id="rId4"/>
  </sheets>
  <externalReferences>
    <externalReference r:id="rId5"/>
  </externalReferences>
  <definedNames>
    <definedName name="alpha">#REF!</definedName>
    <definedName name="beta">#REF!</definedName>
    <definedName name="FitParams">FitParameters!$A$5:$AF$30</definedName>
    <definedName name="gamma">#REF!</definedName>
    <definedName name="inch_value">ShieldForm!$AF$6:$AF$41</definedName>
    <definedName name="minimum_Pb" localSheetId="3">[1]ShieldForm!$AG$6:$AG$41</definedName>
    <definedName name="minimum_Pb">ShieldForm!$AG$6:$AG$41</definedName>
    <definedName name="mm_value" localSheetId="3">[1]ShieldForm!$AE$6:$AE$41</definedName>
    <definedName name="mm_value">ShieldForm!$AE$6:$AE$41</definedName>
    <definedName name="_xlnm.Print_Area" localSheetId="1">ShieldEvaluation!$A$1:$H$34</definedName>
    <definedName name="_xlnm.Print_Area" localSheetId="0">ShieldForm!$A$1:$N$112</definedName>
    <definedName name="RefDist" localSheetId="3">[1]ShieldEvaluation!$F$16</definedName>
    <definedName name="RefDist">ShieldEvaluation!$F$16</definedName>
    <definedName name="RefExp" localSheetId="3">[1]ShieldEvaluation!$G$16</definedName>
    <definedName name="RefExp">ShieldEvaluation!$G$16</definedName>
    <definedName name="RefkV" localSheetId="3">[1]ShieldEvaluation!$C$16</definedName>
    <definedName name="RefkV">ShieldEvaluation!$C$16</definedName>
    <definedName name="RefOutput" localSheetId="3">[1]ShieldEvaluation!$H$16</definedName>
    <definedName name="RefOutput">ShieldEvaluation!$H$16</definedName>
  </definedNames>
  <calcPr calcId="152511" iterateCount="1"/>
</workbook>
</file>

<file path=xl/calcChain.xml><?xml version="1.0" encoding="utf-8"?>
<calcChain xmlns="http://schemas.openxmlformats.org/spreadsheetml/2006/main"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M40" i="4" s="1"/>
  <c r="O40" i="4" s="1"/>
  <c r="L36" i="4"/>
  <c r="L32" i="4"/>
  <c r="M32" i="4" s="1"/>
  <c r="O32" i="4" s="1"/>
  <c r="L30" i="4"/>
  <c r="M30" i="4" s="1"/>
  <c r="O30" i="4" s="1"/>
  <c r="L43" i="4"/>
  <c r="M43" i="4" s="1"/>
  <c r="O43" i="4" s="1"/>
  <c r="L39" i="4"/>
  <c r="M39" i="4" s="1"/>
  <c r="O39" i="4" s="1"/>
  <c r="L35" i="4"/>
  <c r="M35" i="4" s="1"/>
  <c r="O35" i="4" s="1"/>
  <c r="L31" i="4"/>
  <c r="M31" i="4" s="1"/>
  <c r="O31" i="4" s="1"/>
  <c r="L29" i="4"/>
  <c r="M29" i="4" s="1"/>
  <c r="O29" i="4" s="1"/>
  <c r="L42" i="4"/>
  <c r="M42" i="4" s="1"/>
  <c r="O42" i="4" s="1"/>
  <c r="L38" i="4"/>
  <c r="M38" i="4" s="1"/>
  <c r="O38" i="4" s="1"/>
  <c r="L34" i="4"/>
  <c r="M34" i="4" s="1"/>
  <c r="O34" i="4" s="1"/>
  <c r="L41" i="4"/>
  <c r="M41" i="4" s="1"/>
  <c r="O41" i="4" s="1"/>
  <c r="L37" i="4"/>
  <c r="M37" i="4" s="1"/>
  <c r="O37" i="4" s="1"/>
  <c r="L33" i="4"/>
  <c r="M33" i="4" s="1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M27" i="1" l="1"/>
  <c r="K26" i="1"/>
  <c r="B17" i="1"/>
  <c r="D17" i="1"/>
  <c r="K28" i="1"/>
  <c r="D11" i="1"/>
  <c r="L28" i="1"/>
  <c r="AT66" i="1"/>
  <c r="E17" i="1"/>
  <c r="C17" i="1"/>
  <c r="B47" i="1"/>
  <c r="Q28" i="1"/>
  <c r="J28" i="1" s="1"/>
  <c r="M28" i="1"/>
  <c r="E47" i="1"/>
  <c r="N28" i="1"/>
  <c r="H47" i="1" s="1"/>
  <c r="S66" i="1"/>
  <c r="F17" i="1"/>
  <c r="L26" i="1"/>
  <c r="B45" i="1"/>
  <c r="Q26" i="1"/>
  <c r="J26" i="1" s="1"/>
  <c r="M26" i="1"/>
  <c r="E45" i="1"/>
  <c r="N26" i="1"/>
  <c r="H45" i="1" s="1"/>
  <c r="K27" i="1"/>
  <c r="L27" i="1"/>
  <c r="B46" i="1"/>
  <c r="Q27" i="1"/>
  <c r="J27" i="1" s="1"/>
  <c r="E46" i="1"/>
  <c r="K46" i="1" s="1"/>
  <c r="K82" i="1" s="1"/>
  <c r="N27" i="1"/>
  <c r="H46" i="1" s="1"/>
  <c r="K29" i="1"/>
  <c r="L29" i="1"/>
  <c r="B48" i="1"/>
  <c r="B84" i="1" s="1"/>
  <c r="Q29" i="1"/>
  <c r="J29" i="1" s="1"/>
  <c r="M29" i="1"/>
  <c r="E48" i="1"/>
  <c r="K48" i="1" s="1"/>
  <c r="K84" i="1" s="1"/>
  <c r="N29" i="1"/>
  <c r="H48" i="1" s="1"/>
  <c r="K30" i="1"/>
  <c r="L30" i="1"/>
  <c r="B49" i="1"/>
  <c r="B85" i="1" s="1"/>
  <c r="Q30" i="1"/>
  <c r="J30" i="1" s="1"/>
  <c r="M30" i="1"/>
  <c r="E49" i="1"/>
  <c r="K49" i="1" s="1"/>
  <c r="K85" i="1" s="1"/>
  <c r="N30" i="1"/>
  <c r="H49" i="1" s="1"/>
  <c r="K31" i="1"/>
  <c r="L31" i="1"/>
  <c r="B50" i="1"/>
  <c r="Q31" i="1"/>
  <c r="J31" i="1" s="1"/>
  <c r="M31" i="1"/>
  <c r="E50" i="1"/>
  <c r="N31" i="1"/>
  <c r="H50" i="1" s="1"/>
  <c r="K32" i="1"/>
  <c r="L32" i="1"/>
  <c r="B51" i="1"/>
  <c r="Q32" i="1"/>
  <c r="J32" i="1" s="1"/>
  <c r="M32" i="1"/>
  <c r="E51" i="1"/>
  <c r="N32" i="1"/>
  <c r="H51" i="1" s="1"/>
  <c r="K33" i="1"/>
  <c r="L33" i="1"/>
  <c r="B52" i="1"/>
  <c r="Q33" i="1"/>
  <c r="J33" i="1" s="1"/>
  <c r="M33" i="1"/>
  <c r="E52" i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Q35" i="1"/>
  <c r="J35" i="1" s="1"/>
  <c r="M35" i="1"/>
  <c r="E54" i="1"/>
  <c r="N35" i="1"/>
  <c r="H54" i="1" s="1"/>
  <c r="K36" i="1"/>
  <c r="L36" i="1"/>
  <c r="B55" i="1"/>
  <c r="Q36" i="1"/>
  <c r="J36" i="1" s="1"/>
  <c r="M36" i="1"/>
  <c r="E55" i="1"/>
  <c r="N36" i="1"/>
  <c r="H55" i="1" s="1"/>
  <c r="K37" i="1"/>
  <c r="L37" i="1"/>
  <c r="B56" i="1"/>
  <c r="Q37" i="1"/>
  <c r="J37" i="1" s="1"/>
  <c r="M37" i="1"/>
  <c r="E56" i="1"/>
  <c r="N37" i="1"/>
  <c r="H56" i="1" s="1"/>
  <c r="K38" i="1"/>
  <c r="L38" i="1"/>
  <c r="P38" i="1" s="1"/>
  <c r="B57" i="1"/>
  <c r="Q38" i="1"/>
  <c r="J38" i="1" s="1"/>
  <c r="M38" i="1"/>
  <c r="E57" i="1"/>
  <c r="K57" i="1" s="1"/>
  <c r="K93" i="1" s="1"/>
  <c r="N38" i="1"/>
  <c r="H57" i="1" s="1"/>
  <c r="B58" i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K47" i="1"/>
  <c r="K83" i="1" s="1"/>
  <c r="A47" i="1"/>
  <c r="A83" i="1" s="1"/>
  <c r="A101" i="1" s="1"/>
  <c r="A48" i="1"/>
  <c r="A84" i="1" s="1"/>
  <c r="A102" i="1" s="1"/>
  <c r="A49" i="1"/>
  <c r="A85" i="1" s="1"/>
  <c r="A103" i="1" s="1"/>
  <c r="A50" i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K45" i="1"/>
  <c r="K81" i="1" s="1"/>
  <c r="AT61" i="1"/>
  <c r="S61" i="1"/>
  <c r="S71" i="1"/>
  <c r="T71" i="1" s="1"/>
  <c r="T61" i="1"/>
  <c r="K50" i="1"/>
  <c r="K86" i="1" s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A86" i="1"/>
  <c r="B86" i="1"/>
  <c r="B82" i="1"/>
  <c r="A81" i="1"/>
  <c r="A99" i="1" s="1"/>
  <c r="B81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E69" i="1"/>
  <c r="E105" i="1" s="1"/>
  <c r="F69" i="1"/>
  <c r="L69" i="1" s="1"/>
  <c r="L105" i="1" s="1"/>
  <c r="G69" i="1"/>
  <c r="G105" i="1" s="1"/>
  <c r="AH57" i="1"/>
  <c r="AI57" i="1" s="1"/>
  <c r="AH60" i="1"/>
  <c r="AI60" i="1" s="1"/>
  <c r="AH59" i="1"/>
  <c r="AI59" i="1" s="1"/>
  <c r="H69" i="1"/>
  <c r="H105" i="1" s="1"/>
  <c r="AM57" i="1"/>
  <c r="AN57" i="1" s="1"/>
  <c r="AM60" i="1"/>
  <c r="AN60" i="1" s="1"/>
  <c r="AM59" i="1"/>
  <c r="AN59" i="1" s="1"/>
  <c r="I69" i="1"/>
  <c r="I105" i="1" s="1"/>
  <c r="AR57" i="1"/>
  <c r="AS57" i="1" s="1"/>
  <c r="AR60" i="1"/>
  <c r="AS60" i="1" s="1"/>
  <c r="AR59" i="1"/>
  <c r="AS59" i="1" s="1"/>
  <c r="J69" i="1"/>
  <c r="J105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H70" i="1"/>
  <c r="H106" i="1" s="1"/>
  <c r="I70" i="1"/>
  <c r="I106" i="1" s="1"/>
  <c r="J70" i="1"/>
  <c r="J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H71" i="1"/>
  <c r="H107" i="1" s="1"/>
  <c r="I71" i="1"/>
  <c r="I107" i="1" s="1"/>
  <c r="J71" i="1"/>
  <c r="J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H72" i="1"/>
  <c r="H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E87" i="1"/>
  <c r="F51" i="1"/>
  <c r="F87" i="1" s="1"/>
  <c r="G51" i="1"/>
  <c r="G87" i="1" s="1"/>
  <c r="S60" i="1"/>
  <c r="S59" i="1"/>
  <c r="X62" i="1"/>
  <c r="Y62" i="1" s="1"/>
  <c r="X58" i="1"/>
  <c r="Y58" i="1" s="1"/>
  <c r="X60" i="1"/>
  <c r="X59" i="1"/>
  <c r="Y59" i="1" s="1"/>
  <c r="I51" i="1"/>
  <c r="I87" i="1" s="1"/>
  <c r="AC57" i="1"/>
  <c r="AC60" i="1"/>
  <c r="AD60" i="1" s="1"/>
  <c r="AC59" i="1"/>
  <c r="AD59" i="1" s="1"/>
  <c r="J51" i="1"/>
  <c r="J87" i="1" s="1"/>
  <c r="T60" i="1"/>
  <c r="T59" i="1"/>
  <c r="K51" i="1"/>
  <c r="K87" i="1" s="1"/>
  <c r="Y60" i="1"/>
  <c r="AD57" i="1"/>
  <c r="B88" i="1"/>
  <c r="C52" i="1"/>
  <c r="C88" i="1" s="1"/>
  <c r="D52" i="1"/>
  <c r="D88" i="1" s="1"/>
  <c r="E88" i="1"/>
  <c r="F52" i="1"/>
  <c r="F88" i="1" s="1"/>
  <c r="G52" i="1"/>
  <c r="G88" i="1" s="1"/>
  <c r="I52" i="1"/>
  <c r="I88" i="1" s="1"/>
  <c r="J52" i="1"/>
  <c r="J88" i="1" s="1"/>
  <c r="K52" i="1"/>
  <c r="K88" i="1" s="1"/>
  <c r="B89" i="1"/>
  <c r="C53" i="1"/>
  <c r="C89" i="1" s="1"/>
  <c r="D53" i="1"/>
  <c r="D89" i="1"/>
  <c r="F53" i="1"/>
  <c r="L53" i="1" s="1"/>
  <c r="L89" i="1" s="1"/>
  <c r="G53" i="1"/>
  <c r="G89" i="1" s="1"/>
  <c r="I53" i="1"/>
  <c r="I89" i="1" s="1"/>
  <c r="J53" i="1"/>
  <c r="J89" i="1" s="1"/>
  <c r="B90" i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E91" i="1"/>
  <c r="F55" i="1"/>
  <c r="F91" i="1" s="1"/>
  <c r="G55" i="1"/>
  <c r="M55" i="1" s="1"/>
  <c r="M91" i="1" s="1"/>
  <c r="I55" i="1"/>
  <c r="I91" i="1" s="1"/>
  <c r="J55" i="1"/>
  <c r="J91" i="1" s="1"/>
  <c r="K55" i="1"/>
  <c r="K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O32" i="1"/>
  <c r="P32" i="1"/>
  <c r="O33" i="1"/>
  <c r="P33" i="1"/>
  <c r="O34" i="1"/>
  <c r="P35" i="1"/>
  <c r="O36" i="1"/>
  <c r="P36" i="1"/>
  <c r="I64" i="1"/>
  <c r="J64" i="1"/>
  <c r="J100" i="1" s="1"/>
  <c r="I65" i="1"/>
  <c r="J65" i="1"/>
  <c r="I66" i="1"/>
  <c r="J66" i="1"/>
  <c r="J102" i="1" s="1"/>
  <c r="I67" i="1"/>
  <c r="J67" i="1"/>
  <c r="J68" i="1"/>
  <c r="J104" i="1" s="1"/>
  <c r="I74" i="1"/>
  <c r="J74" i="1"/>
  <c r="I75" i="1"/>
  <c r="J75" i="1"/>
  <c r="K39" i="1"/>
  <c r="J63" i="1"/>
  <c r="I63" i="1"/>
  <c r="H64" i="1"/>
  <c r="H65" i="1"/>
  <c r="H66" i="1"/>
  <c r="H102" i="1" s="1"/>
  <c r="H67" i="1"/>
  <c r="H74" i="1"/>
  <c r="H75" i="1"/>
  <c r="H111" i="1" s="1"/>
  <c r="H63" i="1"/>
  <c r="J46" i="1"/>
  <c r="J47" i="1"/>
  <c r="J83" i="1" s="1"/>
  <c r="J48" i="1"/>
  <c r="J49" i="1"/>
  <c r="J56" i="1"/>
  <c r="J92" i="1" s="1"/>
  <c r="J57" i="1"/>
  <c r="J45" i="1"/>
  <c r="I46" i="1"/>
  <c r="I82" i="1" s="1"/>
  <c r="I47" i="1"/>
  <c r="I48" i="1"/>
  <c r="I49" i="1"/>
  <c r="I50" i="1"/>
  <c r="I86" i="1" s="1"/>
  <c r="I56" i="1"/>
  <c r="I57" i="1"/>
  <c r="I45" i="1"/>
  <c r="M39" i="1"/>
  <c r="L39" i="1"/>
  <c r="AT48" i="1"/>
  <c r="G64" i="1"/>
  <c r="M64" i="1" s="1"/>
  <c r="M100" i="1" s="1"/>
  <c r="G65" i="1"/>
  <c r="G66" i="1"/>
  <c r="G67" i="1"/>
  <c r="G68" i="1"/>
  <c r="M68" i="1" s="1"/>
  <c r="M104" i="1" s="1"/>
  <c r="G74" i="1"/>
  <c r="G75" i="1"/>
  <c r="M75" i="1" s="1"/>
  <c r="M111" i="1" s="1"/>
  <c r="G76" i="1"/>
  <c r="G63" i="1"/>
  <c r="M63" i="1" s="1"/>
  <c r="M99" i="1" s="1"/>
  <c r="F64" i="1"/>
  <c r="F65" i="1"/>
  <c r="F66" i="1"/>
  <c r="F67" i="1"/>
  <c r="L67" i="1" s="1"/>
  <c r="L103" i="1" s="1"/>
  <c r="F68" i="1"/>
  <c r="F74" i="1"/>
  <c r="L74" i="1" s="1"/>
  <c r="L110" i="1" s="1"/>
  <c r="F75" i="1"/>
  <c r="F76" i="1"/>
  <c r="L76" i="1" s="1"/>
  <c r="L112" i="1" s="1"/>
  <c r="F63" i="1"/>
  <c r="E64" i="1"/>
  <c r="E65" i="1"/>
  <c r="E66" i="1"/>
  <c r="E67" i="1"/>
  <c r="E68" i="1"/>
  <c r="K68" i="1" s="1"/>
  <c r="K104" i="1" s="1"/>
  <c r="E74" i="1"/>
  <c r="E75" i="1"/>
  <c r="K75" i="1" s="1"/>
  <c r="K111" i="1" s="1"/>
  <c r="E76" i="1"/>
  <c r="E63" i="1"/>
  <c r="G46" i="1"/>
  <c r="G47" i="1"/>
  <c r="M47" i="1" s="1"/>
  <c r="M83" i="1" s="1"/>
  <c r="G48" i="1"/>
  <c r="G49" i="1"/>
  <c r="G50" i="1"/>
  <c r="G56" i="1"/>
  <c r="M56" i="1" s="1"/>
  <c r="M92" i="1" s="1"/>
  <c r="G57" i="1"/>
  <c r="G58" i="1"/>
  <c r="G45" i="1"/>
  <c r="F46" i="1"/>
  <c r="F82" i="1" s="1"/>
  <c r="F47" i="1"/>
  <c r="F48" i="1"/>
  <c r="F49" i="1"/>
  <c r="F50" i="1"/>
  <c r="L50" i="1" s="1"/>
  <c r="L86" i="1" s="1"/>
  <c r="F56" i="1"/>
  <c r="F57" i="1"/>
  <c r="F58" i="1"/>
  <c r="F45" i="1"/>
  <c r="L45" i="1" s="1"/>
  <c r="L81" i="1" s="1"/>
  <c r="S48" i="1"/>
  <c r="S49" i="1"/>
  <c r="S50" i="1"/>
  <c r="S51" i="1"/>
  <c r="S52" i="1"/>
  <c r="S53" i="1"/>
  <c r="S54" i="1"/>
  <c r="S55" i="1"/>
  <c r="AT51" i="1"/>
  <c r="D64" i="1"/>
  <c r="D65" i="1"/>
  <c r="D66" i="1"/>
  <c r="D102" i="1" s="1"/>
  <c r="D67" i="1"/>
  <c r="D68" i="1"/>
  <c r="D74" i="1"/>
  <c r="D75" i="1"/>
  <c r="D111" i="1" s="1"/>
  <c r="D76" i="1"/>
  <c r="D63" i="1"/>
  <c r="C64" i="1"/>
  <c r="C65" i="1"/>
  <c r="C101" i="1" s="1"/>
  <c r="C66" i="1"/>
  <c r="C67" i="1"/>
  <c r="C68" i="1"/>
  <c r="C74" i="1"/>
  <c r="C110" i="1" s="1"/>
  <c r="C75" i="1"/>
  <c r="C76" i="1"/>
  <c r="C63" i="1"/>
  <c r="B64" i="1"/>
  <c r="B100" i="1" s="1"/>
  <c r="B65" i="1"/>
  <c r="B66" i="1"/>
  <c r="B67" i="1"/>
  <c r="B68" i="1"/>
  <c r="B104" i="1" s="1"/>
  <c r="B74" i="1"/>
  <c r="B75" i="1"/>
  <c r="B76" i="1"/>
  <c r="B63" i="1"/>
  <c r="B99" i="1" s="1"/>
  <c r="D46" i="1"/>
  <c r="D47" i="1"/>
  <c r="D48" i="1"/>
  <c r="D49" i="1"/>
  <c r="D85" i="1" s="1"/>
  <c r="D50" i="1"/>
  <c r="D56" i="1"/>
  <c r="D57" i="1"/>
  <c r="D58" i="1"/>
  <c r="D94" i="1" s="1"/>
  <c r="D45" i="1"/>
  <c r="C46" i="1"/>
  <c r="C47" i="1"/>
  <c r="C48" i="1"/>
  <c r="C49" i="1"/>
  <c r="C50" i="1"/>
  <c r="C56" i="1"/>
  <c r="C57" i="1"/>
  <c r="C93" i="1" s="1"/>
  <c r="C58" i="1"/>
  <c r="C45" i="1"/>
  <c r="M76" i="1"/>
  <c r="M112" i="1" s="1"/>
  <c r="K76" i="1"/>
  <c r="K112" i="1" s="1"/>
  <c r="L75" i="1"/>
  <c r="L111" i="1" s="1"/>
  <c r="M74" i="1"/>
  <c r="M110" i="1" s="1"/>
  <c r="K74" i="1"/>
  <c r="K110" i="1" s="1"/>
  <c r="AR48" i="1"/>
  <c r="AR51" i="1"/>
  <c r="AS51" i="1" s="1"/>
  <c r="AM48" i="1"/>
  <c r="AM51" i="1"/>
  <c r="L68" i="1"/>
  <c r="L104" i="1" s="1"/>
  <c r="AH48" i="1"/>
  <c r="AI48" i="1" s="1"/>
  <c r="AH51" i="1"/>
  <c r="AI51" i="1" s="1"/>
  <c r="O30" i="1"/>
  <c r="M67" i="1"/>
  <c r="M103" i="1" s="1"/>
  <c r="K67" i="1"/>
  <c r="K103" i="1" s="1"/>
  <c r="O29" i="1"/>
  <c r="M66" i="1"/>
  <c r="M102" i="1" s="1"/>
  <c r="L66" i="1"/>
  <c r="L102" i="1" s="1"/>
  <c r="K66" i="1"/>
  <c r="K102" i="1" s="1"/>
  <c r="O28" i="1"/>
  <c r="M65" i="1"/>
  <c r="M101" i="1" s="1"/>
  <c r="L65" i="1"/>
  <c r="L101" i="1" s="1"/>
  <c r="K65" i="1"/>
  <c r="K101" i="1" s="1"/>
  <c r="O27" i="1"/>
  <c r="L64" i="1"/>
  <c r="L100" i="1" s="1"/>
  <c r="K64" i="1"/>
  <c r="K100" i="1" s="1"/>
  <c r="O26" i="1"/>
  <c r="L63" i="1"/>
  <c r="L99" i="1" s="1"/>
  <c r="K63" i="1"/>
  <c r="K99" i="1" s="1"/>
  <c r="J111" i="1"/>
  <c r="I111" i="1"/>
  <c r="J110" i="1"/>
  <c r="I110" i="1"/>
  <c r="H110" i="1"/>
  <c r="J103" i="1"/>
  <c r="I103" i="1"/>
  <c r="H103" i="1"/>
  <c r="I102" i="1"/>
  <c r="J101" i="1"/>
  <c r="I101" i="1"/>
  <c r="H101" i="1"/>
  <c r="I100" i="1"/>
  <c r="H100" i="1"/>
  <c r="J99" i="1"/>
  <c r="I99" i="1"/>
  <c r="H99" i="1"/>
  <c r="G112" i="1"/>
  <c r="F112" i="1"/>
  <c r="E112" i="1"/>
  <c r="G111" i="1"/>
  <c r="F111" i="1"/>
  <c r="E111" i="1"/>
  <c r="G110" i="1"/>
  <c r="F110" i="1"/>
  <c r="E110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F99" i="1"/>
  <c r="E99" i="1"/>
  <c r="C100" i="1"/>
  <c r="D100" i="1"/>
  <c r="B101" i="1"/>
  <c r="D101" i="1"/>
  <c r="B102" i="1"/>
  <c r="C102" i="1"/>
  <c r="B103" i="1"/>
  <c r="C103" i="1"/>
  <c r="D103" i="1"/>
  <c r="C104" i="1"/>
  <c r="D104" i="1"/>
  <c r="B110" i="1"/>
  <c r="D110" i="1"/>
  <c r="B111" i="1"/>
  <c r="C111" i="1"/>
  <c r="B112" i="1"/>
  <c r="C112" i="1"/>
  <c r="D112" i="1"/>
  <c r="C99" i="1"/>
  <c r="D99" i="1"/>
  <c r="M62" i="1"/>
  <c r="M98" i="1" s="1"/>
  <c r="J62" i="1"/>
  <c r="J98" i="1" s="1"/>
  <c r="G62" i="1"/>
  <c r="G98" i="1" s="1"/>
  <c r="D62" i="1"/>
  <c r="D98" i="1" s="1"/>
  <c r="M58" i="1"/>
  <c r="M94" i="1" s="1"/>
  <c r="L58" i="1"/>
  <c r="L94" i="1" s="1"/>
  <c r="K58" i="1"/>
  <c r="K94" i="1" s="1"/>
  <c r="M57" i="1"/>
  <c r="M93" i="1" s="1"/>
  <c r="L57" i="1"/>
  <c r="L93" i="1" s="1"/>
  <c r="L56" i="1"/>
  <c r="L92" i="1" s="1"/>
  <c r="K56" i="1"/>
  <c r="K92" i="1" s="1"/>
  <c r="AC48" i="1"/>
  <c r="AC51" i="1"/>
  <c r="AD51" i="1" s="1"/>
  <c r="M50" i="1"/>
  <c r="M86" i="1" s="1"/>
  <c r="X48" i="1"/>
  <c r="Y48" i="1" s="1"/>
  <c r="X51" i="1"/>
  <c r="M49" i="1"/>
  <c r="M85" i="1" s="1"/>
  <c r="L49" i="1"/>
  <c r="L85" i="1" s="1"/>
  <c r="AD48" i="1"/>
  <c r="M48" i="1"/>
  <c r="M84" i="1" s="1"/>
  <c r="Y51" i="1"/>
  <c r="L48" i="1"/>
  <c r="L84" i="1" s="1"/>
  <c r="T48" i="1"/>
  <c r="T51" i="1"/>
  <c r="L47" i="1"/>
  <c r="L83" i="1" s="1"/>
  <c r="M46" i="1"/>
  <c r="M82" i="1" s="1"/>
  <c r="L46" i="1"/>
  <c r="L82" i="1" s="1"/>
  <c r="M45" i="1"/>
  <c r="M81" i="1" s="1"/>
  <c r="J93" i="1"/>
  <c r="I93" i="1"/>
  <c r="I92" i="1"/>
  <c r="J85" i="1"/>
  <c r="I85" i="1"/>
  <c r="J84" i="1"/>
  <c r="I84" i="1"/>
  <c r="I83" i="1"/>
  <c r="J82" i="1"/>
  <c r="J81" i="1"/>
  <c r="I81" i="1"/>
  <c r="G94" i="1"/>
  <c r="F94" i="1"/>
  <c r="E94" i="1"/>
  <c r="G93" i="1"/>
  <c r="F93" i="1"/>
  <c r="F92" i="1"/>
  <c r="E92" i="1"/>
  <c r="G86" i="1"/>
  <c r="E86" i="1"/>
  <c r="G85" i="1"/>
  <c r="F85" i="1"/>
  <c r="G84" i="1"/>
  <c r="F84" i="1"/>
  <c r="F83" i="1"/>
  <c r="E83" i="1"/>
  <c r="G82" i="1"/>
  <c r="E82" i="1"/>
  <c r="G81" i="1"/>
  <c r="E81" i="1"/>
  <c r="C82" i="1"/>
  <c r="D82" i="1"/>
  <c r="C83" i="1"/>
  <c r="D83" i="1"/>
  <c r="C84" i="1"/>
  <c r="D84" i="1"/>
  <c r="C85" i="1"/>
  <c r="C86" i="1"/>
  <c r="D86" i="1"/>
  <c r="B92" i="1"/>
  <c r="C92" i="1"/>
  <c r="D92" i="1"/>
  <c r="B93" i="1"/>
  <c r="D93" i="1"/>
  <c r="B94" i="1"/>
  <c r="C94" i="1"/>
  <c r="C81" i="1"/>
  <c r="D81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/>
  <c r="AM69" i="1"/>
  <c r="AN69" i="1"/>
  <c r="AM68" i="1"/>
  <c r="AN68" i="1"/>
  <c r="AM67" i="1"/>
  <c r="AN67" i="1"/>
  <c r="AM64" i="1"/>
  <c r="AN64" i="1"/>
  <c r="AM63" i="1"/>
  <c r="AN63" i="1"/>
  <c r="AM62" i="1"/>
  <c r="AN62" i="1"/>
  <c r="AM58" i="1"/>
  <c r="AN58" i="1"/>
  <c r="AM55" i="1"/>
  <c r="AN55" i="1"/>
  <c r="AM54" i="1"/>
  <c r="AN54" i="1"/>
  <c r="AM53" i="1"/>
  <c r="AN53" i="1"/>
  <c r="AM52" i="1"/>
  <c r="AN52" i="1"/>
  <c r="AN51" i="1"/>
  <c r="AM50" i="1"/>
  <c r="AN50" i="1" s="1"/>
  <c r="AM49" i="1"/>
  <c r="AN49" i="1" s="1"/>
  <c r="AN48" i="1"/>
  <c r="AH70" i="1"/>
  <c r="AI70" i="1"/>
  <c r="AH69" i="1"/>
  <c r="AI69" i="1"/>
  <c r="AH68" i="1"/>
  <c r="AI68" i="1"/>
  <c r="AH67" i="1"/>
  <c r="AI67" i="1"/>
  <c r="AH64" i="1"/>
  <c r="AI64" i="1"/>
  <c r="AH63" i="1"/>
  <c r="AI63" i="1"/>
  <c r="AH62" i="1"/>
  <c r="AI62" i="1"/>
  <c r="AH58" i="1"/>
  <c r="AI58" i="1"/>
  <c r="AH55" i="1"/>
  <c r="AI55" i="1"/>
  <c r="AH54" i="1"/>
  <c r="AI54" i="1"/>
  <c r="AH53" i="1"/>
  <c r="AI53" i="1"/>
  <c r="AH52" i="1"/>
  <c r="AI52" i="1"/>
  <c r="AH50" i="1"/>
  <c r="AI50" i="1"/>
  <c r="AH49" i="1"/>
  <c r="AI49" i="1"/>
  <c r="AC70" i="1"/>
  <c r="AD70" i="1"/>
  <c r="AC69" i="1"/>
  <c r="AD69" i="1"/>
  <c r="AC68" i="1"/>
  <c r="AD68" i="1"/>
  <c r="AC67" i="1"/>
  <c r="AD67" i="1"/>
  <c r="AC64" i="1"/>
  <c r="AD64" i="1"/>
  <c r="AC63" i="1"/>
  <c r="AD63" i="1"/>
  <c r="AC62" i="1"/>
  <c r="AD62" i="1"/>
  <c r="AC58" i="1"/>
  <c r="AD58" i="1"/>
  <c r="AC55" i="1"/>
  <c r="AD55" i="1"/>
  <c r="AC54" i="1"/>
  <c r="AD54" i="1"/>
  <c r="AC53" i="1"/>
  <c r="AD53" i="1"/>
  <c r="AC52" i="1"/>
  <c r="AD52" i="1"/>
  <c r="AC50" i="1"/>
  <c r="AD50" i="1"/>
  <c r="AC49" i="1"/>
  <c r="AD49" i="1"/>
  <c r="X70" i="1"/>
  <c r="Y70" i="1"/>
  <c r="X69" i="1"/>
  <c r="Y69" i="1"/>
  <c r="X68" i="1"/>
  <c r="Y68" i="1"/>
  <c r="X67" i="1"/>
  <c r="Y67" i="1"/>
  <c r="X64" i="1"/>
  <c r="Y64" i="1"/>
  <c r="X63" i="1"/>
  <c r="Y63" i="1"/>
  <c r="X57" i="1"/>
  <c r="Y57" i="1"/>
  <c r="X55" i="1"/>
  <c r="Y55" i="1"/>
  <c r="X54" i="1"/>
  <c r="Y54" i="1"/>
  <c r="X53" i="1"/>
  <c r="Y53" i="1"/>
  <c r="X52" i="1"/>
  <c r="Y52" i="1"/>
  <c r="X50" i="1"/>
  <c r="Y50" i="1"/>
  <c r="X49" i="1"/>
  <c r="Y49" i="1"/>
  <c r="T49" i="1"/>
  <c r="T50" i="1"/>
  <c r="T52" i="1"/>
  <c r="T53" i="1"/>
  <c r="T54" i="1"/>
  <c r="T55" i="1"/>
  <c r="S57" i="1"/>
  <c r="T57" i="1"/>
  <c r="S58" i="1"/>
  <c r="T58" i="1"/>
  <c r="S62" i="1"/>
  <c r="T62" i="1"/>
  <c r="S63" i="1"/>
  <c r="T63" i="1"/>
  <c r="S64" i="1"/>
  <c r="T64" i="1"/>
  <c r="S67" i="1"/>
  <c r="T67" i="1"/>
  <c r="S68" i="1"/>
  <c r="T68" i="1"/>
  <c r="S69" i="1"/>
  <c r="T69" i="1"/>
  <c r="S70" i="1"/>
  <c r="T70" i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O37" i="1"/>
  <c r="O38" i="1"/>
  <c r="O39" i="1"/>
  <c r="A104" i="1"/>
  <c r="A111" i="1"/>
  <c r="A112" i="1"/>
  <c r="C62" i="1"/>
  <c r="I62" i="1" s="1"/>
  <c r="B62" i="1"/>
  <c r="E62" i="1" s="1"/>
  <c r="E98" i="1" s="1"/>
  <c r="F62" i="1"/>
  <c r="F98" i="1" s="1"/>
  <c r="B98" i="1"/>
  <c r="C44" i="1"/>
  <c r="C80" i="1"/>
  <c r="D44" i="1"/>
  <c r="D80" i="1"/>
  <c r="B44" i="1"/>
  <c r="E44" i="1"/>
  <c r="E80" i="1" s="1"/>
  <c r="F44" i="1"/>
  <c r="F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39" i="1"/>
  <c r="P26" i="1"/>
  <c r="P27" i="1"/>
  <c r="P28" i="1"/>
  <c r="P29" i="1"/>
  <c r="P30" i="1"/>
  <c r="P31" i="1"/>
  <c r="P37" i="1"/>
  <c r="AF30" i="3"/>
  <c r="AD30" i="3"/>
  <c r="AE30" i="3"/>
  <c r="Y30" i="3"/>
  <c r="Z30" i="3"/>
  <c r="T30" i="3"/>
  <c r="U30" i="3"/>
  <c r="O30" i="3"/>
  <c r="P30" i="3"/>
  <c r="J30" i="3"/>
  <c r="K30" i="3"/>
  <c r="E30" i="3"/>
  <c r="F30" i="3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/>
  <c r="Y28" i="3"/>
  <c r="Z28" i="3"/>
  <c r="T28" i="3"/>
  <c r="U28" i="3"/>
  <c r="O28" i="3"/>
  <c r="P28" i="3"/>
  <c r="J28" i="3"/>
  <c r="K28" i="3"/>
  <c r="E28" i="3"/>
  <c r="F28" i="3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/>
  <c r="Y26" i="3"/>
  <c r="Z26" i="3"/>
  <c r="T26" i="3"/>
  <c r="U26" i="3"/>
  <c r="O26" i="3"/>
  <c r="P26" i="3"/>
  <c r="J26" i="3"/>
  <c r="K26" i="3"/>
  <c r="E26" i="3"/>
  <c r="F26" i="3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/>
  <c r="Y24" i="3"/>
  <c r="Z24" i="3"/>
  <c r="T24" i="3"/>
  <c r="U24" i="3"/>
  <c r="O24" i="3"/>
  <c r="P24" i="3"/>
  <c r="J24" i="3"/>
  <c r="K24" i="3"/>
  <c r="E24" i="3"/>
  <c r="F24" i="3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/>
  <c r="Y22" i="3"/>
  <c r="Z22" i="3"/>
  <c r="T22" i="3"/>
  <c r="U22" i="3"/>
  <c r="O22" i="3"/>
  <c r="P22" i="3"/>
  <c r="J22" i="3"/>
  <c r="K22" i="3"/>
  <c r="E22" i="3"/>
  <c r="F22" i="3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/>
  <c r="Y20" i="3"/>
  <c r="Z20" i="3"/>
  <c r="T20" i="3"/>
  <c r="U20" i="3"/>
  <c r="O20" i="3"/>
  <c r="P20" i="3"/>
  <c r="J20" i="3"/>
  <c r="K20" i="3"/>
  <c r="E20" i="3"/>
  <c r="F20" i="3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/>
  <c r="Y18" i="3"/>
  <c r="Z18" i="3"/>
  <c r="T18" i="3"/>
  <c r="U18" i="3"/>
  <c r="O18" i="3"/>
  <c r="P18" i="3"/>
  <c r="J18" i="3"/>
  <c r="K18" i="3"/>
  <c r="E18" i="3"/>
  <c r="F18" i="3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/>
  <c r="Y16" i="3"/>
  <c r="Z16" i="3"/>
  <c r="T16" i="3"/>
  <c r="U16" i="3"/>
  <c r="O16" i="3"/>
  <c r="P16" i="3"/>
  <c r="J16" i="3"/>
  <c r="K16" i="3"/>
  <c r="E16" i="3"/>
  <c r="F16" i="3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/>
  <c r="Y14" i="3"/>
  <c r="Z14" i="3"/>
  <c r="T14" i="3"/>
  <c r="U14" i="3"/>
  <c r="O14" i="3"/>
  <c r="P14" i="3"/>
  <c r="J14" i="3"/>
  <c r="K14" i="3"/>
  <c r="E14" i="3"/>
  <c r="F14" i="3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/>
  <c r="Y12" i="3"/>
  <c r="Z12" i="3"/>
  <c r="T12" i="3"/>
  <c r="U12" i="3"/>
  <c r="O12" i="3"/>
  <c r="P12" i="3"/>
  <c r="J12" i="3"/>
  <c r="K12" i="3"/>
  <c r="E12" i="3"/>
  <c r="F12" i="3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/>
  <c r="Y10" i="3"/>
  <c r="Z10" i="3"/>
  <c r="T10" i="3"/>
  <c r="U10" i="3"/>
  <c r="O10" i="3"/>
  <c r="P10" i="3"/>
  <c r="J10" i="3"/>
  <c r="K10" i="3"/>
  <c r="E10" i="3"/>
  <c r="F10" i="3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/>
  <c r="Y8" i="3"/>
  <c r="Z8" i="3"/>
  <c r="T8" i="3"/>
  <c r="U8" i="3"/>
  <c r="O8" i="3"/>
  <c r="P8" i="3"/>
  <c r="J8" i="3"/>
  <c r="K8" i="3"/>
  <c r="E8" i="3"/>
  <c r="F8" i="3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/>
  <c r="Y6" i="3"/>
  <c r="Z6" i="3"/>
  <c r="T6" i="3"/>
  <c r="U6" i="3"/>
  <c r="O6" i="3"/>
  <c r="P6" i="3"/>
  <c r="J6" i="3"/>
  <c r="K6" i="3"/>
  <c r="E6" i="3"/>
  <c r="F6" i="3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D21" i="2"/>
  <c r="F21" i="2" s="1"/>
  <c r="L22" i="2" s="1"/>
  <c r="D22" i="2"/>
  <c r="F22" i="2" s="1"/>
  <c r="L23" i="2" s="1"/>
  <c r="D23" i="2"/>
  <c r="F23" i="2"/>
  <c r="L24" i="2" s="1"/>
  <c r="D24" i="2"/>
  <c r="F24" i="2" s="1"/>
  <c r="L25" i="2" s="1"/>
  <c r="D25" i="2"/>
  <c r="F25" i="2" s="1"/>
  <c r="L26" i="2" s="1"/>
  <c r="D26" i="2"/>
  <c r="F26" i="2" s="1"/>
  <c r="L27" i="2" s="1"/>
  <c r="D27" i="2"/>
  <c r="F27" i="2" s="1"/>
  <c r="L28" i="2" s="1"/>
  <c r="D28" i="2"/>
  <c r="F28" i="2" s="1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N30" i="2"/>
  <c r="B28" i="2"/>
  <c r="B27" i="2"/>
  <c r="K72" i="1"/>
  <c r="K108" i="1" s="1"/>
  <c r="L51" i="1"/>
  <c r="L87" i="1" s="1"/>
  <c r="L70" i="1"/>
  <c r="L106" i="1" s="1"/>
  <c r="M69" i="1"/>
  <c r="M105" i="1" s="1"/>
  <c r="K71" i="1"/>
  <c r="K107" i="1" s="1"/>
  <c r="K70" i="1"/>
  <c r="K106" i="1" s="1"/>
  <c r="M54" i="1"/>
  <c r="M90" i="1" s="1"/>
  <c r="L73" i="1"/>
  <c r="L109" i="1" s="1"/>
  <c r="M72" i="1"/>
  <c r="M108" i="1" s="1"/>
  <c r="M52" i="1"/>
  <c r="M88" i="1" s="1"/>
  <c r="L72" i="1"/>
  <c r="L108" i="1" s="1"/>
  <c r="M70" i="1"/>
  <c r="M106" i="1" s="1"/>
  <c r="L71" i="1"/>
  <c r="L107" i="1" s="1"/>
  <c r="M71" i="1"/>
  <c r="M107" i="1" s="1"/>
  <c r="I80" i="1"/>
  <c r="L55" i="1"/>
  <c r="L91" i="1" s="1"/>
  <c r="G91" i="1"/>
  <c r="M53" i="1"/>
  <c r="M89" i="1" s="1"/>
  <c r="F89" i="1"/>
  <c r="F105" i="1"/>
  <c r="M51" i="1"/>
  <c r="M87" i="1" s="1"/>
  <c r="H62" i="1" l="1"/>
  <c r="H98" i="1" s="1"/>
  <c r="C98" i="1"/>
  <c r="I98" i="1"/>
  <c r="L62" i="1"/>
  <c r="L98" i="1" s="1"/>
  <c r="N58" i="1"/>
  <c r="N94" i="1" s="1"/>
  <c r="H94" i="1"/>
  <c r="L54" i="1"/>
  <c r="L90" i="1" s="1"/>
  <c r="G83" i="1"/>
  <c r="E85" i="1"/>
  <c r="F86" i="1"/>
  <c r="G92" i="1"/>
  <c r="G99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F81" i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47" i="1"/>
  <c r="N83" i="1" s="1"/>
  <c r="H83" i="1"/>
  <c r="N31" i="2"/>
  <c r="O31" i="2"/>
  <c r="R31" i="2"/>
  <c r="H80" i="1"/>
  <c r="R30" i="2"/>
  <c r="O30" i="2"/>
  <c r="P30" i="2"/>
  <c r="M28" i="2"/>
  <c r="P28" i="2"/>
  <c r="Q28" i="2"/>
  <c r="R28" i="2"/>
  <c r="N28" i="2"/>
  <c r="O28" i="2"/>
  <c r="R22" i="2"/>
  <c r="O22" i="2"/>
  <c r="P22" i="2"/>
  <c r="Q22" i="2"/>
  <c r="M22" i="2"/>
  <c r="N22" i="2"/>
  <c r="P25" i="2"/>
  <c r="R25" i="2"/>
  <c r="O25" i="2"/>
  <c r="Q25" i="2"/>
  <c r="N25" i="2"/>
  <c r="M25" i="2"/>
  <c r="M24" i="2"/>
  <c r="Q24" i="2"/>
  <c r="R24" i="2"/>
  <c r="N24" i="2"/>
  <c r="O24" i="2"/>
  <c r="P24" i="2"/>
  <c r="P27" i="2"/>
  <c r="O27" i="2"/>
  <c r="Q27" i="2"/>
  <c r="R27" i="2"/>
  <c r="N27" i="2"/>
  <c r="M27" i="2"/>
  <c r="P29" i="2"/>
  <c r="R29" i="2"/>
  <c r="O29" i="2"/>
  <c r="Q29" i="2"/>
  <c r="N29" i="2"/>
  <c r="M29" i="2"/>
  <c r="R26" i="2"/>
  <c r="O26" i="2"/>
  <c r="P26" i="2"/>
  <c r="N26" i="2"/>
  <c r="M26" i="2"/>
  <c r="Q26" i="2"/>
  <c r="P23" i="2"/>
  <c r="O23" i="2"/>
  <c r="Q23" i="2"/>
  <c r="M23" i="2"/>
  <c r="R23" i="2"/>
  <c r="N23" i="2"/>
  <c r="H81" i="1"/>
  <c r="N45" i="1"/>
  <c r="N81" i="1" s="1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6" i="1"/>
  <c r="N50" i="1"/>
  <c r="N86" i="1" s="1"/>
  <c r="H85" i="1"/>
  <c r="N49" i="1"/>
  <c r="N85" i="1" s="1"/>
  <c r="H84" i="1"/>
  <c r="N48" i="1"/>
  <c r="N84" i="1" s="1"/>
  <c r="H82" i="1"/>
  <c r="N46" i="1"/>
  <c r="N82" i="1" s="1"/>
  <c r="G28" i="2" l="1"/>
  <c r="H28" i="2"/>
  <c r="G23" i="2"/>
  <c r="H23" i="2"/>
  <c r="H21" i="2"/>
  <c r="G21" i="2"/>
  <c r="G22" i="2"/>
  <c r="H22" i="2"/>
  <c r="H26" i="2"/>
  <c r="G26" i="2"/>
  <c r="H24" i="2"/>
  <c r="G24" i="2"/>
  <c r="H25" i="2"/>
  <c r="G25" i="2"/>
  <c r="G27" i="2"/>
  <c r="H27" i="2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sharedStrings.xml><?xml version="1.0" encoding="utf-8"?>
<sst xmlns="http://schemas.openxmlformats.org/spreadsheetml/2006/main" count="372" uniqueCount="185">
  <si>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</si>
  <si>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</si>
  <si>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</si>
  <si>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</si>
  <si>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</si>
  <si>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</si>
  <si>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</si>
  <si>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</si>
  <si>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</si>
  <si>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</si>
  <si>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</si>
  <si>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</si>
  <si>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</si>
  <si>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</si>
  <si>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</si>
  <si>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</si>
  <si>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</si>
  <si>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</si>
  <si>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</si>
  <si>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</si>
  <si>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</si>
  <si>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</si>
  <si>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</si>
  <si>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</si>
  <si>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</si>
  <si>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</si>
  <si>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</si>
  <si>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</si>
  <si>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</si>
  <si>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</si>
  <si>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</si>
  <si>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</si>
  <si>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</si>
  <si>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</si>
  <si>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</si>
  <si>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</si>
  <si>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</si>
  <si>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</si>
  <si>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</si>
  <si>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</si>
  <si>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</si>
  <si>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</si>
  <si>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</si>
  <si>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</si>
  <si>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</si>
  <si>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</si>
  <si>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</si>
  <si>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</si>
  <si>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</si>
  <si>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</si>
  <si>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</si>
  <si>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</si>
  <si>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</si>
  <si>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</si>
  <si>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</si>
  <si>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</si>
  <si>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</si>
  <si>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</si>
  <si>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</si>
  <si>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</si>
  <si>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</si>
  <si>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</si>
  <si>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</si>
  <si>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</si>
  <si>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</si>
  <si>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</si>
  <si>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</si>
  <si>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</si>
  <si>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</si>
  <si>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</si>
  <si>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</si>
  <si>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</si>
  <si>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</si>
  <si>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</si>
  <si>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</si>
  <si>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</si>
  <si>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</si>
  <si>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</si>
  <si>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</si>
  <si>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</si>
  <si>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</si>
  <si>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</si>
  <si>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</si>
  <si>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</si>
  <si>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</si>
  <si>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</si>
  <si>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</si>
  <si>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</si>
  <si>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</si>
  <si>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</si>
  <si>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</si>
  <si>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</si>
  <si>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</si>
  <si>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</si>
  <si>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</si>
  <si>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</si>
  <si>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</si>
  <si>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</si>
  <si>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</si>
  <si>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</si>
  <si>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</si>
  <si>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</si>
  <si>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</si>
  <si>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Hospital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</si>
  <si>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</si>
  <si>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</si>
  <si>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</si>
  <si>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</si>
  <si>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</si>
  <si>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</si>
  <si>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</si>
  <si>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</si>
  <si>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</si>
  <si>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</si>
  <si>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</si>
  <si>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</si>
  <si>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</si>
  <si>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</si>
  <si>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</si>
  <si>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</si>
  <si>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</si>
  <si>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</si>
  <si>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</si>
  <si>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</si>
  <si>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</si>
  <si>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</si>
  <si>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</si>
  <si>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</si>
  <si>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</si>
  <si>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</si>
  <si>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</si>
  <si>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</si>
  <si>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</si>
  <si>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</si>
  <si>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</si>
  <si>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</si>
  <si>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</si>
  <si>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</si>
  <si>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</si>
  <si>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</si>
  <si>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</si>
  <si>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</si>
  <si>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</si>
  <si>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</si>
  <si>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</si>
  <si>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</si>
  <si>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</si>
  <si>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</si>
  <si>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</si>
  <si>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</si>
  <si>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</si>
  <si>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</si>
  <si>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</si>
  <si>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</si>
  <si>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</si>
  <si>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</si>
  <si>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</si>
  <si>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</si>
  <si>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</si>
  <si>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</si>
  <si>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</si>
  <si>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</si>
  <si>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</si>
  <si>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</si>
  <si>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</si>
  <si>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</si>
  <si>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</si>
  <si>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</si>
  <si>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</si>
  <si>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mGy/100 mAs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</si>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</sst>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3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horizontal="center"/>
    </xf>
    <xf numFmtId="0" fontId="1" fillId="0" borderId="0"/>
    <xf numFmtId="0" fontId="1" fillId="0" borderId="0"/>
  </cellStyleXfs>
  <cellXfs count="295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Normal" xfId="0" builtinId="0"/>
    <cellStyle name="Normal 2" xfId="2"/>
    <cellStyle name="Normal_shieldevaluatio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1</xdr:col>
      <xdr:colOff>171450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828800" cy="5455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NM/MUH306/SymbiaT6_MUH306Shield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eldForm"/>
      <sheetName val="ShieldEvaluation"/>
      <sheetName val="FitParameters"/>
      <sheetName val="CT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>
        <row r="16">
          <cell r="H16" t="str">
            <v/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zoomScale="90" zoomScaleNormal="90" workbookViewId="0">
      <selection activeCell="A41" sqref="A41:XFD41"/>
    </sheetView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62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36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36"/>
      <c r="G9" s="2" t="s">
        <v>25</v>
      </c>
      <c r="H9" s="39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36"/>
      <c r="G10" s="2" t="s">
        <v>29</v>
      </c>
      <c r="H10" s="39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63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 t="shared" ref="M26:M39" si="5">IF(C26="","",(K26/(J26*$D$11*G26))*(D26^2)*(C26^2)*(400/$H$10))</f>
        <v/>
      </c>
      <c r="N26" s="73" t="str">
        <f t="shared" ref="N26:N39" si="6">IF(E26="","",(K26*E26^2*60*$H$9)/($D$11*G26))</f>
        <v/>
      </c>
      <c r="O26" s="74" t="str">
        <f t="shared" ref="O26:O39" si="7">IF(N26="","",IF((-LN(N26)/LN(2))&lt;0,0,-LN(N26)/LN(2)))</f>
        <v/>
      </c>
      <c r="P26" s="75" t="str">
        <f t="shared" ref="P26:P39" si="8">IF(L26="","",IF((-LN(L26)/LN(2))&lt;0,0,-LN(L26)/LN(2)))</f>
        <v/>
      </c>
      <c r="Q26" s="76" t="str">
        <f t="shared" ref="Q26:Q39" si="9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63"/>
      <c r="I27" s="63"/>
      <c r="J27" s="71" t="str">
        <f t="shared" si="3"/>
        <v/>
      </c>
      <c r="K27" s="72" t="str">
        <f t="shared" ref="K27:K39" si="10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6"/>
        <v/>
      </c>
      <c r="O27" s="74" t="str">
        <f t="shared" si="7"/>
        <v/>
      </c>
      <c r="P27" s="75" t="str">
        <f t="shared" si="8"/>
        <v/>
      </c>
      <c r="Q27" s="76" t="str">
        <f t="shared" si="9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63"/>
      <c r="I28" s="63"/>
      <c r="J28" s="71" t="str">
        <f t="shared" si="3"/>
        <v/>
      </c>
      <c r="K28" s="72" t="str">
        <f t="shared" si="10"/>
        <v/>
      </c>
      <c r="L28" s="73" t="str">
        <f t="shared" si="4"/>
        <v/>
      </c>
      <c r="M28" s="73" t="str">
        <f t="shared" si="5"/>
        <v/>
      </c>
      <c r="N28" s="73" t="str">
        <f t="shared" si="6"/>
        <v/>
      </c>
      <c r="O28" s="74" t="str">
        <f t="shared" si="7"/>
        <v/>
      </c>
      <c r="P28" s="75" t="str">
        <f t="shared" si="8"/>
        <v/>
      </c>
      <c r="Q28" s="76" t="str">
        <f t="shared" si="9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63"/>
      <c r="I29" s="63"/>
      <c r="J29" s="71" t="str">
        <f t="shared" si="3"/>
        <v/>
      </c>
      <c r="K29" s="72" t="str">
        <f t="shared" si="10"/>
        <v/>
      </c>
      <c r="L29" s="73" t="str">
        <f t="shared" si="4"/>
        <v/>
      </c>
      <c r="M29" s="73" t="str">
        <f t="shared" si="5"/>
        <v/>
      </c>
      <c r="N29" s="73" t="str">
        <f t="shared" si="6"/>
        <v/>
      </c>
      <c r="O29" s="74" t="str">
        <f t="shared" si="7"/>
        <v/>
      </c>
      <c r="P29" s="75" t="str">
        <f t="shared" si="8"/>
        <v/>
      </c>
      <c r="Q29" s="76" t="str">
        <f t="shared" si="9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63"/>
      <c r="I30" s="63"/>
      <c r="J30" s="71" t="str">
        <f t="shared" si="3"/>
        <v/>
      </c>
      <c r="K30" s="72" t="str">
        <f t="shared" si="10"/>
        <v/>
      </c>
      <c r="L30" s="73" t="str">
        <f t="shared" si="4"/>
        <v/>
      </c>
      <c r="M30" s="73" t="str">
        <f t="shared" si="5"/>
        <v/>
      </c>
      <c r="N30" s="73" t="str">
        <f t="shared" si="6"/>
        <v/>
      </c>
      <c r="O30" s="74" t="str">
        <f t="shared" si="7"/>
        <v/>
      </c>
      <c r="P30" s="75" t="str">
        <f t="shared" si="8"/>
        <v/>
      </c>
      <c r="Q30" s="76" t="str">
        <f t="shared" si="9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63"/>
      <c r="I31" s="63"/>
      <c r="J31" s="71" t="str">
        <f t="shared" si="3"/>
        <v/>
      </c>
      <c r="K31" s="72" t="str">
        <f t="shared" si="10"/>
        <v/>
      </c>
      <c r="L31" s="73" t="str">
        <f t="shared" si="4"/>
        <v/>
      </c>
      <c r="M31" s="73" t="str">
        <f t="shared" si="5"/>
        <v/>
      </c>
      <c r="N31" s="73" t="str">
        <f t="shared" si="6"/>
        <v/>
      </c>
      <c r="O31" s="74" t="str">
        <f t="shared" si="7"/>
        <v/>
      </c>
      <c r="P31" s="75" t="str">
        <f t="shared" si="8"/>
        <v/>
      </c>
      <c r="Q31" s="76" t="str">
        <f t="shared" si="9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63"/>
      <c r="I32" s="63"/>
      <c r="J32" s="71" t="str">
        <f t="shared" si="3"/>
        <v/>
      </c>
      <c r="K32" s="72" t="str">
        <f t="shared" si="10"/>
        <v/>
      </c>
      <c r="L32" s="73" t="str">
        <f t="shared" si="4"/>
        <v/>
      </c>
      <c r="M32" s="73" t="str">
        <f t="shared" si="5"/>
        <v/>
      </c>
      <c r="N32" s="73" t="str">
        <f t="shared" si="6"/>
        <v/>
      </c>
      <c r="O32" s="74" t="str">
        <f t="shared" si="7"/>
        <v/>
      </c>
      <c r="P32" s="75" t="str">
        <f t="shared" si="8"/>
        <v/>
      </c>
      <c r="Q32" s="76" t="str">
        <f t="shared" si="9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10"/>
        <v/>
      </c>
      <c r="L33" s="73" t="str">
        <f t="shared" si="4"/>
        <v/>
      </c>
      <c r="M33" s="73" t="str">
        <f t="shared" si="5"/>
        <v/>
      </c>
      <c r="N33" s="73" t="str">
        <f t="shared" si="6"/>
        <v/>
      </c>
      <c r="O33" s="74" t="str">
        <f t="shared" si="7"/>
        <v/>
      </c>
      <c r="P33" s="75" t="str">
        <f t="shared" si="8"/>
        <v/>
      </c>
      <c r="Q33" s="76" t="str">
        <f t="shared" si="9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10"/>
        <v/>
      </c>
      <c r="L34" s="73" t="str">
        <f t="shared" si="4"/>
        <v/>
      </c>
      <c r="M34" s="73" t="str">
        <f t="shared" si="5"/>
        <v/>
      </c>
      <c r="N34" s="73" t="str">
        <f t="shared" si="6"/>
        <v/>
      </c>
      <c r="O34" s="74" t="str">
        <f t="shared" si="7"/>
        <v/>
      </c>
      <c r="P34" s="75" t="str">
        <f t="shared" si="8"/>
        <v/>
      </c>
      <c r="Q34" s="76" t="str">
        <f t="shared" si="9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10"/>
        <v/>
      </c>
      <c r="L35" s="73" t="str">
        <f t="shared" si="4"/>
        <v/>
      </c>
      <c r="M35" s="73" t="str">
        <f t="shared" si="5"/>
        <v/>
      </c>
      <c r="N35" s="73" t="str">
        <f t="shared" si="6"/>
        <v/>
      </c>
      <c r="O35" s="74" t="str">
        <f t="shared" si="7"/>
        <v/>
      </c>
      <c r="P35" s="75" t="str">
        <f t="shared" si="8"/>
        <v/>
      </c>
      <c r="Q35" s="76" t="str">
        <f t="shared" si="9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10"/>
        <v/>
      </c>
      <c r="L36" s="73" t="str">
        <f t="shared" si="4"/>
        <v/>
      </c>
      <c r="M36" s="73" t="str">
        <f t="shared" si="5"/>
        <v/>
      </c>
      <c r="N36" s="73" t="str">
        <f t="shared" si="6"/>
        <v/>
      </c>
      <c r="O36" s="74" t="str">
        <f t="shared" si="7"/>
        <v/>
      </c>
      <c r="P36" s="75" t="str">
        <f t="shared" si="8"/>
        <v/>
      </c>
      <c r="Q36" s="76" t="str">
        <f t="shared" si="9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10"/>
        <v/>
      </c>
      <c r="L37" s="73" t="str">
        <f t="shared" si="4"/>
        <v/>
      </c>
      <c r="M37" s="73" t="str">
        <f t="shared" si="5"/>
        <v/>
      </c>
      <c r="N37" s="73" t="str">
        <f t="shared" si="6"/>
        <v/>
      </c>
      <c r="O37" s="74" t="str">
        <f t="shared" si="7"/>
        <v/>
      </c>
      <c r="P37" s="75" t="str">
        <f t="shared" si="8"/>
        <v/>
      </c>
      <c r="Q37" s="76" t="str">
        <f t="shared" si="9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10"/>
        <v/>
      </c>
      <c r="L38" s="73" t="str">
        <f t="shared" si="4"/>
        <v/>
      </c>
      <c r="M38" s="73" t="str">
        <f t="shared" si="5"/>
        <v/>
      </c>
      <c r="N38" s="73" t="str">
        <f t="shared" si="6"/>
        <v/>
      </c>
      <c r="O38" s="74" t="str">
        <f t="shared" si="7"/>
        <v/>
      </c>
      <c r="P38" s="75" t="str">
        <f t="shared" si="8"/>
        <v/>
      </c>
      <c r="Q38" s="76" t="str">
        <f t="shared" si="9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10"/>
        <v/>
      </c>
      <c r="L39" s="73" t="str">
        <f t="shared" si="4"/>
        <v/>
      </c>
      <c r="M39" s="73" t="str">
        <f t="shared" si="5"/>
        <v/>
      </c>
      <c r="N39" s="73" t="str">
        <f t="shared" si="6"/>
        <v/>
      </c>
      <c r="O39" s="74" t="str">
        <f t="shared" si="7"/>
        <v/>
      </c>
      <c r="P39" s="75" t="str">
        <f t="shared" si="8"/>
        <v/>
      </c>
      <c r="Q39" s="76" t="str">
        <f t="shared" si="9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 t="shared" ref="E45:E58" si="16"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7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8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9">IF($N26="","",IF(-LN($N26)*$F$17/LN(2)&lt;0,0,-LN($N26)*$F$17/LN(2)))</f>
        <v/>
      </c>
      <c r="I45" s="93" t="str">
        <f t="shared" ref="I45:I58" si="20">IF($N26="","",IF(-LN($N26)*$F$18/LN(2)&lt;0,0,-LN($N26)*$F$18/LN(2)))</f>
        <v/>
      </c>
      <c r="J45" s="93" t="str">
        <f t="shared" ref="J45:J58" si="21">IF($N26="","",IF(-LN($N26)*$F$19/LN(2)&lt;0,0,-LN($N26)*$F$19/LN(2)))</f>
        <v/>
      </c>
      <c r="K45" s="90" t="str">
        <f t="shared" ref="K45:K58" si="22">IF($E45="","",IF(AND($E45=0,$H45=0),0,IF(OR($E45=0,$H45=0),MAX($E45,$H45),IF(ABS($E45-$H45)&gt;$G$17,MAX($E45,$H45),(MAX($E45,$H45)+$F$17)))))</f>
        <v/>
      </c>
      <c r="L45" s="91" t="str">
        <f t="shared" ref="L45:L58" si="23">IF($F45="","",IF(AND($F45=0,$I45=0),0,IF(OR($F45=0,$I45=0),MAX($F45,$I45),IF(ABS($F45-$I45)&gt;$G$18,MAX($F45,$I45),(MAX($F45,$I45)+$F$18)))))</f>
        <v/>
      </c>
      <c r="M45" s="91" t="str">
        <f t="shared" ref="M45:M58" si="24">IF($G45="","",IF(AND($G45=0,$J45=0),0,IF(OR($G45=0,$J45=0),MAX($G45,$J45),IF(ABS($G45-$J45)&gt;$G$19,MAX($G45,$J45),(MAX($G45,$J45)+$F$19)))))</f>
        <v/>
      </c>
      <c r="N45" s="94" t="str">
        <f t="shared" ref="N45:N58" si="25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6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si="16"/>
        <v/>
      </c>
      <c r="F46" s="91" t="str">
        <f t="shared" si="17"/>
        <v/>
      </c>
      <c r="G46" s="92" t="str">
        <f t="shared" si="18"/>
        <v/>
      </c>
      <c r="H46" s="93" t="str">
        <f t="shared" si="19"/>
        <v/>
      </c>
      <c r="I46" s="93" t="str">
        <f t="shared" si="20"/>
        <v/>
      </c>
      <c r="J46" s="93" t="str">
        <f t="shared" si="21"/>
        <v/>
      </c>
      <c r="K46" s="90" t="str">
        <f t="shared" si="22"/>
        <v/>
      </c>
      <c r="L46" s="91" t="str">
        <f t="shared" si="23"/>
        <v/>
      </c>
      <c r="M46" s="91" t="str">
        <f t="shared" si="24"/>
        <v/>
      </c>
      <c r="N46" s="94" t="str">
        <f t="shared" si="25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6"/>
        <v/>
      </c>
      <c r="C47" s="91" t="str">
        <f t="shared" si="14"/>
        <v/>
      </c>
      <c r="D47" s="91" t="str">
        <f t="shared" si="15"/>
        <v/>
      </c>
      <c r="E47" s="90" t="str">
        <f t="shared" si="16"/>
        <v/>
      </c>
      <c r="F47" s="91" t="str">
        <f t="shared" si="17"/>
        <v/>
      </c>
      <c r="G47" s="92" t="str">
        <f t="shared" si="18"/>
        <v/>
      </c>
      <c r="H47" s="93" t="str">
        <f t="shared" si="19"/>
        <v/>
      </c>
      <c r="I47" s="93" t="str">
        <f t="shared" si="20"/>
        <v/>
      </c>
      <c r="J47" s="93" t="str">
        <f t="shared" si="21"/>
        <v/>
      </c>
      <c r="K47" s="90" t="str">
        <f t="shared" si="22"/>
        <v/>
      </c>
      <c r="L47" s="91" t="str">
        <f t="shared" si="23"/>
        <v/>
      </c>
      <c r="M47" s="91" t="str">
        <f t="shared" si="24"/>
        <v/>
      </c>
      <c r="N47" s="94" t="str">
        <f t="shared" si="25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6"/>
        <v/>
      </c>
      <c r="C48" s="91" t="str">
        <f t="shared" si="14"/>
        <v/>
      </c>
      <c r="D48" s="91" t="str">
        <f t="shared" si="15"/>
        <v/>
      </c>
      <c r="E48" s="90" t="str">
        <f t="shared" si="16"/>
        <v/>
      </c>
      <c r="F48" s="91" t="str">
        <f t="shared" si="17"/>
        <v/>
      </c>
      <c r="G48" s="92" t="str">
        <f t="shared" si="18"/>
        <v/>
      </c>
      <c r="H48" s="93" t="str">
        <f t="shared" si="19"/>
        <v/>
      </c>
      <c r="I48" s="93" t="str">
        <f t="shared" si="20"/>
        <v/>
      </c>
      <c r="J48" s="93" t="str">
        <f t="shared" si="21"/>
        <v/>
      </c>
      <c r="K48" s="90" t="str">
        <f t="shared" si="22"/>
        <v/>
      </c>
      <c r="L48" s="91" t="str">
        <f t="shared" si="23"/>
        <v/>
      </c>
      <c r="M48" s="91" t="str">
        <f t="shared" si="24"/>
        <v/>
      </c>
      <c r="N48" s="94" t="str">
        <f t="shared" si="25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6"/>
        <v/>
      </c>
      <c r="C49" s="91" t="str">
        <f t="shared" si="14"/>
        <v/>
      </c>
      <c r="D49" s="91" t="str">
        <f t="shared" si="15"/>
        <v/>
      </c>
      <c r="E49" s="90" t="str">
        <f t="shared" si="16"/>
        <v/>
      </c>
      <c r="F49" s="91" t="str">
        <f t="shared" si="17"/>
        <v/>
      </c>
      <c r="G49" s="92" t="str">
        <f t="shared" si="18"/>
        <v/>
      </c>
      <c r="H49" s="93" t="str">
        <f t="shared" si="19"/>
        <v/>
      </c>
      <c r="I49" s="93" t="str">
        <f t="shared" si="20"/>
        <v/>
      </c>
      <c r="J49" s="93" t="str">
        <f t="shared" si="21"/>
        <v/>
      </c>
      <c r="K49" s="90" t="str">
        <f t="shared" si="22"/>
        <v/>
      </c>
      <c r="L49" s="91" t="str">
        <f t="shared" si="23"/>
        <v/>
      </c>
      <c r="M49" s="91" t="str">
        <f t="shared" si="24"/>
        <v/>
      </c>
      <c r="N49" s="94" t="str">
        <f t="shared" si="25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6"/>
        <v/>
      </c>
      <c r="C50" s="91" t="str">
        <f t="shared" si="14"/>
        <v/>
      </c>
      <c r="D50" s="91" t="str">
        <f t="shared" si="15"/>
        <v/>
      </c>
      <c r="E50" s="90" t="str">
        <f t="shared" si="16"/>
        <v/>
      </c>
      <c r="F50" s="91" t="str">
        <f t="shared" si="17"/>
        <v/>
      </c>
      <c r="G50" s="92" t="str">
        <f t="shared" si="18"/>
        <v/>
      </c>
      <c r="H50" s="93" t="str">
        <f t="shared" si="19"/>
        <v/>
      </c>
      <c r="I50" s="93" t="str">
        <f t="shared" si="20"/>
        <v/>
      </c>
      <c r="J50" s="93" t="str">
        <f t="shared" si="21"/>
        <v/>
      </c>
      <c r="K50" s="90" t="str">
        <f t="shared" si="22"/>
        <v/>
      </c>
      <c r="L50" s="91" t="str">
        <f t="shared" si="23"/>
        <v/>
      </c>
      <c r="M50" s="91" t="str">
        <f t="shared" si="24"/>
        <v/>
      </c>
      <c r="N50" s="94" t="str">
        <f t="shared" si="25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6"/>
        <v/>
      </c>
      <c r="C51" s="91" t="str">
        <f t="shared" si="14"/>
        <v/>
      </c>
      <c r="D51" s="91" t="str">
        <f t="shared" si="15"/>
        <v/>
      </c>
      <c r="E51" s="90" t="str">
        <f t="shared" si="16"/>
        <v/>
      </c>
      <c r="F51" s="91" t="str">
        <f t="shared" si="17"/>
        <v/>
      </c>
      <c r="G51" s="92" t="str">
        <f t="shared" si="18"/>
        <v/>
      </c>
      <c r="H51" s="93" t="str">
        <f t="shared" si="19"/>
        <v/>
      </c>
      <c r="I51" s="93" t="str">
        <f t="shared" si="20"/>
        <v/>
      </c>
      <c r="J51" s="93" t="str">
        <f t="shared" si="21"/>
        <v/>
      </c>
      <c r="K51" s="90" t="str">
        <f t="shared" si="22"/>
        <v/>
      </c>
      <c r="L51" s="91" t="str">
        <f t="shared" si="23"/>
        <v/>
      </c>
      <c r="M51" s="91" t="str">
        <f t="shared" si="24"/>
        <v/>
      </c>
      <c r="N51" s="94" t="str">
        <f t="shared" si="25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6"/>
        <v/>
      </c>
      <c r="C52" s="91" t="str">
        <f t="shared" si="14"/>
        <v/>
      </c>
      <c r="D52" s="91" t="str">
        <f t="shared" si="15"/>
        <v/>
      </c>
      <c r="E52" s="90" t="str">
        <f t="shared" si="16"/>
        <v/>
      </c>
      <c r="F52" s="91" t="str">
        <f t="shared" si="17"/>
        <v/>
      </c>
      <c r="G52" s="92" t="str">
        <f t="shared" si="18"/>
        <v/>
      </c>
      <c r="H52" s="93" t="str">
        <f t="shared" si="19"/>
        <v/>
      </c>
      <c r="I52" s="93" t="str">
        <f t="shared" si="20"/>
        <v/>
      </c>
      <c r="J52" s="93" t="str">
        <f t="shared" si="21"/>
        <v/>
      </c>
      <c r="K52" s="90" t="str">
        <f t="shared" si="22"/>
        <v/>
      </c>
      <c r="L52" s="91" t="str">
        <f t="shared" si="23"/>
        <v/>
      </c>
      <c r="M52" s="91" t="str">
        <f t="shared" si="24"/>
        <v/>
      </c>
      <c r="N52" s="94" t="str">
        <f t="shared" si="25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6"/>
        <v/>
      </c>
      <c r="C53" s="91" t="str">
        <f t="shared" si="14"/>
        <v/>
      </c>
      <c r="D53" s="91" t="str">
        <f t="shared" si="15"/>
        <v/>
      </c>
      <c r="E53" s="90" t="str">
        <f t="shared" si="16"/>
        <v/>
      </c>
      <c r="F53" s="91" t="str">
        <f t="shared" si="17"/>
        <v/>
      </c>
      <c r="G53" s="92" t="str">
        <f t="shared" si="18"/>
        <v/>
      </c>
      <c r="H53" s="93" t="str">
        <f t="shared" si="19"/>
        <v/>
      </c>
      <c r="I53" s="93" t="str">
        <f t="shared" si="20"/>
        <v/>
      </c>
      <c r="J53" s="93" t="str">
        <f t="shared" si="21"/>
        <v/>
      </c>
      <c r="K53" s="90" t="str">
        <f t="shared" si="22"/>
        <v/>
      </c>
      <c r="L53" s="91" t="str">
        <f t="shared" si="23"/>
        <v/>
      </c>
      <c r="M53" s="91" t="str">
        <f t="shared" si="24"/>
        <v/>
      </c>
      <c r="N53" s="94" t="str">
        <f t="shared" si="25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6"/>
        <v/>
      </c>
      <c r="C54" s="91" t="str">
        <f t="shared" si="14"/>
        <v/>
      </c>
      <c r="D54" s="91" t="str">
        <f t="shared" si="15"/>
        <v/>
      </c>
      <c r="E54" s="90" t="str">
        <f t="shared" si="16"/>
        <v/>
      </c>
      <c r="F54" s="91" t="str">
        <f t="shared" si="17"/>
        <v/>
      </c>
      <c r="G54" s="92" t="str">
        <f t="shared" si="18"/>
        <v/>
      </c>
      <c r="H54" s="93" t="str">
        <f t="shared" si="19"/>
        <v/>
      </c>
      <c r="I54" s="93" t="str">
        <f t="shared" si="20"/>
        <v/>
      </c>
      <c r="J54" s="93" t="str">
        <f t="shared" si="21"/>
        <v/>
      </c>
      <c r="K54" s="90" t="str">
        <f t="shared" si="22"/>
        <v/>
      </c>
      <c r="L54" s="91" t="str">
        <f t="shared" si="23"/>
        <v/>
      </c>
      <c r="M54" s="91" t="str">
        <f t="shared" si="24"/>
        <v/>
      </c>
      <c r="N54" s="94" t="str">
        <f t="shared" si="25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6"/>
        <v/>
      </c>
      <c r="C55" s="91" t="str">
        <f t="shared" si="14"/>
        <v/>
      </c>
      <c r="D55" s="91" t="str">
        <f t="shared" si="15"/>
        <v/>
      </c>
      <c r="E55" s="90" t="str">
        <f t="shared" si="16"/>
        <v/>
      </c>
      <c r="F55" s="91" t="str">
        <f t="shared" si="17"/>
        <v/>
      </c>
      <c r="G55" s="92" t="str">
        <f t="shared" si="18"/>
        <v/>
      </c>
      <c r="H55" s="93" t="str">
        <f t="shared" si="19"/>
        <v/>
      </c>
      <c r="I55" s="93" t="str">
        <f t="shared" si="20"/>
        <v/>
      </c>
      <c r="J55" s="93" t="str">
        <f t="shared" si="21"/>
        <v/>
      </c>
      <c r="K55" s="90" t="str">
        <f t="shared" si="22"/>
        <v/>
      </c>
      <c r="L55" s="91" t="str">
        <f t="shared" si="23"/>
        <v/>
      </c>
      <c r="M55" s="91" t="str">
        <f t="shared" si="24"/>
        <v/>
      </c>
      <c r="N55" s="94" t="str">
        <f t="shared" si="25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6"/>
        <v/>
      </c>
      <c r="C56" s="91" t="str">
        <f t="shared" si="14"/>
        <v/>
      </c>
      <c r="D56" s="91" t="str">
        <f t="shared" si="15"/>
        <v/>
      </c>
      <c r="E56" s="90" t="str">
        <f t="shared" si="16"/>
        <v/>
      </c>
      <c r="F56" s="91" t="str">
        <f t="shared" si="17"/>
        <v/>
      </c>
      <c r="G56" s="92" t="str">
        <f t="shared" si="18"/>
        <v/>
      </c>
      <c r="H56" s="93" t="str">
        <f t="shared" si="19"/>
        <v/>
      </c>
      <c r="I56" s="93" t="str">
        <f t="shared" si="20"/>
        <v/>
      </c>
      <c r="J56" s="93" t="str">
        <f t="shared" si="21"/>
        <v/>
      </c>
      <c r="K56" s="90" t="str">
        <f t="shared" si="22"/>
        <v/>
      </c>
      <c r="L56" s="91" t="str">
        <f t="shared" si="23"/>
        <v/>
      </c>
      <c r="M56" s="91" t="str">
        <f t="shared" si="24"/>
        <v/>
      </c>
      <c r="N56" s="94" t="str">
        <f t="shared" si="25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6"/>
        <v/>
      </c>
      <c r="C57" s="91" t="str">
        <f t="shared" si="14"/>
        <v/>
      </c>
      <c r="D57" s="91" t="str">
        <f t="shared" si="15"/>
        <v/>
      </c>
      <c r="E57" s="90" t="str">
        <f t="shared" si="16"/>
        <v/>
      </c>
      <c r="F57" s="91" t="str">
        <f t="shared" si="17"/>
        <v/>
      </c>
      <c r="G57" s="92" t="str">
        <f t="shared" si="18"/>
        <v/>
      </c>
      <c r="H57" s="93" t="str">
        <f t="shared" si="19"/>
        <v/>
      </c>
      <c r="I57" s="93" t="str">
        <f t="shared" si="20"/>
        <v/>
      </c>
      <c r="J57" s="93" t="str">
        <f t="shared" si="21"/>
        <v/>
      </c>
      <c r="K57" s="90" t="str">
        <f t="shared" si="22"/>
        <v/>
      </c>
      <c r="L57" s="91" t="str">
        <f t="shared" si="23"/>
        <v/>
      </c>
      <c r="M57" s="91" t="str">
        <f t="shared" si="24"/>
        <v/>
      </c>
      <c r="N57" s="94" t="str">
        <f t="shared" si="25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6"/>
        <v/>
      </c>
      <c r="C58" s="91" t="str">
        <f t="shared" si="14"/>
        <v/>
      </c>
      <c r="D58" s="91" t="str">
        <f t="shared" si="15"/>
        <v/>
      </c>
      <c r="E58" s="90" t="str">
        <f t="shared" si="16"/>
        <v/>
      </c>
      <c r="F58" s="91" t="str">
        <f t="shared" si="17"/>
        <v/>
      </c>
      <c r="G58" s="92" t="str">
        <f t="shared" si="18"/>
        <v/>
      </c>
      <c r="H58" s="93" t="str">
        <f t="shared" si="19"/>
        <v/>
      </c>
      <c r="I58" s="93" t="str">
        <f t="shared" si="20"/>
        <v/>
      </c>
      <c r="J58" s="93" t="str">
        <f t="shared" si="21"/>
        <v/>
      </c>
      <c r="K58" s="90" t="str">
        <f t="shared" si="22"/>
        <v/>
      </c>
      <c r="L58" s="91" t="str">
        <f t="shared" si="23"/>
        <v/>
      </c>
      <c r="M58" s="91" t="str">
        <f t="shared" si="24"/>
        <v/>
      </c>
      <c r="N58" s="94" t="str">
        <f t="shared" si="25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abSelected="1" zoomScale="75" zoomScaleNormal="75" workbookViewId="0">
      <selection activeCell="G20" sqref="G20"/>
    </sheetView>
  </sheetViews>
  <sheetFormatPr defaultColWidth="10.6640625" defaultRowHeight="15.75" x14ac:dyDescent="0.25"/>
  <cols>
    <col min="1" max="1" width="17.6640625" style="145" customWidth="1"/>
    <col min="2" max="4" width="10.6640625" style="145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127</v>
      </c>
      <c r="I1" s="146" t="s">
        <v>104</v>
      </c>
      <c r="M1" s="147" t="s">
        <v>1</v>
      </c>
    </row>
    <row r="2" spans="1:22" x14ac:dyDescent="0.25">
      <c r="A2" s="144" t="s">
        <v>103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105</v>
      </c>
      <c r="B5" s="148"/>
      <c r="D5" s="149" t="s">
        <v>106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107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108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109</v>
      </c>
      <c r="B12" s="145" t="s">
        <v>110</v>
      </c>
      <c r="F12" s="145" t="s">
        <v>111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112</v>
      </c>
      <c r="F14" s="145" t="s">
        <v>113</v>
      </c>
      <c r="G14" s="145" t="s">
        <v>114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115</v>
      </c>
      <c r="C15" s="145" t="s">
        <v>116</v>
      </c>
      <c r="D15" s="145" t="s">
        <v>117</v>
      </c>
      <c r="E15" s="145" t="s">
        <v>118</v>
      </c>
      <c r="F15" s="145" t="s">
        <v>166</v>
      </c>
      <c r="G15" s="145" t="s">
        <v>182</v>
      </c>
      <c r="H15" s="145" t="s">
        <v>183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120</v>
      </c>
      <c r="E18" s="167" t="s">
        <v>121</v>
      </c>
      <c r="F18" s="287" t="s">
        <v>122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113</v>
      </c>
      <c r="D19" s="167" t="s">
        <v>114</v>
      </c>
      <c r="E19" s="167" t="s">
        <v>114</v>
      </c>
      <c r="F19" s="287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118</v>
      </c>
      <c r="C20" s="168" t="s">
        <v>166</v>
      </c>
      <c r="D20" s="168" t="s">
        <v>182</v>
      </c>
      <c r="E20" s="168" t="s">
        <v>184</v>
      </c>
      <c r="F20" s="288"/>
      <c r="G20" s="168" t="s">
        <v>123</v>
      </c>
      <c r="H20" s="168" t="s">
        <v>119</v>
      </c>
      <c r="L20" s="289" t="s">
        <v>124</v>
      </c>
      <c r="M20" s="289"/>
      <c r="N20" s="289"/>
      <c r="O20" s="289"/>
      <c r="P20" s="289"/>
      <c r="Q20" s="289"/>
      <c r="R20" s="289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169" t="str">
        <f>IF(A21="","TBD",B21*RefOutput*(RefDist/C21)^2)</f>
        <v>TBD</v>
      </c>
      <c r="E21" s="165"/>
      <c r="F21" s="170" t="str">
        <f>IF(OR(D21="TBD",D21=""),"",E21/(D21*1000))</f>
        <v/>
      </c>
      <c r="G21" s="171" t="str">
        <f>IF(M22="","TBD",M22)</f>
        <v>TBD</v>
      </c>
      <c r="H21" s="172" t="str">
        <f t="shared" ref="H21:H30" si="0">IF(M22="","",VLOOKUP(G21,$T$12:$U$47,2))</f>
        <v/>
      </c>
      <c r="L21" s="147" t="s">
        <v>125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169" t="str">
        <f t="shared" ref="D22:D28" si="1">IF(A22="","TBD",B22*RefOutput*(RefDist/C22)^2)</f>
        <v>TBD</v>
      </c>
      <c r="E22" s="165"/>
      <c r="F22" s="170" t="str">
        <f t="shared" ref="F22:F28" si="2">IF(OR(D22="TBD",D22=""),"",E22/(D22*1000))</f>
        <v/>
      </c>
      <c r="G22" s="171" t="str">
        <f t="shared" ref="G22:G28" si="3">IF(M23="","TBD",M23)</f>
        <v>TBD</v>
      </c>
      <c r="H22" s="172" t="str">
        <f t="shared" si="0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169" t="str">
        <f t="shared" si="1"/>
        <v>TBD</v>
      </c>
      <c r="E23" s="165"/>
      <c r="F23" s="170" t="str">
        <f t="shared" si="2"/>
        <v/>
      </c>
      <c r="G23" s="171" t="str">
        <f t="shared" si="3"/>
        <v>TBD</v>
      </c>
      <c r="H23" s="172" t="str">
        <f t="shared" si="0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169" t="str">
        <f t="shared" si="1"/>
        <v>TBD</v>
      </c>
      <c r="E24" s="165"/>
      <c r="F24" s="170" t="str">
        <f t="shared" si="2"/>
        <v/>
      </c>
      <c r="G24" s="171" t="str">
        <f t="shared" si="3"/>
        <v>TBD</v>
      </c>
      <c r="H24" s="172" t="str">
        <f t="shared" si="0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169" t="str">
        <f t="shared" si="1"/>
        <v>TBD</v>
      </c>
      <c r="E25" s="165"/>
      <c r="F25" s="170" t="str">
        <f t="shared" si="2"/>
        <v/>
      </c>
      <c r="G25" s="171" t="str">
        <f t="shared" si="3"/>
        <v>TBD</v>
      </c>
      <c r="H25" s="172" t="str">
        <f t="shared" si="0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169" t="str">
        <f t="shared" si="1"/>
        <v>TBD</v>
      </c>
      <c r="E26" s="165"/>
      <c r="F26" s="170" t="str">
        <f t="shared" si="2"/>
        <v/>
      </c>
      <c r="G26" s="171" t="str">
        <f t="shared" si="3"/>
        <v>TBD</v>
      </c>
      <c r="H26" s="172" t="str">
        <f t="shared" si="0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1"/>
        <v>TBD</v>
      </c>
      <c r="E27" s="165"/>
      <c r="F27" s="170" t="str">
        <f t="shared" si="2"/>
        <v/>
      </c>
      <c r="G27" s="171" t="str">
        <f t="shared" si="3"/>
        <v>TBD</v>
      </c>
      <c r="H27" s="172" t="str">
        <f t="shared" si="0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1"/>
        <v>TBD</v>
      </c>
      <c r="E28" s="165"/>
      <c r="F28" s="170" t="str">
        <f t="shared" si="2"/>
        <v/>
      </c>
      <c r="G28" s="171" t="str">
        <f t="shared" si="3"/>
        <v>TBD</v>
      </c>
      <c r="H28" s="172" t="str">
        <f t="shared" si="0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0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0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126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opLeftCell="A19" zoomScaleNormal="100" workbookViewId="0">
      <selection activeCell="O29" sqref="O29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9.5" style="210" bestFit="1" customWidth="1"/>
    <col min="9" max="9" width="10.1640625" style="210" bestFit="1" customWidth="1"/>
    <col min="10" max="10" width="9.33203125" style="210" customWidth="1"/>
    <col min="11" max="11" width="9.33203125" style="210"/>
    <col min="12" max="15" width="9.33203125" style="210" customWidth="1"/>
    <col min="16" max="16" width="10" style="210" bestFit="1" customWidth="1"/>
    <col min="17" max="16384" width="9.33203125" style="210"/>
  </cols>
  <sheetData>
    <row r="1" spans="1:19" x14ac:dyDescent="0.2">
      <c r="A1" s="209" t="s">
        <v>128</v>
      </c>
      <c r="B1" s="209"/>
      <c r="C1" s="209"/>
      <c r="D1" s="209"/>
      <c r="J1" s="266" t="s">
        <v>142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129</v>
      </c>
      <c r="B2" s="209"/>
      <c r="C2" s="209"/>
      <c r="D2" s="209"/>
      <c r="J2" s="278" t="s">
        <v>143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130</v>
      </c>
      <c r="B3" s="209"/>
      <c r="C3" s="209"/>
      <c r="D3" s="209"/>
      <c r="J3" s="278" t="s">
        <v>144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145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181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131</v>
      </c>
      <c r="J6" s="281" t="s">
        <v>180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132</v>
      </c>
    </row>
    <row r="10" spans="1:19" x14ac:dyDescent="0.2">
      <c r="J10" s="266" t="s">
        <v>146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147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148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133</v>
      </c>
      <c r="B13" s="213" t="s">
        <v>134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149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150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151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135</v>
      </c>
      <c r="B18" s="224"/>
      <c r="C18" s="224"/>
      <c r="D18" s="224"/>
      <c r="E18" s="224"/>
      <c r="F18" s="224"/>
      <c r="G18" s="215"/>
      <c r="H18" s="216"/>
      <c r="I18" s="216"/>
      <c r="J18" s="266" t="s">
        <v>152</v>
      </c>
      <c r="K18" s="265"/>
      <c r="L18" s="265"/>
      <c r="M18" s="265"/>
      <c r="N18" s="264"/>
      <c r="P18" s="279"/>
      <c r="Q18" s="290" t="s">
        <v>176</v>
      </c>
      <c r="R18" s="290"/>
      <c r="S18" s="290"/>
      <c r="T18" s="290"/>
      <c r="U18" s="290"/>
      <c r="V18" s="291"/>
    </row>
    <row r="19" spans="1:22" x14ac:dyDescent="0.2">
      <c r="A19" s="215"/>
      <c r="B19" s="269" t="s">
        <v>136</v>
      </c>
      <c r="C19" s="39"/>
      <c r="D19" s="216"/>
      <c r="E19" s="269" t="s">
        <v>139</v>
      </c>
      <c r="F19" s="235">
        <f>+C19*C20*5</f>
        <v>0</v>
      </c>
      <c r="G19" s="215"/>
      <c r="H19" s="216"/>
      <c r="I19" s="216"/>
      <c r="J19" s="278" t="s">
        <v>153</v>
      </c>
      <c r="K19" s="216"/>
      <c r="L19" s="261">
        <v>5</v>
      </c>
      <c r="M19" s="277" t="s">
        <v>179</v>
      </c>
      <c r="N19" s="276"/>
      <c r="P19" s="215"/>
      <c r="Q19" s="292" t="s">
        <v>175</v>
      </c>
      <c r="R19" s="292"/>
      <c r="S19" s="292"/>
      <c r="T19" s="293" t="s">
        <v>95</v>
      </c>
      <c r="U19" s="293"/>
      <c r="V19" s="294"/>
    </row>
    <row r="20" spans="1:22" ht="13.5" thickBot="1" x14ac:dyDescent="0.25">
      <c r="A20" s="215"/>
      <c r="B20" s="269" t="s">
        <v>137</v>
      </c>
      <c r="C20" s="39"/>
      <c r="D20" s="216"/>
      <c r="E20" s="270" t="s">
        <v>140</v>
      </c>
      <c r="F20" s="235">
        <f>+F19*52</f>
        <v>0</v>
      </c>
      <c r="G20" s="215"/>
      <c r="H20" s="216"/>
      <c r="I20" s="216"/>
      <c r="J20" s="275" t="s">
        <v>154</v>
      </c>
      <c r="K20" s="274"/>
      <c r="L20" s="273">
        <v>1</v>
      </c>
      <c r="M20" s="272" t="s">
        <v>179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178</v>
      </c>
      <c r="C21" s="39"/>
      <c r="D21" s="216"/>
      <c r="E21" s="270" t="s">
        <v>141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138</v>
      </c>
      <c r="C22" s="39"/>
      <c r="D22" s="216"/>
      <c r="E22" s="268" t="s">
        <v>177</v>
      </c>
      <c r="F22" s="267">
        <f>+F19*C22/60</f>
        <v>0</v>
      </c>
      <c r="G22" s="215"/>
      <c r="H22" s="216"/>
      <c r="I22" s="216"/>
      <c r="J22" s="266" t="s">
        <v>155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116</v>
      </c>
      <c r="C23" s="39"/>
      <c r="D23" s="220"/>
      <c r="E23" s="220"/>
      <c r="F23" s="220"/>
      <c r="G23" s="215"/>
      <c r="H23" s="216"/>
      <c r="I23" s="216"/>
      <c r="J23" s="260" t="s">
        <v>156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157</v>
      </c>
      <c r="K24" s="256"/>
      <c r="L24" s="255">
        <v>0.79730000000000001</v>
      </c>
      <c r="M24" s="216"/>
      <c r="N24" s="216"/>
      <c r="O24" s="216"/>
      <c r="P24" s="254"/>
      <c r="Q24" s="290" t="s">
        <v>176</v>
      </c>
      <c r="R24" s="290"/>
      <c r="S24" s="290"/>
      <c r="T24" s="290"/>
      <c r="U24" s="290"/>
      <c r="V24" s="291"/>
    </row>
    <row r="25" spans="1:22" x14ac:dyDescent="0.2">
      <c r="A25" s="223" t="s">
        <v>158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175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159</v>
      </c>
      <c r="F26" s="250"/>
      <c r="G26" s="250"/>
      <c r="H26" s="249" t="s">
        <v>160</v>
      </c>
      <c r="L26" s="210" t="s">
        <v>114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x14ac:dyDescent="0.2">
      <c r="A27" s="282"/>
      <c r="B27" s="250" t="s">
        <v>113</v>
      </c>
      <c r="C27" s="235"/>
      <c r="D27" s="250"/>
      <c r="E27" s="250" t="s">
        <v>161</v>
      </c>
      <c r="F27" s="250" t="s">
        <v>162</v>
      </c>
      <c r="G27" s="250" t="s">
        <v>162</v>
      </c>
      <c r="H27" s="249" t="s">
        <v>48</v>
      </c>
      <c r="L27" s="210" t="s">
        <v>163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165</v>
      </c>
      <c r="B28" s="247" t="s">
        <v>166</v>
      </c>
      <c r="C28" s="247" t="s">
        <v>74</v>
      </c>
      <c r="D28" s="247" t="s">
        <v>167</v>
      </c>
      <c r="E28" s="247" t="s">
        <v>168</v>
      </c>
      <c r="F28" s="247" t="s">
        <v>169</v>
      </c>
      <c r="G28" s="247" t="s">
        <v>170</v>
      </c>
      <c r="H28" s="246" t="s">
        <v>123</v>
      </c>
      <c r="J28" s="210" t="s">
        <v>164</v>
      </c>
      <c r="K28" s="210" t="s">
        <v>159</v>
      </c>
      <c r="L28" s="210" t="s">
        <v>168</v>
      </c>
      <c r="M28" s="236" t="s">
        <v>174</v>
      </c>
      <c r="O28" s="236" t="s">
        <v>173</v>
      </c>
      <c r="P28" s="236" t="s">
        <v>172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 t="shared" ref="K29:K44" si="5">+J29*F29</f>
        <v>#DIV/0!</v>
      </c>
      <c r="L29" s="234" t="e">
        <f t="shared" ref="L29:L44" si="6">IF(AND($F$21="",K29=""),"",$F$21*K29/100)</f>
        <v>#DIV/0!</v>
      </c>
      <c r="M29" s="243" t="e">
        <f t="shared" ref="M29:M44" si="7">+E29/(D29*L29)</f>
        <v>#VALUE!</v>
      </c>
      <c r="N29" s="243" t="e">
        <f t="shared" ref="N29:N44" si="8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si="5"/>
        <v>#DIV/0!</v>
      </c>
      <c r="L30" s="234" t="e">
        <f t="shared" si="6"/>
        <v>#DIV/0!</v>
      </c>
      <c r="M30" s="243" t="e">
        <f t="shared" si="7"/>
        <v>#VALUE!</v>
      </c>
      <c r="N30" s="243" t="e">
        <f t="shared" si="8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5"/>
        <v>#DIV/0!</v>
      </c>
      <c r="L31" s="234" t="e">
        <f t="shared" si="6"/>
        <v>#DIV/0!</v>
      </c>
      <c r="M31" s="243" t="e">
        <f t="shared" si="7"/>
        <v>#VALUE!</v>
      </c>
      <c r="N31" s="243" t="e">
        <f t="shared" si="8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5"/>
        <v>#DIV/0!</v>
      </c>
      <c r="L32" s="234" t="e">
        <f t="shared" si="6"/>
        <v>#DIV/0!</v>
      </c>
      <c r="M32" s="243" t="e">
        <f t="shared" si="7"/>
        <v>#VALUE!</v>
      </c>
      <c r="N32" s="243" t="e">
        <f t="shared" si="8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5"/>
        <v>#DIV/0!</v>
      </c>
      <c r="L33" s="234" t="e">
        <f t="shared" si="6"/>
        <v>#DIV/0!</v>
      </c>
      <c r="M33" s="243" t="e">
        <f t="shared" si="7"/>
        <v>#VALUE!</v>
      </c>
      <c r="N33" s="243" t="e">
        <f t="shared" si="8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5"/>
        <v>#DIV/0!</v>
      </c>
      <c r="L34" s="234" t="e">
        <f t="shared" si="6"/>
        <v>#DIV/0!</v>
      </c>
      <c r="M34" s="243" t="e">
        <f t="shared" si="7"/>
        <v>#VALUE!</v>
      </c>
      <c r="N34" s="243" t="e">
        <f t="shared" si="8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5"/>
        <v>#DIV/0!</v>
      </c>
      <c r="L35" s="234" t="e">
        <f t="shared" si="6"/>
        <v>#DIV/0!</v>
      </c>
      <c r="M35" s="243" t="e">
        <f t="shared" si="7"/>
        <v>#VALUE!</v>
      </c>
      <c r="N35" s="243" t="e">
        <f t="shared" si="8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5"/>
        <v>#DIV/0!</v>
      </c>
      <c r="L36" s="234" t="e">
        <f t="shared" si="6"/>
        <v>#DIV/0!</v>
      </c>
      <c r="M36" s="243" t="e">
        <f t="shared" si="7"/>
        <v>#VALUE!</v>
      </c>
      <c r="N36" s="243" t="e">
        <f t="shared" si="8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5"/>
        <v>#DIV/0!</v>
      </c>
      <c r="L37" s="234" t="e">
        <f t="shared" si="6"/>
        <v>#DIV/0!</v>
      </c>
      <c r="M37" s="243" t="e">
        <f t="shared" si="7"/>
        <v>#VALUE!</v>
      </c>
      <c r="N37" s="243" t="e">
        <f t="shared" si="8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5"/>
        <v>#DIV/0!</v>
      </c>
      <c r="L38" s="234" t="e">
        <f t="shared" si="6"/>
        <v>#DIV/0!</v>
      </c>
      <c r="M38" s="233" t="e">
        <f t="shared" si="7"/>
        <v>#VALUE!</v>
      </c>
      <c r="N38" s="233" t="e">
        <f t="shared" si="8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5"/>
        <v>#DIV/0!</v>
      </c>
      <c r="L39" s="234" t="e">
        <f t="shared" si="6"/>
        <v>#DIV/0!</v>
      </c>
      <c r="M39" s="233" t="e">
        <f t="shared" si="7"/>
        <v>#VALUE!</v>
      </c>
      <c r="N39" s="233" t="e">
        <f t="shared" si="8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5"/>
        <v>#DIV/0!</v>
      </c>
      <c r="L40" s="234" t="e">
        <f t="shared" si="6"/>
        <v>#DIV/0!</v>
      </c>
      <c r="M40" s="233" t="e">
        <f t="shared" si="7"/>
        <v>#VALUE!</v>
      </c>
      <c r="N40" s="233" t="e">
        <f t="shared" si="8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5"/>
        <v>#DIV/0!</v>
      </c>
      <c r="L41" s="234" t="e">
        <f t="shared" si="6"/>
        <v>#DIV/0!</v>
      </c>
      <c r="M41" s="233" t="e">
        <f t="shared" si="7"/>
        <v>#VALUE!</v>
      </c>
      <c r="N41" s="233" t="e">
        <f t="shared" si="8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5"/>
        <v>#DIV/0!</v>
      </c>
      <c r="L42" s="234" t="e">
        <f t="shared" si="6"/>
        <v>#DIV/0!</v>
      </c>
      <c r="M42" s="233" t="e">
        <f t="shared" si="7"/>
        <v>#VALUE!</v>
      </c>
      <c r="N42" s="233" t="e">
        <f t="shared" si="8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5"/>
        <v>#DIV/0!</v>
      </c>
      <c r="L43" s="234" t="e">
        <f t="shared" si="6"/>
        <v>#DIV/0!</v>
      </c>
      <c r="M43" s="233" t="e">
        <f t="shared" si="7"/>
        <v>#VALUE!</v>
      </c>
      <c r="N43" s="233" t="e">
        <f t="shared" si="8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5"/>
        <v>#DIV/0!</v>
      </c>
      <c r="L44" s="234" t="e">
        <f t="shared" si="6"/>
        <v>#DIV/0!</v>
      </c>
      <c r="M44" s="233" t="e">
        <f t="shared" si="7"/>
        <v>#VALUE!</v>
      </c>
      <c r="N44" s="233" t="e">
        <f t="shared" si="8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171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4">
    <mergeCell ref="Q18:V18"/>
    <mergeCell ref="Q19:S19"/>
    <mergeCell ref="T19:V19"/>
    <mergeCell ref="Q24:V24"/>
  </mergeCells>
  <pageMargins left="0.75" right="0.75" top="1" bottom="1" header="0.5" footer="0.5"/>
  <pageSetup scale="58" fitToHeight="3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ShieldForm</vt:lpstr>
      <vt:lpstr>ShieldEvaluation</vt:lpstr>
      <vt:lpstr>FitParameters</vt:lpstr>
      <vt:lpstr>CT</vt:lpstr>
      <vt:lpstr>FitParams</vt:lpstr>
      <vt:lpstr>inch_value</vt:lpstr>
      <vt:lpstr>minimum_Pb</vt:lpstr>
      <vt:lpstr>mm_value</vt:lpstr>
      <vt:lpstr>ShieldEvaluation!Print_Area</vt:lpstr>
      <vt:lpstr>ShieldForm!Print_Area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2014-12-10T18:28:44Z</dcterms:modified>
</cp:coreProperties>
</file>