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9630" activeTab="1"/>
  </bookViews>
  <sheets>
    <sheet name="Sheet1" sheetId="1" r:id="rId1"/>
    <sheet name="PET" sheetId="2" r:id="rId2"/>
  </sheets>
  <externalReferences>
    <externalReference r:id="rId3"/>
  </externalReferences>
  <definedNames>
    <definedName name="alpha">#REF!</definedName>
    <definedName name="beta">#REF!</definedName>
    <definedName name="gamma">#REF!</definedName>
    <definedName name="minimum_Pb">[1]Table!$AG$6:$AG$41</definedName>
    <definedName name="mm_value">[1]Table!$AE$6:$AE$41</definedName>
    <definedName name="_xlnm.Print_Area" localSheetId="0">Sheet1!$A$1:$I$22</definedName>
    <definedName name="RefDist">[1]ShieldEvaluation!$F$16</definedName>
    <definedName name="RefExp">[1]ShieldEvaluation!$G$16</definedName>
    <definedName name="RefkV">[1]ShieldEvaluation!$C$16</definedName>
    <definedName name="RefOutput">[1]ShieldEvaluation!$H$16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21" i="1"/>
  <c r="B21" i="1"/>
  <c r="F19" i="1"/>
  <c r="B19" i="1"/>
  <c r="F17" i="1"/>
  <c r="B17" i="1"/>
  <c r="K15" i="1"/>
  <c r="E14" i="1"/>
  <c r="S12" i="1"/>
  <c r="R12" i="1"/>
  <c r="S11" i="1"/>
  <c r="R11" i="1"/>
  <c r="I11" i="1"/>
  <c r="G22" i="1" s="1"/>
  <c r="S10" i="1"/>
  <c r="R10" i="1"/>
  <c r="I10" i="1"/>
  <c r="E21" i="1" s="1"/>
  <c r="S9" i="1"/>
  <c r="D20" i="1" s="1"/>
  <c r="R9" i="1"/>
  <c r="I9" i="1"/>
  <c r="G20" i="1" s="1"/>
  <c r="S8" i="1"/>
  <c r="R8" i="1"/>
  <c r="I8" i="1"/>
  <c r="E19" i="1" s="1"/>
  <c r="S7" i="1"/>
  <c r="R7" i="1"/>
  <c r="I7" i="1"/>
  <c r="G18" i="1" s="1"/>
  <c r="S6" i="1"/>
  <c r="R6" i="1"/>
  <c r="I6" i="1"/>
  <c r="E17" i="1" s="1"/>
  <c r="I5" i="1"/>
  <c r="G16" i="1" s="1"/>
  <c r="I4" i="1"/>
  <c r="F15" i="1" s="1"/>
  <c r="O3" i="1"/>
  <c r="D14" i="1"/>
  <c r="G15" i="1" l="1"/>
  <c r="C15" i="1"/>
  <c r="D16" i="1"/>
  <c r="D18" i="1"/>
  <c r="D22" i="1"/>
  <c r="B14" i="1"/>
  <c r="F14" i="1"/>
  <c r="D15" i="1"/>
  <c r="E16" i="1"/>
  <c r="C17" i="1"/>
  <c r="G17" i="1"/>
  <c r="E18" i="1"/>
  <c r="C19" i="1"/>
  <c r="G19" i="1"/>
  <c r="E20" i="1"/>
  <c r="C21" i="1"/>
  <c r="G21" i="1"/>
  <c r="E22" i="1"/>
  <c r="C14" i="1"/>
  <c r="G14" i="1"/>
  <c r="E15" i="1"/>
  <c r="B16" i="1"/>
  <c r="F16" i="1"/>
  <c r="D17" i="1"/>
  <c r="B18" i="1"/>
  <c r="F18" i="1"/>
  <c r="D19" i="1"/>
  <c r="B20" i="1"/>
  <c r="F20" i="1"/>
  <c r="D21" i="1"/>
  <c r="B22" i="1"/>
  <c r="F22" i="1"/>
  <c r="B15" i="1"/>
  <c r="C16" i="1"/>
  <c r="C18" i="1"/>
  <c r="C20" i="1"/>
  <c r="C22" i="1"/>
</calcChain>
</file>

<file path=xl/sharedStrings.xml><?xml version="1.0" encoding="utf-8"?>
<sst xmlns="http://schemas.openxmlformats.org/spreadsheetml/2006/main" count="60" uniqueCount="37">
  <si>
    <t>P</t>
  </si>
  <si>
    <t>N</t>
  </si>
  <si>
    <t>pt</t>
  </si>
  <si>
    <t>Barrier</t>
  </si>
  <si>
    <t>D(sec)</t>
  </si>
  <si>
    <t>D(sca)</t>
  </si>
  <si>
    <t>D(leak)</t>
  </si>
  <si>
    <t>T</t>
  </si>
  <si>
    <t>Area</t>
  </si>
  <si>
    <t>(mSv/wk)</t>
  </si>
  <si>
    <t>B</t>
  </si>
  <si>
    <t>Ksec</t>
  </si>
  <si>
    <t>mGy/pt</t>
  </si>
  <si>
    <t>Wall A1</t>
  </si>
  <si>
    <t>U</t>
  </si>
  <si>
    <t>W</t>
  </si>
  <si>
    <t>mA-min</t>
  </si>
  <si>
    <t>Wall A2</t>
  </si>
  <si>
    <t>Views/pt</t>
  </si>
  <si>
    <t>Door A</t>
  </si>
  <si>
    <t>Wall B</t>
  </si>
  <si>
    <t>Attenuator</t>
  </si>
  <si>
    <t>a</t>
  </si>
  <si>
    <t>b</t>
  </si>
  <si>
    <t>g</t>
  </si>
  <si>
    <t>Wall C</t>
  </si>
  <si>
    <t>Lead</t>
  </si>
  <si>
    <t>Wall D</t>
  </si>
  <si>
    <t>Concrete</t>
  </si>
  <si>
    <t>Floor</t>
  </si>
  <si>
    <t>Gypsum</t>
  </si>
  <si>
    <t>Ceiling</t>
  </si>
  <si>
    <t>Steel</t>
  </si>
  <si>
    <t>Control</t>
  </si>
  <si>
    <t>C</t>
  </si>
  <si>
    <t>Glass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</si>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</sst>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horizontal="center"/>
    </xf>
  </cellStyleXfs>
  <cellXfs count="6">
    <xf numFmtId="0" fontId="0" fillId="0" borderId="0" xfId="0">
      <alignment horizontal="center"/>
    </xf>
    <xf numFmtId="3" fontId="0" fillId="0" borderId="0" xfId="0" applyNumberFormat="1">
      <alignment horizontal="center"/>
    </xf>
    <xf numFmtId="0" fontId="1" fillId="0" borderId="1" xfId="0" applyFont="1" applyBorder="1">
      <alignment horizontal="center"/>
    </xf>
    <xf numFmtId="0" fontId="2" fillId="0" borderId="0" xfId="0" applyFont="1">
      <alignment horizontal="center"/>
    </xf>
    <xf numFmtId="2" fontId="0" fillId="0" borderId="0" xfId="0" applyNumberFormat="1">
      <alignment horizontal="center"/>
    </xf>
    <xf numFmtId="2" fontId="2" fillId="0" borderId="0" xfId="0" applyNumberFormat="1" applyFo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HCCMammo/HCC_HO344ST/HCC_HO344ST_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heet1"/>
      <sheetName val="ShieldEvaluation"/>
      <sheetName val="FitParameters"/>
      <sheetName val="CT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D11">
            <v>1333</v>
          </cell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>
        <row r="16">
          <cell r="H16" t="str">
            <v/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I3" sqref="I3"/>
    </sheetView>
  </sheetViews>
  <sheetFormatPr defaultRowHeight="12.75" x14ac:dyDescent="0.2"/>
  <sheetData>
    <row r="1" spans="1:19" x14ac:dyDescent="0.2">
      <c r="G1" t="s">
        <v>0</v>
      </c>
      <c r="N1" t="s">
        <v>1</v>
      </c>
      <c r="O1">
        <v>100</v>
      </c>
      <c r="P1" t="s">
        <v>2</v>
      </c>
    </row>
    <row r="2" spans="1:19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10</v>
      </c>
      <c r="N2" t="s">
        <v>11</v>
      </c>
      <c r="O2">
        <v>3.5999999999999997E-2</v>
      </c>
      <c r="P2" t="s">
        <v>12</v>
      </c>
    </row>
    <row r="3" spans="1:19" x14ac:dyDescent="0.2">
      <c r="A3" t="s">
        <v>13</v>
      </c>
      <c r="B3">
        <v>3.1</v>
      </c>
      <c r="C3">
        <v>3.1</v>
      </c>
      <c r="D3">
        <v>3.1</v>
      </c>
      <c r="E3">
        <v>0.2</v>
      </c>
      <c r="F3" t="s">
        <v>14</v>
      </c>
      <c r="G3">
        <v>0.02</v>
      </c>
      <c r="I3">
        <f>(G3*B3^2)/(E3*$O$2*$O$1*$O$4)</f>
        <v>4.4490740740740747E-2</v>
      </c>
      <c r="N3" t="s">
        <v>15</v>
      </c>
      <c r="O3" s="1">
        <f>[1]Table!D11</f>
        <v>1333</v>
      </c>
      <c r="P3" t="s">
        <v>16</v>
      </c>
    </row>
    <row r="4" spans="1:19" x14ac:dyDescent="0.2">
      <c r="A4" t="s">
        <v>17</v>
      </c>
      <c r="B4">
        <v>3.8</v>
      </c>
      <c r="C4">
        <v>3.8</v>
      </c>
      <c r="D4">
        <v>3.8</v>
      </c>
      <c r="E4">
        <v>0.2</v>
      </c>
      <c r="F4" t="s">
        <v>14</v>
      </c>
      <c r="G4">
        <v>0.02</v>
      </c>
      <c r="I4">
        <f t="shared" ref="I4:I11" si="0">(G4*B4^2)/(E4*$O$2*$O$1*$O$4)</f>
        <v>6.6851851851851843E-2</v>
      </c>
      <c r="N4" t="s">
        <v>18</v>
      </c>
      <c r="O4">
        <v>6</v>
      </c>
    </row>
    <row r="5" spans="1:19" x14ac:dyDescent="0.2">
      <c r="A5" t="s">
        <v>19</v>
      </c>
      <c r="B5">
        <v>3.1</v>
      </c>
      <c r="C5">
        <v>3.1</v>
      </c>
      <c r="D5">
        <v>3.1</v>
      </c>
      <c r="E5">
        <v>0.2</v>
      </c>
      <c r="F5" t="s">
        <v>14</v>
      </c>
      <c r="G5">
        <v>0.02</v>
      </c>
      <c r="I5">
        <f t="shared" si="0"/>
        <v>4.4490740740740747E-2</v>
      </c>
    </row>
    <row r="6" spans="1:19" x14ac:dyDescent="0.2">
      <c r="A6" t="s">
        <v>20</v>
      </c>
      <c r="B6">
        <v>2.4</v>
      </c>
      <c r="C6">
        <v>2.4</v>
      </c>
      <c r="D6">
        <v>2.4</v>
      </c>
      <c r="E6">
        <v>1</v>
      </c>
      <c r="F6" t="s">
        <v>14</v>
      </c>
      <c r="G6">
        <v>0.02</v>
      </c>
      <c r="I6">
        <f t="shared" si="0"/>
        <v>5.333333333333334E-3</v>
      </c>
      <c r="N6" t="s">
        <v>21</v>
      </c>
      <c r="O6" s="2" t="s">
        <v>22</v>
      </c>
      <c r="P6" s="2" t="s">
        <v>23</v>
      </c>
      <c r="Q6" s="2" t="s">
        <v>24</v>
      </c>
      <c r="R6" s="2" t="str">
        <f>O6&amp;Q6</f>
        <v>ag</v>
      </c>
      <c r="S6" s="2" t="str">
        <f>P6&amp;"/"&amp;O6</f>
        <v>b/a</v>
      </c>
    </row>
    <row r="7" spans="1:19" x14ac:dyDescent="0.2">
      <c r="A7" t="s">
        <v>25</v>
      </c>
      <c r="B7">
        <v>1.8</v>
      </c>
      <c r="C7">
        <v>1.8</v>
      </c>
      <c r="D7">
        <v>1.8</v>
      </c>
      <c r="E7">
        <v>0.1</v>
      </c>
      <c r="F7" t="s">
        <v>14</v>
      </c>
      <c r="G7">
        <v>0.02</v>
      </c>
      <c r="I7">
        <f t="shared" si="0"/>
        <v>3.0000000000000002E-2</v>
      </c>
      <c r="N7" t="s">
        <v>26</v>
      </c>
      <c r="O7">
        <v>28.41</v>
      </c>
      <c r="P7">
        <v>62.94</v>
      </c>
      <c r="Q7">
        <v>0.3201</v>
      </c>
      <c r="R7">
        <f>O7*Q7</f>
        <v>9.0940410000000007</v>
      </c>
      <c r="S7">
        <f>P7/O7</f>
        <v>2.2154171066525872</v>
      </c>
    </row>
    <row r="8" spans="1:19" x14ac:dyDescent="0.2">
      <c r="A8" t="s">
        <v>27</v>
      </c>
      <c r="B8">
        <v>4.3</v>
      </c>
      <c r="C8">
        <v>4.3</v>
      </c>
      <c r="D8">
        <v>4.3</v>
      </c>
      <c r="E8">
        <v>1</v>
      </c>
      <c r="F8" t="s">
        <v>14</v>
      </c>
      <c r="G8">
        <v>0.02</v>
      </c>
      <c r="I8">
        <f t="shared" si="0"/>
        <v>1.7120370370370369E-2</v>
      </c>
      <c r="N8" t="s">
        <v>28</v>
      </c>
      <c r="O8">
        <v>0.15409999999999999</v>
      </c>
      <c r="P8">
        <v>0.59740000000000004</v>
      </c>
      <c r="Q8">
        <v>0.309</v>
      </c>
      <c r="R8">
        <f t="shared" ref="R8:R12" si="1">O8*Q8</f>
        <v>4.7616899999999997E-2</v>
      </c>
      <c r="S8">
        <f t="shared" ref="S8:S12" si="2">P8/O8</f>
        <v>3.8767034393251141</v>
      </c>
    </row>
    <row r="9" spans="1:19" x14ac:dyDescent="0.2">
      <c r="A9" t="s">
        <v>29</v>
      </c>
      <c r="B9">
        <v>3</v>
      </c>
      <c r="C9">
        <v>3</v>
      </c>
      <c r="D9">
        <v>3</v>
      </c>
      <c r="E9">
        <v>1</v>
      </c>
      <c r="F9" t="s">
        <v>14</v>
      </c>
      <c r="G9">
        <v>0.02</v>
      </c>
      <c r="I9">
        <f t="shared" si="0"/>
        <v>8.3333333333333332E-3</v>
      </c>
      <c r="N9" t="s">
        <v>30</v>
      </c>
      <c r="O9">
        <v>6.5570000000000003E-2</v>
      </c>
      <c r="P9">
        <v>0.30309999999999998</v>
      </c>
      <c r="Q9">
        <v>0.25929999999999997</v>
      </c>
      <c r="R9">
        <f t="shared" si="1"/>
        <v>1.7002301000000001E-2</v>
      </c>
      <c r="S9">
        <f t="shared" si="2"/>
        <v>4.622540796095775</v>
      </c>
    </row>
    <row r="10" spans="1:19" x14ac:dyDescent="0.2">
      <c r="A10" t="s">
        <v>31</v>
      </c>
      <c r="B10">
        <v>3</v>
      </c>
      <c r="C10">
        <v>3</v>
      </c>
      <c r="D10">
        <v>3</v>
      </c>
      <c r="E10">
        <v>1</v>
      </c>
      <c r="F10" t="s">
        <v>14</v>
      </c>
      <c r="G10">
        <v>0.02</v>
      </c>
      <c r="I10">
        <f t="shared" si="0"/>
        <v>8.3333333333333332E-3</v>
      </c>
      <c r="N10" t="s">
        <v>32</v>
      </c>
      <c r="O10">
        <v>5.4020000000000001</v>
      </c>
      <c r="P10">
        <v>16.809999999999999</v>
      </c>
      <c r="Q10">
        <v>0.50860000000000005</v>
      </c>
      <c r="R10">
        <f t="shared" si="1"/>
        <v>2.7474572000000004</v>
      </c>
      <c r="S10">
        <f t="shared" si="2"/>
        <v>3.1118104405775635</v>
      </c>
    </row>
    <row r="11" spans="1:19" x14ac:dyDescent="0.2">
      <c r="A11" t="s">
        <v>33</v>
      </c>
      <c r="B11">
        <v>3.2</v>
      </c>
      <c r="C11">
        <v>3.2</v>
      </c>
      <c r="D11">
        <v>3.2</v>
      </c>
      <c r="E11">
        <v>1</v>
      </c>
      <c r="F11" t="s">
        <v>34</v>
      </c>
      <c r="G11">
        <v>0.1</v>
      </c>
      <c r="I11">
        <f t="shared" si="0"/>
        <v>4.7407407407407426E-2</v>
      </c>
      <c r="N11" t="s">
        <v>35</v>
      </c>
      <c r="O11">
        <v>0.15140000000000001</v>
      </c>
      <c r="P11">
        <v>0.63429999999999997</v>
      </c>
      <c r="Q11">
        <v>0.27250000000000002</v>
      </c>
      <c r="R11">
        <f t="shared" si="1"/>
        <v>4.1256500000000002E-2</v>
      </c>
      <c r="S11">
        <f t="shared" si="2"/>
        <v>4.1895640686922055</v>
      </c>
    </row>
    <row r="12" spans="1:19" x14ac:dyDescent="0.2">
      <c r="N12" t="s">
        <v>36</v>
      </c>
      <c r="O12">
        <v>1.1860000000000001E-2</v>
      </c>
      <c r="P12">
        <v>1.312E-2</v>
      </c>
      <c r="Q12">
        <v>0.1603</v>
      </c>
      <c r="R12">
        <f t="shared" si="1"/>
        <v>1.901158E-3</v>
      </c>
      <c r="S12">
        <f t="shared" si="2"/>
        <v>1.1062394603709949</v>
      </c>
    </row>
    <row r="13" spans="1:19" x14ac:dyDescent="0.2">
      <c r="A13" t="s">
        <v>3</v>
      </c>
      <c r="B13" t="s">
        <v>26</v>
      </c>
      <c r="C13" t="s">
        <v>28</v>
      </c>
      <c r="D13" s="3" t="s">
        <v>30</v>
      </c>
      <c r="E13" t="s">
        <v>32</v>
      </c>
      <c r="F13" t="s">
        <v>35</v>
      </c>
      <c r="G13" t="s">
        <v>36</v>
      </c>
    </row>
    <row r="14" spans="1:19" x14ac:dyDescent="0.2">
      <c r="A14" t="s">
        <v>13</v>
      </c>
      <c r="B14" s="4">
        <f>LN((I3^-$Q$7+$S$7)/(1+$S$7))/$R$7</f>
        <v>4.6854493726455254E-2</v>
      </c>
      <c r="C14" s="4">
        <f>LN((I3^-$Q$8+$S$8)/(1+$S$8))/$R$8</f>
        <v>6.0115858835950222</v>
      </c>
      <c r="D14" s="5">
        <f>LN((I3^-$Q$9+$S$9)/(1+$S$9))/$R$9</f>
        <v>11.732899166178676</v>
      </c>
      <c r="E14" s="4">
        <f>LN((I3^-$Q$10+$S$10)/(1+$S$10))/$R$10</f>
        <v>0.24140400910086859</v>
      </c>
      <c r="F14" s="4">
        <f>LN((I3^-$Q$11+$S$11)/(1+$S$11))/$R$11</f>
        <v>5.5500003618002314</v>
      </c>
      <c r="G14" s="4">
        <f>LN((I3^-$Q$12+$S$12)/(1+$S$12))/$R$12</f>
        <v>140.89235913261754</v>
      </c>
    </row>
    <row r="15" spans="1:19" x14ac:dyDescent="0.2">
      <c r="A15" t="s">
        <v>17</v>
      </c>
      <c r="B15" s="4">
        <f t="shared" ref="B15:B22" si="3">LN((I4^-$Q$7+$S$7)/(1+$S$7))/$R$7</f>
        <v>3.9202746412361822E-2</v>
      </c>
      <c r="C15" s="4">
        <f t="shared" ref="C15:C22" si="4">LN((I4^-$Q$8+$S$8)/(1+$S$8))/$R$8</f>
        <v>4.98649255025079</v>
      </c>
      <c r="D15" s="5">
        <f t="shared" ref="D15:D22" si="5">LN((I4^-$Q$9+$S$9)/(1+$S$9))/$R$9</f>
        <v>9.776247623284311</v>
      </c>
      <c r="E15" s="4">
        <f t="shared" ref="E15:E22" si="6">LN((I4^-$Q$10+$S$10)/(1+$S$10))/$R$10</f>
        <v>0.19729604177318388</v>
      </c>
      <c r="F15" s="4">
        <f t="shared" ref="F15:F22" si="7">LN((I4^-$Q$11+$S$11)/(1+$S$11))/$R$11</f>
        <v>4.6213022759852684</v>
      </c>
      <c r="G15" s="4">
        <f t="shared" ref="G15:G22" si="8">LN((I4^-$Q$12+$S$12)/(1+$S$12))/$R$12</f>
        <v>120.62442944171083</v>
      </c>
      <c r="K15">
        <f>10*25.4/8</f>
        <v>31.75</v>
      </c>
    </row>
    <row r="16" spans="1:19" x14ac:dyDescent="0.2">
      <c r="A16" t="s">
        <v>19</v>
      </c>
      <c r="B16" s="4">
        <f t="shared" si="3"/>
        <v>4.6854493726455254E-2</v>
      </c>
      <c r="C16" s="4">
        <f t="shared" si="4"/>
        <v>6.0115858835950222</v>
      </c>
      <c r="D16" s="5">
        <f t="shared" si="5"/>
        <v>11.732899166178676</v>
      </c>
      <c r="E16" s="4">
        <f t="shared" si="6"/>
        <v>0.24140400910086859</v>
      </c>
      <c r="F16" s="4">
        <f t="shared" si="7"/>
        <v>5.5500003618002314</v>
      </c>
      <c r="G16" s="4">
        <f t="shared" si="8"/>
        <v>140.89235913261754</v>
      </c>
    </row>
    <row r="17" spans="1:7" x14ac:dyDescent="0.2">
      <c r="A17" t="s">
        <v>20</v>
      </c>
      <c r="B17" s="4">
        <f t="shared" si="3"/>
        <v>9.394979761998927E-2</v>
      </c>
      <c r="C17" s="4">
        <f t="shared" si="4"/>
        <v>12.671166113533662</v>
      </c>
      <c r="D17" s="5">
        <f t="shared" si="5"/>
        <v>24.359489717737365</v>
      </c>
      <c r="E17" s="4">
        <f t="shared" si="6"/>
        <v>0.52580718023836892</v>
      </c>
      <c r="F17" s="4">
        <f t="shared" si="7"/>
        <v>11.535232024286261</v>
      </c>
      <c r="G17" s="4">
        <f t="shared" si="8"/>
        <v>255.00484796825924</v>
      </c>
    </row>
    <row r="18" spans="1:7" x14ac:dyDescent="0.2">
      <c r="A18" t="s">
        <v>25</v>
      </c>
      <c r="B18" s="4">
        <f t="shared" si="3"/>
        <v>5.4699854077158536E-2</v>
      </c>
      <c r="C18" s="4">
        <f t="shared" si="4"/>
        <v>7.0797674700707498</v>
      </c>
      <c r="D18" s="5">
        <f t="shared" si="5"/>
        <v>13.76374722428832</v>
      </c>
      <c r="E18" s="4">
        <f t="shared" si="6"/>
        <v>0.28762394335246899</v>
      </c>
      <c r="F18" s="4">
        <f t="shared" si="7"/>
        <v>6.5140483277302899</v>
      </c>
      <c r="G18" s="4">
        <f t="shared" si="8"/>
        <v>161.0204531424024</v>
      </c>
    </row>
    <row r="19" spans="1:7" x14ac:dyDescent="0.2">
      <c r="A19" t="s">
        <v>27</v>
      </c>
      <c r="B19" s="4">
        <f t="shared" si="3"/>
        <v>6.6598557927787821E-2</v>
      </c>
      <c r="C19" s="4">
        <f t="shared" si="4"/>
        <v>8.7321975185274781</v>
      </c>
      <c r="D19" s="5">
        <f t="shared" si="5"/>
        <v>16.896102671388114</v>
      </c>
      <c r="E19" s="4">
        <f t="shared" si="6"/>
        <v>0.35903752266408079</v>
      </c>
      <c r="F19" s="4">
        <f t="shared" si="7"/>
        <v>8.0004952960140532</v>
      </c>
      <c r="G19" s="4">
        <f t="shared" si="8"/>
        <v>190.5269228203432</v>
      </c>
    </row>
    <row r="20" spans="1:7" x14ac:dyDescent="0.2">
      <c r="A20" t="s">
        <v>29</v>
      </c>
      <c r="B20" s="4">
        <f t="shared" si="3"/>
        <v>8.3083821871419744E-2</v>
      </c>
      <c r="C20" s="4">
        <f t="shared" si="4"/>
        <v>11.083656942798273</v>
      </c>
      <c r="D20" s="5">
        <f t="shared" si="5"/>
        <v>21.348723477084913</v>
      </c>
      <c r="E20" s="4">
        <f t="shared" si="6"/>
        <v>0.45937919185144038</v>
      </c>
      <c r="F20" s="4">
        <f t="shared" si="7"/>
        <v>10.110851486724938</v>
      </c>
      <c r="G20" s="4">
        <f t="shared" si="8"/>
        <v>229.84313819040042</v>
      </c>
    </row>
    <row r="21" spans="1:7" x14ac:dyDescent="0.2">
      <c r="A21" t="s">
        <v>31</v>
      </c>
      <c r="B21" s="4">
        <f t="shared" si="3"/>
        <v>8.3083821871419744E-2</v>
      </c>
      <c r="C21" s="4">
        <f t="shared" si="4"/>
        <v>11.083656942798273</v>
      </c>
      <c r="D21" s="5">
        <f t="shared" si="5"/>
        <v>21.348723477084913</v>
      </c>
      <c r="E21" s="4">
        <f t="shared" si="6"/>
        <v>0.45937919185144038</v>
      </c>
      <c r="F21" s="4">
        <f t="shared" si="7"/>
        <v>10.110851486724938</v>
      </c>
      <c r="G21" s="4">
        <f t="shared" si="8"/>
        <v>229.84313819040042</v>
      </c>
    </row>
    <row r="22" spans="1:7" x14ac:dyDescent="0.2">
      <c r="A22" t="s">
        <v>33</v>
      </c>
      <c r="B22" s="4">
        <f t="shared" si="3"/>
        <v>4.5630742840368457E-2</v>
      </c>
      <c r="C22" s="4">
        <f t="shared" si="4"/>
        <v>5.8465245059683983</v>
      </c>
      <c r="D22" s="5">
        <f t="shared" si="5"/>
        <v>11.418431415747129</v>
      </c>
      <c r="E22" s="4">
        <f t="shared" si="6"/>
        <v>0.23427770231484768</v>
      </c>
      <c r="F22" s="4">
        <f t="shared" si="7"/>
        <v>5.4007248848866922</v>
      </c>
      <c r="G22" s="4">
        <f t="shared" si="8"/>
        <v>137.69621210389874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PET</vt:lpstr>
      <vt:lpstr>Sheet1!Print_Area</vt:lpstr>
    </vt:vector>
  </TitlesOfParts>
  <Company>Medical University of South Carolina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dcterms:created xsi:type="dcterms:W3CDTF">2016-03-24T13:52:33Z</dcterms:created>
  <dcterms:modified xsi:type="dcterms:W3CDTF">2016-03-24T13:53:29Z</dcterms:modified>
</cp:coreProperties>
</file>