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wamp64\www\hope3k\web\"/>
    </mc:Choice>
  </mc:AlternateContent>
  <xr:revisionPtr revIDLastSave="0" documentId="13_ncr:1_{8BD178F4-AB16-41C4-ABCF-CC01821CA945}" xr6:coauthVersionLast="46" xr6:coauthVersionMax="46" xr10:uidLastSave="{00000000-0000-0000-0000-000000000000}"/>
  <bookViews>
    <workbookView xWindow="-120" yWindow="-120" windowWidth="24240" windowHeight="131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8" i="1"/>
  <c r="H9" i="1"/>
  <c r="H10" i="1"/>
  <c r="H11" i="1"/>
  <c r="H12" i="1"/>
  <c r="H13" i="1"/>
  <c r="H14" i="1"/>
  <c r="H18" i="1"/>
  <c r="H19" i="1"/>
  <c r="H20" i="1"/>
  <c r="H21" i="1"/>
  <c r="H22" i="1"/>
  <c r="H25" i="1"/>
  <c r="H27" i="1"/>
  <c r="H29" i="1"/>
  <c r="H30" i="1"/>
  <c r="H32" i="1"/>
  <c r="H33" i="1"/>
  <c r="H34" i="1"/>
  <c r="H36" i="1"/>
  <c r="H38" i="1"/>
  <c r="H39" i="1"/>
  <c r="H40" i="1"/>
  <c r="H41" i="1"/>
  <c r="H44" i="1"/>
  <c r="H45" i="1"/>
  <c r="H46" i="1"/>
  <c r="H47" i="1"/>
  <c r="H48" i="1"/>
  <c r="H49" i="1"/>
  <c r="H50" i="1"/>
  <c r="H51" i="1"/>
  <c r="H52" i="1"/>
  <c r="H53" i="1"/>
  <c r="H54" i="1"/>
  <c r="H57" i="1"/>
  <c r="H58" i="1"/>
  <c r="H59" i="1"/>
  <c r="H60" i="1"/>
  <c r="H61" i="1"/>
  <c r="H64" i="1"/>
  <c r="H65" i="1"/>
  <c r="H66" i="1"/>
  <c r="H67" i="1"/>
  <c r="H68" i="1"/>
  <c r="H70" i="1"/>
  <c r="H71" i="1"/>
  <c r="H72" i="1"/>
  <c r="H73" i="1"/>
  <c r="H74" i="1"/>
  <c r="H76" i="1"/>
  <c r="H85" i="1"/>
  <c r="H86" i="1"/>
  <c r="H89" i="1"/>
  <c r="H90" i="1"/>
  <c r="H92" i="1"/>
  <c r="H98" i="1"/>
  <c r="H99" i="1"/>
  <c r="H100" i="1"/>
  <c r="H103" i="1"/>
  <c r="H104" i="1"/>
  <c r="H106" i="1"/>
  <c r="H108" i="1"/>
  <c r="H109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4" i="1"/>
  <c r="H146" i="1"/>
  <c r="H147" i="1"/>
  <c r="H149" i="1"/>
  <c r="H150" i="1"/>
  <c r="H153" i="1"/>
  <c r="H154" i="1"/>
  <c r="H155" i="1"/>
  <c r="H156" i="1"/>
  <c r="H157" i="1"/>
  <c r="H158" i="1"/>
  <c r="H159" i="1"/>
  <c r="H161" i="1"/>
  <c r="H162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2" i="1"/>
  <c r="H193" i="1"/>
  <c r="H194" i="1"/>
  <c r="H196" i="1"/>
  <c r="H197" i="1"/>
  <c r="H198" i="1"/>
  <c r="H199" i="1"/>
  <c r="H200" i="1"/>
  <c r="H201" i="1"/>
  <c r="H202" i="1"/>
  <c r="H203" i="1"/>
  <c r="H204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3" i="1"/>
  <c r="H225" i="1"/>
  <c r="H226" i="1"/>
  <c r="H227" i="1"/>
  <c r="H229" i="1"/>
  <c r="H230" i="1"/>
  <c r="H231" i="1"/>
  <c r="H232" i="1"/>
  <c r="H233" i="1"/>
  <c r="H234" i="1"/>
  <c r="H237" i="1"/>
  <c r="H238" i="1"/>
  <c r="H239" i="1"/>
  <c r="H241" i="1"/>
  <c r="H242" i="1"/>
  <c r="H243" i="1"/>
  <c r="H244" i="1"/>
  <c r="H245" i="1"/>
  <c r="H247" i="1"/>
  <c r="H248" i="1"/>
  <c r="H249" i="1"/>
  <c r="H251" i="1"/>
  <c r="H252" i="1"/>
  <c r="H266" i="1"/>
  <c r="H267" i="1"/>
  <c r="H271" i="1"/>
  <c r="H272" i="1"/>
  <c r="H273" i="1"/>
  <c r="H275" i="1"/>
  <c r="H280" i="1"/>
  <c r="H282" i="1"/>
  <c r="H283" i="1"/>
  <c r="H284" i="1"/>
  <c r="H285" i="1"/>
  <c r="H287" i="1"/>
  <c r="H290" i="1"/>
  <c r="H292" i="1"/>
  <c r="H293" i="1"/>
  <c r="H294" i="1"/>
  <c r="H296" i="1"/>
  <c r="H306" i="1"/>
  <c r="H311" i="1"/>
  <c r="H312" i="1"/>
  <c r="H313" i="1"/>
  <c r="H314" i="1"/>
  <c r="H315" i="1"/>
  <c r="H316" i="1"/>
  <c r="H317" i="1"/>
  <c r="H318" i="1"/>
  <c r="H319" i="1"/>
  <c r="H320" i="1"/>
  <c r="H322" i="1"/>
  <c r="H328" i="1"/>
  <c r="H335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5" i="1"/>
  <c r="H356" i="1"/>
  <c r="H357" i="1"/>
  <c r="H358" i="1"/>
  <c r="H359" i="1"/>
  <c r="H360" i="1"/>
  <c r="H362" i="1"/>
  <c r="H364" i="1"/>
  <c r="H365" i="1"/>
  <c r="H366" i="1"/>
  <c r="H367" i="1"/>
  <c r="H368" i="1"/>
  <c r="H369" i="1"/>
  <c r="H370" i="1"/>
  <c r="H371" i="1"/>
  <c r="H372" i="1"/>
  <c r="H373" i="1"/>
  <c r="H379" i="1"/>
  <c r="H382" i="1"/>
  <c r="H386" i="1"/>
  <c r="H387" i="1"/>
  <c r="H388" i="1"/>
  <c r="H389" i="1"/>
  <c r="H2" i="1"/>
  <c r="I386" i="1"/>
  <c r="J386" i="1" s="1"/>
  <c r="I385" i="1"/>
  <c r="J385" i="1" s="1"/>
  <c r="I384" i="1"/>
  <c r="J383" i="1"/>
  <c r="I383" i="1"/>
  <c r="H383" i="1" s="1"/>
  <c r="I381" i="1"/>
  <c r="J381" i="1" s="1"/>
  <c r="J380" i="1"/>
  <c r="I380" i="1" s="1"/>
  <c r="H380" i="1" s="1"/>
  <c r="I378" i="1"/>
  <c r="J378" i="1" s="1"/>
  <c r="I377" i="1"/>
  <c r="J377" i="1" s="1"/>
  <c r="I376" i="1"/>
  <c r="I375" i="1"/>
  <c r="J375" i="1" s="1"/>
  <c r="I374" i="1"/>
  <c r="J374" i="1" s="1"/>
  <c r="I363" i="1"/>
  <c r="J363" i="1" s="1"/>
  <c r="I362" i="1"/>
  <c r="J362" i="1" s="1"/>
  <c r="I361" i="1"/>
  <c r="I354" i="1"/>
  <c r="J354" i="1" s="1"/>
  <c r="J345" i="1"/>
  <c r="I336" i="1"/>
  <c r="J335" i="1"/>
  <c r="I335" i="1"/>
  <c r="I334" i="1"/>
  <c r="J334" i="1" s="1"/>
  <c r="I333" i="1"/>
  <c r="H333" i="1" s="1"/>
  <c r="I332" i="1"/>
  <c r="H332" i="1" s="1"/>
  <c r="I331" i="1"/>
  <c r="H331" i="1" s="1"/>
  <c r="I330" i="1"/>
  <c r="H330" i="1" s="1"/>
  <c r="I329" i="1"/>
  <c r="H329" i="1" s="1"/>
  <c r="I327" i="1"/>
  <c r="J327" i="1" s="1"/>
  <c r="I326" i="1"/>
  <c r="H326" i="1" s="1"/>
  <c r="I325" i="1"/>
  <c r="H325" i="1" s="1"/>
  <c r="I324" i="1"/>
  <c r="J324" i="1" s="1"/>
  <c r="I323" i="1"/>
  <c r="J323" i="1" s="1"/>
  <c r="I322" i="1"/>
  <c r="J322" i="1" s="1"/>
  <c r="I321" i="1"/>
  <c r="I310" i="1"/>
  <c r="H310" i="1" s="1"/>
  <c r="I309" i="1"/>
  <c r="J309" i="1" s="1"/>
  <c r="I308" i="1"/>
  <c r="H308" i="1" s="1"/>
  <c r="I307" i="1"/>
  <c r="J307" i="1" s="1"/>
  <c r="I306" i="1"/>
  <c r="J306" i="1" s="1"/>
  <c r="J304" i="1"/>
  <c r="I304" i="1"/>
  <c r="H304" i="1" s="1"/>
  <c r="I303" i="1"/>
  <c r="J303" i="1" s="1"/>
  <c r="I302" i="1"/>
  <c r="J302" i="1" s="1"/>
  <c r="I301" i="1"/>
  <c r="J301" i="1" s="1"/>
  <c r="I300" i="1"/>
  <c r="J300" i="1" s="1"/>
  <c r="I299" i="1"/>
  <c r="H299" i="1" s="1"/>
  <c r="I298" i="1"/>
  <c r="H298" i="1" s="1"/>
  <c r="I297" i="1"/>
  <c r="J297" i="1" s="1"/>
  <c r="J296" i="1"/>
  <c r="I296" i="1"/>
  <c r="I295" i="1"/>
  <c r="H295" i="1" s="1"/>
  <c r="I291" i="1"/>
  <c r="J290" i="1"/>
  <c r="I290" i="1"/>
  <c r="I289" i="1"/>
  <c r="J289" i="1" s="1"/>
  <c r="I288" i="1"/>
  <c r="H288" i="1" s="1"/>
  <c r="I286" i="1"/>
  <c r="J286" i="1" s="1"/>
  <c r="I285" i="1"/>
  <c r="I281" i="1"/>
  <c r="H281" i="1" s="1"/>
  <c r="I279" i="1"/>
  <c r="H279" i="1" s="1"/>
  <c r="I278" i="1"/>
  <c r="H278" i="1" s="1"/>
  <c r="I277" i="1"/>
  <c r="J277" i="1" s="1"/>
  <c r="I276" i="1"/>
  <c r="H276" i="1" s="1"/>
  <c r="I270" i="1"/>
  <c r="H270" i="1" s="1"/>
  <c r="I269" i="1"/>
  <c r="J269" i="1" s="1"/>
  <c r="I268" i="1"/>
  <c r="H268" i="1" s="1"/>
  <c r="I265" i="1"/>
  <c r="H265" i="1" s="1"/>
  <c r="I264" i="1"/>
  <c r="H264" i="1" s="1"/>
  <c r="I263" i="1"/>
  <c r="I262" i="1"/>
  <c r="H262" i="1" s="1"/>
  <c r="I261" i="1"/>
  <c r="J261" i="1" s="1"/>
  <c r="I260" i="1"/>
  <c r="H260" i="1" s="1"/>
  <c r="I259" i="1"/>
  <c r="H259" i="1" s="1"/>
  <c r="I258" i="1"/>
  <c r="H258" i="1" s="1"/>
  <c r="I257" i="1"/>
  <c r="H257" i="1" s="1"/>
  <c r="I256" i="1"/>
  <c r="H256" i="1" s="1"/>
  <c r="I253" i="1"/>
  <c r="I250" i="1"/>
  <c r="H250" i="1" s="1"/>
  <c r="I246" i="1"/>
  <c r="J246" i="1" s="1"/>
  <c r="I240" i="1"/>
  <c r="H240" i="1" s="1"/>
  <c r="I235" i="1"/>
  <c r="H235" i="1" s="1"/>
  <c r="J230" i="1"/>
  <c r="I230" i="1"/>
  <c r="I228" i="1"/>
  <c r="J228" i="1" s="1"/>
  <c r="I224" i="1"/>
  <c r="H224" i="1" s="1"/>
  <c r="J222" i="1"/>
  <c r="I222" i="1"/>
  <c r="H222" i="1" s="1"/>
  <c r="J209" i="1"/>
  <c r="I205" i="1"/>
  <c r="H205" i="1" s="1"/>
  <c r="J195" i="1"/>
  <c r="I195" i="1"/>
  <c r="H195" i="1" s="1"/>
  <c r="I191" i="1"/>
  <c r="I190" i="1"/>
  <c r="J190" i="1" s="1"/>
  <c r="I176" i="1"/>
  <c r="I175" i="1"/>
  <c r="H175" i="1" s="1"/>
  <c r="I174" i="1"/>
  <c r="J174" i="1" s="1"/>
  <c r="I173" i="1"/>
  <c r="J173" i="1" s="1"/>
  <c r="I172" i="1"/>
  <c r="J171" i="1"/>
  <c r="I171" i="1"/>
  <c r="H171" i="1" s="1"/>
  <c r="I170" i="1"/>
  <c r="H170" i="1" s="1"/>
  <c r="I169" i="1"/>
  <c r="J169" i="1" s="1"/>
  <c r="I168" i="1"/>
  <c r="I167" i="1"/>
  <c r="I166" i="1"/>
  <c r="J166" i="1" s="1"/>
  <c r="I165" i="1"/>
  <c r="H165" i="1" s="1"/>
  <c r="I164" i="1"/>
  <c r="I163" i="1"/>
  <c r="H163" i="1" s="1"/>
  <c r="I161" i="1"/>
  <c r="J161" i="1" s="1"/>
  <c r="J160" i="1"/>
  <c r="I160" i="1"/>
  <c r="H160" i="1" s="1"/>
  <c r="I152" i="1"/>
  <c r="I151" i="1"/>
  <c r="H151" i="1" s="1"/>
  <c r="J143" i="1"/>
  <c r="I143" i="1"/>
  <c r="H143" i="1" s="1"/>
  <c r="I127" i="1"/>
  <c r="H127" i="1" s="1"/>
  <c r="I112" i="1"/>
  <c r="H112" i="1" s="1"/>
  <c r="I111" i="1"/>
  <c r="H111" i="1" s="1"/>
  <c r="I110" i="1"/>
  <c r="I107" i="1"/>
  <c r="H107" i="1" s="1"/>
  <c r="I105" i="1"/>
  <c r="J102" i="1"/>
  <c r="I102" i="1"/>
  <c r="H102" i="1" s="1"/>
  <c r="I101" i="1"/>
  <c r="I96" i="1"/>
  <c r="H96" i="1" s="1"/>
  <c r="I95" i="1"/>
  <c r="J95" i="1" s="1"/>
  <c r="I94" i="1"/>
  <c r="H94" i="1" s="1"/>
  <c r="I93" i="1"/>
  <c r="I91" i="1"/>
  <c r="J91" i="1" s="1"/>
  <c r="I88" i="1"/>
  <c r="J87" i="1"/>
  <c r="I87" i="1"/>
  <c r="H87" i="1" s="1"/>
  <c r="I84" i="1"/>
  <c r="H84" i="1" s="1"/>
  <c r="I83" i="1"/>
  <c r="H83" i="1" s="1"/>
  <c r="I82" i="1"/>
  <c r="J82" i="1" s="1"/>
  <c r="I81" i="1"/>
  <c r="I80" i="1"/>
  <c r="I79" i="1"/>
  <c r="J79" i="1" s="1"/>
  <c r="I78" i="1"/>
  <c r="J78" i="1" s="1"/>
  <c r="I77" i="1"/>
  <c r="H77" i="1" s="1"/>
  <c r="I75" i="1"/>
  <c r="H75" i="1" s="1"/>
  <c r="J69" i="1"/>
  <c r="I69" i="1"/>
  <c r="H69" i="1" s="1"/>
  <c r="I63" i="1"/>
  <c r="H63" i="1" s="1"/>
  <c r="I62" i="1"/>
  <c r="J62" i="1" s="1"/>
  <c r="J56" i="1"/>
  <c r="I56" i="1" s="1"/>
  <c r="H56" i="1" s="1"/>
  <c r="I55" i="1"/>
  <c r="H55" i="1" s="1"/>
  <c r="J46" i="1"/>
  <c r="I46" i="1"/>
  <c r="J43" i="1"/>
  <c r="I43" i="1"/>
  <c r="H43" i="1" s="1"/>
  <c r="J42" i="1"/>
  <c r="I42" i="1"/>
  <c r="H42" i="1" s="1"/>
  <c r="J37" i="1"/>
  <c r="I37" i="1"/>
  <c r="H37" i="1" s="1"/>
  <c r="J35" i="1"/>
  <c r="I35" i="1"/>
  <c r="H35" i="1" s="1"/>
  <c r="I28" i="1"/>
  <c r="H28" i="1" s="1"/>
  <c r="I26" i="1"/>
  <c r="H26" i="1" s="1"/>
  <c r="H375" i="1" l="1"/>
  <c r="H91" i="1"/>
  <c r="J165" i="1"/>
  <c r="J175" i="1"/>
  <c r="J260" i="1"/>
  <c r="J330" i="1"/>
  <c r="J333" i="1"/>
  <c r="H374" i="1"/>
  <c r="H334" i="1"/>
  <c r="H289" i="1"/>
  <c r="H79" i="1"/>
  <c r="H269" i="1"/>
  <c r="H261" i="1"/>
  <c r="H228" i="1"/>
  <c r="H62" i="1"/>
  <c r="J94" i="1"/>
  <c r="J298" i="1"/>
  <c r="H286" i="1"/>
  <c r="J164" i="1"/>
  <c r="H164" i="1"/>
  <c r="H323" i="1"/>
  <c r="H173" i="1"/>
  <c r="J26" i="1"/>
  <c r="J77" i="1"/>
  <c r="J80" i="1"/>
  <c r="H80" i="1"/>
  <c r="J83" i="1"/>
  <c r="H88" i="1"/>
  <c r="J88" i="1"/>
  <c r="J96" i="1"/>
  <c r="H105" i="1"/>
  <c r="J105" i="1"/>
  <c r="J168" i="1"/>
  <c r="H168" i="1"/>
  <c r="J176" i="1"/>
  <c r="H176" i="1"/>
  <c r="J256" i="1"/>
  <c r="H263" i="1"/>
  <c r="J263" i="1"/>
  <c r="J384" i="1"/>
  <c r="H384" i="1"/>
  <c r="H363" i="1"/>
  <c r="H354" i="1"/>
  <c r="H327" i="1"/>
  <c r="H307" i="1"/>
  <c r="H190" i="1"/>
  <c r="H95" i="1"/>
  <c r="H78" i="1"/>
  <c r="H336" i="1"/>
  <c r="J336" i="1"/>
  <c r="J81" i="1"/>
  <c r="H81" i="1"/>
  <c r="H101" i="1"/>
  <c r="J101" i="1"/>
  <c r="H321" i="1"/>
  <c r="J321" i="1"/>
  <c r="J376" i="1"/>
  <c r="H376" i="1"/>
  <c r="H297" i="1"/>
  <c r="H277" i="1"/>
  <c r="H169" i="1"/>
  <c r="J93" i="1"/>
  <c r="H93" i="1"/>
  <c r="H167" i="1"/>
  <c r="J167" i="1"/>
  <c r="H191" i="1"/>
  <c r="J191" i="1"/>
  <c r="H378" i="1"/>
  <c r="H301" i="1"/>
  <c r="J152" i="1"/>
  <c r="H152" i="1"/>
  <c r="J110" i="1"/>
  <c r="H110" i="1"/>
  <c r="J163" i="1"/>
  <c r="J172" i="1"/>
  <c r="H172" i="1"/>
  <c r="J253" i="1"/>
  <c r="H253" i="1"/>
  <c r="J288" i="1"/>
  <c r="J291" i="1"/>
  <c r="H291" i="1"/>
  <c r="H361" i="1"/>
  <c r="J361" i="1"/>
  <c r="H302" i="1"/>
  <c r="H246" i="1"/>
  <c r="H174" i="1"/>
  <c r="H166" i="1"/>
  <c r="H82" i="1"/>
  <c r="H385" i="1"/>
  <c r="H381" i="1"/>
  <c r="H377" i="1"/>
  <c r="H309" i="1"/>
  <c r="H300" i="1"/>
  <c r="H324" i="1"/>
  <c r="H303" i="1"/>
  <c r="H305" i="1" l="1"/>
  <c r="I305" i="1"/>
  <c r="J305" i="1"/>
  <c r="H145" i="1"/>
  <c r="I145" i="1"/>
  <c r="J145" i="1"/>
  <c r="H148" i="1"/>
  <c r="I148" i="1"/>
  <c r="J148" i="1"/>
  <c r="H254" i="1"/>
  <c r="I254" i="1"/>
  <c r="J254" i="1"/>
  <c r="H255" i="1"/>
  <c r="I255" i="1"/>
  <c r="J255" i="1"/>
  <c r="H236" i="1"/>
  <c r="I236" i="1"/>
  <c r="J236" i="1"/>
  <c r="H274" i="1"/>
  <c r="I274" i="1"/>
  <c r="J274" i="1"/>
  <c r="H31" i="1"/>
  <c r="I31" i="1"/>
  <c r="J31" i="1"/>
  <c r="H97" i="1"/>
  <c r="I97" i="1"/>
  <c r="J97" i="1"/>
</calcChain>
</file>

<file path=xl/sharedStrings.xml><?xml version="1.0" encoding="utf-8"?>
<sst xmlns="http://schemas.openxmlformats.org/spreadsheetml/2006/main" count="1569" uniqueCount="586">
  <si>
    <t>Réference</t>
  </si>
  <si>
    <t>Fournisseur</t>
  </si>
  <si>
    <t>consultant</t>
  </si>
  <si>
    <t>date</t>
  </si>
  <si>
    <t>Mois</t>
  </si>
  <si>
    <t>nb jours</t>
  </si>
  <si>
    <t>TJM</t>
  </si>
  <si>
    <t>Achat HT</t>
  </si>
  <si>
    <t>Achat TTC</t>
  </si>
  <si>
    <t>AMEXA</t>
  </si>
  <si>
    <t>Imane KARBICH</t>
  </si>
  <si>
    <t>2021-05-03</t>
  </si>
  <si>
    <t>ST2I CONSULTING</t>
  </si>
  <si>
    <t>MOHAMED DAHMANI</t>
  </si>
  <si>
    <t>ASMAA DANOUN</t>
  </si>
  <si>
    <t>KALAM</t>
  </si>
  <si>
    <t>FADWA ELRHARBAOUI</t>
  </si>
  <si>
    <t>ABDELLAH PRATIC</t>
  </si>
  <si>
    <t>COOLINFO</t>
  </si>
  <si>
    <t>MOURAD BENHAMMOU</t>
  </si>
  <si>
    <t>JAOUAD ELMESSARI</t>
  </si>
  <si>
    <t>Hamza laqrichi</t>
  </si>
  <si>
    <t>Kamal Youness</t>
  </si>
  <si>
    <t>Gabbouri Redouane</t>
  </si>
  <si>
    <t>Abdellah Benadou</t>
  </si>
  <si>
    <t>Houssam Fakhri</t>
  </si>
  <si>
    <t>FARES ETUDES</t>
  </si>
  <si>
    <t>Youssef  OUDANI</t>
  </si>
  <si>
    <t>Adrrab elmahfoud</t>
  </si>
  <si>
    <t>Soukaina Ennajmi</t>
  </si>
  <si>
    <t>ONE PM</t>
  </si>
  <si>
    <t>YASSIR RYAD</t>
  </si>
  <si>
    <t>MOHAMED ABDELLAOUI</t>
  </si>
  <si>
    <t>Eddamyr Kamal</t>
  </si>
  <si>
    <t>KARID ABDELALI</t>
  </si>
  <si>
    <t>Loubna Gouaidia</t>
  </si>
  <si>
    <t>Mohamed ELOTMANI</t>
  </si>
  <si>
    <t>Hosni Zakaria</t>
  </si>
  <si>
    <t>Karim ELIL</t>
  </si>
  <si>
    <t>Ikli Lahcen</t>
  </si>
  <si>
    <t>Amine Hajjaji</t>
  </si>
  <si>
    <t>ERRAF ISSAM</t>
  </si>
  <si>
    <t>SAMIR MAKDOUD</t>
  </si>
  <si>
    <t>Soufiane Terrabi</t>
  </si>
  <si>
    <t>Chemmaoui Redouane</t>
  </si>
  <si>
    <t>ITTACT</t>
  </si>
  <si>
    <t>YASSINE ELKHATTABI</t>
  </si>
  <si>
    <t>SAID ASSAD</t>
  </si>
  <si>
    <t>REZA perksaini</t>
  </si>
  <si>
    <t>ABDESSLAM NAYA</t>
  </si>
  <si>
    <t>AMINE LAANAIA</t>
  </si>
  <si>
    <t>SAAD MOUSSAID</t>
  </si>
  <si>
    <t>SOUFIANE ELALAMI</t>
  </si>
  <si>
    <t>GHANJAOUI MOHAMED HICHAM</t>
  </si>
  <si>
    <t>Yahia Lafrindi</t>
  </si>
  <si>
    <t>ADIL HAIDA</t>
  </si>
  <si>
    <t>MONCEF LGHMICH</t>
  </si>
  <si>
    <t>Issam zro</t>
  </si>
  <si>
    <t>2021-05-01</t>
  </si>
  <si>
    <t>Mohamed Dinouri</t>
  </si>
  <si>
    <t>2021-04-27</t>
  </si>
  <si>
    <t>YOUSSEF BAGUI</t>
  </si>
  <si>
    <t>AMINE ALLAL</t>
  </si>
  <si>
    <t>Yassine benmoussa</t>
  </si>
  <si>
    <t>--</t>
  </si>
  <si>
    <t>ZOUBAIR RHAMOUCH</t>
  </si>
  <si>
    <t>2021-04-22</t>
  </si>
  <si>
    <t>CHAKROUN HICHAM</t>
  </si>
  <si>
    <t>EL HASNAOUI Mustapha</t>
  </si>
  <si>
    <t>BOUAMER MOHAMED</t>
  </si>
  <si>
    <t>Z.S.DATA</t>
  </si>
  <si>
    <t>YOUNES ZOUBIRI</t>
  </si>
  <si>
    <t>REDA CHERIF ZAOUI</t>
  </si>
  <si>
    <t>BOULAMARED Mohammed Amine</t>
  </si>
  <si>
    <t>ABSSI MUSTAPHA</t>
  </si>
  <si>
    <t>Soufiane EL BAZ</t>
  </si>
  <si>
    <t>RACHID AMRI</t>
  </si>
  <si>
    <t>RAJAE FARAH</t>
  </si>
  <si>
    <t>2021-04-21</t>
  </si>
  <si>
    <t>LOUARDI ASMAE</t>
  </si>
  <si>
    <t>ELABID SAID</t>
  </si>
  <si>
    <t>MAJAJ IMANE</t>
  </si>
  <si>
    <t>Youssef Amzil</t>
  </si>
  <si>
    <t>Mohamed moudian</t>
  </si>
  <si>
    <t>Mariama LAKTAOUI</t>
  </si>
  <si>
    <t>SAAD EL ALAMI TOUHAMI</t>
  </si>
  <si>
    <t>2021-04-13</t>
  </si>
  <si>
    <t>IMANE EZZOUHRI</t>
  </si>
  <si>
    <t>3DS</t>
  </si>
  <si>
    <t>HACHIM IDRISSI YASSINE</t>
  </si>
  <si>
    <t>2021-04-12</t>
  </si>
  <si>
    <t>KARIM MISSOUN</t>
  </si>
  <si>
    <t>2021-04-09</t>
  </si>
  <si>
    <t>LOUKMANE haj salem</t>
  </si>
  <si>
    <t>MOHAMED RAMADAN HANAFI</t>
  </si>
  <si>
    <t>ZAKARIA DARRAG</t>
  </si>
  <si>
    <t>lamsaoueb soufiane</t>
  </si>
  <si>
    <t>IMRAN EL KARFI</t>
  </si>
  <si>
    <t>mohamed amine ait ahmed</t>
  </si>
  <si>
    <t>ADREBAZ MOHAMED</t>
  </si>
  <si>
    <t>Naoufal elmorabit</t>
  </si>
  <si>
    <t>JOUNDI TARIK</t>
  </si>
  <si>
    <t>A&amp;Y SOLUTION</t>
  </si>
  <si>
    <t>NAYEF JGOUNNI</t>
  </si>
  <si>
    <t>Premium Professional Services</t>
  </si>
  <si>
    <t>QABIL BOUCHACHIA</t>
  </si>
  <si>
    <t>OMNIUM CONSULTING</t>
  </si>
  <si>
    <t>RHIZLANE BACHAR</t>
  </si>
  <si>
    <t>MERIEM MOUNJEDDINE</t>
  </si>
  <si>
    <t>DIGILOG SARL</t>
  </si>
  <si>
    <t>Gassim AMINE</t>
  </si>
  <si>
    <t>2021-04-08</t>
  </si>
  <si>
    <t>RIFAOUI SOUFIANE</t>
  </si>
  <si>
    <t>AMINE JAZOULI</t>
  </si>
  <si>
    <t>IT GERANCE</t>
  </si>
  <si>
    <t>Youssef ALAOUI TALIBI</t>
  </si>
  <si>
    <t>ABDELWAHED HOUBOUBY</t>
  </si>
  <si>
    <t>Khalid HACHIM</t>
  </si>
  <si>
    <t>FAIZI Fatima</t>
  </si>
  <si>
    <t>ADIL ECH CHABI</t>
  </si>
  <si>
    <t>FATIMA NADIRI</t>
  </si>
  <si>
    <t>Said BENNIS</t>
  </si>
  <si>
    <t>BADRI Youness</t>
  </si>
  <si>
    <t>Mohamed BOUTESAINE</t>
  </si>
  <si>
    <t>Abdelhamid El Baraka</t>
  </si>
  <si>
    <t>AYOUB MOURID</t>
  </si>
  <si>
    <t>Mohamed salhi</t>
  </si>
  <si>
    <t>NABIL MSAHEL</t>
  </si>
  <si>
    <t>SKYLARK SERVICES</t>
  </si>
  <si>
    <t>ELHALOUI MOHAMMED</t>
  </si>
  <si>
    <t>YOUSSEF IDMANSOUR</t>
  </si>
  <si>
    <t>KARIM ELATRACH</t>
  </si>
  <si>
    <t>KHADIJA EL JIHAD</t>
  </si>
  <si>
    <t>2021-04-07</t>
  </si>
  <si>
    <t>BOUZAIANE Mohamed jihad</t>
  </si>
  <si>
    <t>OTHMANE ADNOUN</t>
  </si>
  <si>
    <t>ABDESSAMAD HALLAL</t>
  </si>
  <si>
    <t>Mohammed ERRAMI</t>
  </si>
  <si>
    <t>2021-04-06</t>
  </si>
  <si>
    <t>BACHANE IMANE</t>
  </si>
  <si>
    <t>ASSA YASSINE</t>
  </si>
  <si>
    <t>REDA GHAZZALI</t>
  </si>
  <si>
    <t>FOUAD BELAHCEN</t>
  </si>
  <si>
    <t>2021-04-02</t>
  </si>
  <si>
    <t>BIHMIDEN ELHOUSSEIN</t>
  </si>
  <si>
    <t>2021-04-01</t>
  </si>
  <si>
    <t>2021-03-29</t>
  </si>
  <si>
    <t>HAMZA BOUDRIKA</t>
  </si>
  <si>
    <t>2021-03-25</t>
  </si>
  <si>
    <t>2021-03-24</t>
  </si>
  <si>
    <t>2021-03-23</t>
  </si>
  <si>
    <t>2021-03-22</t>
  </si>
  <si>
    <t>khalis sophia</t>
  </si>
  <si>
    <t>2021-03-17</t>
  </si>
  <si>
    <t>NAIM ELHASSEN</t>
  </si>
  <si>
    <t>LOUBNA BOUAOUDA</t>
  </si>
  <si>
    <t>Oumaima Khachla</t>
  </si>
  <si>
    <t>2021-03-16</t>
  </si>
  <si>
    <t>2021-03-15</t>
  </si>
  <si>
    <t>MELLOUKI BDELBASSET</t>
  </si>
  <si>
    <t>2021-03-12</t>
  </si>
  <si>
    <t>LMAHFOUD EL HOUDAIGUI</t>
  </si>
  <si>
    <t>2021-03-11</t>
  </si>
  <si>
    <t>YASSINE KHLAJI</t>
  </si>
  <si>
    <t>2021-03-10</t>
  </si>
  <si>
    <t>Hoda ADERBAZ</t>
  </si>
  <si>
    <t>MERIEM ELRHIATI</t>
  </si>
  <si>
    <t>2021-03-08</t>
  </si>
  <si>
    <t>Hafid Hicham</t>
  </si>
  <si>
    <t>SAMIR NAHRI</t>
  </si>
  <si>
    <t>HICHAM SEMMOUNI</t>
  </si>
  <si>
    <t>2021-03-05</t>
  </si>
  <si>
    <t>2021-03-04</t>
  </si>
  <si>
    <t>2021-03-01</t>
  </si>
  <si>
    <t>2021-02-26</t>
  </si>
  <si>
    <t>2021-02-24</t>
  </si>
  <si>
    <t>SOUFIANE GLIOUINE</t>
  </si>
  <si>
    <t>2021-02-23</t>
  </si>
  <si>
    <t>ABDELAZIZ TAOUILI</t>
  </si>
  <si>
    <t>YAHYA NAHLI</t>
  </si>
  <si>
    <t>2021-02-22</t>
  </si>
  <si>
    <t>2021-02-18</t>
  </si>
  <si>
    <t>2021-02-16</t>
  </si>
  <si>
    <t>2021-02-12</t>
  </si>
  <si>
    <t>2021-02-11</t>
  </si>
  <si>
    <t>benziane mohamed</t>
  </si>
  <si>
    <t>2021-02-10</t>
  </si>
  <si>
    <t>Soukaina Hakmi</t>
  </si>
  <si>
    <t>IKRAM EL OUAGHLIDI</t>
  </si>
  <si>
    <t>Meriem Amellouk</t>
  </si>
  <si>
    <t>IDABDESLEM YOUSSEF</t>
  </si>
  <si>
    <t>ELMECHRAFI  CHAIMAA</t>
  </si>
  <si>
    <t>2021-02-09</t>
  </si>
  <si>
    <t>TEKCIA</t>
  </si>
  <si>
    <t>ITEL CONSULTING</t>
  </si>
  <si>
    <t>compagne service informatique</t>
  </si>
  <si>
    <t>ITELCOSYS</t>
  </si>
  <si>
    <t>#BC-21-01</t>
  </si>
  <si>
    <t>#BC-21-02</t>
  </si>
  <si>
    <t>#BC-21-03</t>
  </si>
  <si>
    <t>#BC-21-04</t>
  </si>
  <si>
    <t>#BC-21-05</t>
  </si>
  <si>
    <t>#BC-21-06</t>
  </si>
  <si>
    <t>#BC-21-07</t>
  </si>
  <si>
    <t>#BC-21-08</t>
  </si>
  <si>
    <t>#BC-21-09</t>
  </si>
  <si>
    <t>#BC-21-10</t>
  </si>
  <si>
    <t>#BC-21-11</t>
  </si>
  <si>
    <t>#BC-21-12</t>
  </si>
  <si>
    <t>#BC-21-13</t>
  </si>
  <si>
    <t>#BC-21-14</t>
  </si>
  <si>
    <t>#BC-21-15</t>
  </si>
  <si>
    <t>#BC-21-16</t>
  </si>
  <si>
    <t>#BC-21-17</t>
  </si>
  <si>
    <t>#BC-21-18</t>
  </si>
  <si>
    <t>#BC-21-19</t>
  </si>
  <si>
    <t>#BC-21-20</t>
  </si>
  <si>
    <t>#BC-21-21</t>
  </si>
  <si>
    <t>#BC-21-22</t>
  </si>
  <si>
    <t>#BC-21-23</t>
  </si>
  <si>
    <t>#BC-21-24</t>
  </si>
  <si>
    <t>#BC-21-25</t>
  </si>
  <si>
    <t>#BC-21-26</t>
  </si>
  <si>
    <t>#BC-21-27</t>
  </si>
  <si>
    <t>#BC-21-28</t>
  </si>
  <si>
    <t>#BC-21-29</t>
  </si>
  <si>
    <t>#BC-21-30</t>
  </si>
  <si>
    <t>#BC-21-31</t>
  </si>
  <si>
    <t>#BC-21-32</t>
  </si>
  <si>
    <t>#BC-21-33</t>
  </si>
  <si>
    <t>#BC-21-34</t>
  </si>
  <si>
    <t>#BC-21-35</t>
  </si>
  <si>
    <t>#BC-21-36</t>
  </si>
  <si>
    <t>#BC-21-37</t>
  </si>
  <si>
    <t>#BC-21-38</t>
  </si>
  <si>
    <t>#BC-21-39</t>
  </si>
  <si>
    <t>#BC-21-40</t>
  </si>
  <si>
    <t>#BC-21-41</t>
  </si>
  <si>
    <t>#BC-21-42</t>
  </si>
  <si>
    <t>#BC-21-43</t>
  </si>
  <si>
    <t>#BC-21-44</t>
  </si>
  <si>
    <t>#BC-21-45</t>
  </si>
  <si>
    <t>#BC-21-46</t>
  </si>
  <si>
    <t>#BC-21-47</t>
  </si>
  <si>
    <t>#BC-21-48</t>
  </si>
  <si>
    <t>#BC-21-49</t>
  </si>
  <si>
    <t>#BC-21-50</t>
  </si>
  <si>
    <t>#BC-21-51</t>
  </si>
  <si>
    <t>#BC-21-52</t>
  </si>
  <si>
    <t>#BC-21-53</t>
  </si>
  <si>
    <t>#BC-21-54</t>
  </si>
  <si>
    <t>#BC-21-55</t>
  </si>
  <si>
    <t>#BC-21-56</t>
  </si>
  <si>
    <t>#BC-21-57</t>
  </si>
  <si>
    <t>#BC-21-58</t>
  </si>
  <si>
    <t>#BC-21-59</t>
  </si>
  <si>
    <t>#BC-21-60</t>
  </si>
  <si>
    <t>#BC-21-61</t>
  </si>
  <si>
    <t>#BC-21-62</t>
  </si>
  <si>
    <t>#BC-21-63</t>
  </si>
  <si>
    <t>#BC-21-64</t>
  </si>
  <si>
    <t>#BC-21-65</t>
  </si>
  <si>
    <t>#BC-21-66</t>
  </si>
  <si>
    <t>#BC-21-67</t>
  </si>
  <si>
    <t>#BC-21-68</t>
  </si>
  <si>
    <t>#BC-21-69</t>
  </si>
  <si>
    <t>#BC-21-70</t>
  </si>
  <si>
    <t>#BC-21-71</t>
  </si>
  <si>
    <t>#BC-21-72</t>
  </si>
  <si>
    <t>#BC-21-73</t>
  </si>
  <si>
    <t>#BC-21-74</t>
  </si>
  <si>
    <t>#BC-21-75</t>
  </si>
  <si>
    <t>#BC-21-76</t>
  </si>
  <si>
    <t>#BC-21-77</t>
  </si>
  <si>
    <t>#BC-21-78</t>
  </si>
  <si>
    <t>#BC-21-79</t>
  </si>
  <si>
    <t>#BC-21-80</t>
  </si>
  <si>
    <t>#BC-21-81</t>
  </si>
  <si>
    <t>#BC-21-82</t>
  </si>
  <si>
    <t>#BC-21-83</t>
  </si>
  <si>
    <t>#BC-21-84</t>
  </si>
  <si>
    <t>#BC-21-85</t>
  </si>
  <si>
    <t>#BC-21-86</t>
  </si>
  <si>
    <t>#BC-21-87</t>
  </si>
  <si>
    <t>#BC-21-88</t>
  </si>
  <si>
    <t>#BC-21-89</t>
  </si>
  <si>
    <t>#BC-21-90</t>
  </si>
  <si>
    <t>#BC-21-91</t>
  </si>
  <si>
    <t>#BC-21-92</t>
  </si>
  <si>
    <t>#BC-21-93</t>
  </si>
  <si>
    <t>#BC-21-94</t>
  </si>
  <si>
    <t>#BC-21-95</t>
  </si>
  <si>
    <t>#BC-21-96</t>
  </si>
  <si>
    <t>#BC-21-97</t>
  </si>
  <si>
    <t>#BC-21-98</t>
  </si>
  <si>
    <t>#BC-21-99</t>
  </si>
  <si>
    <t>#BC-21-100</t>
  </si>
  <si>
    <t>#BC-21-101</t>
  </si>
  <si>
    <t>#BC-21-102</t>
  </si>
  <si>
    <t>#BC-21-103</t>
  </si>
  <si>
    <t>#BC-21-104</t>
  </si>
  <si>
    <t>#BC-21-105</t>
  </si>
  <si>
    <t>#BC-21-106</t>
  </si>
  <si>
    <t>#BC-21-107</t>
  </si>
  <si>
    <t>#BC-21-108</t>
  </si>
  <si>
    <t>#BC-21-109</t>
  </si>
  <si>
    <t>#BC-21-110</t>
  </si>
  <si>
    <t>#BC-21-111</t>
  </si>
  <si>
    <t>#BC-21-112</t>
  </si>
  <si>
    <t>#BC-21-113</t>
  </si>
  <si>
    <t>#BC-21-114</t>
  </si>
  <si>
    <t>#BC-21-115</t>
  </si>
  <si>
    <t>#BC-21-116</t>
  </si>
  <si>
    <t>#BC-21-117</t>
  </si>
  <si>
    <t>#BC-21-118</t>
  </si>
  <si>
    <t>#BC-21-119</t>
  </si>
  <si>
    <t>#BC-21-120</t>
  </si>
  <si>
    <t>#BC-21-121</t>
  </si>
  <si>
    <t>#BC-21-122</t>
  </si>
  <si>
    <t>#BC-21-123</t>
  </si>
  <si>
    <t>#BC-21-124</t>
  </si>
  <si>
    <t>#BC-21-125</t>
  </si>
  <si>
    <t>#BC-21-126</t>
  </si>
  <si>
    <t>#BC-21-127</t>
  </si>
  <si>
    <t>#BC-21-128</t>
  </si>
  <si>
    <t>#BC-21-129</t>
  </si>
  <si>
    <t>#BC-21-130</t>
  </si>
  <si>
    <t>#BC-21-131</t>
  </si>
  <si>
    <t>#BC-21-132</t>
  </si>
  <si>
    <t>#BC-21-133</t>
  </si>
  <si>
    <t>#BC-21-134</t>
  </si>
  <si>
    <t>#BC-21-135</t>
  </si>
  <si>
    <t>#BC-21-136</t>
  </si>
  <si>
    <t>#BC-21-137</t>
  </si>
  <si>
    <t>#BC-21-138</t>
  </si>
  <si>
    <t>#BC-21-139</t>
  </si>
  <si>
    <t>#BC-21-140</t>
  </si>
  <si>
    <t>#BC-21-141</t>
  </si>
  <si>
    <t>#BC-21-142</t>
  </si>
  <si>
    <t>#BC-21-143</t>
  </si>
  <si>
    <t>#BC-21-144</t>
  </si>
  <si>
    <t>#BC-21-145</t>
  </si>
  <si>
    <t>#BC-21-146</t>
  </si>
  <si>
    <t>#BC-21-147</t>
  </si>
  <si>
    <t>#BC-21-148</t>
  </si>
  <si>
    <t>#BC-21-149</t>
  </si>
  <si>
    <t>#BC-21-150</t>
  </si>
  <si>
    <t>#BC-21-151</t>
  </si>
  <si>
    <t>#BC-21-152</t>
  </si>
  <si>
    <t>#BC-21-153</t>
  </si>
  <si>
    <t>#BC-21-154</t>
  </si>
  <si>
    <t>#BC-21-155</t>
  </si>
  <si>
    <t>#BC-21-156</t>
  </si>
  <si>
    <t>#BC-21-157</t>
  </si>
  <si>
    <t>#BC-21-158</t>
  </si>
  <si>
    <t>#BC-21-159</t>
  </si>
  <si>
    <t>#BC-21-160</t>
  </si>
  <si>
    <t>#BC-21-161</t>
  </si>
  <si>
    <t>#BC-21-162</t>
  </si>
  <si>
    <t>#BC-21-163</t>
  </si>
  <si>
    <t>#BC-21-164</t>
  </si>
  <si>
    <t>#BC-21-165</t>
  </si>
  <si>
    <t>#BC-21-166</t>
  </si>
  <si>
    <t>#BC-21-167</t>
  </si>
  <si>
    <t>#BC-21-168</t>
  </si>
  <si>
    <t>#BC-21-169</t>
  </si>
  <si>
    <t>#BC-21-170</t>
  </si>
  <si>
    <t>#BC-21-171</t>
  </si>
  <si>
    <t>#BC-21-172</t>
  </si>
  <si>
    <t>#BC-21-173</t>
  </si>
  <si>
    <t>#BC-21-174</t>
  </si>
  <si>
    <t>#BC-21-175</t>
  </si>
  <si>
    <t>#BC-21-176</t>
  </si>
  <si>
    <t>#BC-21-177</t>
  </si>
  <si>
    <t>#BC-21-178</t>
  </si>
  <si>
    <t>#BC-21-179</t>
  </si>
  <si>
    <t>#BC-21-180</t>
  </si>
  <si>
    <t>#BC-21-181</t>
  </si>
  <si>
    <t>#BC-21-182</t>
  </si>
  <si>
    <t>#BC-21-183</t>
  </si>
  <si>
    <t>#BC-21-184</t>
  </si>
  <si>
    <t>#BC-21-185</t>
  </si>
  <si>
    <t>#BC-21-186</t>
  </si>
  <si>
    <t>#BC-21-187</t>
  </si>
  <si>
    <t>#BC-21-188</t>
  </si>
  <si>
    <t>#BC-21-189</t>
  </si>
  <si>
    <t>#BC-21-190</t>
  </si>
  <si>
    <t>#BC-21-191</t>
  </si>
  <si>
    <t>#BC-21-192</t>
  </si>
  <si>
    <t>#BC-21-193</t>
  </si>
  <si>
    <t>#BC-21-194</t>
  </si>
  <si>
    <t>#BC-21-195</t>
  </si>
  <si>
    <t>#BC-21-196</t>
  </si>
  <si>
    <t>#BC-21-197</t>
  </si>
  <si>
    <t>#BC-21-198</t>
  </si>
  <si>
    <t>#BC-21-199</t>
  </si>
  <si>
    <t>#BC-21-200</t>
  </si>
  <si>
    <t>#BC-21-201</t>
  </si>
  <si>
    <t>#BC-21-202</t>
  </si>
  <si>
    <t>#BC-21-203</t>
  </si>
  <si>
    <t>#BC-21-204</t>
  </si>
  <si>
    <t>#BC-21-205</t>
  </si>
  <si>
    <t>#BC-21-206</t>
  </si>
  <si>
    <t>#BC-21-207</t>
  </si>
  <si>
    <t>#BC-21-208</t>
  </si>
  <si>
    <t>#BC-21-209</t>
  </si>
  <si>
    <t>#BC-21-210</t>
  </si>
  <si>
    <t>#BC-21-211</t>
  </si>
  <si>
    <t>#BC-21-212</t>
  </si>
  <si>
    <t>#BC-21-213</t>
  </si>
  <si>
    <t>#BC-21-214</t>
  </si>
  <si>
    <t>#BC-21-215</t>
  </si>
  <si>
    <t>#BC-21-216</t>
  </si>
  <si>
    <t>#BC-21-217</t>
  </si>
  <si>
    <t>#BC-21-218</t>
  </si>
  <si>
    <t>#BC-21-219</t>
  </si>
  <si>
    <t>#BC-21-220</t>
  </si>
  <si>
    <t>#BC-21-221</t>
  </si>
  <si>
    <t>#BC-21-222</t>
  </si>
  <si>
    <t>#BC-21-223</t>
  </si>
  <si>
    <t>#BC-21-224</t>
  </si>
  <si>
    <t>#BC-21-225</t>
  </si>
  <si>
    <t>#BC-21-226</t>
  </si>
  <si>
    <t>#BC-21-227</t>
  </si>
  <si>
    <t>#BC-21-228</t>
  </si>
  <si>
    <t>#BC-21-229</t>
  </si>
  <si>
    <t>#BC-21-230</t>
  </si>
  <si>
    <t>#BC-21-231</t>
  </si>
  <si>
    <t>#BC-21-232</t>
  </si>
  <si>
    <t>#BC-21-233</t>
  </si>
  <si>
    <t>#BC-21-234</t>
  </si>
  <si>
    <t>#BC-21-235</t>
  </si>
  <si>
    <t>#BC-21-236</t>
  </si>
  <si>
    <t>#BC-21-237</t>
  </si>
  <si>
    <t>#BC-21-238</t>
  </si>
  <si>
    <t>#BC-21-239</t>
  </si>
  <si>
    <t>#BC-21-240</t>
  </si>
  <si>
    <t>#BC-21-241</t>
  </si>
  <si>
    <t>#BC-21-242</t>
  </si>
  <si>
    <t>#BC-21-243</t>
  </si>
  <si>
    <t>#BC-21-244</t>
  </si>
  <si>
    <t>#BC-21-245</t>
  </si>
  <si>
    <t>#BC-21-246</t>
  </si>
  <si>
    <t>#BC-21-247</t>
  </si>
  <si>
    <t>#BC-21-248</t>
  </si>
  <si>
    <t>#BC-21-249</t>
  </si>
  <si>
    <t>#BC-21-250</t>
  </si>
  <si>
    <t>#BC-21-251</t>
  </si>
  <si>
    <t>#BC-21-252</t>
  </si>
  <si>
    <t>#BC-21-253</t>
  </si>
  <si>
    <t>#BC-21-254</t>
  </si>
  <si>
    <t>#BC-21-255</t>
  </si>
  <si>
    <t>#BC-21-256</t>
  </si>
  <si>
    <t>#BC-21-257</t>
  </si>
  <si>
    <t>#BC-21-258</t>
  </si>
  <si>
    <t>#BC-21-259</t>
  </si>
  <si>
    <t>#BC-21-260</t>
  </si>
  <si>
    <t>#BC-21-261</t>
  </si>
  <si>
    <t>#BC-21-262</t>
  </si>
  <si>
    <t>#BC-21-263</t>
  </si>
  <si>
    <t>#BC-21-264</t>
  </si>
  <si>
    <t>#BC-21-265</t>
  </si>
  <si>
    <t>#BC-21-266</t>
  </si>
  <si>
    <t>#BC-21-267</t>
  </si>
  <si>
    <t>#BC-21-268</t>
  </si>
  <si>
    <t>#BC-21-269</t>
  </si>
  <si>
    <t>#BC-21-270</t>
  </si>
  <si>
    <t>#BC-21-271</t>
  </si>
  <si>
    <t>#BC-21-272</t>
  </si>
  <si>
    <t>#BC-21-273</t>
  </si>
  <si>
    <t>#BC-21-274</t>
  </si>
  <si>
    <t>#BC-21-275</t>
  </si>
  <si>
    <t>#BC-21-276</t>
  </si>
  <si>
    <t>#BC-21-277</t>
  </si>
  <si>
    <t>#BC-21-278</t>
  </si>
  <si>
    <t>#BC-21-279</t>
  </si>
  <si>
    <t>#BC-21-280</t>
  </si>
  <si>
    <t>#BC-21-281</t>
  </si>
  <si>
    <t>#BC-21-282</t>
  </si>
  <si>
    <t>#BC-21-283</t>
  </si>
  <si>
    <t>#BC-21-284</t>
  </si>
  <si>
    <t>#BC-21-285</t>
  </si>
  <si>
    <t>#BC-21-286</t>
  </si>
  <si>
    <t>#BC-21-287</t>
  </si>
  <si>
    <t>#BC-21-288</t>
  </si>
  <si>
    <t>#BC-21-289</t>
  </si>
  <si>
    <t>#BC-21-290</t>
  </si>
  <si>
    <t>#BC-21-291</t>
  </si>
  <si>
    <t>#BC-21-292</t>
  </si>
  <si>
    <t>#BC-21-293</t>
  </si>
  <si>
    <t>#BC-21-294</t>
  </si>
  <si>
    <t>#BC-21-295</t>
  </si>
  <si>
    <t>#BC-21-296</t>
  </si>
  <si>
    <t>#BC-21-297</t>
  </si>
  <si>
    <t>#BC-21-298</t>
  </si>
  <si>
    <t>#BC-21-299</t>
  </si>
  <si>
    <t>#BC-21-300</t>
  </si>
  <si>
    <t>#BC-21-301</t>
  </si>
  <si>
    <t>#BC-21-302</t>
  </si>
  <si>
    <t>#BC-21-303</t>
  </si>
  <si>
    <t>#BC-21-304</t>
  </si>
  <si>
    <t>#BC-21-305</t>
  </si>
  <si>
    <t>#BC-21-306</t>
  </si>
  <si>
    <t>#BC-21-307</t>
  </si>
  <si>
    <t>#BC-21-308</t>
  </si>
  <si>
    <t>#BC-21-309</t>
  </si>
  <si>
    <t>#BC-21-310</t>
  </si>
  <si>
    <t>#BC-21-311</t>
  </si>
  <si>
    <t>#BC-21-312</t>
  </si>
  <si>
    <t>#BC-21-313</t>
  </si>
  <si>
    <t>#BC-21-314</t>
  </si>
  <si>
    <t>#BC-21-315</t>
  </si>
  <si>
    <t>#BC-21-316</t>
  </si>
  <si>
    <t>#BC-21-317</t>
  </si>
  <si>
    <t>#BC-21-318</t>
  </si>
  <si>
    <t>#BC-21-319</t>
  </si>
  <si>
    <t>#BC-21-320</t>
  </si>
  <si>
    <t>#BC-21-321</t>
  </si>
  <si>
    <t>#BC-21-322</t>
  </si>
  <si>
    <t>#BC-21-323</t>
  </si>
  <si>
    <t>#BC-21-324</t>
  </si>
  <si>
    <t>#BC-21-325</t>
  </si>
  <si>
    <t>#BC-21-326</t>
  </si>
  <si>
    <t>#BC-21-327</t>
  </si>
  <si>
    <t>#BC-21-328</t>
  </si>
  <si>
    <t>#BC-21-329</t>
  </si>
  <si>
    <t>#BC-21-330</t>
  </si>
  <si>
    <t>#BC-21-331</t>
  </si>
  <si>
    <t>#BC-21-332</t>
  </si>
  <si>
    <t>#BC-21-333</t>
  </si>
  <si>
    <t>#BC-21-334</t>
  </si>
  <si>
    <t>#BC-21-335</t>
  </si>
  <si>
    <t>#BC-21-336</t>
  </si>
  <si>
    <t>#BC-21-337</t>
  </si>
  <si>
    <t>#BC-21-338</t>
  </si>
  <si>
    <t>#BC-21-339</t>
  </si>
  <si>
    <t>#BC-21-340</t>
  </si>
  <si>
    <t>#BC-21-341</t>
  </si>
  <si>
    <t>#BC-21-342</t>
  </si>
  <si>
    <t>#BC-21-343</t>
  </si>
  <si>
    <t>#BC-21-344</t>
  </si>
  <si>
    <t>#BC-21-345</t>
  </si>
  <si>
    <t>#BC-21-346</t>
  </si>
  <si>
    <t>#BC-21-347</t>
  </si>
  <si>
    <t>#BC-21-348</t>
  </si>
  <si>
    <t>#BC-21-349</t>
  </si>
  <si>
    <t>#BC-21-350</t>
  </si>
  <si>
    <t>#BC-21-351</t>
  </si>
  <si>
    <t>#BC-21-352</t>
  </si>
  <si>
    <t>#BC-21-353</t>
  </si>
  <si>
    <t>#BC-21-354</t>
  </si>
  <si>
    <t>#BC-21-355</t>
  </si>
  <si>
    <t>#BC-21-356</t>
  </si>
  <si>
    <t>#BC-21-357</t>
  </si>
  <si>
    <t>#BC-21-358</t>
  </si>
  <si>
    <t>#BC-21-359</t>
  </si>
  <si>
    <t>#BC-21-360</t>
  </si>
  <si>
    <t>#BC-21-361</t>
  </si>
  <si>
    <t>#BC-21-362</t>
  </si>
  <si>
    <t>#BC-21-363</t>
  </si>
  <si>
    <t>#BC-21-364</t>
  </si>
  <si>
    <t>#BC-21-365</t>
  </si>
  <si>
    <t>#BC-21-366</t>
  </si>
  <si>
    <t>#BC-21-367</t>
  </si>
  <si>
    <t>#BC-21-368</t>
  </si>
  <si>
    <t>#BC-21-369</t>
  </si>
  <si>
    <t>#BC-21-370</t>
  </si>
  <si>
    <t>#BC-21-371</t>
  </si>
  <si>
    <t>#BC-21-372</t>
  </si>
  <si>
    <t>#BC-21-373</t>
  </si>
  <si>
    <t>#BC-21-374</t>
  </si>
  <si>
    <t>#BC-21-375</t>
  </si>
  <si>
    <t>#BC-21-376</t>
  </si>
  <si>
    <t>#BC-21-377</t>
  </si>
  <si>
    <t>#BC-21-378</t>
  </si>
  <si>
    <t>#BC-21-379</t>
  </si>
  <si>
    <t>#BC-21-380</t>
  </si>
  <si>
    <t>#BC-21-381</t>
  </si>
  <si>
    <t>#BC-21-382</t>
  </si>
  <si>
    <t>#BC-21-383</t>
  </si>
  <si>
    <t>#BC-21-384</t>
  </si>
  <si>
    <t>#BC-21-385</t>
  </si>
  <si>
    <t>#BC-21-386</t>
  </si>
  <si>
    <t>#BC-21-387</t>
  </si>
  <si>
    <t>#BC-21-388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</si>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</sst>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4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7">
    <xf numFmtId="0" fontId="0" fillId="0" borderId="0" xfId="0" applyFont="1" applyFill="1" applyBorder="1"/>
    <xf numFmtId="0" fontId="1" fillId="0" borderId="0" xfId="0" applyFont="1" applyFill="1" applyBorder="1"/>
    <xf numFmtId="2" fontId="0" fillId="0" borderId="0" xfId="0" applyNumberFormat="1" applyFont="1" applyFill="1" applyBorder="1"/>
    <xf numFmtId="0" fontId="0" fillId="2" borderId="0" xfId="0" applyFont="1" applyFill="1" applyBorder="1"/>
    <xf numFmtId="0" fontId="0" fillId="3" borderId="0" xfId="0" applyFont="1" applyFill="1" applyBorder="1"/>
    <xf numFmtId="0" fontId="2" fillId="0" borderId="0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2" fillId="0" borderId="1" xfId="0" applyFont="1" applyFill="1" applyBorder="1"/>
    <xf numFmtId="0" fontId="0" fillId="5" borderId="0" xfId="0" applyFont="1" applyFill="1" applyBorder="1"/>
    <xf numFmtId="0" fontId="0" fillId="3" borderId="1" xfId="0" applyFont="1" applyFill="1" applyBorder="1"/>
    <xf numFmtId="0" fontId="0" fillId="0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2" fontId="2" fillId="0" borderId="0" xfId="0" applyNumberFormat="1" applyFont="1" applyFill="1" applyBorder="1"/>
    <xf numFmtId="2" fontId="0" fillId="2" borderId="0" xfId="0" applyNumberFormat="1" applyFont="1" applyFill="1" applyBorder="1"/>
    <xf numFmtId="2" fontId="0" fillId="3" borderId="1" xfId="1" applyNumberFormat="1" applyFont="1" applyFill="1" applyBorder="1" applyAlignment="1">
      <alignment horizontal="center"/>
    </xf>
    <xf numFmtId="2" fontId="0" fillId="3" borderId="0" xfId="0" applyNumberFormat="1" applyFont="1" applyFill="1" applyBorder="1"/>
    <xf numFmtId="2" fontId="0" fillId="0" borderId="0" xfId="1" applyNumberFormat="1" applyFont="1" applyFill="1" applyBorder="1"/>
    <xf numFmtId="2" fontId="3" fillId="3" borderId="1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2" fontId="0" fillId="5" borderId="0" xfId="0" applyNumberFormat="1" applyFont="1" applyFill="1" applyBorder="1"/>
    <xf numFmtId="1" fontId="0" fillId="0" borderId="0" xfId="0" applyNumberFormat="1"/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</cellXfs>
  <cellStyles count="2">
    <cellStyle name="Milliers" xfId="1" builtin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9"/>
  <sheetViews>
    <sheetView tabSelected="1" workbookViewId="0">
      <selection activeCell="F2" sqref="F2:F389"/>
    </sheetView>
  </sheetViews>
  <sheetFormatPr baseColWidth="10" defaultRowHeight="15"/>
  <cols>
    <col min="2" max="2" width="16.85546875" customWidth="1"/>
    <col min="3" max="3" width="37.7109375" customWidth="1"/>
    <col min="4" max="4" width="32.42578125" customWidth="1"/>
    <col min="5" max="5" width="13" customWidth="1"/>
    <col min="6" max="6" width="9.140625" customWidth="1"/>
    <col min="7" max="7" width="10.42578125" style="2" customWidth="1"/>
    <col min="8" max="8" width="10.28515625" style="2" customWidth="1"/>
    <col min="9" max="10" width="11.7109375" style="2" customWidth="1"/>
    <col min="11" max="11" width="6" customWidth="1"/>
  </cols>
  <sheetData>
    <row r="1" spans="1:10">
      <c r="A1" s="5" t="s">
        <v>585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0" t="s">
        <v>5</v>
      </c>
      <c r="H1" s="20" t="s">
        <v>6</v>
      </c>
      <c r="I1" s="20" t="s">
        <v>7</v>
      </c>
      <c r="J1" s="20" t="s">
        <v>8</v>
      </c>
    </row>
    <row r="2" spans="1:10">
      <c r="A2" s="22">
        <v>1</v>
      </c>
      <c r="B2" s="5" t="s">
        <v>197</v>
      </c>
      <c r="C2" t="s">
        <v>9</v>
      </c>
      <c r="D2" t="s">
        <v>140</v>
      </c>
      <c r="E2" t="s">
        <v>192</v>
      </c>
      <c r="F2" s="23">
        <v>12</v>
      </c>
      <c r="G2" s="2">
        <v>23</v>
      </c>
      <c r="H2" s="2">
        <f>+I2/G2</f>
        <v>3540</v>
      </c>
      <c r="I2" s="2">
        <v>81420</v>
      </c>
      <c r="J2" s="2">
        <v>97704</v>
      </c>
    </row>
    <row r="3" spans="1:10">
      <c r="A3" s="22">
        <v>2</v>
      </c>
      <c r="B3" s="5" t="s">
        <v>198</v>
      </c>
      <c r="C3" t="s">
        <v>45</v>
      </c>
      <c r="D3" t="s">
        <v>185</v>
      </c>
      <c r="E3" t="s">
        <v>192</v>
      </c>
      <c r="F3" s="23">
        <v>12</v>
      </c>
      <c r="G3" s="2">
        <v>23</v>
      </c>
      <c r="H3" s="2">
        <f t="shared" ref="H3:H66" si="0">+I3/G3</f>
        <v>3700</v>
      </c>
      <c r="I3" s="2">
        <v>85100</v>
      </c>
      <c r="J3" s="2">
        <v>102120</v>
      </c>
    </row>
    <row r="4" spans="1:10">
      <c r="A4" s="22">
        <v>10</v>
      </c>
      <c r="B4" s="5" t="s">
        <v>199</v>
      </c>
      <c r="C4" t="s">
        <v>15</v>
      </c>
      <c r="D4" t="s">
        <v>14</v>
      </c>
      <c r="E4" t="s">
        <v>186</v>
      </c>
      <c r="F4" s="23">
        <v>12</v>
      </c>
      <c r="G4" s="2">
        <v>23</v>
      </c>
      <c r="H4" s="2">
        <f t="shared" si="0"/>
        <v>1410</v>
      </c>
      <c r="I4" s="2">
        <v>32430</v>
      </c>
      <c r="J4" s="2">
        <v>38916</v>
      </c>
    </row>
    <row r="5" spans="1:10">
      <c r="A5" s="22">
        <v>11</v>
      </c>
      <c r="B5" s="5" t="s">
        <v>200</v>
      </c>
      <c r="C5" t="s">
        <v>15</v>
      </c>
      <c r="D5" t="s">
        <v>13</v>
      </c>
      <c r="E5" t="s">
        <v>186</v>
      </c>
      <c r="F5" s="23">
        <v>12</v>
      </c>
      <c r="G5" s="2">
        <v>23</v>
      </c>
      <c r="H5" s="2">
        <f t="shared" si="0"/>
        <v>1410</v>
      </c>
      <c r="I5" s="2">
        <v>32430</v>
      </c>
      <c r="J5" s="2">
        <v>38916</v>
      </c>
    </row>
    <row r="6" spans="1:10">
      <c r="A6" s="22">
        <v>12</v>
      </c>
      <c r="B6" s="5" t="s">
        <v>201</v>
      </c>
      <c r="C6" t="s">
        <v>64</v>
      </c>
      <c r="D6" t="s">
        <v>191</v>
      </c>
      <c r="E6" t="s">
        <v>186</v>
      </c>
      <c r="F6" s="23">
        <v>12</v>
      </c>
      <c r="G6" s="2" t="s">
        <v>64</v>
      </c>
      <c r="I6" s="2">
        <v>0</v>
      </c>
      <c r="J6" s="2">
        <v>0</v>
      </c>
    </row>
    <row r="7" spans="1:10">
      <c r="A7" s="22">
        <v>13</v>
      </c>
      <c r="B7" s="5" t="s">
        <v>202</v>
      </c>
      <c r="C7" t="s">
        <v>64</v>
      </c>
      <c r="D7" t="s">
        <v>190</v>
      </c>
      <c r="E7" t="s">
        <v>186</v>
      </c>
      <c r="F7" s="23">
        <v>12</v>
      </c>
      <c r="G7" s="2" t="s">
        <v>64</v>
      </c>
      <c r="I7" s="2">
        <v>0</v>
      </c>
      <c r="J7" s="2">
        <v>0</v>
      </c>
    </row>
    <row r="8" spans="1:10">
      <c r="A8" s="22">
        <v>14</v>
      </c>
      <c r="B8" s="5" t="s">
        <v>203</v>
      </c>
      <c r="C8" t="s">
        <v>9</v>
      </c>
      <c r="D8" t="s">
        <v>63</v>
      </c>
      <c r="E8" t="s">
        <v>186</v>
      </c>
      <c r="F8" s="23">
        <v>12</v>
      </c>
      <c r="G8" s="2">
        <v>23</v>
      </c>
      <c r="H8" s="2">
        <f t="shared" si="0"/>
        <v>4020</v>
      </c>
      <c r="I8" s="2">
        <v>92460</v>
      </c>
      <c r="J8" s="2">
        <v>110952</v>
      </c>
    </row>
    <row r="9" spans="1:10">
      <c r="A9" s="22">
        <v>15</v>
      </c>
      <c r="B9" s="5" t="s">
        <v>204</v>
      </c>
      <c r="C9" t="s">
        <v>9</v>
      </c>
      <c r="D9" t="s">
        <v>67</v>
      </c>
      <c r="E9" t="s">
        <v>186</v>
      </c>
      <c r="F9" s="23">
        <v>10</v>
      </c>
      <c r="G9" s="2">
        <v>4</v>
      </c>
      <c r="H9" s="2">
        <f t="shared" si="0"/>
        <v>2090</v>
      </c>
      <c r="I9" s="2">
        <v>8360</v>
      </c>
      <c r="J9" s="2">
        <v>10032</v>
      </c>
    </row>
    <row r="10" spans="1:10">
      <c r="A10" s="22">
        <v>16</v>
      </c>
      <c r="B10" s="5" t="s">
        <v>205</v>
      </c>
      <c r="C10" t="s">
        <v>9</v>
      </c>
      <c r="D10" t="s">
        <v>67</v>
      </c>
      <c r="E10" t="s">
        <v>186</v>
      </c>
      <c r="F10" s="23">
        <v>11</v>
      </c>
      <c r="G10" s="2">
        <v>18</v>
      </c>
      <c r="H10" s="2">
        <f t="shared" si="0"/>
        <v>2090</v>
      </c>
      <c r="I10" s="2">
        <v>37620</v>
      </c>
      <c r="J10" s="2">
        <v>45144</v>
      </c>
    </row>
    <row r="11" spans="1:10">
      <c r="A11" s="22">
        <v>17</v>
      </c>
      <c r="B11" s="5" t="s">
        <v>206</v>
      </c>
      <c r="C11" t="s">
        <v>9</v>
      </c>
      <c r="D11" t="s">
        <v>67</v>
      </c>
      <c r="E11" t="s">
        <v>186</v>
      </c>
      <c r="F11" s="23">
        <v>12</v>
      </c>
      <c r="G11" s="2">
        <v>23</v>
      </c>
      <c r="H11" s="2">
        <f t="shared" si="0"/>
        <v>2090</v>
      </c>
      <c r="I11" s="2">
        <v>48070</v>
      </c>
      <c r="J11" s="2">
        <v>57684</v>
      </c>
    </row>
    <row r="12" spans="1:10">
      <c r="A12" s="22">
        <v>18</v>
      </c>
      <c r="B12" s="5" t="s">
        <v>207</v>
      </c>
      <c r="C12" s="3" t="s">
        <v>18</v>
      </c>
      <c r="D12" s="3" t="s">
        <v>147</v>
      </c>
      <c r="E12" s="3" t="s">
        <v>186</v>
      </c>
      <c r="F12" s="24">
        <v>1</v>
      </c>
      <c r="G12" s="15">
        <v>10</v>
      </c>
      <c r="H12" s="2">
        <f t="shared" si="0"/>
        <v>992.16000000000008</v>
      </c>
      <c r="I12" s="15">
        <v>9921.6</v>
      </c>
      <c r="J12" s="15">
        <v>11905.92</v>
      </c>
    </row>
    <row r="13" spans="1:10">
      <c r="A13" s="22">
        <v>19</v>
      </c>
      <c r="B13" s="5" t="s">
        <v>208</v>
      </c>
      <c r="C13" s="3" t="s">
        <v>18</v>
      </c>
      <c r="D13" s="3" t="s">
        <v>82</v>
      </c>
      <c r="E13" s="3" t="s">
        <v>186</v>
      </c>
      <c r="F13" s="24">
        <v>1</v>
      </c>
      <c r="G13" s="15">
        <v>7</v>
      </c>
      <c r="H13" s="2">
        <f t="shared" si="0"/>
        <v>918.13571428571424</v>
      </c>
      <c r="I13" s="15">
        <v>6426.95</v>
      </c>
      <c r="J13" s="15">
        <v>7712.34</v>
      </c>
    </row>
    <row r="14" spans="1:10">
      <c r="A14" s="22">
        <v>20</v>
      </c>
      <c r="B14" s="5" t="s">
        <v>209</v>
      </c>
      <c r="C14" s="3" t="s">
        <v>15</v>
      </c>
      <c r="D14" s="3" t="s">
        <v>84</v>
      </c>
      <c r="E14" s="3" t="s">
        <v>186</v>
      </c>
      <c r="F14" s="24">
        <v>1</v>
      </c>
      <c r="G14" s="15">
        <v>8</v>
      </c>
      <c r="H14" s="2">
        <f t="shared" si="0"/>
        <v>1340</v>
      </c>
      <c r="I14" s="15">
        <v>10720</v>
      </c>
      <c r="J14" s="15">
        <v>12864</v>
      </c>
    </row>
    <row r="15" spans="1:10">
      <c r="A15" s="22">
        <v>21</v>
      </c>
      <c r="B15" s="5" t="s">
        <v>210</v>
      </c>
      <c r="C15" t="s">
        <v>64</v>
      </c>
      <c r="D15" t="s">
        <v>80</v>
      </c>
      <c r="E15" t="s">
        <v>186</v>
      </c>
      <c r="F15" s="23">
        <v>1</v>
      </c>
      <c r="G15" s="2">
        <v>0</v>
      </c>
      <c r="I15" s="2">
        <v>0</v>
      </c>
      <c r="J15" s="2">
        <v>0</v>
      </c>
    </row>
    <row r="16" spans="1:10">
      <c r="A16" s="22">
        <v>22</v>
      </c>
      <c r="B16" s="5" t="s">
        <v>211</v>
      </c>
      <c r="C16" t="s">
        <v>64</v>
      </c>
      <c r="D16" t="s">
        <v>81</v>
      </c>
      <c r="E16" t="s">
        <v>186</v>
      </c>
      <c r="F16" s="23">
        <v>1</v>
      </c>
      <c r="G16" s="2">
        <v>0</v>
      </c>
      <c r="I16" s="2">
        <v>0</v>
      </c>
      <c r="J16" s="2">
        <v>0</v>
      </c>
    </row>
    <row r="17" spans="1:10">
      <c r="A17" s="22">
        <v>23</v>
      </c>
      <c r="B17" s="5" t="s">
        <v>212</v>
      </c>
      <c r="C17" s="4" t="s">
        <v>64</v>
      </c>
      <c r="D17" s="4" t="s">
        <v>79</v>
      </c>
      <c r="E17" s="4" t="s">
        <v>186</v>
      </c>
      <c r="F17" s="25">
        <v>1</v>
      </c>
      <c r="G17" s="17">
        <v>0</v>
      </c>
      <c r="I17" s="17">
        <v>0</v>
      </c>
      <c r="J17" s="17">
        <v>0</v>
      </c>
    </row>
    <row r="18" spans="1:10">
      <c r="A18" s="22">
        <v>24</v>
      </c>
      <c r="B18" s="5" t="s">
        <v>213</v>
      </c>
      <c r="C18" s="3" t="s">
        <v>9</v>
      </c>
      <c r="D18" s="3" t="s">
        <v>83</v>
      </c>
      <c r="E18" s="3" t="s">
        <v>186</v>
      </c>
      <c r="F18" s="24">
        <v>1</v>
      </c>
      <c r="G18" s="15">
        <v>10</v>
      </c>
      <c r="H18" s="2">
        <f t="shared" si="0"/>
        <v>1780</v>
      </c>
      <c r="I18" s="15">
        <v>17800</v>
      </c>
      <c r="J18" s="15">
        <v>21360</v>
      </c>
    </row>
    <row r="19" spans="1:10">
      <c r="A19" s="22">
        <v>25</v>
      </c>
      <c r="B19" s="5" t="s">
        <v>214</v>
      </c>
      <c r="C19" t="s">
        <v>9</v>
      </c>
      <c r="D19" t="s">
        <v>139</v>
      </c>
      <c r="E19" t="s">
        <v>186</v>
      </c>
      <c r="F19" s="23">
        <v>12</v>
      </c>
      <c r="G19" s="2">
        <v>23</v>
      </c>
      <c r="H19" s="2">
        <f t="shared" si="0"/>
        <v>3135</v>
      </c>
      <c r="I19" s="2">
        <v>72105</v>
      </c>
      <c r="J19" s="2">
        <v>86526</v>
      </c>
    </row>
    <row r="20" spans="1:10">
      <c r="A20" s="22">
        <v>26</v>
      </c>
      <c r="B20" s="5" t="s">
        <v>215</v>
      </c>
      <c r="C20" t="s">
        <v>9</v>
      </c>
      <c r="D20" t="s">
        <v>62</v>
      </c>
      <c r="E20" t="s">
        <v>186</v>
      </c>
      <c r="F20" s="23">
        <v>12</v>
      </c>
      <c r="G20" s="2">
        <v>23</v>
      </c>
      <c r="H20" s="2">
        <f t="shared" si="0"/>
        <v>4020</v>
      </c>
      <c r="I20" s="2">
        <v>92460</v>
      </c>
      <c r="J20" s="2">
        <v>110952</v>
      </c>
    </row>
    <row r="21" spans="1:10">
      <c r="A21" s="22">
        <v>27</v>
      </c>
      <c r="B21" s="5" t="s">
        <v>216</v>
      </c>
      <c r="C21" t="s">
        <v>18</v>
      </c>
      <c r="D21" t="s">
        <v>87</v>
      </c>
      <c r="E21" t="s">
        <v>186</v>
      </c>
      <c r="F21" s="23">
        <v>12</v>
      </c>
      <c r="G21" s="2">
        <v>22</v>
      </c>
      <c r="H21" s="2">
        <f t="shared" si="0"/>
        <v>3160</v>
      </c>
      <c r="I21" s="2">
        <v>69520</v>
      </c>
      <c r="J21" s="2">
        <v>83424</v>
      </c>
    </row>
    <row r="22" spans="1:10">
      <c r="A22" s="22">
        <v>28</v>
      </c>
      <c r="B22" s="5" t="s">
        <v>217</v>
      </c>
      <c r="C22" t="s">
        <v>15</v>
      </c>
      <c r="D22" t="s">
        <v>189</v>
      </c>
      <c r="E22" t="s">
        <v>186</v>
      </c>
      <c r="F22" s="23">
        <v>1</v>
      </c>
      <c r="G22" s="2">
        <v>6</v>
      </c>
      <c r="H22" s="2">
        <f t="shared" si="0"/>
        <v>9570</v>
      </c>
      <c r="I22" s="2">
        <v>57420</v>
      </c>
      <c r="J22" s="2">
        <v>68904</v>
      </c>
    </row>
    <row r="23" spans="1:10">
      <c r="A23" s="22">
        <v>29</v>
      </c>
      <c r="B23" s="5" t="s">
        <v>218</v>
      </c>
      <c r="C23" t="s">
        <v>64</v>
      </c>
      <c r="D23" t="s">
        <v>188</v>
      </c>
      <c r="E23" t="s">
        <v>186</v>
      </c>
      <c r="F23" s="23">
        <v>1</v>
      </c>
      <c r="G23" s="2" t="s">
        <v>64</v>
      </c>
      <c r="I23" s="2">
        <v>0</v>
      </c>
      <c r="J23" s="2">
        <v>0</v>
      </c>
    </row>
    <row r="24" spans="1:10">
      <c r="A24" s="22">
        <v>30</v>
      </c>
      <c r="B24" s="5" t="s">
        <v>219</v>
      </c>
      <c r="C24" t="s">
        <v>64</v>
      </c>
      <c r="D24" t="s">
        <v>187</v>
      </c>
      <c r="E24" t="s">
        <v>186</v>
      </c>
      <c r="F24" s="23">
        <v>1</v>
      </c>
      <c r="G24" s="2" t="s">
        <v>64</v>
      </c>
      <c r="I24" s="2">
        <v>0</v>
      </c>
      <c r="J24" s="2">
        <v>0</v>
      </c>
    </row>
    <row r="25" spans="1:10">
      <c r="A25" s="22">
        <v>31</v>
      </c>
      <c r="B25" s="5" t="s">
        <v>220</v>
      </c>
      <c r="C25" t="s">
        <v>26</v>
      </c>
      <c r="D25" t="s">
        <v>85</v>
      </c>
      <c r="E25" t="s">
        <v>186</v>
      </c>
      <c r="F25" s="23">
        <v>12</v>
      </c>
      <c r="G25" s="2">
        <v>23</v>
      </c>
      <c r="H25" s="2">
        <f t="shared" si="0"/>
        <v>3350</v>
      </c>
      <c r="I25" s="2">
        <v>77050</v>
      </c>
      <c r="J25" s="2">
        <v>92460</v>
      </c>
    </row>
    <row r="26" spans="1:10">
      <c r="A26" s="22">
        <v>32</v>
      </c>
      <c r="B26" s="5" t="s">
        <v>221</v>
      </c>
      <c r="C26" s="5" t="s">
        <v>193</v>
      </c>
      <c r="D26" t="s">
        <v>144</v>
      </c>
      <c r="E26" t="s">
        <v>186</v>
      </c>
      <c r="F26" s="23">
        <v>1</v>
      </c>
      <c r="G26" s="2">
        <v>19</v>
      </c>
      <c r="H26" s="2">
        <f t="shared" si="0"/>
        <v>3915</v>
      </c>
      <c r="I26" s="2">
        <f>3915*19</f>
        <v>74385</v>
      </c>
      <c r="J26" s="2">
        <f>+I26*1.2</f>
        <v>89262</v>
      </c>
    </row>
    <row r="27" spans="1:10">
      <c r="A27" s="22">
        <v>33</v>
      </c>
      <c r="B27" s="5" t="s">
        <v>222</v>
      </c>
      <c r="C27" t="s">
        <v>18</v>
      </c>
      <c r="D27" t="s">
        <v>69</v>
      </c>
      <c r="E27" t="s">
        <v>184</v>
      </c>
      <c r="F27" s="23">
        <v>1</v>
      </c>
      <c r="G27" s="2">
        <v>19</v>
      </c>
      <c r="H27" s="2">
        <f t="shared" si="0"/>
        <v>2010</v>
      </c>
      <c r="I27" s="2">
        <v>38190</v>
      </c>
      <c r="J27" s="2">
        <v>45828</v>
      </c>
    </row>
    <row r="28" spans="1:10">
      <c r="A28" s="22">
        <v>34</v>
      </c>
      <c r="B28" s="5" t="s">
        <v>223</v>
      </c>
      <c r="C28" t="s">
        <v>15</v>
      </c>
      <c r="D28" t="s">
        <v>154</v>
      </c>
      <c r="E28" t="s">
        <v>184</v>
      </c>
      <c r="F28" s="23">
        <v>1</v>
      </c>
      <c r="G28" s="2">
        <v>19</v>
      </c>
      <c r="H28" s="2">
        <f t="shared" si="0"/>
        <v>2317.4561403508774</v>
      </c>
      <c r="I28" s="2">
        <f>+J28/1.2</f>
        <v>44031.666666666672</v>
      </c>
      <c r="J28" s="2">
        <v>52838</v>
      </c>
    </row>
    <row r="29" spans="1:10">
      <c r="A29" s="22">
        <v>35</v>
      </c>
      <c r="B29" s="5" t="s">
        <v>224</v>
      </c>
      <c r="C29" t="s">
        <v>9</v>
      </c>
      <c r="D29" t="s">
        <v>118</v>
      </c>
      <c r="E29" t="s">
        <v>184</v>
      </c>
      <c r="F29" s="23">
        <v>1</v>
      </c>
      <c r="G29" s="2">
        <v>19</v>
      </c>
      <c r="H29" s="2">
        <f t="shared" si="0"/>
        <v>2090</v>
      </c>
      <c r="I29" s="2">
        <v>39710</v>
      </c>
      <c r="J29" s="2">
        <v>47652</v>
      </c>
    </row>
    <row r="30" spans="1:10">
      <c r="A30" s="22">
        <v>36</v>
      </c>
      <c r="B30" s="5" t="s">
        <v>225</v>
      </c>
      <c r="C30" t="s">
        <v>26</v>
      </c>
      <c r="D30" t="s">
        <v>131</v>
      </c>
      <c r="E30" t="s">
        <v>184</v>
      </c>
      <c r="F30" s="23">
        <v>1</v>
      </c>
      <c r="G30" s="2">
        <v>19</v>
      </c>
      <c r="H30" s="2">
        <f t="shared" si="0"/>
        <v>2125</v>
      </c>
      <c r="I30" s="2">
        <v>40375</v>
      </c>
      <c r="J30" s="2">
        <v>48450</v>
      </c>
    </row>
    <row r="31" spans="1:10">
      <c r="A31" s="22">
        <v>37</v>
      </c>
      <c r="B31" s="5" t="s">
        <v>226</v>
      </c>
      <c r="C31" t="s">
        <v>88</v>
      </c>
      <c r="D31" t="s">
        <v>120</v>
      </c>
      <c r="E31" t="s">
        <v>184</v>
      </c>
      <c r="F31" s="23">
        <v>1</v>
      </c>
      <c r="G31" s="2">
        <v>19</v>
      </c>
      <c r="H31" s="2">
        <f t="shared" ca="1" si="0"/>
        <v>3540</v>
      </c>
      <c r="I31" s="2">
        <f ca="1">+H31*2880</f>
        <v>0</v>
      </c>
      <c r="J31" s="2">
        <f ca="1">+I31*1.2</f>
        <v>0</v>
      </c>
    </row>
    <row r="32" spans="1:10">
      <c r="A32" s="22">
        <v>38</v>
      </c>
      <c r="B32" s="5" t="s">
        <v>227</v>
      </c>
      <c r="C32" t="s">
        <v>9</v>
      </c>
      <c r="D32" t="s">
        <v>130</v>
      </c>
      <c r="E32" t="s">
        <v>184</v>
      </c>
      <c r="F32" s="23">
        <v>1</v>
      </c>
      <c r="G32" s="2">
        <v>19</v>
      </c>
      <c r="H32" s="2">
        <f t="shared" si="0"/>
        <v>2775</v>
      </c>
      <c r="I32" s="2">
        <v>52725</v>
      </c>
      <c r="J32" s="2">
        <v>63270</v>
      </c>
    </row>
    <row r="33" spans="1:10">
      <c r="A33" s="22">
        <v>39</v>
      </c>
      <c r="B33" s="5" t="s">
        <v>228</v>
      </c>
      <c r="C33" t="s">
        <v>15</v>
      </c>
      <c r="D33" t="s">
        <v>124</v>
      </c>
      <c r="E33" t="s">
        <v>184</v>
      </c>
      <c r="F33" s="23">
        <v>1</v>
      </c>
      <c r="G33" s="2">
        <v>19</v>
      </c>
      <c r="H33" s="2">
        <f t="shared" si="0"/>
        <v>1820</v>
      </c>
      <c r="I33" s="2">
        <v>34580</v>
      </c>
      <c r="J33" s="2">
        <v>41496</v>
      </c>
    </row>
    <row r="34" spans="1:10">
      <c r="A34" s="22">
        <v>40</v>
      </c>
      <c r="B34" s="5" t="s">
        <v>229</v>
      </c>
      <c r="C34" t="s">
        <v>88</v>
      </c>
      <c r="D34" t="s">
        <v>127</v>
      </c>
      <c r="E34" t="s">
        <v>184</v>
      </c>
      <c r="F34" s="23">
        <v>1</v>
      </c>
      <c r="G34" s="2">
        <v>19</v>
      </c>
      <c r="H34" s="2">
        <f t="shared" si="0"/>
        <v>3680</v>
      </c>
      <c r="I34" s="2">
        <v>69920</v>
      </c>
      <c r="J34" s="2">
        <v>83904</v>
      </c>
    </row>
    <row r="35" spans="1:10">
      <c r="A35" s="22">
        <v>41</v>
      </c>
      <c r="B35" s="5" t="s">
        <v>230</v>
      </c>
      <c r="C35" t="s">
        <v>88</v>
      </c>
      <c r="D35" t="s">
        <v>89</v>
      </c>
      <c r="E35" t="s">
        <v>184</v>
      </c>
      <c r="F35" s="23">
        <v>1</v>
      </c>
      <c r="G35" s="2">
        <v>19</v>
      </c>
      <c r="H35" s="2">
        <f t="shared" si="0"/>
        <v>2250</v>
      </c>
      <c r="I35" s="2">
        <f>19*2250</f>
        <v>42750</v>
      </c>
      <c r="J35" s="2">
        <f>+I35*1.2</f>
        <v>51300</v>
      </c>
    </row>
    <row r="36" spans="1:10">
      <c r="A36" s="22">
        <v>42</v>
      </c>
      <c r="B36" s="5" t="s">
        <v>231</v>
      </c>
      <c r="C36" t="s">
        <v>88</v>
      </c>
      <c r="D36" t="s">
        <v>123</v>
      </c>
      <c r="E36" t="s">
        <v>184</v>
      </c>
      <c r="F36" s="23">
        <v>1</v>
      </c>
      <c r="G36" s="2">
        <v>17</v>
      </c>
      <c r="H36" s="2">
        <f t="shared" si="0"/>
        <v>2880</v>
      </c>
      <c r="I36" s="2">
        <v>48960</v>
      </c>
      <c r="J36" s="2">
        <v>58752</v>
      </c>
    </row>
    <row r="37" spans="1:10">
      <c r="A37" s="22">
        <v>43</v>
      </c>
      <c r="B37" s="5" t="s">
        <v>232</v>
      </c>
      <c r="C37" s="5" t="s">
        <v>30</v>
      </c>
      <c r="D37" t="s">
        <v>125</v>
      </c>
      <c r="E37" t="s">
        <v>184</v>
      </c>
      <c r="F37" s="23">
        <v>1</v>
      </c>
      <c r="G37" s="2">
        <v>19</v>
      </c>
      <c r="H37" s="2">
        <f t="shared" si="0"/>
        <v>2179.7800000000002</v>
      </c>
      <c r="I37" s="2">
        <f>2179.78*19</f>
        <v>41415.820000000007</v>
      </c>
      <c r="J37" s="2">
        <f>+I37*1.2</f>
        <v>49698.984000000004</v>
      </c>
    </row>
    <row r="38" spans="1:10">
      <c r="A38" s="22">
        <v>44</v>
      </c>
      <c r="B38" s="5" t="s">
        <v>233</v>
      </c>
      <c r="C38" t="s">
        <v>18</v>
      </c>
      <c r="D38" t="s">
        <v>126</v>
      </c>
      <c r="E38" t="s">
        <v>184</v>
      </c>
      <c r="F38" s="23">
        <v>1</v>
      </c>
      <c r="G38" s="2">
        <v>19</v>
      </c>
      <c r="H38" s="2">
        <f t="shared" si="0"/>
        <v>2090</v>
      </c>
      <c r="I38" s="2">
        <v>39710</v>
      </c>
      <c r="J38" s="2">
        <v>47652</v>
      </c>
    </row>
    <row r="39" spans="1:10">
      <c r="A39" s="22">
        <v>45</v>
      </c>
      <c r="B39" s="5" t="s">
        <v>234</v>
      </c>
      <c r="C39" t="s">
        <v>128</v>
      </c>
      <c r="D39" t="s">
        <v>129</v>
      </c>
      <c r="E39" t="s">
        <v>184</v>
      </c>
      <c r="F39" s="23">
        <v>1</v>
      </c>
      <c r="G39" s="2">
        <v>19</v>
      </c>
      <c r="H39" s="2">
        <f t="shared" si="0"/>
        <v>1920</v>
      </c>
      <c r="I39" s="2">
        <v>36480</v>
      </c>
      <c r="J39" s="2">
        <v>43776</v>
      </c>
    </row>
    <row r="40" spans="1:10">
      <c r="A40" s="22">
        <v>46</v>
      </c>
      <c r="B40" s="5" t="s">
        <v>235</v>
      </c>
      <c r="C40" t="s">
        <v>88</v>
      </c>
      <c r="D40" t="s">
        <v>121</v>
      </c>
      <c r="E40" t="s">
        <v>184</v>
      </c>
      <c r="F40" s="23">
        <v>1</v>
      </c>
      <c r="G40" s="2">
        <v>19</v>
      </c>
      <c r="H40" s="2">
        <f t="shared" si="0"/>
        <v>2410.2000000000003</v>
      </c>
      <c r="I40" s="2">
        <v>45793.8</v>
      </c>
      <c r="J40" s="2">
        <v>54952.56</v>
      </c>
    </row>
    <row r="41" spans="1:10">
      <c r="A41" s="22">
        <v>47</v>
      </c>
      <c r="B41" s="5" t="s">
        <v>236</v>
      </c>
      <c r="C41" t="s">
        <v>9</v>
      </c>
      <c r="D41" t="s">
        <v>67</v>
      </c>
      <c r="E41" t="s">
        <v>184</v>
      </c>
      <c r="F41" s="23">
        <v>1</v>
      </c>
      <c r="G41" s="2">
        <v>19</v>
      </c>
      <c r="H41" s="2">
        <f t="shared" si="0"/>
        <v>2090</v>
      </c>
      <c r="I41" s="2">
        <v>39710</v>
      </c>
      <c r="J41" s="2">
        <v>47652</v>
      </c>
    </row>
    <row r="42" spans="1:10">
      <c r="A42" s="22">
        <v>48</v>
      </c>
      <c r="B42" s="5" t="s">
        <v>237</v>
      </c>
      <c r="C42" t="s">
        <v>88</v>
      </c>
      <c r="D42" t="s">
        <v>117</v>
      </c>
      <c r="E42" t="s">
        <v>184</v>
      </c>
      <c r="F42" s="23">
        <v>1</v>
      </c>
      <c r="G42" s="2">
        <v>19</v>
      </c>
      <c r="H42" s="2">
        <f t="shared" si="0"/>
        <v>1890</v>
      </c>
      <c r="I42" s="2">
        <f>1890*19</f>
        <v>35910</v>
      </c>
      <c r="J42" s="2">
        <f>+I42*1.2</f>
        <v>43092</v>
      </c>
    </row>
    <row r="43" spans="1:10">
      <c r="A43" s="22">
        <v>49</v>
      </c>
      <c r="B43" s="5" t="s">
        <v>238</v>
      </c>
      <c r="C43" t="s">
        <v>88</v>
      </c>
      <c r="D43" t="s">
        <v>119</v>
      </c>
      <c r="E43" t="s">
        <v>184</v>
      </c>
      <c r="F43" s="23">
        <v>1</v>
      </c>
      <c r="G43" s="2">
        <v>19</v>
      </c>
      <c r="H43" s="2">
        <f t="shared" si="0"/>
        <v>2150</v>
      </c>
      <c r="I43" s="2">
        <f>2150*19</f>
        <v>40850</v>
      </c>
      <c r="J43" s="2">
        <f>+I43*1.2</f>
        <v>49020</v>
      </c>
    </row>
    <row r="44" spans="1:10">
      <c r="A44" s="22">
        <v>50</v>
      </c>
      <c r="B44" s="5" t="s">
        <v>239</v>
      </c>
      <c r="C44" t="s">
        <v>88</v>
      </c>
      <c r="D44" t="s">
        <v>122</v>
      </c>
      <c r="E44" t="s">
        <v>184</v>
      </c>
      <c r="F44" s="23">
        <v>1</v>
      </c>
      <c r="G44" s="2">
        <v>19</v>
      </c>
      <c r="H44" s="2">
        <f t="shared" si="0"/>
        <v>2700</v>
      </c>
      <c r="I44" s="2">
        <v>51300</v>
      </c>
      <c r="J44" s="2">
        <v>61560</v>
      </c>
    </row>
    <row r="45" spans="1:10">
      <c r="A45" s="22">
        <v>51</v>
      </c>
      <c r="B45" s="5" t="s">
        <v>240</v>
      </c>
      <c r="C45" t="s">
        <v>18</v>
      </c>
      <c r="D45" t="s">
        <v>87</v>
      </c>
      <c r="E45" t="s">
        <v>184</v>
      </c>
      <c r="F45" s="23">
        <v>1</v>
      </c>
      <c r="G45" s="2">
        <v>19</v>
      </c>
      <c r="H45" s="2">
        <f t="shared" si="0"/>
        <v>3160</v>
      </c>
      <c r="I45" s="2">
        <v>60040</v>
      </c>
      <c r="J45" s="2">
        <v>72048</v>
      </c>
    </row>
    <row r="46" spans="1:10">
      <c r="A46" s="22">
        <v>52</v>
      </c>
      <c r="B46" s="5" t="s">
        <v>241</v>
      </c>
      <c r="C46" s="5" t="s">
        <v>45</v>
      </c>
      <c r="D46" t="s">
        <v>85</v>
      </c>
      <c r="E46" t="s">
        <v>184</v>
      </c>
      <c r="F46" s="23">
        <v>1</v>
      </c>
      <c r="G46" s="2">
        <v>19</v>
      </c>
      <c r="H46" s="2">
        <f t="shared" si="0"/>
        <v>3500</v>
      </c>
      <c r="I46" s="2">
        <f>3500*19</f>
        <v>66500</v>
      </c>
      <c r="J46" s="2">
        <f>+I46*1.2</f>
        <v>79800</v>
      </c>
    </row>
    <row r="47" spans="1:10">
      <c r="A47" s="22">
        <v>53</v>
      </c>
      <c r="B47" s="5" t="s">
        <v>242</v>
      </c>
      <c r="C47" t="s">
        <v>9</v>
      </c>
      <c r="D47" t="s">
        <v>135</v>
      </c>
      <c r="E47" t="s">
        <v>184</v>
      </c>
      <c r="F47" s="23">
        <v>1</v>
      </c>
      <c r="G47" s="2">
        <v>23</v>
      </c>
      <c r="H47" s="2">
        <f t="shared" si="0"/>
        <v>2250</v>
      </c>
      <c r="I47" s="2">
        <v>51750</v>
      </c>
      <c r="J47" s="2">
        <v>62100</v>
      </c>
    </row>
    <row r="48" spans="1:10">
      <c r="A48" s="22">
        <v>54</v>
      </c>
      <c r="B48" s="5" t="s">
        <v>243</v>
      </c>
      <c r="C48" t="s">
        <v>9</v>
      </c>
      <c r="D48" t="s">
        <v>139</v>
      </c>
      <c r="E48" t="s">
        <v>184</v>
      </c>
      <c r="F48" s="23">
        <v>1</v>
      </c>
      <c r="G48" s="2">
        <v>19</v>
      </c>
      <c r="H48" s="2">
        <f t="shared" si="0"/>
        <v>3135</v>
      </c>
      <c r="I48" s="2">
        <v>59565</v>
      </c>
      <c r="J48" s="2">
        <v>71478</v>
      </c>
    </row>
    <row r="49" spans="1:10">
      <c r="A49" s="22">
        <v>55</v>
      </c>
      <c r="B49" s="5" t="s">
        <v>244</v>
      </c>
      <c r="C49" t="s">
        <v>45</v>
      </c>
      <c r="D49" t="s">
        <v>185</v>
      </c>
      <c r="E49" t="s">
        <v>184</v>
      </c>
      <c r="F49" s="23">
        <v>1</v>
      </c>
      <c r="G49" s="2">
        <v>19</v>
      </c>
      <c r="H49" s="2">
        <f t="shared" si="0"/>
        <v>3700</v>
      </c>
      <c r="I49" s="2">
        <v>70300</v>
      </c>
      <c r="J49" s="2">
        <v>84360</v>
      </c>
    </row>
    <row r="50" spans="1:10">
      <c r="A50" s="22">
        <v>56</v>
      </c>
      <c r="B50" s="5" t="s">
        <v>245</v>
      </c>
      <c r="C50" t="s">
        <v>9</v>
      </c>
      <c r="D50" t="s">
        <v>140</v>
      </c>
      <c r="E50" t="s">
        <v>184</v>
      </c>
      <c r="F50" s="23">
        <v>1</v>
      </c>
      <c r="G50" s="2">
        <v>10</v>
      </c>
      <c r="H50" s="2">
        <f t="shared" si="0"/>
        <v>3540</v>
      </c>
      <c r="I50" s="2">
        <v>35400</v>
      </c>
      <c r="J50" s="2">
        <v>42480</v>
      </c>
    </row>
    <row r="51" spans="1:10">
      <c r="A51" s="22">
        <v>57</v>
      </c>
      <c r="B51" s="5" t="s">
        <v>246</v>
      </c>
      <c r="C51" t="s">
        <v>9</v>
      </c>
      <c r="D51" t="s">
        <v>112</v>
      </c>
      <c r="E51" t="s">
        <v>184</v>
      </c>
      <c r="F51" s="23">
        <v>1</v>
      </c>
      <c r="G51" s="2">
        <v>17</v>
      </c>
      <c r="H51" s="2">
        <f t="shared" si="0"/>
        <v>2510</v>
      </c>
      <c r="I51" s="2">
        <v>42670</v>
      </c>
      <c r="J51" s="2">
        <v>51204</v>
      </c>
    </row>
    <row r="52" spans="1:10">
      <c r="A52" s="22">
        <v>58</v>
      </c>
      <c r="B52" s="5" t="s">
        <v>247</v>
      </c>
      <c r="C52" t="s">
        <v>102</v>
      </c>
      <c r="D52" t="s">
        <v>103</v>
      </c>
      <c r="E52" t="s">
        <v>183</v>
      </c>
      <c r="F52" s="23">
        <v>1</v>
      </c>
      <c r="G52" s="2">
        <v>19</v>
      </c>
      <c r="H52" s="2">
        <f t="shared" si="0"/>
        <v>4000</v>
      </c>
      <c r="I52" s="2">
        <v>76000</v>
      </c>
      <c r="J52" s="2">
        <v>91200</v>
      </c>
    </row>
    <row r="53" spans="1:10">
      <c r="A53" s="22">
        <v>59</v>
      </c>
      <c r="B53" s="5" t="s">
        <v>248</v>
      </c>
      <c r="C53" t="s">
        <v>104</v>
      </c>
      <c r="D53" t="s">
        <v>105</v>
      </c>
      <c r="E53" t="s">
        <v>183</v>
      </c>
      <c r="F53" s="23">
        <v>1</v>
      </c>
      <c r="G53" s="2">
        <v>19</v>
      </c>
      <c r="H53" s="2">
        <f t="shared" si="0"/>
        <v>3600</v>
      </c>
      <c r="I53" s="2">
        <v>68400</v>
      </c>
      <c r="J53" s="2">
        <v>82080</v>
      </c>
    </row>
    <row r="54" spans="1:10">
      <c r="A54" s="22">
        <v>60</v>
      </c>
      <c r="B54" s="5" t="s">
        <v>249</v>
      </c>
      <c r="C54" t="s">
        <v>114</v>
      </c>
      <c r="D54" t="s">
        <v>115</v>
      </c>
      <c r="E54" t="s">
        <v>183</v>
      </c>
      <c r="F54" s="23">
        <v>1</v>
      </c>
      <c r="G54" s="2">
        <v>18</v>
      </c>
      <c r="H54" s="2">
        <f t="shared" si="0"/>
        <v>3000</v>
      </c>
      <c r="I54" s="2">
        <v>54000</v>
      </c>
      <c r="J54" s="2">
        <v>64800</v>
      </c>
    </row>
    <row r="55" spans="1:10">
      <c r="A55" s="22">
        <v>61</v>
      </c>
      <c r="B55" s="5" t="s">
        <v>250</v>
      </c>
      <c r="C55" t="s">
        <v>18</v>
      </c>
      <c r="D55" t="s">
        <v>147</v>
      </c>
      <c r="E55" t="s">
        <v>183</v>
      </c>
      <c r="F55" s="23">
        <v>12</v>
      </c>
      <c r="G55" s="2">
        <v>19.68</v>
      </c>
      <c r="H55" s="2">
        <f t="shared" si="0"/>
        <v>1050</v>
      </c>
      <c r="I55" s="2">
        <f>+J55/1.2</f>
        <v>20664</v>
      </c>
      <c r="J55" s="2">
        <v>24796.799999999999</v>
      </c>
    </row>
    <row r="56" spans="1:10">
      <c r="A56" s="22">
        <v>62</v>
      </c>
      <c r="B56" s="5" t="s">
        <v>251</v>
      </c>
      <c r="C56" t="s">
        <v>18</v>
      </c>
      <c r="D56" t="s">
        <v>82</v>
      </c>
      <c r="E56" t="s">
        <v>183</v>
      </c>
      <c r="F56" s="23">
        <v>12</v>
      </c>
      <c r="G56" s="2">
        <v>20.010000000000002</v>
      </c>
      <c r="H56" s="2">
        <f t="shared" si="0"/>
        <v>865</v>
      </c>
      <c r="I56" s="2">
        <f>+J56/1.2</f>
        <v>17308.650000000001</v>
      </c>
      <c r="J56" s="2">
        <f>865*20.01*1.2</f>
        <v>20770.38</v>
      </c>
    </row>
    <row r="57" spans="1:10">
      <c r="A57" s="22">
        <v>63</v>
      </c>
      <c r="B57" s="5" t="s">
        <v>252</v>
      </c>
      <c r="C57" t="s">
        <v>15</v>
      </c>
      <c r="D57" t="s">
        <v>84</v>
      </c>
      <c r="E57" t="s">
        <v>183</v>
      </c>
      <c r="F57" s="23">
        <v>12</v>
      </c>
      <c r="G57" s="2">
        <v>15</v>
      </c>
      <c r="H57" s="2">
        <f t="shared" si="0"/>
        <v>1340</v>
      </c>
      <c r="I57" s="2">
        <v>20100</v>
      </c>
      <c r="J57" s="2">
        <v>24120</v>
      </c>
    </row>
    <row r="58" spans="1:10">
      <c r="A58" s="22">
        <v>64</v>
      </c>
      <c r="B58" s="5" t="s">
        <v>253</v>
      </c>
      <c r="C58" t="s">
        <v>64</v>
      </c>
      <c r="D58" t="s">
        <v>80</v>
      </c>
      <c r="E58" t="s">
        <v>183</v>
      </c>
      <c r="F58" s="23">
        <v>12</v>
      </c>
      <c r="G58" s="2">
        <v>11</v>
      </c>
      <c r="H58" s="2">
        <f t="shared" si="0"/>
        <v>0</v>
      </c>
      <c r="I58" s="2">
        <v>0</v>
      </c>
      <c r="J58" s="2">
        <v>0</v>
      </c>
    </row>
    <row r="59" spans="1:10">
      <c r="A59" s="22">
        <v>65</v>
      </c>
      <c r="B59" s="5" t="s">
        <v>254</v>
      </c>
      <c r="C59" t="s">
        <v>64</v>
      </c>
      <c r="D59" t="s">
        <v>81</v>
      </c>
      <c r="E59" t="s">
        <v>183</v>
      </c>
      <c r="F59" s="23">
        <v>12</v>
      </c>
      <c r="G59" s="2">
        <v>14</v>
      </c>
      <c r="H59" s="2">
        <f t="shared" si="0"/>
        <v>0</v>
      </c>
      <c r="I59" s="2">
        <v>0</v>
      </c>
      <c r="J59" s="2">
        <v>0</v>
      </c>
    </row>
    <row r="60" spans="1:10">
      <c r="A60" s="22">
        <v>66</v>
      </c>
      <c r="B60" s="5" t="s">
        <v>255</v>
      </c>
      <c r="C60" s="4" t="s">
        <v>64</v>
      </c>
      <c r="D60" s="4" t="s">
        <v>79</v>
      </c>
      <c r="E60" s="4" t="s">
        <v>183</v>
      </c>
      <c r="F60" s="25">
        <v>12</v>
      </c>
      <c r="G60" s="17">
        <v>12</v>
      </c>
      <c r="H60" s="2">
        <f t="shared" si="0"/>
        <v>0</v>
      </c>
      <c r="I60" s="17">
        <v>0</v>
      </c>
      <c r="J60" s="17">
        <v>0</v>
      </c>
    </row>
    <row r="61" spans="1:10">
      <c r="A61" s="22">
        <v>67</v>
      </c>
      <c r="B61" s="5" t="s">
        <v>256</v>
      </c>
      <c r="C61" t="s">
        <v>9</v>
      </c>
      <c r="D61" t="s">
        <v>83</v>
      </c>
      <c r="E61" t="s">
        <v>183</v>
      </c>
      <c r="F61" s="23">
        <v>12</v>
      </c>
      <c r="G61" s="2">
        <v>13</v>
      </c>
      <c r="H61" s="2">
        <f t="shared" si="0"/>
        <v>1780</v>
      </c>
      <c r="I61" s="2">
        <v>23140</v>
      </c>
      <c r="J61" s="2">
        <v>27768</v>
      </c>
    </row>
    <row r="62" spans="1:10">
      <c r="A62" s="22">
        <v>68</v>
      </c>
      <c r="B62" s="5" t="s">
        <v>257</v>
      </c>
      <c r="C62" t="s">
        <v>30</v>
      </c>
      <c r="D62" t="s">
        <v>176</v>
      </c>
      <c r="E62" t="s">
        <v>182</v>
      </c>
      <c r="F62" s="23">
        <v>1</v>
      </c>
      <c r="G62" s="2">
        <v>14</v>
      </c>
      <c r="H62" s="2">
        <f t="shared" si="0"/>
        <v>2291.67</v>
      </c>
      <c r="I62" s="2">
        <f>2291.67*14</f>
        <v>32083.38</v>
      </c>
      <c r="J62" s="2">
        <f>+I62*1.2</f>
        <v>38500.055999999997</v>
      </c>
    </row>
    <row r="63" spans="1:10">
      <c r="A63" s="22">
        <v>69</v>
      </c>
      <c r="B63" s="5" t="s">
        <v>258</v>
      </c>
      <c r="C63" s="6" t="s">
        <v>12</v>
      </c>
      <c r="D63" t="s">
        <v>137</v>
      </c>
      <c r="E63" t="s">
        <v>181</v>
      </c>
      <c r="F63" s="23">
        <v>1</v>
      </c>
      <c r="G63" s="2">
        <v>18</v>
      </c>
      <c r="H63" s="2">
        <f t="shared" si="0"/>
        <v>4279.411764705882</v>
      </c>
      <c r="I63" s="2">
        <f>+J63/1.2</f>
        <v>77029.411764705874</v>
      </c>
      <c r="J63" s="2">
        <v>92435.294117647049</v>
      </c>
    </row>
    <row r="64" spans="1:10">
      <c r="A64" s="22">
        <v>70</v>
      </c>
      <c r="B64" s="5" t="s">
        <v>259</v>
      </c>
      <c r="C64" s="5" t="s">
        <v>26</v>
      </c>
      <c r="D64" t="s">
        <v>132</v>
      </c>
      <c r="E64" t="s">
        <v>181</v>
      </c>
      <c r="F64" s="23">
        <v>1</v>
      </c>
      <c r="G64" s="2">
        <v>21</v>
      </c>
      <c r="H64" s="2">
        <f t="shared" si="0"/>
        <v>1870</v>
      </c>
      <c r="I64" s="2">
        <v>39270</v>
      </c>
      <c r="J64" s="2">
        <v>47124</v>
      </c>
    </row>
    <row r="65" spans="1:10">
      <c r="A65" s="22">
        <v>71</v>
      </c>
      <c r="B65" s="5" t="s">
        <v>260</v>
      </c>
      <c r="C65" t="s">
        <v>45</v>
      </c>
      <c r="D65" t="s">
        <v>161</v>
      </c>
      <c r="E65" t="s">
        <v>180</v>
      </c>
      <c r="F65" s="23">
        <v>1</v>
      </c>
      <c r="G65" s="2">
        <v>20</v>
      </c>
      <c r="H65" s="2">
        <f t="shared" si="0"/>
        <v>3400</v>
      </c>
      <c r="I65" s="2">
        <v>68000</v>
      </c>
      <c r="J65" s="2">
        <v>81600</v>
      </c>
    </row>
    <row r="66" spans="1:10">
      <c r="A66" s="22">
        <v>72</v>
      </c>
      <c r="B66" s="5" t="s">
        <v>261</v>
      </c>
      <c r="C66" t="s">
        <v>9</v>
      </c>
      <c r="D66" t="s">
        <v>136</v>
      </c>
      <c r="E66" t="s">
        <v>180</v>
      </c>
      <c r="F66" s="23">
        <v>1</v>
      </c>
      <c r="G66" s="2">
        <v>34</v>
      </c>
      <c r="H66" s="2">
        <f t="shared" si="0"/>
        <v>2111.8102941176471</v>
      </c>
      <c r="I66" s="2">
        <v>71801.55</v>
      </c>
      <c r="J66" s="2">
        <v>86161.86</v>
      </c>
    </row>
    <row r="67" spans="1:10">
      <c r="A67" s="22">
        <v>73</v>
      </c>
      <c r="B67" s="5" t="s">
        <v>262</v>
      </c>
      <c r="C67" t="s">
        <v>9</v>
      </c>
      <c r="D67" t="s">
        <v>179</v>
      </c>
      <c r="E67" t="s">
        <v>177</v>
      </c>
      <c r="F67" s="23">
        <v>12</v>
      </c>
      <c r="G67" s="2">
        <v>4</v>
      </c>
      <c r="H67" s="2">
        <f t="shared" ref="H67:H130" si="1">+I67/G67</f>
        <v>1150</v>
      </c>
      <c r="I67" s="2">
        <v>4600</v>
      </c>
      <c r="J67" s="2">
        <v>5520</v>
      </c>
    </row>
    <row r="68" spans="1:10">
      <c r="A68" s="22">
        <v>74</v>
      </c>
      <c r="B68" s="5" t="s">
        <v>263</v>
      </c>
      <c r="C68" t="s">
        <v>26</v>
      </c>
      <c r="D68" t="s">
        <v>131</v>
      </c>
      <c r="E68" t="s">
        <v>177</v>
      </c>
      <c r="F68" s="23" t="s">
        <v>64</v>
      </c>
      <c r="G68" s="2">
        <v>12</v>
      </c>
      <c r="H68" s="2">
        <f t="shared" si="1"/>
        <v>2213.5416666666665</v>
      </c>
      <c r="I68" s="2">
        <v>26562.5</v>
      </c>
      <c r="J68" s="2">
        <v>31875</v>
      </c>
    </row>
    <row r="69" spans="1:10">
      <c r="A69" s="22">
        <v>75</v>
      </c>
      <c r="B69" s="5" t="s">
        <v>264</v>
      </c>
      <c r="C69" t="s">
        <v>88</v>
      </c>
      <c r="D69" t="s">
        <v>89</v>
      </c>
      <c r="E69" t="s">
        <v>177</v>
      </c>
      <c r="F69" s="23" t="s">
        <v>64</v>
      </c>
      <c r="G69" s="2">
        <v>2</v>
      </c>
      <c r="H69" s="2">
        <f t="shared" si="1"/>
        <v>2250</v>
      </c>
      <c r="I69" s="2">
        <f>2250*2</f>
        <v>4500</v>
      </c>
      <c r="J69" s="2">
        <f>+I69*1.2</f>
        <v>5400</v>
      </c>
    </row>
    <row r="70" spans="1:10">
      <c r="A70" s="22">
        <v>76</v>
      </c>
      <c r="B70" s="5" t="s">
        <v>265</v>
      </c>
      <c r="C70" t="s">
        <v>70</v>
      </c>
      <c r="D70" t="s">
        <v>71</v>
      </c>
      <c r="E70" t="s">
        <v>177</v>
      </c>
      <c r="F70" s="23">
        <v>1</v>
      </c>
      <c r="G70" s="2">
        <v>19</v>
      </c>
      <c r="H70" s="2">
        <f t="shared" si="1"/>
        <v>2912</v>
      </c>
      <c r="I70" s="2">
        <v>55328</v>
      </c>
      <c r="J70" s="2">
        <v>66393.600000000006</v>
      </c>
    </row>
    <row r="71" spans="1:10">
      <c r="A71" s="22">
        <v>77</v>
      </c>
      <c r="B71" s="5" t="s">
        <v>266</v>
      </c>
      <c r="C71" t="s">
        <v>26</v>
      </c>
      <c r="D71" t="s">
        <v>178</v>
      </c>
      <c r="E71" t="s">
        <v>177</v>
      </c>
      <c r="F71" s="23">
        <v>1</v>
      </c>
      <c r="G71" s="2">
        <v>19</v>
      </c>
      <c r="H71" s="2">
        <f t="shared" si="1"/>
        <v>2205</v>
      </c>
      <c r="I71" s="2">
        <v>41895</v>
      </c>
      <c r="J71" s="2">
        <v>50274</v>
      </c>
    </row>
    <row r="72" spans="1:10">
      <c r="A72" s="22">
        <v>78</v>
      </c>
      <c r="B72" s="5" t="s">
        <v>267</v>
      </c>
      <c r="C72" t="s">
        <v>45</v>
      </c>
      <c r="D72" t="s">
        <v>152</v>
      </c>
      <c r="E72" t="s">
        <v>177</v>
      </c>
      <c r="F72" s="23">
        <v>1</v>
      </c>
      <c r="G72" s="2">
        <v>19</v>
      </c>
      <c r="H72" s="2">
        <f t="shared" si="1"/>
        <v>620</v>
      </c>
      <c r="I72" s="2">
        <v>11780</v>
      </c>
      <c r="J72" s="2">
        <v>14136</v>
      </c>
    </row>
    <row r="73" spans="1:10">
      <c r="A73" s="22">
        <v>79</v>
      </c>
      <c r="B73" s="5" t="s">
        <v>268</v>
      </c>
      <c r="C73" t="s">
        <v>9</v>
      </c>
      <c r="D73" t="s">
        <v>156</v>
      </c>
      <c r="E73" t="s">
        <v>177</v>
      </c>
      <c r="F73" s="23">
        <v>1</v>
      </c>
      <c r="G73" s="2">
        <v>19</v>
      </c>
      <c r="H73" s="2">
        <f t="shared" si="1"/>
        <v>2740</v>
      </c>
      <c r="I73" s="2">
        <v>52060</v>
      </c>
      <c r="J73" s="2">
        <v>62472</v>
      </c>
    </row>
    <row r="74" spans="1:10">
      <c r="A74" s="22">
        <v>80</v>
      </c>
      <c r="B74" s="5" t="s">
        <v>269</v>
      </c>
      <c r="C74" t="s">
        <v>15</v>
      </c>
      <c r="D74" t="s">
        <v>163</v>
      </c>
      <c r="E74" t="s">
        <v>177</v>
      </c>
      <c r="F74" s="23">
        <v>1</v>
      </c>
      <c r="G74" s="2">
        <v>19</v>
      </c>
      <c r="H74" s="2">
        <f t="shared" si="1"/>
        <v>2770</v>
      </c>
      <c r="I74" s="2">
        <v>52630</v>
      </c>
      <c r="J74" s="2">
        <v>63156</v>
      </c>
    </row>
    <row r="75" spans="1:10">
      <c r="A75" s="22">
        <v>81</v>
      </c>
      <c r="B75" s="5" t="s">
        <v>270</v>
      </c>
      <c r="C75" t="s">
        <v>26</v>
      </c>
      <c r="D75" t="s">
        <v>155</v>
      </c>
      <c r="E75" t="s">
        <v>177</v>
      </c>
      <c r="F75" s="23">
        <v>1</v>
      </c>
      <c r="G75" s="2">
        <v>14</v>
      </c>
      <c r="H75" s="2">
        <f t="shared" si="1"/>
        <v>2551.4285714285716</v>
      </c>
      <c r="I75" s="2">
        <f>+J75/1.2</f>
        <v>35720</v>
      </c>
      <c r="J75" s="2">
        <v>42864</v>
      </c>
    </row>
    <row r="76" spans="1:10">
      <c r="A76" s="22">
        <v>82</v>
      </c>
      <c r="B76" s="5" t="s">
        <v>271</v>
      </c>
      <c r="C76" t="s">
        <v>15</v>
      </c>
      <c r="D76" t="s">
        <v>134</v>
      </c>
      <c r="E76" t="s">
        <v>177</v>
      </c>
      <c r="F76" s="23">
        <v>1</v>
      </c>
      <c r="G76" s="2">
        <v>19</v>
      </c>
      <c r="H76" s="2">
        <f t="shared" si="1"/>
        <v>2395</v>
      </c>
      <c r="I76" s="2">
        <v>45505</v>
      </c>
      <c r="J76" s="2">
        <v>54606</v>
      </c>
    </row>
    <row r="77" spans="1:10">
      <c r="A77" s="22">
        <v>83</v>
      </c>
      <c r="B77" s="5" t="s">
        <v>272</v>
      </c>
      <c r="C77" s="6" t="s">
        <v>194</v>
      </c>
      <c r="D77" t="s">
        <v>100</v>
      </c>
      <c r="E77" t="s">
        <v>177</v>
      </c>
      <c r="F77" s="23">
        <v>1</v>
      </c>
      <c r="G77" s="2">
        <v>11</v>
      </c>
      <c r="H77" s="2">
        <f t="shared" si="1"/>
        <v>2352.94</v>
      </c>
      <c r="I77" s="2">
        <f>2352.94*11</f>
        <v>25882.34</v>
      </c>
      <c r="J77" s="2">
        <f t="shared" ref="J77:J83" si="2">+I77*1.2</f>
        <v>31058.807999999997</v>
      </c>
    </row>
    <row r="78" spans="1:10">
      <c r="A78" s="22">
        <v>84</v>
      </c>
      <c r="B78" s="5" t="s">
        <v>273</v>
      </c>
      <c r="C78" s="7" t="s">
        <v>194</v>
      </c>
      <c r="D78" t="s">
        <v>99</v>
      </c>
      <c r="E78" t="s">
        <v>177</v>
      </c>
      <c r="F78" s="23">
        <v>1</v>
      </c>
      <c r="G78" s="2">
        <v>11</v>
      </c>
      <c r="H78" s="2">
        <f t="shared" si="1"/>
        <v>2156.8627450980398</v>
      </c>
      <c r="I78" s="2">
        <f>2156.86274509804*11</f>
        <v>23725.490196078437</v>
      </c>
      <c r="J78" s="2">
        <f t="shared" si="2"/>
        <v>28470.588235294123</v>
      </c>
    </row>
    <row r="79" spans="1:10">
      <c r="A79" s="22">
        <v>85</v>
      </c>
      <c r="B79" s="5" t="s">
        <v>274</v>
      </c>
      <c r="C79" s="7" t="s">
        <v>194</v>
      </c>
      <c r="D79" t="s">
        <v>98</v>
      </c>
      <c r="E79" t="s">
        <v>177</v>
      </c>
      <c r="F79" s="23">
        <v>1</v>
      </c>
      <c r="G79" s="2">
        <v>11</v>
      </c>
      <c r="H79" s="2">
        <f t="shared" si="1"/>
        <v>1862.7450980392202</v>
      </c>
      <c r="I79" s="2">
        <f>1862.74509803922*11</f>
        <v>20490.196078431421</v>
      </c>
      <c r="J79" s="2">
        <f t="shared" si="2"/>
        <v>24588.235294117705</v>
      </c>
    </row>
    <row r="80" spans="1:10">
      <c r="A80" s="22">
        <v>86</v>
      </c>
      <c r="B80" s="5" t="s">
        <v>275</v>
      </c>
      <c r="C80" s="6" t="s">
        <v>194</v>
      </c>
      <c r="D80" t="s">
        <v>101</v>
      </c>
      <c r="E80" t="s">
        <v>177</v>
      </c>
      <c r="F80" s="23">
        <v>1</v>
      </c>
      <c r="G80" s="2">
        <v>11</v>
      </c>
      <c r="H80" s="2">
        <f t="shared" si="1"/>
        <v>2647.0588235294099</v>
      </c>
      <c r="I80" s="16">
        <f>2647.05882352941*11</f>
        <v>29117.64705882351</v>
      </c>
      <c r="J80" s="2">
        <f t="shared" si="2"/>
        <v>34941.176470588209</v>
      </c>
    </row>
    <row r="81" spans="1:10">
      <c r="A81" s="22">
        <v>87</v>
      </c>
      <c r="B81" s="5" t="s">
        <v>276</v>
      </c>
      <c r="C81" s="7" t="s">
        <v>194</v>
      </c>
      <c r="D81" t="s">
        <v>94</v>
      </c>
      <c r="E81" t="s">
        <v>177</v>
      </c>
      <c r="F81" s="23">
        <v>1</v>
      </c>
      <c r="G81" s="2">
        <v>10</v>
      </c>
      <c r="H81" s="2">
        <f t="shared" si="1"/>
        <v>1274.50980392157</v>
      </c>
      <c r="I81" s="2">
        <f>1274.50980392157*10</f>
        <v>12745.0980392157</v>
      </c>
      <c r="J81" s="2">
        <f t="shared" si="2"/>
        <v>15294.11764705884</v>
      </c>
    </row>
    <row r="82" spans="1:10">
      <c r="A82" s="22">
        <v>88</v>
      </c>
      <c r="B82" s="5" t="s">
        <v>277</v>
      </c>
      <c r="C82" s="6" t="s">
        <v>194</v>
      </c>
      <c r="D82" t="s">
        <v>95</v>
      </c>
      <c r="E82" t="s">
        <v>177</v>
      </c>
      <c r="F82" s="23">
        <v>1</v>
      </c>
      <c r="G82" s="2">
        <v>11</v>
      </c>
      <c r="H82" s="2">
        <f t="shared" si="1"/>
        <v>1274.50980392157</v>
      </c>
      <c r="I82" s="2">
        <f>1274.50980392157*11</f>
        <v>14019.60784313727</v>
      </c>
      <c r="J82" s="2">
        <f t="shared" si="2"/>
        <v>16823.529411764725</v>
      </c>
    </row>
    <row r="83" spans="1:10">
      <c r="A83" s="22">
        <v>89</v>
      </c>
      <c r="B83" s="5" t="s">
        <v>278</v>
      </c>
      <c r="C83" s="7" t="s">
        <v>194</v>
      </c>
      <c r="D83" t="s">
        <v>96</v>
      </c>
      <c r="E83" t="s">
        <v>177</v>
      </c>
      <c r="F83" s="23">
        <v>1</v>
      </c>
      <c r="G83" s="2">
        <v>11</v>
      </c>
      <c r="H83" s="2">
        <f t="shared" si="1"/>
        <v>1274.50980392157</v>
      </c>
      <c r="I83" s="2">
        <f>1274.50980392157*11</f>
        <v>14019.60784313727</v>
      </c>
      <c r="J83" s="2">
        <f t="shared" si="2"/>
        <v>16823.529411764725</v>
      </c>
    </row>
    <row r="84" spans="1:10">
      <c r="A84" s="22">
        <v>90</v>
      </c>
      <c r="B84" s="5" t="s">
        <v>279</v>
      </c>
      <c r="C84" s="6" t="s">
        <v>194</v>
      </c>
      <c r="D84" t="s">
        <v>97</v>
      </c>
      <c r="E84" t="s">
        <v>177</v>
      </c>
      <c r="F84" s="23">
        <v>1</v>
      </c>
      <c r="G84" s="2">
        <v>10</v>
      </c>
      <c r="H84" s="2">
        <f t="shared" si="1"/>
        <v>1421.5686274509806</v>
      </c>
      <c r="I84" s="2">
        <f>+J84/1.2</f>
        <v>14215.686274509806</v>
      </c>
      <c r="J84" s="2">
        <v>17058.823529411766</v>
      </c>
    </row>
    <row r="85" spans="1:10">
      <c r="A85" s="22">
        <v>91</v>
      </c>
      <c r="B85" s="5" t="s">
        <v>280</v>
      </c>
      <c r="C85" t="s">
        <v>64</v>
      </c>
      <c r="D85" t="s">
        <v>64</v>
      </c>
      <c r="E85" t="s">
        <v>177</v>
      </c>
      <c r="F85" s="23">
        <v>2</v>
      </c>
      <c r="G85" s="2">
        <v>121</v>
      </c>
      <c r="H85" s="2">
        <f t="shared" si="1"/>
        <v>0</v>
      </c>
      <c r="I85" s="2">
        <v>0</v>
      </c>
      <c r="J85" s="2">
        <v>0</v>
      </c>
    </row>
    <row r="86" spans="1:10">
      <c r="A86" s="22">
        <v>92</v>
      </c>
      <c r="B86" s="5" t="s">
        <v>281</v>
      </c>
      <c r="C86" t="s">
        <v>106</v>
      </c>
      <c r="D86" t="s">
        <v>107</v>
      </c>
      <c r="E86" t="s">
        <v>177</v>
      </c>
      <c r="F86" s="23">
        <v>1</v>
      </c>
      <c r="G86" s="2">
        <v>19</v>
      </c>
      <c r="H86" s="2">
        <f t="shared" si="1"/>
        <v>3200</v>
      </c>
      <c r="I86" s="2">
        <v>60800</v>
      </c>
      <c r="J86" s="2">
        <v>72960</v>
      </c>
    </row>
    <row r="87" spans="1:10">
      <c r="A87" s="22">
        <v>93</v>
      </c>
      <c r="B87" s="5" t="s">
        <v>282</v>
      </c>
      <c r="C87" t="s">
        <v>109</v>
      </c>
      <c r="D87" t="s">
        <v>110</v>
      </c>
      <c r="E87" t="s">
        <v>177</v>
      </c>
      <c r="F87" s="23">
        <v>1</v>
      </c>
      <c r="G87" s="2">
        <v>14</v>
      </c>
      <c r="H87" s="2">
        <f t="shared" si="1"/>
        <v>3000</v>
      </c>
      <c r="I87" s="2">
        <f>3000*14</f>
        <v>42000</v>
      </c>
      <c r="J87" s="2">
        <f>+I87*1.2</f>
        <v>50400</v>
      </c>
    </row>
    <row r="88" spans="1:10">
      <c r="A88" s="22">
        <v>94</v>
      </c>
      <c r="B88" s="5" t="s">
        <v>283</v>
      </c>
      <c r="C88" t="s">
        <v>30</v>
      </c>
      <c r="D88" t="s">
        <v>176</v>
      </c>
      <c r="E88" t="s">
        <v>175</v>
      </c>
      <c r="F88" s="23">
        <v>2</v>
      </c>
      <c r="G88" s="2">
        <v>12</v>
      </c>
      <c r="H88" s="2">
        <f t="shared" si="1"/>
        <v>2291.67</v>
      </c>
      <c r="I88" s="2">
        <f>12*2291.67</f>
        <v>27500.04</v>
      </c>
      <c r="J88" s="2">
        <f>+I88*1.2</f>
        <v>33000.048000000003</v>
      </c>
    </row>
    <row r="89" spans="1:10">
      <c r="A89" s="22">
        <v>95</v>
      </c>
      <c r="B89" s="5" t="s">
        <v>284</v>
      </c>
      <c r="C89" t="s">
        <v>9</v>
      </c>
      <c r="D89" t="s">
        <v>142</v>
      </c>
      <c r="E89" t="s">
        <v>175</v>
      </c>
      <c r="F89" s="23">
        <v>12</v>
      </c>
      <c r="G89" s="2">
        <v>19</v>
      </c>
      <c r="H89" s="2">
        <f t="shared" si="1"/>
        <v>2848.0263157894738</v>
      </c>
      <c r="I89" s="2">
        <v>54112.5</v>
      </c>
      <c r="J89" s="2">
        <v>64935</v>
      </c>
    </row>
    <row r="90" spans="1:10">
      <c r="A90" s="22">
        <v>96</v>
      </c>
      <c r="B90" s="5" t="s">
        <v>285</v>
      </c>
      <c r="C90" t="s">
        <v>9</v>
      </c>
      <c r="D90" t="s">
        <v>142</v>
      </c>
      <c r="E90" t="s">
        <v>175</v>
      </c>
      <c r="F90" s="23">
        <v>1</v>
      </c>
      <c r="G90" s="2">
        <v>19</v>
      </c>
      <c r="H90" s="2">
        <f t="shared" si="1"/>
        <v>2848.0263157894738</v>
      </c>
      <c r="I90" s="2">
        <v>54112.5</v>
      </c>
      <c r="J90" s="2">
        <v>64935</v>
      </c>
    </row>
    <row r="91" spans="1:10">
      <c r="A91" s="22">
        <v>97</v>
      </c>
      <c r="B91" s="5" t="s">
        <v>286</v>
      </c>
      <c r="C91" s="5" t="s">
        <v>193</v>
      </c>
      <c r="D91" t="s">
        <v>144</v>
      </c>
      <c r="E91" t="s">
        <v>174</v>
      </c>
      <c r="F91" s="23">
        <v>2</v>
      </c>
      <c r="G91" s="2">
        <v>20</v>
      </c>
      <c r="H91" s="2">
        <f t="shared" si="1"/>
        <v>3915</v>
      </c>
      <c r="I91" s="2">
        <f>3915*20</f>
        <v>78300</v>
      </c>
      <c r="J91" s="2">
        <f>+I91*1.2</f>
        <v>93960</v>
      </c>
    </row>
    <row r="92" spans="1:10">
      <c r="A92" s="22">
        <v>98</v>
      </c>
      <c r="B92" s="5" t="s">
        <v>287</v>
      </c>
      <c r="C92" s="5" t="s">
        <v>26</v>
      </c>
      <c r="D92" t="s">
        <v>132</v>
      </c>
      <c r="E92" t="s">
        <v>173</v>
      </c>
      <c r="F92" s="23">
        <v>2</v>
      </c>
      <c r="G92" s="2">
        <v>20</v>
      </c>
      <c r="H92" s="2">
        <f t="shared" si="1"/>
        <v>1870</v>
      </c>
      <c r="I92" s="2">
        <v>37400</v>
      </c>
      <c r="J92" s="2">
        <v>44880</v>
      </c>
    </row>
    <row r="93" spans="1:10">
      <c r="A93" s="22">
        <v>99</v>
      </c>
      <c r="B93" s="5" t="s">
        <v>288</v>
      </c>
      <c r="C93" s="6" t="s">
        <v>12</v>
      </c>
      <c r="D93" t="s">
        <v>137</v>
      </c>
      <c r="E93" t="s">
        <v>173</v>
      </c>
      <c r="F93" s="23">
        <v>2</v>
      </c>
      <c r="G93" s="2">
        <v>20</v>
      </c>
      <c r="H93" s="2">
        <f t="shared" si="1"/>
        <v>4279.41</v>
      </c>
      <c r="I93" s="2">
        <f>4279.41*20</f>
        <v>85588.2</v>
      </c>
      <c r="J93" s="2">
        <f>+I93*1.2</f>
        <v>102705.84</v>
      </c>
    </row>
    <row r="94" spans="1:10">
      <c r="A94" s="22">
        <v>100</v>
      </c>
      <c r="B94" s="5" t="s">
        <v>289</v>
      </c>
      <c r="C94" s="6" t="s">
        <v>194</v>
      </c>
      <c r="D94" t="s">
        <v>91</v>
      </c>
      <c r="E94" t="s">
        <v>173</v>
      </c>
      <c r="F94" s="23">
        <v>1</v>
      </c>
      <c r="G94" s="2">
        <v>19</v>
      </c>
      <c r="H94" s="2">
        <f t="shared" si="1"/>
        <v>1960.7843137254899</v>
      </c>
      <c r="I94" s="2">
        <f>1960.78431372549*19</f>
        <v>37254.901960784307</v>
      </c>
      <c r="J94" s="2">
        <f>+I94*1.2</f>
        <v>44705.882352941167</v>
      </c>
    </row>
    <row r="95" spans="1:10">
      <c r="A95" s="22">
        <v>101</v>
      </c>
      <c r="B95" s="5" t="s">
        <v>290</v>
      </c>
      <c r="C95" s="6" t="s">
        <v>194</v>
      </c>
      <c r="D95" t="s">
        <v>93</v>
      </c>
      <c r="E95" t="s">
        <v>173</v>
      </c>
      <c r="F95" s="23">
        <v>1</v>
      </c>
      <c r="G95" s="2">
        <v>19</v>
      </c>
      <c r="H95" s="2">
        <f t="shared" si="1"/>
        <v>1274.50980392157</v>
      </c>
      <c r="I95" s="2">
        <f>1274.50980392157*19</f>
        <v>24215.68627450983</v>
      </c>
      <c r="J95" s="2">
        <f>+I95*1.2</f>
        <v>29058.823529411795</v>
      </c>
    </row>
    <row r="96" spans="1:10">
      <c r="A96" s="22">
        <v>102</v>
      </c>
      <c r="B96" s="5" t="s">
        <v>291</v>
      </c>
      <c r="C96" s="6" t="s">
        <v>194</v>
      </c>
      <c r="D96" t="s">
        <v>159</v>
      </c>
      <c r="E96" t="s">
        <v>173</v>
      </c>
      <c r="F96" s="23">
        <v>1</v>
      </c>
      <c r="G96" s="2">
        <v>19</v>
      </c>
      <c r="H96" s="2">
        <f t="shared" si="1"/>
        <v>1274.50980392157</v>
      </c>
      <c r="I96" s="2">
        <f>1274.50980392157*19</f>
        <v>24215.68627450983</v>
      </c>
      <c r="J96" s="2">
        <f>+I96*1.2</f>
        <v>29058.823529411795</v>
      </c>
    </row>
    <row r="97" spans="1:10">
      <c r="A97" s="22">
        <v>103</v>
      </c>
      <c r="B97" s="5" t="s">
        <v>292</v>
      </c>
      <c r="C97" s="5" t="s">
        <v>45</v>
      </c>
      <c r="D97" t="s">
        <v>139</v>
      </c>
      <c r="E97" t="s">
        <v>172</v>
      </c>
      <c r="F97" s="23">
        <v>2</v>
      </c>
      <c r="G97" s="2">
        <v>20</v>
      </c>
      <c r="H97" s="2">
        <f t="shared" ca="1" si="1"/>
        <v>3540</v>
      </c>
      <c r="I97" s="2">
        <f ca="1">+H97*3000</f>
        <v>0</v>
      </c>
      <c r="J97" s="2">
        <f ca="1">+I97*1.2</f>
        <v>0</v>
      </c>
    </row>
    <row r="98" spans="1:10">
      <c r="A98" s="22">
        <v>104</v>
      </c>
      <c r="B98" s="5" t="s">
        <v>293</v>
      </c>
      <c r="C98" t="s">
        <v>109</v>
      </c>
      <c r="D98" t="s">
        <v>110</v>
      </c>
      <c r="E98" t="s">
        <v>172</v>
      </c>
      <c r="F98" s="23">
        <v>2</v>
      </c>
      <c r="G98" s="2">
        <v>20</v>
      </c>
      <c r="H98" s="2">
        <f t="shared" si="1"/>
        <v>3000</v>
      </c>
      <c r="I98" s="2">
        <v>60000</v>
      </c>
      <c r="J98" s="2">
        <v>72000</v>
      </c>
    </row>
    <row r="99" spans="1:10">
      <c r="A99" s="22">
        <v>105</v>
      </c>
      <c r="B99" s="5" t="s">
        <v>294</v>
      </c>
      <c r="C99" t="s">
        <v>9</v>
      </c>
      <c r="D99" t="s">
        <v>112</v>
      </c>
      <c r="E99" t="s">
        <v>172</v>
      </c>
      <c r="F99" s="23">
        <v>2</v>
      </c>
      <c r="G99" s="2">
        <v>22</v>
      </c>
      <c r="H99" s="2">
        <f t="shared" si="1"/>
        <v>2510</v>
      </c>
      <c r="I99" s="2">
        <v>55220</v>
      </c>
      <c r="J99" s="2">
        <v>66264</v>
      </c>
    </row>
    <row r="100" spans="1:10">
      <c r="A100" s="22">
        <v>107</v>
      </c>
      <c r="B100" s="5" t="s">
        <v>295</v>
      </c>
      <c r="C100" t="s">
        <v>9</v>
      </c>
      <c r="D100" t="s">
        <v>113</v>
      </c>
      <c r="E100" t="s">
        <v>172</v>
      </c>
      <c r="F100" s="23">
        <v>1</v>
      </c>
      <c r="G100" s="2">
        <v>19</v>
      </c>
      <c r="H100" s="2">
        <f t="shared" si="1"/>
        <v>3600</v>
      </c>
      <c r="I100" s="2">
        <v>68400</v>
      </c>
      <c r="J100" s="2">
        <v>82080</v>
      </c>
    </row>
    <row r="101" spans="1:10">
      <c r="A101" s="22">
        <v>108</v>
      </c>
      <c r="B101" s="5" t="s">
        <v>296</v>
      </c>
      <c r="C101" s="8" t="s">
        <v>193</v>
      </c>
      <c r="D101" t="s">
        <v>63</v>
      </c>
      <c r="E101" t="s">
        <v>171</v>
      </c>
      <c r="F101" s="23">
        <v>1</v>
      </c>
      <c r="G101" s="2">
        <v>19</v>
      </c>
      <c r="H101" s="2">
        <f t="shared" si="1"/>
        <v>3962</v>
      </c>
      <c r="I101" s="2">
        <f>3962*19</f>
        <v>75278</v>
      </c>
      <c r="J101" s="2">
        <f>+I101*1.2</f>
        <v>90333.599999999991</v>
      </c>
    </row>
    <row r="102" spans="1:10">
      <c r="A102" s="22">
        <v>109</v>
      </c>
      <c r="B102" s="5" t="s">
        <v>297</v>
      </c>
      <c r="C102" t="s">
        <v>193</v>
      </c>
      <c r="D102" t="s">
        <v>62</v>
      </c>
      <c r="E102" t="s">
        <v>167</v>
      </c>
      <c r="F102" s="23">
        <v>1</v>
      </c>
      <c r="G102" s="2">
        <v>19</v>
      </c>
      <c r="H102" s="2">
        <f t="shared" si="1"/>
        <v>3962</v>
      </c>
      <c r="I102" s="2">
        <f>3962*19</f>
        <v>75278</v>
      </c>
      <c r="J102" s="2">
        <f>+I102*1.2</f>
        <v>90333.599999999991</v>
      </c>
    </row>
    <row r="103" spans="1:10">
      <c r="A103" s="22">
        <v>110</v>
      </c>
      <c r="B103" s="5" t="s">
        <v>298</v>
      </c>
      <c r="C103" t="s">
        <v>9</v>
      </c>
      <c r="D103" t="s">
        <v>170</v>
      </c>
      <c r="E103" t="s">
        <v>167</v>
      </c>
      <c r="F103" s="23">
        <v>12</v>
      </c>
      <c r="G103" s="2">
        <v>21</v>
      </c>
      <c r="H103" s="2">
        <f t="shared" si="1"/>
        <v>4000</v>
      </c>
      <c r="I103" s="2">
        <v>84000</v>
      </c>
      <c r="J103" s="2">
        <v>100800</v>
      </c>
    </row>
    <row r="104" spans="1:10">
      <c r="A104" s="22">
        <v>111</v>
      </c>
      <c r="B104" s="5" t="s">
        <v>299</v>
      </c>
      <c r="C104" t="s">
        <v>45</v>
      </c>
      <c r="D104" t="s">
        <v>169</v>
      </c>
      <c r="E104" t="s">
        <v>167</v>
      </c>
      <c r="F104" s="23">
        <v>12</v>
      </c>
      <c r="G104" s="2">
        <v>23</v>
      </c>
      <c r="H104" s="2">
        <f t="shared" si="1"/>
        <v>4100</v>
      </c>
      <c r="I104" s="2">
        <v>94300</v>
      </c>
      <c r="J104" s="2">
        <v>113160</v>
      </c>
    </row>
    <row r="105" spans="1:10">
      <c r="A105" s="22">
        <v>112</v>
      </c>
      <c r="B105" s="5" t="s">
        <v>300</v>
      </c>
      <c r="C105" s="8" t="s">
        <v>193</v>
      </c>
      <c r="D105" t="s">
        <v>170</v>
      </c>
      <c r="E105" t="s">
        <v>167</v>
      </c>
      <c r="F105" s="23">
        <v>1</v>
      </c>
      <c r="G105" s="2">
        <v>19</v>
      </c>
      <c r="H105" s="2">
        <f t="shared" si="1"/>
        <v>3962</v>
      </c>
      <c r="I105" s="2">
        <f>3962*19</f>
        <v>75278</v>
      </c>
      <c r="J105" s="2">
        <f>+I105*1.2</f>
        <v>90333.599999999991</v>
      </c>
    </row>
    <row r="106" spans="1:10">
      <c r="A106" s="22">
        <v>113</v>
      </c>
      <c r="B106" s="5" t="s">
        <v>301</v>
      </c>
      <c r="C106" t="s">
        <v>45</v>
      </c>
      <c r="D106" t="s">
        <v>169</v>
      </c>
      <c r="E106" t="s">
        <v>167</v>
      </c>
      <c r="F106" s="23">
        <v>1</v>
      </c>
      <c r="G106" s="2">
        <v>19</v>
      </c>
      <c r="H106" s="2">
        <f t="shared" si="1"/>
        <v>4100</v>
      </c>
      <c r="I106" s="2">
        <v>77900</v>
      </c>
      <c r="J106" s="2">
        <v>93480</v>
      </c>
    </row>
    <row r="107" spans="1:10">
      <c r="A107" s="22">
        <v>114</v>
      </c>
      <c r="B107" s="5" t="s">
        <v>302</v>
      </c>
      <c r="C107" t="s">
        <v>9</v>
      </c>
      <c r="D107" t="s">
        <v>168</v>
      </c>
      <c r="E107" t="s">
        <v>167</v>
      </c>
      <c r="F107" s="23">
        <v>12</v>
      </c>
      <c r="G107" s="2">
        <v>1</v>
      </c>
      <c r="H107" s="2">
        <f t="shared" si="1"/>
        <v>69855</v>
      </c>
      <c r="I107" s="2">
        <f>+J107/1.2</f>
        <v>69855</v>
      </c>
      <c r="J107" s="2">
        <v>83826</v>
      </c>
    </row>
    <row r="108" spans="1:10">
      <c r="A108" s="22">
        <v>115</v>
      </c>
      <c r="B108" s="5" t="s">
        <v>303</v>
      </c>
      <c r="C108" t="s">
        <v>26</v>
      </c>
      <c r="D108" t="s">
        <v>57</v>
      </c>
      <c r="E108" t="s">
        <v>167</v>
      </c>
      <c r="F108" s="23">
        <v>12</v>
      </c>
      <c r="G108" s="2">
        <v>1</v>
      </c>
      <c r="H108" s="2">
        <f t="shared" si="1"/>
        <v>37537</v>
      </c>
      <c r="I108" s="2">
        <v>37537</v>
      </c>
      <c r="J108" s="2">
        <v>45044.4</v>
      </c>
    </row>
    <row r="109" spans="1:10">
      <c r="A109" s="22">
        <v>116</v>
      </c>
      <c r="B109" s="5" t="s">
        <v>304</v>
      </c>
      <c r="C109" t="s">
        <v>15</v>
      </c>
      <c r="D109" t="s">
        <v>56</v>
      </c>
      <c r="E109" t="s">
        <v>167</v>
      </c>
      <c r="F109" s="23">
        <v>12</v>
      </c>
      <c r="G109" s="2">
        <v>1</v>
      </c>
      <c r="H109" s="2">
        <f t="shared" si="1"/>
        <v>6320</v>
      </c>
      <c r="I109" s="2">
        <v>6320</v>
      </c>
      <c r="J109" s="2">
        <v>7584</v>
      </c>
    </row>
    <row r="110" spans="1:10">
      <c r="A110" s="22">
        <v>117</v>
      </c>
      <c r="B110" s="5" t="s">
        <v>305</v>
      </c>
      <c r="C110" t="s">
        <v>9</v>
      </c>
      <c r="D110" t="s">
        <v>55</v>
      </c>
      <c r="E110" t="s">
        <v>167</v>
      </c>
      <c r="F110" s="23">
        <v>12</v>
      </c>
      <c r="G110" s="2">
        <v>23</v>
      </c>
      <c r="H110" s="2">
        <f t="shared" si="1"/>
        <v>2580</v>
      </c>
      <c r="I110" s="2">
        <f>23*2580</f>
        <v>59340</v>
      </c>
      <c r="J110" s="2">
        <f>+I110*1.2</f>
        <v>71208</v>
      </c>
    </row>
    <row r="111" spans="1:10">
      <c r="A111" s="22">
        <v>118</v>
      </c>
      <c r="B111" s="5" t="s">
        <v>306</v>
      </c>
      <c r="C111" t="s">
        <v>9</v>
      </c>
      <c r="D111" t="s">
        <v>41</v>
      </c>
      <c r="E111" t="s">
        <v>167</v>
      </c>
      <c r="F111" s="23">
        <v>12</v>
      </c>
      <c r="G111" s="2">
        <v>23</v>
      </c>
      <c r="H111" s="2">
        <f t="shared" si="1"/>
        <v>2105</v>
      </c>
      <c r="I111" s="2">
        <f>+J111/1.2</f>
        <v>48415</v>
      </c>
      <c r="J111" s="2">
        <v>58098</v>
      </c>
    </row>
    <row r="112" spans="1:10">
      <c r="A112" s="22">
        <v>119</v>
      </c>
      <c r="B112" s="5" t="s">
        <v>307</v>
      </c>
      <c r="C112" t="s">
        <v>18</v>
      </c>
      <c r="D112" t="s">
        <v>32</v>
      </c>
      <c r="E112" t="s">
        <v>167</v>
      </c>
      <c r="F112" s="23">
        <v>12</v>
      </c>
      <c r="G112" s="2">
        <v>23</v>
      </c>
      <c r="H112" s="2">
        <f t="shared" si="1"/>
        <v>1435</v>
      </c>
      <c r="I112" s="2">
        <f>+J112/1.2</f>
        <v>33005</v>
      </c>
      <c r="J112" s="2">
        <v>39606</v>
      </c>
    </row>
    <row r="113" spans="1:10">
      <c r="A113" s="22">
        <v>120</v>
      </c>
      <c r="B113" s="5" t="s">
        <v>308</v>
      </c>
      <c r="C113" t="s">
        <v>18</v>
      </c>
      <c r="D113" t="s">
        <v>54</v>
      </c>
      <c r="E113" t="s">
        <v>167</v>
      </c>
      <c r="F113" s="23">
        <v>12</v>
      </c>
      <c r="G113" s="2">
        <v>23</v>
      </c>
      <c r="H113" s="2">
        <f t="shared" si="1"/>
        <v>2485</v>
      </c>
      <c r="I113" s="2">
        <v>57155</v>
      </c>
      <c r="J113" s="2">
        <v>68586</v>
      </c>
    </row>
    <row r="114" spans="1:10">
      <c r="A114" s="22">
        <v>121</v>
      </c>
      <c r="B114" s="5" t="s">
        <v>309</v>
      </c>
      <c r="C114" t="s">
        <v>18</v>
      </c>
      <c r="D114" t="s">
        <v>53</v>
      </c>
      <c r="E114" t="s">
        <v>167</v>
      </c>
      <c r="F114" s="23">
        <v>12</v>
      </c>
      <c r="G114" s="2">
        <v>23</v>
      </c>
      <c r="H114" s="2">
        <f t="shared" si="1"/>
        <v>1340</v>
      </c>
      <c r="I114" s="2">
        <v>30820</v>
      </c>
      <c r="J114" s="2">
        <v>36984</v>
      </c>
    </row>
    <row r="115" spans="1:10">
      <c r="A115" s="22">
        <v>122</v>
      </c>
      <c r="B115" s="5" t="s">
        <v>310</v>
      </c>
      <c r="C115" t="s">
        <v>18</v>
      </c>
      <c r="D115" t="s">
        <v>51</v>
      </c>
      <c r="E115" t="s">
        <v>167</v>
      </c>
      <c r="F115" s="23">
        <v>12</v>
      </c>
      <c r="G115" s="2">
        <v>23</v>
      </c>
      <c r="H115" s="2">
        <f t="shared" si="1"/>
        <v>1625</v>
      </c>
      <c r="I115" s="2">
        <v>37375</v>
      </c>
      <c r="J115" s="2">
        <v>44850</v>
      </c>
    </row>
    <row r="116" spans="1:10">
      <c r="A116" s="22">
        <v>123</v>
      </c>
      <c r="B116" s="5" t="s">
        <v>311</v>
      </c>
      <c r="C116" s="3" t="s">
        <v>9</v>
      </c>
      <c r="D116" s="3" t="s">
        <v>49</v>
      </c>
      <c r="E116" s="3" t="s">
        <v>167</v>
      </c>
      <c r="F116" s="24">
        <v>12</v>
      </c>
      <c r="G116" s="15">
        <v>2</v>
      </c>
      <c r="H116" s="2">
        <f t="shared" si="1"/>
        <v>930</v>
      </c>
      <c r="I116" s="2">
        <v>1860</v>
      </c>
      <c r="J116" s="2">
        <v>2232</v>
      </c>
    </row>
    <row r="117" spans="1:10">
      <c r="A117" s="22">
        <v>124</v>
      </c>
      <c r="B117" s="5" t="s">
        <v>312</v>
      </c>
      <c r="C117" t="s">
        <v>9</v>
      </c>
      <c r="D117" t="s">
        <v>49</v>
      </c>
      <c r="E117" t="s">
        <v>167</v>
      </c>
      <c r="F117" s="23">
        <v>12</v>
      </c>
      <c r="G117" s="2">
        <v>24</v>
      </c>
      <c r="H117" s="2">
        <f t="shared" si="1"/>
        <v>930</v>
      </c>
      <c r="I117" s="2">
        <v>22320</v>
      </c>
      <c r="J117" s="2">
        <v>26784</v>
      </c>
    </row>
    <row r="118" spans="1:10">
      <c r="A118" s="22">
        <v>125</v>
      </c>
      <c r="B118" s="5" t="s">
        <v>313</v>
      </c>
      <c r="C118" t="s">
        <v>45</v>
      </c>
      <c r="D118" t="s">
        <v>46</v>
      </c>
      <c r="E118" t="s">
        <v>167</v>
      </c>
      <c r="F118" s="23">
        <v>12</v>
      </c>
      <c r="G118" s="2">
        <v>23</v>
      </c>
      <c r="H118" s="2">
        <f t="shared" si="1"/>
        <v>1665</v>
      </c>
      <c r="I118" s="2">
        <v>38295</v>
      </c>
      <c r="J118" s="2">
        <v>45954</v>
      </c>
    </row>
    <row r="119" spans="1:10">
      <c r="A119" s="22">
        <v>126</v>
      </c>
      <c r="B119" s="5" t="s">
        <v>314</v>
      </c>
      <c r="C119" t="s">
        <v>18</v>
      </c>
      <c r="D119" t="s">
        <v>28</v>
      </c>
      <c r="E119" t="s">
        <v>167</v>
      </c>
      <c r="F119" s="23">
        <v>12</v>
      </c>
      <c r="G119" s="2">
        <v>24</v>
      </c>
      <c r="H119" s="2">
        <f t="shared" si="1"/>
        <v>1137</v>
      </c>
      <c r="I119" s="2">
        <v>27288</v>
      </c>
      <c r="J119" s="2">
        <v>32745.599999999999</v>
      </c>
    </row>
    <row r="120" spans="1:10">
      <c r="A120" s="22">
        <v>127</v>
      </c>
      <c r="B120" s="5" t="s">
        <v>315</v>
      </c>
      <c r="C120" t="s">
        <v>9</v>
      </c>
      <c r="D120" t="s">
        <v>42</v>
      </c>
      <c r="E120" t="s">
        <v>167</v>
      </c>
      <c r="F120" s="23">
        <v>12</v>
      </c>
      <c r="G120" s="2">
        <v>27</v>
      </c>
      <c r="H120" s="2">
        <f t="shared" si="1"/>
        <v>1275</v>
      </c>
      <c r="I120" s="2">
        <v>34425</v>
      </c>
      <c r="J120" s="2">
        <v>41310</v>
      </c>
    </row>
    <row r="121" spans="1:10">
      <c r="A121" s="22">
        <v>128</v>
      </c>
      <c r="B121" s="5" t="s">
        <v>316</v>
      </c>
      <c r="C121" t="s">
        <v>18</v>
      </c>
      <c r="D121" t="s">
        <v>52</v>
      </c>
      <c r="E121" t="s">
        <v>167</v>
      </c>
      <c r="F121" s="23">
        <v>12</v>
      </c>
      <c r="G121" s="2">
        <v>14</v>
      </c>
      <c r="H121" s="2">
        <f t="shared" si="1"/>
        <v>1380</v>
      </c>
      <c r="I121" s="2">
        <v>19320</v>
      </c>
      <c r="J121" s="2">
        <v>23184</v>
      </c>
    </row>
    <row r="122" spans="1:10">
      <c r="A122" s="22">
        <v>129</v>
      </c>
      <c r="B122" s="5" t="s">
        <v>317</v>
      </c>
      <c r="C122" t="s">
        <v>18</v>
      </c>
      <c r="D122" t="s">
        <v>52</v>
      </c>
      <c r="E122" t="s">
        <v>167</v>
      </c>
      <c r="F122" s="23">
        <v>12</v>
      </c>
      <c r="G122" s="2">
        <v>9</v>
      </c>
      <c r="H122" s="2">
        <f t="shared" si="1"/>
        <v>1380</v>
      </c>
      <c r="I122" s="2">
        <v>12420</v>
      </c>
      <c r="J122" s="2">
        <v>14904</v>
      </c>
    </row>
    <row r="123" spans="1:10">
      <c r="A123" s="22">
        <v>130</v>
      </c>
      <c r="B123" s="5" t="s">
        <v>318</v>
      </c>
      <c r="C123" t="s">
        <v>26</v>
      </c>
      <c r="D123" t="s">
        <v>50</v>
      </c>
      <c r="E123" t="s">
        <v>167</v>
      </c>
      <c r="F123" s="23">
        <v>12</v>
      </c>
      <c r="G123" s="2">
        <v>23</v>
      </c>
      <c r="H123" s="2">
        <f t="shared" si="1"/>
        <v>1845</v>
      </c>
      <c r="I123" s="2">
        <v>42435</v>
      </c>
      <c r="J123" s="2">
        <v>50922</v>
      </c>
    </row>
    <row r="124" spans="1:10">
      <c r="A124" s="22">
        <v>131</v>
      </c>
      <c r="B124" s="5" t="s">
        <v>319</v>
      </c>
      <c r="C124" t="s">
        <v>26</v>
      </c>
      <c r="D124" t="s">
        <v>47</v>
      </c>
      <c r="E124" t="s">
        <v>167</v>
      </c>
      <c r="F124" s="23">
        <v>12</v>
      </c>
      <c r="G124" s="2">
        <v>25</v>
      </c>
      <c r="H124" s="2">
        <f t="shared" si="1"/>
        <v>1040</v>
      </c>
      <c r="I124" s="2">
        <v>26000</v>
      </c>
      <c r="J124" s="2">
        <v>31200</v>
      </c>
    </row>
    <row r="125" spans="1:10">
      <c r="A125" s="22">
        <v>132</v>
      </c>
      <c r="B125" s="5" t="s">
        <v>320</v>
      </c>
      <c r="C125" t="s">
        <v>18</v>
      </c>
      <c r="D125" t="s">
        <v>166</v>
      </c>
      <c r="E125" t="s">
        <v>167</v>
      </c>
      <c r="F125" s="23">
        <v>12</v>
      </c>
      <c r="G125" s="2">
        <v>23</v>
      </c>
      <c r="H125" s="2">
        <f t="shared" si="1"/>
        <v>1915</v>
      </c>
      <c r="I125" s="2">
        <v>44045</v>
      </c>
      <c r="J125" s="2">
        <v>52854</v>
      </c>
    </row>
    <row r="126" spans="1:10">
      <c r="A126" s="22">
        <v>133</v>
      </c>
      <c r="B126" s="5" t="s">
        <v>321</v>
      </c>
      <c r="C126" t="s">
        <v>18</v>
      </c>
      <c r="D126" t="s">
        <v>20</v>
      </c>
      <c r="E126" t="s">
        <v>164</v>
      </c>
      <c r="F126" s="23">
        <v>12</v>
      </c>
      <c r="G126" s="2">
        <v>23</v>
      </c>
      <c r="H126" s="2">
        <f t="shared" si="1"/>
        <v>2250</v>
      </c>
      <c r="I126" s="2">
        <v>51750</v>
      </c>
      <c r="J126" s="2">
        <v>62100</v>
      </c>
    </row>
    <row r="127" spans="1:10">
      <c r="A127" s="22">
        <v>134</v>
      </c>
      <c r="B127" s="5" t="s">
        <v>322</v>
      </c>
      <c r="C127" t="s">
        <v>18</v>
      </c>
      <c r="D127" t="s">
        <v>19</v>
      </c>
      <c r="E127" t="s">
        <v>164</v>
      </c>
      <c r="F127" s="23">
        <v>12</v>
      </c>
      <c r="G127" s="2">
        <v>26</v>
      </c>
      <c r="H127" s="2">
        <f t="shared" si="1"/>
        <v>1950</v>
      </c>
      <c r="I127" s="2">
        <f>+J127/1.2</f>
        <v>50700</v>
      </c>
      <c r="J127" s="2">
        <v>60840</v>
      </c>
    </row>
    <row r="128" spans="1:10">
      <c r="A128" s="22">
        <v>135</v>
      </c>
      <c r="B128" s="5" t="s">
        <v>323</v>
      </c>
      <c r="C128" t="s">
        <v>9</v>
      </c>
      <c r="D128" t="s">
        <v>17</v>
      </c>
      <c r="E128" t="s">
        <v>164</v>
      </c>
      <c r="F128" s="23">
        <v>12</v>
      </c>
      <c r="G128" s="2">
        <v>23</v>
      </c>
      <c r="H128" s="2">
        <f t="shared" si="1"/>
        <v>3350</v>
      </c>
      <c r="I128" s="2">
        <v>77050</v>
      </c>
      <c r="J128" s="2">
        <v>92460</v>
      </c>
    </row>
    <row r="129" spans="1:10">
      <c r="A129" s="22">
        <v>136</v>
      </c>
      <c r="B129" s="5" t="s">
        <v>324</v>
      </c>
      <c r="C129" t="s">
        <v>9</v>
      </c>
      <c r="D129" t="s">
        <v>16</v>
      </c>
      <c r="E129" t="s">
        <v>164</v>
      </c>
      <c r="F129" s="23">
        <v>12</v>
      </c>
      <c r="G129" s="2">
        <v>23</v>
      </c>
      <c r="H129" s="2">
        <f t="shared" si="1"/>
        <v>1915</v>
      </c>
      <c r="I129" s="2">
        <v>44045</v>
      </c>
      <c r="J129" s="2">
        <v>52854</v>
      </c>
    </row>
    <row r="130" spans="1:10">
      <c r="A130" s="22">
        <v>137</v>
      </c>
      <c r="B130" s="5" t="s">
        <v>325</v>
      </c>
      <c r="C130" t="s">
        <v>18</v>
      </c>
      <c r="D130" t="s">
        <v>165</v>
      </c>
      <c r="E130" t="s">
        <v>164</v>
      </c>
      <c r="F130" s="23">
        <v>12</v>
      </c>
      <c r="G130" s="2">
        <v>23</v>
      </c>
      <c r="H130" s="2">
        <f t="shared" si="1"/>
        <v>2680</v>
      </c>
      <c r="I130" s="2">
        <v>61640</v>
      </c>
      <c r="J130" s="2">
        <v>73968</v>
      </c>
    </row>
    <row r="131" spans="1:10">
      <c r="A131" s="22">
        <v>138</v>
      </c>
      <c r="B131" s="5" t="s">
        <v>326</v>
      </c>
      <c r="C131" t="s">
        <v>15</v>
      </c>
      <c r="D131" t="s">
        <v>23</v>
      </c>
      <c r="E131" t="s">
        <v>164</v>
      </c>
      <c r="F131" s="23">
        <v>12</v>
      </c>
      <c r="G131" s="2">
        <v>23</v>
      </c>
      <c r="H131" s="2">
        <f t="shared" ref="H131:H194" si="3">+I131/G131</f>
        <v>940</v>
      </c>
      <c r="I131" s="2">
        <v>21620</v>
      </c>
      <c r="J131" s="2">
        <v>25944</v>
      </c>
    </row>
    <row r="132" spans="1:10">
      <c r="A132" s="22">
        <v>139</v>
      </c>
      <c r="B132" s="5" t="s">
        <v>327</v>
      </c>
      <c r="C132" t="s">
        <v>15</v>
      </c>
      <c r="D132" t="s">
        <v>22</v>
      </c>
      <c r="E132" t="s">
        <v>164</v>
      </c>
      <c r="F132" s="23">
        <v>12</v>
      </c>
      <c r="G132" s="2">
        <v>23</v>
      </c>
      <c r="H132" s="2">
        <f t="shared" si="3"/>
        <v>940</v>
      </c>
      <c r="I132" s="2">
        <v>21620</v>
      </c>
      <c r="J132" s="2">
        <v>25944</v>
      </c>
    </row>
    <row r="133" spans="1:10">
      <c r="A133" s="22">
        <v>140</v>
      </c>
      <c r="B133" s="5" t="s">
        <v>328</v>
      </c>
      <c r="C133" t="s">
        <v>15</v>
      </c>
      <c r="D133" t="s">
        <v>21</v>
      </c>
      <c r="E133" t="s">
        <v>164</v>
      </c>
      <c r="F133" s="23">
        <v>12</v>
      </c>
      <c r="G133" s="2">
        <v>24</v>
      </c>
      <c r="H133" s="2">
        <f t="shared" si="3"/>
        <v>940</v>
      </c>
      <c r="I133" s="2">
        <v>22560</v>
      </c>
      <c r="J133" s="2">
        <v>27072</v>
      </c>
    </row>
    <row r="134" spans="1:10">
      <c r="A134" s="22">
        <v>141</v>
      </c>
      <c r="B134" s="5" t="s">
        <v>329</v>
      </c>
      <c r="C134" t="s">
        <v>15</v>
      </c>
      <c r="D134" t="s">
        <v>40</v>
      </c>
      <c r="E134" t="s">
        <v>164</v>
      </c>
      <c r="F134" s="23">
        <v>12</v>
      </c>
      <c r="G134" s="2">
        <v>23</v>
      </c>
      <c r="H134" s="2">
        <f t="shared" si="3"/>
        <v>530</v>
      </c>
      <c r="I134" s="2">
        <v>12190</v>
      </c>
      <c r="J134" s="2">
        <v>14628</v>
      </c>
    </row>
    <row r="135" spans="1:10">
      <c r="A135" s="22">
        <v>142</v>
      </c>
      <c r="B135" s="5" t="s">
        <v>330</v>
      </c>
      <c r="C135" t="s">
        <v>15</v>
      </c>
      <c r="D135" t="s">
        <v>25</v>
      </c>
      <c r="E135" t="s">
        <v>164</v>
      </c>
      <c r="F135" s="23">
        <v>12</v>
      </c>
      <c r="G135" s="2">
        <v>23</v>
      </c>
      <c r="H135" s="2">
        <f t="shared" si="3"/>
        <v>940</v>
      </c>
      <c r="I135" s="2">
        <v>21620</v>
      </c>
      <c r="J135" s="2">
        <v>25944</v>
      </c>
    </row>
    <row r="136" spans="1:10">
      <c r="A136" s="22">
        <v>143</v>
      </c>
      <c r="B136" s="5" t="s">
        <v>331</v>
      </c>
      <c r="C136" t="s">
        <v>15</v>
      </c>
      <c r="D136" t="s">
        <v>24</v>
      </c>
      <c r="E136" t="s">
        <v>164</v>
      </c>
      <c r="F136" s="23">
        <v>12</v>
      </c>
      <c r="G136" s="2">
        <v>23</v>
      </c>
      <c r="H136" s="2">
        <f t="shared" si="3"/>
        <v>940</v>
      </c>
      <c r="I136" s="2">
        <v>21620</v>
      </c>
      <c r="J136" s="2">
        <v>25944</v>
      </c>
    </row>
    <row r="137" spans="1:10">
      <c r="A137" s="22">
        <v>144</v>
      </c>
      <c r="B137" s="5" t="s">
        <v>332</v>
      </c>
      <c r="C137" t="s">
        <v>15</v>
      </c>
      <c r="D137" t="s">
        <v>39</v>
      </c>
      <c r="E137" t="s">
        <v>164</v>
      </c>
      <c r="F137" s="23">
        <v>12</v>
      </c>
      <c r="G137" s="2">
        <v>23</v>
      </c>
      <c r="H137" s="2">
        <f t="shared" si="3"/>
        <v>1150</v>
      </c>
      <c r="I137" s="2">
        <v>26450</v>
      </c>
      <c r="J137" s="2">
        <v>31740</v>
      </c>
    </row>
    <row r="138" spans="1:10">
      <c r="A138" s="22">
        <v>145</v>
      </c>
      <c r="B138" s="5" t="s">
        <v>333</v>
      </c>
      <c r="C138" t="s">
        <v>15</v>
      </c>
      <c r="D138" t="s">
        <v>38</v>
      </c>
      <c r="E138" t="s">
        <v>164</v>
      </c>
      <c r="F138" s="23">
        <v>12</v>
      </c>
      <c r="G138" s="2">
        <v>23</v>
      </c>
      <c r="H138" s="2">
        <f t="shared" si="3"/>
        <v>940</v>
      </c>
      <c r="I138" s="2">
        <v>21620</v>
      </c>
      <c r="J138" s="2">
        <v>25944</v>
      </c>
    </row>
    <row r="139" spans="1:10">
      <c r="A139" s="22">
        <v>146</v>
      </c>
      <c r="B139" s="5" t="s">
        <v>334</v>
      </c>
      <c r="C139" t="s">
        <v>26</v>
      </c>
      <c r="D139" t="s">
        <v>43</v>
      </c>
      <c r="E139" t="s">
        <v>164</v>
      </c>
      <c r="F139" s="23">
        <v>12</v>
      </c>
      <c r="G139" s="2">
        <v>23</v>
      </c>
      <c r="H139" s="2">
        <f t="shared" si="3"/>
        <v>1460</v>
      </c>
      <c r="I139" s="2">
        <v>33580</v>
      </c>
      <c r="J139" s="2">
        <v>40296</v>
      </c>
    </row>
    <row r="140" spans="1:10">
      <c r="A140" s="22">
        <v>147</v>
      </c>
      <c r="B140" s="5" t="s">
        <v>335</v>
      </c>
      <c r="C140" t="s">
        <v>88</v>
      </c>
      <c r="D140" t="s">
        <v>123</v>
      </c>
      <c r="E140" t="s">
        <v>162</v>
      </c>
      <c r="F140" s="23">
        <v>2</v>
      </c>
      <c r="G140" s="2">
        <v>20</v>
      </c>
      <c r="H140" s="2">
        <f t="shared" si="3"/>
        <v>2880</v>
      </c>
      <c r="I140" s="2">
        <v>57600</v>
      </c>
      <c r="J140" s="2">
        <v>69120</v>
      </c>
    </row>
    <row r="141" spans="1:10">
      <c r="A141" s="22">
        <v>148</v>
      </c>
      <c r="B141" s="5" t="s">
        <v>336</v>
      </c>
      <c r="C141" t="s">
        <v>88</v>
      </c>
      <c r="D141" t="s">
        <v>122</v>
      </c>
      <c r="E141" t="s">
        <v>162</v>
      </c>
      <c r="F141" s="23">
        <v>2</v>
      </c>
      <c r="G141" s="2">
        <v>20</v>
      </c>
      <c r="H141" s="2">
        <f t="shared" si="3"/>
        <v>2700</v>
      </c>
      <c r="I141" s="2">
        <v>54000</v>
      </c>
      <c r="J141" s="2">
        <v>64800</v>
      </c>
    </row>
    <row r="142" spans="1:10">
      <c r="A142" s="22">
        <v>149</v>
      </c>
      <c r="B142" s="5" t="s">
        <v>337</v>
      </c>
      <c r="C142" t="s">
        <v>88</v>
      </c>
      <c r="D142" t="s">
        <v>121</v>
      </c>
      <c r="E142" t="s">
        <v>162</v>
      </c>
      <c r="F142" s="23">
        <v>2</v>
      </c>
      <c r="G142" s="2">
        <v>20</v>
      </c>
      <c r="H142" s="2">
        <f t="shared" si="3"/>
        <v>2410.1999999999998</v>
      </c>
      <c r="I142" s="2">
        <v>48204</v>
      </c>
      <c r="J142" s="2">
        <v>57844.800000000003</v>
      </c>
    </row>
    <row r="143" spans="1:10">
      <c r="A143" s="22">
        <v>150</v>
      </c>
      <c r="B143" s="5" t="s">
        <v>338</v>
      </c>
      <c r="C143" t="s">
        <v>88</v>
      </c>
      <c r="D143" t="s">
        <v>120</v>
      </c>
      <c r="E143" t="s">
        <v>162</v>
      </c>
      <c r="F143" s="23">
        <v>2</v>
      </c>
      <c r="G143" s="2">
        <v>20</v>
      </c>
      <c r="H143" s="2">
        <f t="shared" si="3"/>
        <v>2880</v>
      </c>
      <c r="I143" s="2">
        <f>20*2880</f>
        <v>57600</v>
      </c>
      <c r="J143" s="2">
        <f>+I143*1.2</f>
        <v>69120</v>
      </c>
    </row>
    <row r="144" spans="1:10">
      <c r="A144" s="22">
        <v>151</v>
      </c>
      <c r="B144" s="5" t="s">
        <v>339</v>
      </c>
      <c r="C144" t="s">
        <v>88</v>
      </c>
      <c r="D144" t="s">
        <v>127</v>
      </c>
      <c r="E144" t="s">
        <v>162</v>
      </c>
      <c r="F144" s="23">
        <v>2</v>
      </c>
      <c r="G144" s="2">
        <v>20</v>
      </c>
      <c r="H144" s="2">
        <f t="shared" si="3"/>
        <v>3680</v>
      </c>
      <c r="I144" s="2">
        <v>73600</v>
      </c>
      <c r="J144" s="2">
        <v>88320</v>
      </c>
    </row>
    <row r="145" spans="1:10">
      <c r="A145" s="22">
        <v>152</v>
      </c>
      <c r="B145" s="5" t="s">
        <v>340</v>
      </c>
      <c r="C145" t="s">
        <v>88</v>
      </c>
      <c r="D145" t="s">
        <v>89</v>
      </c>
      <c r="E145" t="s">
        <v>162</v>
      </c>
      <c r="F145" s="23">
        <v>2</v>
      </c>
      <c r="G145" s="2">
        <v>20</v>
      </c>
      <c r="H145" s="2">
        <f t="shared" ca="1" si="3"/>
        <v>3540</v>
      </c>
      <c r="I145" s="2">
        <f ca="1">+H145*2250</f>
        <v>0</v>
      </c>
      <c r="J145" s="2">
        <f ca="1">+I145*1.2</f>
        <v>0</v>
      </c>
    </row>
    <row r="146" spans="1:10">
      <c r="A146" s="22">
        <v>153</v>
      </c>
      <c r="B146" s="5" t="s">
        <v>341</v>
      </c>
      <c r="C146" t="s">
        <v>88</v>
      </c>
      <c r="D146" t="s">
        <v>119</v>
      </c>
      <c r="E146" t="s">
        <v>162</v>
      </c>
      <c r="F146" s="23">
        <v>2</v>
      </c>
      <c r="G146" s="2">
        <v>20</v>
      </c>
      <c r="H146" s="2">
        <f t="shared" si="3"/>
        <v>2150</v>
      </c>
      <c r="I146" s="2">
        <v>43000</v>
      </c>
      <c r="J146" s="2">
        <v>51600</v>
      </c>
    </row>
    <row r="147" spans="1:10">
      <c r="A147" s="22">
        <v>154</v>
      </c>
      <c r="B147" s="5" t="s">
        <v>342</v>
      </c>
      <c r="C147" t="s">
        <v>88</v>
      </c>
      <c r="D147" s="9" t="s">
        <v>89</v>
      </c>
      <c r="E147" s="9" t="s">
        <v>162</v>
      </c>
      <c r="F147" s="26">
        <v>2</v>
      </c>
      <c r="G147" s="21">
        <v>20</v>
      </c>
      <c r="H147" s="2">
        <f t="shared" si="3"/>
        <v>2700</v>
      </c>
      <c r="I147" s="2">
        <v>54000</v>
      </c>
      <c r="J147" s="2">
        <v>64800</v>
      </c>
    </row>
    <row r="148" spans="1:10">
      <c r="A148" s="22">
        <v>155</v>
      </c>
      <c r="B148" s="5" t="s">
        <v>343</v>
      </c>
      <c r="C148" t="s">
        <v>88</v>
      </c>
      <c r="D148" t="s">
        <v>117</v>
      </c>
      <c r="E148" t="s">
        <v>162</v>
      </c>
      <c r="F148" s="23">
        <v>2</v>
      </c>
      <c r="G148" s="2">
        <v>20</v>
      </c>
      <c r="H148" s="2">
        <f t="shared" ca="1" si="3"/>
        <v>3540</v>
      </c>
      <c r="I148" s="2">
        <f ca="1">+H148*1890</f>
        <v>0</v>
      </c>
      <c r="J148" s="2">
        <f ca="1">+I148*1.2</f>
        <v>0</v>
      </c>
    </row>
    <row r="149" spans="1:10">
      <c r="A149" s="22">
        <v>156</v>
      </c>
      <c r="B149" s="5" t="s">
        <v>344</v>
      </c>
      <c r="C149" t="s">
        <v>128</v>
      </c>
      <c r="D149" t="s">
        <v>129</v>
      </c>
      <c r="E149" t="s">
        <v>162</v>
      </c>
      <c r="F149" s="23">
        <v>2</v>
      </c>
      <c r="G149" s="2">
        <v>20</v>
      </c>
      <c r="H149" s="2">
        <f t="shared" si="3"/>
        <v>1920</v>
      </c>
      <c r="I149" s="2">
        <v>38400</v>
      </c>
      <c r="J149" s="2">
        <v>46080</v>
      </c>
    </row>
    <row r="150" spans="1:10">
      <c r="A150" s="22">
        <v>157</v>
      </c>
      <c r="B150" s="5" t="s">
        <v>345</v>
      </c>
      <c r="C150" t="s">
        <v>26</v>
      </c>
      <c r="D150" t="s">
        <v>131</v>
      </c>
      <c r="E150" t="s">
        <v>162</v>
      </c>
      <c r="F150" s="23">
        <v>2</v>
      </c>
      <c r="G150" s="2">
        <v>20</v>
      </c>
      <c r="H150" s="2">
        <f t="shared" si="3"/>
        <v>2125</v>
      </c>
      <c r="I150" s="2">
        <v>42500</v>
      </c>
      <c r="J150" s="2">
        <v>51000</v>
      </c>
    </row>
    <row r="151" spans="1:10">
      <c r="A151" s="22">
        <v>158</v>
      </c>
      <c r="B151" s="5" t="s">
        <v>346</v>
      </c>
      <c r="C151" s="5" t="s">
        <v>30</v>
      </c>
      <c r="D151" t="s">
        <v>163</v>
      </c>
      <c r="E151" t="s">
        <v>162</v>
      </c>
      <c r="F151" s="23">
        <v>2</v>
      </c>
      <c r="G151" s="2">
        <v>20</v>
      </c>
      <c r="H151" s="2">
        <f t="shared" si="3"/>
        <v>2710.6741573033705</v>
      </c>
      <c r="I151" s="2">
        <f>+J151/1.2</f>
        <v>54213.48314606741</v>
      </c>
      <c r="J151" s="2">
        <v>65056.179775280892</v>
      </c>
    </row>
    <row r="152" spans="1:10">
      <c r="A152" s="22">
        <v>159</v>
      </c>
      <c r="B152" s="5" t="s">
        <v>347</v>
      </c>
      <c r="C152" s="5" t="s">
        <v>30</v>
      </c>
      <c r="D152" t="s">
        <v>125</v>
      </c>
      <c r="E152" t="s">
        <v>162</v>
      </c>
      <c r="F152" s="23">
        <v>2</v>
      </c>
      <c r="G152" s="2">
        <v>20</v>
      </c>
      <c r="H152" s="2">
        <f t="shared" si="3"/>
        <v>2179.7800000000002</v>
      </c>
      <c r="I152" s="2">
        <f>2179.78*20</f>
        <v>43595.600000000006</v>
      </c>
      <c r="J152" s="2">
        <f>+I152*1.2</f>
        <v>52314.720000000008</v>
      </c>
    </row>
    <row r="153" spans="1:10">
      <c r="A153" s="22">
        <v>160</v>
      </c>
      <c r="B153" s="5" t="s">
        <v>348</v>
      </c>
      <c r="C153" t="s">
        <v>9</v>
      </c>
      <c r="D153" t="s">
        <v>10</v>
      </c>
      <c r="E153" t="s">
        <v>162</v>
      </c>
      <c r="F153" s="23">
        <v>2</v>
      </c>
      <c r="G153" s="2">
        <v>20</v>
      </c>
      <c r="H153" s="2">
        <f t="shared" si="3"/>
        <v>2090</v>
      </c>
      <c r="I153" s="2">
        <v>41800</v>
      </c>
      <c r="J153" s="2">
        <v>50160</v>
      </c>
    </row>
    <row r="154" spans="1:10">
      <c r="A154" s="22">
        <v>161</v>
      </c>
      <c r="B154" s="5" t="s">
        <v>349</v>
      </c>
      <c r="C154" t="s">
        <v>70</v>
      </c>
      <c r="D154" t="s">
        <v>71</v>
      </c>
      <c r="E154" t="s">
        <v>162</v>
      </c>
      <c r="F154" s="23">
        <v>2</v>
      </c>
      <c r="G154" s="2">
        <v>20</v>
      </c>
      <c r="H154" s="2">
        <f t="shared" si="3"/>
        <v>2912</v>
      </c>
      <c r="I154" s="2">
        <v>58240</v>
      </c>
      <c r="J154" s="2">
        <v>69888</v>
      </c>
    </row>
    <row r="155" spans="1:10">
      <c r="A155" s="22">
        <v>162</v>
      </c>
      <c r="B155" s="5" t="s">
        <v>350</v>
      </c>
      <c r="C155" t="s">
        <v>9</v>
      </c>
      <c r="D155" t="s">
        <v>130</v>
      </c>
      <c r="E155" t="s">
        <v>162</v>
      </c>
      <c r="F155" s="23">
        <v>2</v>
      </c>
      <c r="G155" s="2">
        <v>17</v>
      </c>
      <c r="H155" s="2">
        <f t="shared" si="3"/>
        <v>2775</v>
      </c>
      <c r="I155" s="2">
        <v>47175</v>
      </c>
      <c r="J155" s="2">
        <v>56610</v>
      </c>
    </row>
    <row r="156" spans="1:10">
      <c r="A156" s="22">
        <v>163</v>
      </c>
      <c r="B156" s="5" t="s">
        <v>351</v>
      </c>
      <c r="C156" t="s">
        <v>15</v>
      </c>
      <c r="D156" t="s">
        <v>124</v>
      </c>
      <c r="E156" t="s">
        <v>162</v>
      </c>
      <c r="F156" s="23">
        <v>2</v>
      </c>
      <c r="G156" s="2">
        <v>20</v>
      </c>
      <c r="H156" s="2">
        <f t="shared" si="3"/>
        <v>1820</v>
      </c>
      <c r="I156" s="2">
        <v>36400</v>
      </c>
      <c r="J156" s="2">
        <v>43680</v>
      </c>
    </row>
    <row r="157" spans="1:10">
      <c r="A157" s="22">
        <v>164</v>
      </c>
      <c r="B157" s="5" t="s">
        <v>352</v>
      </c>
      <c r="C157" t="s">
        <v>15</v>
      </c>
      <c r="D157" t="s">
        <v>76</v>
      </c>
      <c r="E157" t="s">
        <v>162</v>
      </c>
      <c r="F157" s="23">
        <v>2</v>
      </c>
      <c r="G157" s="2">
        <v>20</v>
      </c>
      <c r="H157" s="2">
        <f t="shared" si="3"/>
        <v>1720</v>
      </c>
      <c r="I157" s="2">
        <v>34400</v>
      </c>
      <c r="J157" s="2">
        <v>41280</v>
      </c>
    </row>
    <row r="158" spans="1:10">
      <c r="A158" s="22">
        <v>165</v>
      </c>
      <c r="B158" s="5" t="s">
        <v>353</v>
      </c>
      <c r="C158" t="s">
        <v>195</v>
      </c>
      <c r="D158" s="4" t="s">
        <v>116</v>
      </c>
      <c r="E158" s="4" t="s">
        <v>162</v>
      </c>
      <c r="F158" s="25">
        <v>2</v>
      </c>
      <c r="G158" s="17">
        <v>10</v>
      </c>
      <c r="H158" s="2">
        <f t="shared" si="3"/>
        <v>1981.1299999999999</v>
      </c>
      <c r="I158" s="2">
        <v>19811.3</v>
      </c>
      <c r="J158" s="2">
        <v>23773.56</v>
      </c>
    </row>
    <row r="159" spans="1:10">
      <c r="A159" s="22">
        <v>166</v>
      </c>
      <c r="B159" s="5" t="s">
        <v>354</v>
      </c>
      <c r="C159" t="s">
        <v>9</v>
      </c>
      <c r="D159" t="s">
        <v>118</v>
      </c>
      <c r="E159" t="s">
        <v>162</v>
      </c>
      <c r="F159" s="23">
        <v>2</v>
      </c>
      <c r="G159" s="2">
        <v>20</v>
      </c>
      <c r="H159" s="2">
        <f t="shared" si="3"/>
        <v>2090</v>
      </c>
      <c r="I159" s="2">
        <v>41800</v>
      </c>
      <c r="J159" s="2">
        <v>50160</v>
      </c>
    </row>
    <row r="160" spans="1:10">
      <c r="A160" s="22">
        <v>167</v>
      </c>
      <c r="B160" s="5" t="s">
        <v>355</v>
      </c>
      <c r="C160" s="5" t="s">
        <v>45</v>
      </c>
      <c r="D160" t="s">
        <v>87</v>
      </c>
      <c r="E160" t="s">
        <v>160</v>
      </c>
      <c r="F160" s="23">
        <v>2</v>
      </c>
      <c r="G160" s="2">
        <v>20</v>
      </c>
      <c r="H160" s="2">
        <f t="shared" si="3"/>
        <v>3300</v>
      </c>
      <c r="I160" s="2">
        <f>3300*20</f>
        <v>66000</v>
      </c>
      <c r="J160" s="2">
        <f>+I160*1.2</f>
        <v>79200</v>
      </c>
    </row>
    <row r="161" spans="1:10">
      <c r="A161" s="22">
        <v>168</v>
      </c>
      <c r="B161" s="5" t="s">
        <v>356</v>
      </c>
      <c r="C161" s="5" t="s">
        <v>45</v>
      </c>
      <c r="D161" t="s">
        <v>85</v>
      </c>
      <c r="E161" t="s">
        <v>160</v>
      </c>
      <c r="F161" s="23">
        <v>2</v>
      </c>
      <c r="G161" s="2">
        <v>20</v>
      </c>
      <c r="H161" s="2">
        <f t="shared" si="3"/>
        <v>3500</v>
      </c>
      <c r="I161" s="2">
        <f>20*3500</f>
        <v>70000</v>
      </c>
      <c r="J161" s="2">
        <f>+I161*1.2</f>
        <v>84000</v>
      </c>
    </row>
    <row r="162" spans="1:10">
      <c r="A162" s="22">
        <v>169</v>
      </c>
      <c r="B162" s="5" t="s">
        <v>357</v>
      </c>
      <c r="C162" t="s">
        <v>45</v>
      </c>
      <c r="D162" s="5" t="s">
        <v>161</v>
      </c>
      <c r="E162" t="s">
        <v>160</v>
      </c>
      <c r="F162" s="23">
        <v>2</v>
      </c>
      <c r="G162" s="2">
        <v>20</v>
      </c>
      <c r="H162" s="2">
        <f t="shared" si="3"/>
        <v>3400</v>
      </c>
      <c r="I162" s="2">
        <v>68000</v>
      </c>
      <c r="J162" s="2">
        <v>81600</v>
      </c>
    </row>
    <row r="163" spans="1:10">
      <c r="A163" s="22">
        <v>170</v>
      </c>
      <c r="B163" s="5" t="s">
        <v>358</v>
      </c>
      <c r="C163" s="6" t="s">
        <v>12</v>
      </c>
      <c r="D163" t="s">
        <v>141</v>
      </c>
      <c r="E163" t="s">
        <v>160</v>
      </c>
      <c r="F163" s="23">
        <v>2</v>
      </c>
      <c r="G163" s="2">
        <v>5</v>
      </c>
      <c r="H163" s="2">
        <f t="shared" si="3"/>
        <v>2980.3921568627502</v>
      </c>
      <c r="I163" s="2">
        <f>2980.39215686275*5</f>
        <v>14901.960784313751</v>
      </c>
      <c r="J163" s="2">
        <f t="shared" ref="J163:J168" si="4">+I163*1.2</f>
        <v>17882.352941176501</v>
      </c>
    </row>
    <row r="164" spans="1:10">
      <c r="A164" s="22">
        <v>171</v>
      </c>
      <c r="B164" s="5" t="s">
        <v>359</v>
      </c>
      <c r="C164" s="8" t="s">
        <v>193</v>
      </c>
      <c r="D164" t="s">
        <v>63</v>
      </c>
      <c r="E164" t="s">
        <v>158</v>
      </c>
      <c r="F164" s="23">
        <v>2</v>
      </c>
      <c r="G164" s="2">
        <v>20</v>
      </c>
      <c r="H164" s="2">
        <f t="shared" si="3"/>
        <v>3962</v>
      </c>
      <c r="I164" s="2">
        <f>3962*20</f>
        <v>79240</v>
      </c>
      <c r="J164" s="2">
        <f t="shared" si="4"/>
        <v>95088</v>
      </c>
    </row>
    <row r="165" spans="1:10">
      <c r="A165" s="22">
        <v>172</v>
      </c>
      <c r="B165" s="5" t="s">
        <v>360</v>
      </c>
      <c r="C165" t="s">
        <v>193</v>
      </c>
      <c r="D165" t="s">
        <v>62</v>
      </c>
      <c r="E165" t="s">
        <v>158</v>
      </c>
      <c r="F165" s="23">
        <v>2</v>
      </c>
      <c r="G165" s="2">
        <v>20</v>
      </c>
      <c r="H165" s="2">
        <f t="shared" si="3"/>
        <v>3962</v>
      </c>
      <c r="I165" s="2">
        <f>20*3962</f>
        <v>79240</v>
      </c>
      <c r="J165" s="2">
        <f t="shared" si="4"/>
        <v>95088</v>
      </c>
    </row>
    <row r="166" spans="1:10">
      <c r="A166" s="22">
        <v>173</v>
      </c>
      <c r="B166" s="5" t="s">
        <v>361</v>
      </c>
      <c r="C166" s="6" t="s">
        <v>194</v>
      </c>
      <c r="D166" t="s">
        <v>101</v>
      </c>
      <c r="E166" t="s">
        <v>158</v>
      </c>
      <c r="F166" s="23">
        <v>2</v>
      </c>
      <c r="G166" s="2">
        <v>20</v>
      </c>
      <c r="H166" s="2">
        <f t="shared" si="3"/>
        <v>2647.0588235294099</v>
      </c>
      <c r="I166" s="2">
        <f>2647.05882352941*20</f>
        <v>52941.176470588194</v>
      </c>
      <c r="J166" s="2">
        <f t="shared" si="4"/>
        <v>63529.41176470583</v>
      </c>
    </row>
    <row r="167" spans="1:10">
      <c r="A167" s="22">
        <v>174</v>
      </c>
      <c r="B167" s="5" t="s">
        <v>362</v>
      </c>
      <c r="C167" s="6" t="s">
        <v>194</v>
      </c>
      <c r="D167" t="s">
        <v>100</v>
      </c>
      <c r="E167" t="s">
        <v>158</v>
      </c>
      <c r="F167" s="23">
        <v>2</v>
      </c>
      <c r="G167" s="2">
        <v>20</v>
      </c>
      <c r="H167" s="2">
        <f t="shared" si="3"/>
        <v>2352.94</v>
      </c>
      <c r="I167" s="2">
        <f>2352.94*20</f>
        <v>47058.8</v>
      </c>
      <c r="J167" s="2">
        <f t="shared" si="4"/>
        <v>56470.560000000005</v>
      </c>
    </row>
    <row r="168" spans="1:10">
      <c r="A168" s="22">
        <v>175</v>
      </c>
      <c r="B168" s="5" t="s">
        <v>363</v>
      </c>
      <c r="C168" s="7" t="s">
        <v>194</v>
      </c>
      <c r="D168" t="s">
        <v>99</v>
      </c>
      <c r="E168" t="s">
        <v>158</v>
      </c>
      <c r="F168" s="23">
        <v>2</v>
      </c>
      <c r="G168" s="2">
        <v>20</v>
      </c>
      <c r="H168" s="2">
        <f t="shared" si="3"/>
        <v>2156.8627450980398</v>
      </c>
      <c r="I168" s="2">
        <f>2156.86274509804*20</f>
        <v>43137.254901960798</v>
      </c>
      <c r="J168" s="2">
        <f t="shared" si="4"/>
        <v>51764.705882352959</v>
      </c>
    </row>
    <row r="169" spans="1:10">
      <c r="A169" s="22">
        <v>176</v>
      </c>
      <c r="B169" s="5" t="s">
        <v>364</v>
      </c>
      <c r="C169" s="7" t="s">
        <v>194</v>
      </c>
      <c r="D169" t="s">
        <v>98</v>
      </c>
      <c r="E169" t="s">
        <v>158</v>
      </c>
      <c r="F169" s="23">
        <v>2</v>
      </c>
      <c r="G169" s="2">
        <v>18</v>
      </c>
      <c r="H169" s="2">
        <f t="shared" si="3"/>
        <v>1862.74509803922</v>
      </c>
      <c r="I169" s="2">
        <f>1862.74509803922*18</f>
        <v>33529.411764705961</v>
      </c>
      <c r="J169" s="2">
        <f>+I169*18</f>
        <v>603529.4117647073</v>
      </c>
    </row>
    <row r="170" spans="1:10">
      <c r="A170" s="22">
        <v>177</v>
      </c>
      <c r="B170" s="5" t="s">
        <v>365</v>
      </c>
      <c r="C170" s="6" t="s">
        <v>194</v>
      </c>
      <c r="D170" t="s">
        <v>97</v>
      </c>
      <c r="E170" t="s">
        <v>158</v>
      </c>
      <c r="F170" s="23">
        <v>2</v>
      </c>
      <c r="G170" s="2">
        <v>20</v>
      </c>
      <c r="H170" s="2">
        <f t="shared" si="3"/>
        <v>2254.9019607843138</v>
      </c>
      <c r="I170" s="2">
        <f>+J170/1.2</f>
        <v>45098.03921568628</v>
      </c>
      <c r="J170" s="2">
        <v>54117.647058823532</v>
      </c>
    </row>
    <row r="171" spans="1:10">
      <c r="A171" s="22">
        <v>178</v>
      </c>
      <c r="B171" s="5" t="s">
        <v>366</v>
      </c>
      <c r="C171" s="7" t="s">
        <v>194</v>
      </c>
      <c r="D171" t="s">
        <v>96</v>
      </c>
      <c r="E171" t="s">
        <v>158</v>
      </c>
      <c r="F171" s="23">
        <v>2</v>
      </c>
      <c r="G171" s="2">
        <v>22</v>
      </c>
      <c r="H171" s="2">
        <f t="shared" si="3"/>
        <v>1274.50980392157</v>
      </c>
      <c r="I171" s="2">
        <f>1274.50980392157*22</f>
        <v>28039.21568627454</v>
      </c>
      <c r="J171" s="2">
        <f t="shared" ref="J171:J176" si="5">+I171*1.2</f>
        <v>33647.058823529449</v>
      </c>
    </row>
    <row r="172" spans="1:10">
      <c r="A172" s="22">
        <v>179</v>
      </c>
      <c r="B172" s="5" t="s">
        <v>367</v>
      </c>
      <c r="C172" s="6" t="s">
        <v>194</v>
      </c>
      <c r="D172" t="s">
        <v>95</v>
      </c>
      <c r="E172" t="s">
        <v>158</v>
      </c>
      <c r="F172" s="23">
        <v>2</v>
      </c>
      <c r="G172" s="2">
        <v>18</v>
      </c>
      <c r="H172" s="2">
        <f t="shared" si="3"/>
        <v>1274.50980392157</v>
      </c>
      <c r="I172" s="2">
        <f>1274.50980392157*18</f>
        <v>22941.17647058826</v>
      </c>
      <c r="J172" s="2">
        <f t="shared" si="5"/>
        <v>27529.41176470591</v>
      </c>
    </row>
    <row r="173" spans="1:10">
      <c r="A173" s="22">
        <v>180</v>
      </c>
      <c r="B173" s="5" t="s">
        <v>368</v>
      </c>
      <c r="C173" s="7" t="s">
        <v>194</v>
      </c>
      <c r="D173" t="s">
        <v>94</v>
      </c>
      <c r="E173" t="s">
        <v>158</v>
      </c>
      <c r="F173" s="23">
        <v>2</v>
      </c>
      <c r="G173" s="2">
        <v>20</v>
      </c>
      <c r="H173" s="2">
        <f t="shared" si="3"/>
        <v>1274.50980392157</v>
      </c>
      <c r="I173" s="2">
        <f>1274.50980392157*20</f>
        <v>25490.1960784314</v>
      </c>
      <c r="J173" s="2">
        <f t="shared" si="5"/>
        <v>30588.23529411768</v>
      </c>
    </row>
    <row r="174" spans="1:10">
      <c r="A174" s="22">
        <v>181</v>
      </c>
      <c r="B174" s="5" t="s">
        <v>369</v>
      </c>
      <c r="C174" s="6" t="s">
        <v>194</v>
      </c>
      <c r="D174" t="s">
        <v>93</v>
      </c>
      <c r="E174" t="s">
        <v>158</v>
      </c>
      <c r="F174" s="23">
        <v>2</v>
      </c>
      <c r="G174" s="2">
        <v>20</v>
      </c>
      <c r="H174" s="2">
        <f t="shared" si="3"/>
        <v>1274.50980392157</v>
      </c>
      <c r="I174" s="2">
        <f>1274.50980392157*20</f>
        <v>25490.1960784314</v>
      </c>
      <c r="J174" s="2">
        <f t="shared" si="5"/>
        <v>30588.23529411768</v>
      </c>
    </row>
    <row r="175" spans="1:10">
      <c r="A175" s="22">
        <v>182</v>
      </c>
      <c r="B175" s="5" t="s">
        <v>370</v>
      </c>
      <c r="C175" s="6" t="s">
        <v>194</v>
      </c>
      <c r="D175" t="s">
        <v>159</v>
      </c>
      <c r="E175" t="s">
        <v>158</v>
      </c>
      <c r="F175" s="23">
        <v>2</v>
      </c>
      <c r="G175" s="2">
        <v>6</v>
      </c>
      <c r="H175" s="2">
        <f t="shared" si="3"/>
        <v>1274.50980392157</v>
      </c>
      <c r="I175" s="2">
        <f>1274.50980392157*6</f>
        <v>7647.0588235294199</v>
      </c>
      <c r="J175" s="2">
        <f t="shared" si="5"/>
        <v>9176.4705882353028</v>
      </c>
    </row>
    <row r="176" spans="1:10">
      <c r="A176" s="22">
        <v>183</v>
      </c>
      <c r="B176" s="5" t="s">
        <v>371</v>
      </c>
      <c r="C176" s="6" t="s">
        <v>194</v>
      </c>
      <c r="D176" t="s">
        <v>91</v>
      </c>
      <c r="E176" t="s">
        <v>158</v>
      </c>
      <c r="F176" s="23">
        <v>2</v>
      </c>
      <c r="G176" s="2">
        <v>20</v>
      </c>
      <c r="H176" s="2">
        <f t="shared" si="3"/>
        <v>1960.7843137254899</v>
      </c>
      <c r="I176" s="2">
        <f>1960.78431372549*20</f>
        <v>39215.686274509797</v>
      </c>
      <c r="J176" s="2">
        <f t="shared" si="5"/>
        <v>47058.823529411755</v>
      </c>
    </row>
    <row r="177" spans="1:10">
      <c r="A177" s="22">
        <v>191</v>
      </c>
      <c r="B177" s="5" t="s">
        <v>372</v>
      </c>
      <c r="C177" t="s">
        <v>18</v>
      </c>
      <c r="D177" t="s">
        <v>147</v>
      </c>
      <c r="E177" t="s">
        <v>158</v>
      </c>
      <c r="F177" s="23">
        <v>1</v>
      </c>
      <c r="G177" s="2">
        <v>18.37</v>
      </c>
      <c r="H177" s="2">
        <f t="shared" si="3"/>
        <v>960</v>
      </c>
      <c r="I177" s="2">
        <v>17635.2</v>
      </c>
      <c r="J177" s="2">
        <v>23146.2</v>
      </c>
    </row>
    <row r="178" spans="1:10">
      <c r="A178" s="22">
        <v>192</v>
      </c>
      <c r="B178" s="5" t="s">
        <v>373</v>
      </c>
      <c r="C178" t="s">
        <v>15</v>
      </c>
      <c r="D178" t="s">
        <v>84</v>
      </c>
      <c r="E178" t="s">
        <v>158</v>
      </c>
      <c r="F178" s="23">
        <v>1</v>
      </c>
      <c r="G178" s="2">
        <v>19</v>
      </c>
      <c r="H178" s="2">
        <f t="shared" si="3"/>
        <v>1340</v>
      </c>
      <c r="I178" s="2">
        <v>25460</v>
      </c>
      <c r="J178" s="2">
        <v>30552</v>
      </c>
    </row>
    <row r="179" spans="1:10">
      <c r="A179" s="22">
        <v>193</v>
      </c>
      <c r="B179" s="5" t="s">
        <v>374</v>
      </c>
      <c r="C179" t="s">
        <v>9</v>
      </c>
      <c r="D179" t="s">
        <v>83</v>
      </c>
      <c r="E179" t="s">
        <v>158</v>
      </c>
      <c r="F179" s="23">
        <v>1</v>
      </c>
      <c r="G179" s="2">
        <v>19</v>
      </c>
      <c r="H179" s="2">
        <f t="shared" si="3"/>
        <v>1780</v>
      </c>
      <c r="I179" s="2">
        <v>33820</v>
      </c>
      <c r="J179" s="2">
        <v>40584</v>
      </c>
    </row>
    <row r="180" spans="1:10">
      <c r="A180" s="22">
        <v>194</v>
      </c>
      <c r="B180" s="5" t="s">
        <v>375</v>
      </c>
      <c r="C180" t="s">
        <v>18</v>
      </c>
      <c r="D180" t="s">
        <v>82</v>
      </c>
      <c r="E180" t="s">
        <v>158</v>
      </c>
      <c r="F180" s="23">
        <v>1</v>
      </c>
      <c r="G180" s="2">
        <v>22</v>
      </c>
      <c r="H180" s="2">
        <f t="shared" si="3"/>
        <v>903.13863636363635</v>
      </c>
      <c r="I180" s="2">
        <v>19869.05</v>
      </c>
      <c r="J180" s="2">
        <v>23842.86</v>
      </c>
    </row>
    <row r="181" spans="1:10">
      <c r="A181" s="22">
        <v>195</v>
      </c>
      <c r="B181" s="5" t="s">
        <v>376</v>
      </c>
      <c r="C181" t="s">
        <v>64</v>
      </c>
      <c r="D181" t="s">
        <v>81</v>
      </c>
      <c r="E181" t="s">
        <v>158</v>
      </c>
      <c r="F181" s="23">
        <v>1</v>
      </c>
      <c r="G181" s="2">
        <v>18</v>
      </c>
      <c r="H181" s="2">
        <f t="shared" si="3"/>
        <v>0</v>
      </c>
      <c r="I181" s="2">
        <v>0</v>
      </c>
      <c r="J181" s="2">
        <v>0</v>
      </c>
    </row>
    <row r="182" spans="1:10">
      <c r="A182" s="22">
        <v>196</v>
      </c>
      <c r="B182" s="5" t="s">
        <v>377</v>
      </c>
      <c r="C182" t="s">
        <v>64</v>
      </c>
      <c r="D182" t="s">
        <v>80</v>
      </c>
      <c r="E182" t="s">
        <v>158</v>
      </c>
      <c r="F182" s="23">
        <v>1</v>
      </c>
      <c r="G182" s="2">
        <v>19</v>
      </c>
      <c r="H182" s="2">
        <f t="shared" si="3"/>
        <v>0</v>
      </c>
      <c r="I182" s="2">
        <v>0</v>
      </c>
      <c r="J182" s="2">
        <v>0</v>
      </c>
    </row>
    <row r="183" spans="1:10">
      <c r="A183" s="22">
        <v>197</v>
      </c>
      <c r="B183" s="5" t="s">
        <v>378</v>
      </c>
      <c r="C183" s="4" t="s">
        <v>64</v>
      </c>
      <c r="D183" s="4" t="s">
        <v>79</v>
      </c>
      <c r="E183" s="4" t="s">
        <v>158</v>
      </c>
      <c r="F183" s="25">
        <v>1</v>
      </c>
      <c r="G183" s="17">
        <v>18</v>
      </c>
      <c r="H183" s="2">
        <f t="shared" si="3"/>
        <v>0</v>
      </c>
      <c r="I183" s="17">
        <v>0</v>
      </c>
      <c r="J183" s="17">
        <v>0</v>
      </c>
    </row>
    <row r="184" spans="1:10">
      <c r="A184" s="22">
        <v>198</v>
      </c>
      <c r="B184" s="5" t="s">
        <v>379</v>
      </c>
      <c r="C184" t="s">
        <v>9</v>
      </c>
      <c r="D184" t="s">
        <v>140</v>
      </c>
      <c r="E184" t="s">
        <v>157</v>
      </c>
      <c r="F184" s="23">
        <v>2</v>
      </c>
      <c r="G184" s="2">
        <v>20</v>
      </c>
      <c r="H184" s="2">
        <f t="shared" si="3"/>
        <v>3540</v>
      </c>
      <c r="I184" s="2">
        <v>70800</v>
      </c>
      <c r="J184" s="2">
        <v>84960</v>
      </c>
    </row>
    <row r="185" spans="1:10">
      <c r="A185" s="22">
        <v>199</v>
      </c>
      <c r="B185" s="5" t="s">
        <v>380</v>
      </c>
      <c r="C185" t="s">
        <v>9</v>
      </c>
      <c r="D185" t="s">
        <v>136</v>
      </c>
      <c r="E185" t="s">
        <v>157</v>
      </c>
      <c r="F185" s="23">
        <v>2</v>
      </c>
      <c r="G185" s="2">
        <v>20</v>
      </c>
      <c r="H185" s="2">
        <f t="shared" si="3"/>
        <v>2105</v>
      </c>
      <c r="I185" s="2">
        <v>42100</v>
      </c>
      <c r="J185" s="2">
        <v>50520</v>
      </c>
    </row>
    <row r="186" spans="1:10">
      <c r="A186" s="22">
        <v>200</v>
      </c>
      <c r="B186" s="5" t="s">
        <v>381</v>
      </c>
      <c r="C186" t="s">
        <v>9</v>
      </c>
      <c r="D186" t="s">
        <v>135</v>
      </c>
      <c r="E186" t="s">
        <v>157</v>
      </c>
      <c r="F186" s="23">
        <v>2</v>
      </c>
      <c r="G186" s="2">
        <v>22</v>
      </c>
      <c r="H186" s="2">
        <f t="shared" si="3"/>
        <v>2250</v>
      </c>
      <c r="I186" s="2">
        <v>49500</v>
      </c>
      <c r="J186" s="2">
        <v>59400</v>
      </c>
    </row>
    <row r="187" spans="1:10">
      <c r="A187" s="22">
        <v>201</v>
      </c>
      <c r="B187" s="5" t="s">
        <v>382</v>
      </c>
      <c r="C187" t="s">
        <v>15</v>
      </c>
      <c r="D187" t="s">
        <v>134</v>
      </c>
      <c r="E187" t="s">
        <v>157</v>
      </c>
      <c r="F187" s="23">
        <v>2</v>
      </c>
      <c r="G187" s="2">
        <v>20</v>
      </c>
      <c r="H187" s="2">
        <f t="shared" si="3"/>
        <v>2395</v>
      </c>
      <c r="I187" s="2">
        <v>47900</v>
      </c>
      <c r="J187" s="2">
        <v>57480</v>
      </c>
    </row>
    <row r="188" spans="1:10">
      <c r="A188" s="22">
        <v>202</v>
      </c>
      <c r="B188" s="5" t="s">
        <v>383</v>
      </c>
      <c r="C188" t="s">
        <v>26</v>
      </c>
      <c r="D188" t="s">
        <v>73</v>
      </c>
      <c r="E188" t="s">
        <v>153</v>
      </c>
      <c r="F188" s="23">
        <v>12</v>
      </c>
      <c r="G188" s="2">
        <v>23</v>
      </c>
      <c r="H188" s="2">
        <f t="shared" si="3"/>
        <v>1335</v>
      </c>
      <c r="I188" s="2">
        <v>30705</v>
      </c>
      <c r="J188" s="2">
        <v>36846</v>
      </c>
    </row>
    <row r="189" spans="1:10">
      <c r="A189" s="22">
        <v>203</v>
      </c>
      <c r="B189" s="5" t="s">
        <v>384</v>
      </c>
      <c r="C189" t="s">
        <v>26</v>
      </c>
      <c r="D189" t="s">
        <v>73</v>
      </c>
      <c r="E189" t="s">
        <v>153</v>
      </c>
      <c r="F189" s="23">
        <v>1</v>
      </c>
      <c r="G189" s="2">
        <v>19</v>
      </c>
      <c r="H189" s="2">
        <f t="shared" si="3"/>
        <v>1335</v>
      </c>
      <c r="I189" s="2">
        <v>25365</v>
      </c>
      <c r="J189" s="2">
        <v>30438</v>
      </c>
    </row>
    <row r="190" spans="1:10">
      <c r="A190" s="22">
        <v>204</v>
      </c>
      <c r="B190" s="5" t="s">
        <v>385</v>
      </c>
      <c r="C190" t="s">
        <v>45</v>
      </c>
      <c r="D190" t="s">
        <v>68</v>
      </c>
      <c r="E190" t="s">
        <v>153</v>
      </c>
      <c r="F190" s="23">
        <v>1</v>
      </c>
      <c r="G190" s="2">
        <v>18</v>
      </c>
      <c r="H190" s="2">
        <f t="shared" si="3"/>
        <v>700</v>
      </c>
      <c r="I190" s="2">
        <f>700*18</f>
        <v>12600</v>
      </c>
      <c r="J190" s="2">
        <f>+I190*1.2</f>
        <v>15120</v>
      </c>
    </row>
    <row r="191" spans="1:10">
      <c r="A191" s="22">
        <v>205</v>
      </c>
      <c r="B191" s="5" t="s">
        <v>386</v>
      </c>
      <c r="C191" t="s">
        <v>45</v>
      </c>
      <c r="D191" t="s">
        <v>68</v>
      </c>
      <c r="E191" t="s">
        <v>153</v>
      </c>
      <c r="F191" s="23">
        <v>2</v>
      </c>
      <c r="G191" s="2">
        <v>20</v>
      </c>
      <c r="H191" s="2">
        <f t="shared" si="3"/>
        <v>700</v>
      </c>
      <c r="I191" s="2">
        <f>20*700</f>
        <v>14000</v>
      </c>
      <c r="J191" s="2">
        <f>+I191*1.2</f>
        <v>16800</v>
      </c>
    </row>
    <row r="192" spans="1:10">
      <c r="A192" s="22">
        <v>206</v>
      </c>
      <c r="B192" s="5" t="s">
        <v>387</v>
      </c>
      <c r="C192" t="s">
        <v>9</v>
      </c>
      <c r="D192" t="s">
        <v>156</v>
      </c>
      <c r="E192" t="s">
        <v>153</v>
      </c>
      <c r="F192" s="23">
        <v>2</v>
      </c>
      <c r="G192" s="2">
        <v>19</v>
      </c>
      <c r="H192" s="2">
        <f t="shared" si="3"/>
        <v>2740</v>
      </c>
      <c r="I192" s="2">
        <v>52060</v>
      </c>
      <c r="J192" s="2">
        <v>62472</v>
      </c>
    </row>
    <row r="193" spans="1:10">
      <c r="A193" s="22">
        <v>207</v>
      </c>
      <c r="B193" s="5" t="s">
        <v>388</v>
      </c>
      <c r="C193" t="s">
        <v>9</v>
      </c>
      <c r="D193" t="s">
        <v>67</v>
      </c>
      <c r="E193" t="s">
        <v>153</v>
      </c>
      <c r="F193" s="23">
        <v>2</v>
      </c>
      <c r="G193" s="2">
        <v>20</v>
      </c>
      <c r="H193" s="2">
        <f t="shared" si="3"/>
        <v>2090</v>
      </c>
      <c r="I193" s="2">
        <v>41800</v>
      </c>
      <c r="J193" s="2">
        <v>50160</v>
      </c>
    </row>
    <row r="194" spans="1:10">
      <c r="A194" s="22">
        <v>208</v>
      </c>
      <c r="B194" s="5" t="s">
        <v>389</v>
      </c>
      <c r="C194" t="s">
        <v>26</v>
      </c>
      <c r="D194" t="s">
        <v>155</v>
      </c>
      <c r="E194" t="s">
        <v>153</v>
      </c>
      <c r="F194" s="23">
        <v>2</v>
      </c>
      <c r="G194" s="2">
        <v>20</v>
      </c>
      <c r="H194" s="2">
        <f t="shared" si="3"/>
        <v>1880</v>
      </c>
      <c r="I194" s="2">
        <v>37600</v>
      </c>
      <c r="J194" s="2">
        <v>45120</v>
      </c>
    </row>
    <row r="195" spans="1:10">
      <c r="A195" s="22">
        <v>209</v>
      </c>
      <c r="B195" s="5" t="s">
        <v>390</v>
      </c>
      <c r="C195" s="10" t="s">
        <v>195</v>
      </c>
      <c r="D195" t="s">
        <v>65</v>
      </c>
      <c r="E195" t="s">
        <v>153</v>
      </c>
      <c r="F195" s="23">
        <v>2</v>
      </c>
      <c r="G195" s="2">
        <v>10</v>
      </c>
      <c r="H195" s="2">
        <f t="shared" ref="H195:H258" si="6">+I195/G195</f>
        <v>1320.75</v>
      </c>
      <c r="I195" s="2">
        <f>1320.75*10</f>
        <v>13207.5</v>
      </c>
      <c r="J195" s="2">
        <f>+I195*1.2</f>
        <v>15849</v>
      </c>
    </row>
    <row r="196" spans="1:10">
      <c r="A196" s="22">
        <v>210</v>
      </c>
      <c r="B196" s="5" t="s">
        <v>391</v>
      </c>
      <c r="C196" t="s">
        <v>15</v>
      </c>
      <c r="D196" t="s">
        <v>154</v>
      </c>
      <c r="E196" t="s">
        <v>153</v>
      </c>
      <c r="F196" s="23">
        <v>2</v>
      </c>
      <c r="G196" s="2">
        <v>20</v>
      </c>
      <c r="H196" s="2">
        <f t="shared" si="6"/>
        <v>2300</v>
      </c>
      <c r="I196" s="2">
        <v>46000</v>
      </c>
      <c r="J196" s="2">
        <v>55200</v>
      </c>
    </row>
    <row r="197" spans="1:10">
      <c r="A197" s="22">
        <v>211</v>
      </c>
      <c r="B197" s="5" t="s">
        <v>392</v>
      </c>
      <c r="C197" t="s">
        <v>18</v>
      </c>
      <c r="D197" t="s">
        <v>69</v>
      </c>
      <c r="E197" t="s">
        <v>153</v>
      </c>
      <c r="F197" s="23">
        <v>2</v>
      </c>
      <c r="G197" s="2">
        <v>20</v>
      </c>
      <c r="H197" s="2">
        <f t="shared" si="6"/>
        <v>2010</v>
      </c>
      <c r="I197" s="2">
        <v>40200</v>
      </c>
      <c r="J197" s="2">
        <v>48240</v>
      </c>
    </row>
    <row r="198" spans="1:10">
      <c r="A198" s="22">
        <v>212</v>
      </c>
      <c r="B198" s="5" t="s">
        <v>393</v>
      </c>
      <c r="C198" t="s">
        <v>45</v>
      </c>
      <c r="D198" t="s">
        <v>152</v>
      </c>
      <c r="E198" t="s">
        <v>153</v>
      </c>
      <c r="F198" s="23">
        <v>2</v>
      </c>
      <c r="G198" s="2">
        <v>19</v>
      </c>
      <c r="H198" s="2">
        <f t="shared" si="6"/>
        <v>620</v>
      </c>
      <c r="I198" s="2">
        <v>11780</v>
      </c>
      <c r="J198" s="2">
        <v>14136</v>
      </c>
    </row>
    <row r="199" spans="1:10">
      <c r="A199" s="22">
        <v>213</v>
      </c>
      <c r="B199" s="5" t="s">
        <v>394</v>
      </c>
      <c r="C199" t="s">
        <v>18</v>
      </c>
      <c r="D199" t="s">
        <v>48</v>
      </c>
      <c r="E199" t="s">
        <v>151</v>
      </c>
      <c r="F199" s="23">
        <v>12</v>
      </c>
      <c r="G199" s="2">
        <v>23</v>
      </c>
      <c r="H199" s="2">
        <f t="shared" si="6"/>
        <v>1485</v>
      </c>
      <c r="I199" s="2">
        <v>34155</v>
      </c>
      <c r="J199" s="2">
        <v>40986</v>
      </c>
    </row>
    <row r="200" spans="1:10">
      <c r="A200" s="22">
        <v>214</v>
      </c>
      <c r="B200" s="5" t="s">
        <v>395</v>
      </c>
      <c r="C200" t="s">
        <v>26</v>
      </c>
      <c r="D200" t="s">
        <v>37</v>
      </c>
      <c r="E200" t="s">
        <v>151</v>
      </c>
      <c r="F200" s="23">
        <v>12</v>
      </c>
      <c r="G200" s="2">
        <v>23</v>
      </c>
      <c r="H200" s="2">
        <f t="shared" si="6"/>
        <v>1045</v>
      </c>
      <c r="I200" s="2">
        <v>24035</v>
      </c>
      <c r="J200" s="2">
        <v>28842</v>
      </c>
    </row>
    <row r="201" spans="1:10">
      <c r="A201" s="22">
        <v>215</v>
      </c>
      <c r="B201" s="5" t="s">
        <v>396</v>
      </c>
      <c r="C201" t="s">
        <v>26</v>
      </c>
      <c r="D201" t="s">
        <v>36</v>
      </c>
      <c r="E201" t="s">
        <v>151</v>
      </c>
      <c r="F201" s="23">
        <v>12</v>
      </c>
      <c r="G201" s="2">
        <v>23</v>
      </c>
      <c r="H201" s="2">
        <f t="shared" si="6"/>
        <v>1149</v>
      </c>
      <c r="I201" s="2">
        <v>26427</v>
      </c>
      <c r="J201" s="2">
        <v>31712.400000000001</v>
      </c>
    </row>
    <row r="202" spans="1:10">
      <c r="A202" s="22">
        <v>216</v>
      </c>
      <c r="B202" s="5" t="s">
        <v>397</v>
      </c>
      <c r="C202" t="s">
        <v>26</v>
      </c>
      <c r="D202" t="s">
        <v>35</v>
      </c>
      <c r="E202" t="s">
        <v>151</v>
      </c>
      <c r="F202" s="23">
        <v>12</v>
      </c>
      <c r="G202" s="2">
        <v>23</v>
      </c>
      <c r="H202" s="2">
        <f t="shared" si="6"/>
        <v>940</v>
      </c>
      <c r="I202" s="2">
        <v>21620</v>
      </c>
      <c r="J202" s="2">
        <v>25944</v>
      </c>
    </row>
    <row r="203" spans="1:10">
      <c r="A203" s="22">
        <v>217</v>
      </c>
      <c r="B203" s="5" t="s">
        <v>398</v>
      </c>
      <c r="C203" t="s">
        <v>26</v>
      </c>
      <c r="D203" t="s">
        <v>34</v>
      </c>
      <c r="E203" t="s">
        <v>151</v>
      </c>
      <c r="F203" s="23">
        <v>12</v>
      </c>
      <c r="G203" s="2">
        <v>23</v>
      </c>
      <c r="H203" s="2">
        <f t="shared" si="6"/>
        <v>1045</v>
      </c>
      <c r="I203" s="2">
        <v>24035</v>
      </c>
      <c r="J203" s="2">
        <v>28842</v>
      </c>
    </row>
    <row r="204" spans="1:10">
      <c r="A204" s="22">
        <v>218</v>
      </c>
      <c r="B204" s="5" t="s">
        <v>399</v>
      </c>
      <c r="C204" t="s">
        <v>18</v>
      </c>
      <c r="D204" t="s">
        <v>33</v>
      </c>
      <c r="E204" t="s">
        <v>151</v>
      </c>
      <c r="F204" s="23">
        <v>12</v>
      </c>
      <c r="G204" s="2">
        <v>23</v>
      </c>
      <c r="H204" s="2">
        <f t="shared" si="6"/>
        <v>1460</v>
      </c>
      <c r="I204" s="2">
        <v>33580</v>
      </c>
      <c r="J204" s="2">
        <v>40296</v>
      </c>
    </row>
    <row r="205" spans="1:10">
      <c r="A205" s="22">
        <v>219</v>
      </c>
      <c r="B205" s="5" t="s">
        <v>400</v>
      </c>
      <c r="C205" t="s">
        <v>26</v>
      </c>
      <c r="D205" t="s">
        <v>31</v>
      </c>
      <c r="E205" t="s">
        <v>151</v>
      </c>
      <c r="F205" s="23">
        <v>12</v>
      </c>
      <c r="G205" s="2">
        <v>23</v>
      </c>
      <c r="H205" s="2">
        <f t="shared" si="6"/>
        <v>1639</v>
      </c>
      <c r="I205" s="2">
        <f>+J205/1.2</f>
        <v>37697</v>
      </c>
      <c r="J205" s="2">
        <v>45236.4</v>
      </c>
    </row>
    <row r="206" spans="1:10">
      <c r="A206" s="22">
        <v>220</v>
      </c>
      <c r="B206" s="5" t="s">
        <v>401</v>
      </c>
      <c r="C206" t="s">
        <v>26</v>
      </c>
      <c r="D206" t="s">
        <v>29</v>
      </c>
      <c r="E206" t="s">
        <v>151</v>
      </c>
      <c r="F206" s="23">
        <v>12</v>
      </c>
      <c r="G206" s="2">
        <v>23</v>
      </c>
      <c r="H206" s="2">
        <f t="shared" si="6"/>
        <v>1306</v>
      </c>
      <c r="I206" s="2">
        <v>30038</v>
      </c>
      <c r="J206" s="2">
        <v>36045.599999999999</v>
      </c>
    </row>
    <row r="207" spans="1:10">
      <c r="A207" s="22">
        <v>221</v>
      </c>
      <c r="B207" s="5" t="s">
        <v>402</v>
      </c>
      <c r="C207" t="s">
        <v>26</v>
      </c>
      <c r="D207" t="s">
        <v>44</v>
      </c>
      <c r="E207" t="s">
        <v>151</v>
      </c>
      <c r="F207" s="23">
        <v>12</v>
      </c>
      <c r="G207" s="2">
        <v>23</v>
      </c>
      <c r="H207" s="2">
        <f t="shared" si="6"/>
        <v>1565</v>
      </c>
      <c r="I207" s="2">
        <v>35995</v>
      </c>
      <c r="J207" s="2">
        <v>43194</v>
      </c>
    </row>
    <row r="208" spans="1:10">
      <c r="A208" s="22">
        <v>222</v>
      </c>
      <c r="B208" s="5" t="s">
        <v>403</v>
      </c>
      <c r="C208" t="s">
        <v>26</v>
      </c>
      <c r="D208" t="s">
        <v>57</v>
      </c>
      <c r="E208" t="s">
        <v>150</v>
      </c>
      <c r="F208" s="23">
        <v>1</v>
      </c>
      <c r="G208" s="2">
        <v>1</v>
      </c>
      <c r="H208" s="2">
        <f t="shared" si="6"/>
        <v>37537</v>
      </c>
      <c r="I208" s="2">
        <v>37537</v>
      </c>
      <c r="J208" s="2">
        <v>45044.4</v>
      </c>
    </row>
    <row r="209" spans="1:10">
      <c r="A209" s="22">
        <v>223</v>
      </c>
      <c r="B209" s="5" t="s">
        <v>404</v>
      </c>
      <c r="C209" s="10" t="s">
        <v>196</v>
      </c>
      <c r="D209" t="s">
        <v>56</v>
      </c>
      <c r="E209" t="s">
        <v>150</v>
      </c>
      <c r="F209" s="23">
        <v>1</v>
      </c>
      <c r="G209" s="2">
        <v>1</v>
      </c>
      <c r="H209" s="2">
        <f t="shared" si="6"/>
        <v>7010</v>
      </c>
      <c r="I209" s="2">
        <v>7010</v>
      </c>
      <c r="J209" s="2">
        <f>+I209*1.2</f>
        <v>8412</v>
      </c>
    </row>
    <row r="210" spans="1:10">
      <c r="A210" s="22">
        <v>224</v>
      </c>
      <c r="B210" s="5" t="s">
        <v>405</v>
      </c>
      <c r="C210" t="s">
        <v>9</v>
      </c>
      <c r="D210" t="s">
        <v>55</v>
      </c>
      <c r="E210" t="s">
        <v>150</v>
      </c>
      <c r="F210" s="23">
        <v>1</v>
      </c>
      <c r="G210" s="2">
        <v>19</v>
      </c>
      <c r="H210" s="2">
        <f t="shared" si="6"/>
        <v>2580</v>
      </c>
      <c r="I210" s="2">
        <v>49020</v>
      </c>
      <c r="J210" s="2">
        <v>58824</v>
      </c>
    </row>
    <row r="211" spans="1:10">
      <c r="A211" s="22">
        <v>225</v>
      </c>
      <c r="B211" s="5" t="s">
        <v>406</v>
      </c>
      <c r="C211" t="s">
        <v>9</v>
      </c>
      <c r="D211" t="s">
        <v>42</v>
      </c>
      <c r="E211" t="s">
        <v>150</v>
      </c>
      <c r="F211" s="23">
        <v>1</v>
      </c>
      <c r="G211" s="2">
        <v>22</v>
      </c>
      <c r="H211" s="2">
        <f t="shared" si="6"/>
        <v>1275</v>
      </c>
      <c r="I211" s="2">
        <v>28050</v>
      </c>
      <c r="J211" s="2">
        <v>33660</v>
      </c>
    </row>
    <row r="212" spans="1:10">
      <c r="A212" s="22">
        <v>226</v>
      </c>
      <c r="B212" s="5" t="s">
        <v>407</v>
      </c>
      <c r="C212" t="s">
        <v>9</v>
      </c>
      <c r="D212" t="s">
        <v>41</v>
      </c>
      <c r="E212" t="s">
        <v>150</v>
      </c>
      <c r="F212" s="23">
        <v>1</v>
      </c>
      <c r="G212" s="2">
        <v>19</v>
      </c>
      <c r="H212" s="2">
        <f t="shared" si="6"/>
        <v>2105</v>
      </c>
      <c r="I212" s="2">
        <v>39995</v>
      </c>
      <c r="J212" s="2">
        <v>47994</v>
      </c>
    </row>
    <row r="213" spans="1:10">
      <c r="A213" s="22">
        <v>227</v>
      </c>
      <c r="B213" s="5" t="s">
        <v>408</v>
      </c>
      <c r="C213" t="s">
        <v>18</v>
      </c>
      <c r="D213" t="s">
        <v>54</v>
      </c>
      <c r="E213" t="s">
        <v>150</v>
      </c>
      <c r="F213" s="23">
        <v>1</v>
      </c>
      <c r="G213" s="2">
        <v>19</v>
      </c>
      <c r="H213" s="2">
        <f t="shared" si="6"/>
        <v>2485</v>
      </c>
      <c r="I213" s="2">
        <v>47215</v>
      </c>
      <c r="J213" s="2">
        <v>56658</v>
      </c>
    </row>
    <row r="214" spans="1:10">
      <c r="A214" s="22">
        <v>228</v>
      </c>
      <c r="B214" s="5" t="s">
        <v>409</v>
      </c>
      <c r="C214" t="s">
        <v>18</v>
      </c>
      <c r="D214" t="s">
        <v>53</v>
      </c>
      <c r="E214" t="s">
        <v>150</v>
      </c>
      <c r="F214" s="23">
        <v>1</v>
      </c>
      <c r="G214" s="2">
        <v>19</v>
      </c>
      <c r="H214" s="2">
        <f t="shared" si="6"/>
        <v>1340</v>
      </c>
      <c r="I214" s="2">
        <v>25460</v>
      </c>
      <c r="J214" s="2">
        <v>30552</v>
      </c>
    </row>
    <row r="215" spans="1:10">
      <c r="A215" s="22">
        <v>229</v>
      </c>
      <c r="B215" s="5" t="s">
        <v>410</v>
      </c>
      <c r="C215" t="s">
        <v>18</v>
      </c>
      <c r="D215" t="s">
        <v>52</v>
      </c>
      <c r="E215" t="s">
        <v>150</v>
      </c>
      <c r="F215" s="23">
        <v>1</v>
      </c>
      <c r="G215" s="2">
        <v>19</v>
      </c>
      <c r="H215" s="2">
        <f t="shared" si="6"/>
        <v>1720</v>
      </c>
      <c r="I215" s="2">
        <v>32680</v>
      </c>
      <c r="J215" s="2">
        <v>39216</v>
      </c>
    </row>
    <row r="216" spans="1:10">
      <c r="A216" s="22">
        <v>230</v>
      </c>
      <c r="B216" s="5" t="s">
        <v>411</v>
      </c>
      <c r="C216" t="s">
        <v>45</v>
      </c>
      <c r="D216" t="s">
        <v>46</v>
      </c>
      <c r="E216" t="s">
        <v>150</v>
      </c>
      <c r="F216" s="23">
        <v>1</v>
      </c>
      <c r="G216" s="2">
        <v>20</v>
      </c>
      <c r="H216" s="2">
        <f t="shared" si="6"/>
        <v>1665</v>
      </c>
      <c r="I216" s="2">
        <v>33300</v>
      </c>
      <c r="J216" s="2">
        <v>39960</v>
      </c>
    </row>
    <row r="217" spans="1:10">
      <c r="A217" s="22">
        <v>231</v>
      </c>
      <c r="B217" s="5" t="s">
        <v>412</v>
      </c>
      <c r="C217" t="s">
        <v>106</v>
      </c>
      <c r="D217" t="s">
        <v>107</v>
      </c>
      <c r="E217" t="s">
        <v>150</v>
      </c>
      <c r="F217" s="23">
        <v>2</v>
      </c>
      <c r="G217" s="2">
        <v>20</v>
      </c>
      <c r="H217" s="2">
        <f t="shared" si="6"/>
        <v>3200</v>
      </c>
      <c r="I217" s="2">
        <v>64000</v>
      </c>
      <c r="J217" s="2">
        <v>76800</v>
      </c>
    </row>
    <row r="218" spans="1:10">
      <c r="A218" s="22">
        <v>232</v>
      </c>
      <c r="B218" s="5" t="s">
        <v>413</v>
      </c>
      <c r="C218" t="s">
        <v>104</v>
      </c>
      <c r="D218" t="s">
        <v>105</v>
      </c>
      <c r="E218" t="s">
        <v>150</v>
      </c>
      <c r="F218" s="23">
        <v>2</v>
      </c>
      <c r="G218" s="2">
        <v>20</v>
      </c>
      <c r="H218" s="2">
        <f t="shared" si="6"/>
        <v>3600</v>
      </c>
      <c r="I218" s="2">
        <v>72000</v>
      </c>
      <c r="J218" s="2">
        <v>86400</v>
      </c>
    </row>
    <row r="219" spans="1:10">
      <c r="A219" s="22">
        <v>233</v>
      </c>
      <c r="B219" s="5" t="s">
        <v>414</v>
      </c>
      <c r="C219" t="s">
        <v>102</v>
      </c>
      <c r="D219" t="s">
        <v>103</v>
      </c>
      <c r="E219" t="s">
        <v>149</v>
      </c>
      <c r="F219" s="23">
        <v>2</v>
      </c>
      <c r="G219" s="2">
        <v>20</v>
      </c>
      <c r="H219" s="2">
        <f t="shared" si="6"/>
        <v>4000</v>
      </c>
      <c r="I219" s="2">
        <v>80000</v>
      </c>
      <c r="J219" s="2">
        <v>96000</v>
      </c>
    </row>
    <row r="220" spans="1:10">
      <c r="A220" s="22">
        <v>234</v>
      </c>
      <c r="B220" s="5" t="s">
        <v>415</v>
      </c>
      <c r="C220" t="s">
        <v>102</v>
      </c>
      <c r="D220" t="s">
        <v>103</v>
      </c>
      <c r="E220" t="s">
        <v>148</v>
      </c>
      <c r="F220" s="23" t="s">
        <v>64</v>
      </c>
      <c r="G220" s="2">
        <v>0</v>
      </c>
      <c r="H220" s="2" t="e">
        <f t="shared" si="6"/>
        <v>#DIV/0!</v>
      </c>
      <c r="I220" s="2">
        <v>920</v>
      </c>
      <c r="J220" s="2">
        <v>2428.8000000000002</v>
      </c>
    </row>
    <row r="221" spans="1:10">
      <c r="A221" s="22">
        <v>235</v>
      </c>
      <c r="B221" s="5" t="s">
        <v>416</v>
      </c>
      <c r="C221" t="s">
        <v>18</v>
      </c>
      <c r="D221" t="s">
        <v>147</v>
      </c>
      <c r="E221" t="s">
        <v>146</v>
      </c>
      <c r="F221" s="23">
        <v>2</v>
      </c>
      <c r="G221" s="14">
        <v>9.5</v>
      </c>
      <c r="H221" s="2">
        <f t="shared" si="6"/>
        <v>960</v>
      </c>
      <c r="I221" s="2">
        <v>9120</v>
      </c>
      <c r="J221" s="2">
        <v>10944</v>
      </c>
    </row>
    <row r="222" spans="1:10">
      <c r="A222" s="22">
        <v>236</v>
      </c>
      <c r="B222" s="5" t="s">
        <v>417</v>
      </c>
      <c r="C222" s="6" t="s">
        <v>12</v>
      </c>
      <c r="D222" t="s">
        <v>84</v>
      </c>
      <c r="E222" t="s">
        <v>146</v>
      </c>
      <c r="F222" s="23">
        <v>2</v>
      </c>
      <c r="G222" s="2">
        <v>20</v>
      </c>
      <c r="H222" s="2">
        <f t="shared" si="6"/>
        <v>1372.55</v>
      </c>
      <c r="I222" s="2">
        <f>1372.55*20</f>
        <v>27451</v>
      </c>
      <c r="J222" s="2">
        <f>+I222*1.2</f>
        <v>32941.199999999997</v>
      </c>
    </row>
    <row r="223" spans="1:10">
      <c r="A223" s="22">
        <v>237</v>
      </c>
      <c r="B223" s="5" t="s">
        <v>418</v>
      </c>
      <c r="C223" t="s">
        <v>9</v>
      </c>
      <c r="D223" t="s">
        <v>83</v>
      </c>
      <c r="E223" t="s">
        <v>146</v>
      </c>
      <c r="F223" s="23">
        <v>2</v>
      </c>
      <c r="G223" s="2">
        <v>20</v>
      </c>
      <c r="H223" s="2">
        <f t="shared" si="6"/>
        <v>1780</v>
      </c>
      <c r="I223" s="2">
        <v>35600</v>
      </c>
      <c r="J223" s="2">
        <v>42720</v>
      </c>
    </row>
    <row r="224" spans="1:10">
      <c r="A224" s="22">
        <v>238</v>
      </c>
      <c r="B224" s="5" t="s">
        <v>419</v>
      </c>
      <c r="C224" t="s">
        <v>18</v>
      </c>
      <c r="D224" t="s">
        <v>82</v>
      </c>
      <c r="E224" t="s">
        <v>146</v>
      </c>
      <c r="F224" s="23">
        <v>2</v>
      </c>
      <c r="G224" s="2">
        <v>22</v>
      </c>
      <c r="H224" s="2">
        <f t="shared" si="6"/>
        <v>903.13863636363635</v>
      </c>
      <c r="I224" s="2">
        <f>+J224/1.2</f>
        <v>19869.05</v>
      </c>
      <c r="J224" s="2">
        <v>23842.859999999997</v>
      </c>
    </row>
    <row r="225" spans="1:10">
      <c r="A225" s="22">
        <v>239</v>
      </c>
      <c r="B225" s="5" t="s">
        <v>420</v>
      </c>
      <c r="C225" t="s">
        <v>64</v>
      </c>
      <c r="D225" t="s">
        <v>81</v>
      </c>
      <c r="E225" t="s">
        <v>146</v>
      </c>
      <c r="F225" s="23">
        <v>2</v>
      </c>
      <c r="G225" s="2">
        <v>19</v>
      </c>
      <c r="H225" s="2">
        <f t="shared" si="6"/>
        <v>0</v>
      </c>
      <c r="I225" s="2">
        <v>0</v>
      </c>
      <c r="J225" s="2">
        <v>0</v>
      </c>
    </row>
    <row r="226" spans="1:10">
      <c r="A226" s="22">
        <v>240</v>
      </c>
      <c r="B226" s="5" t="s">
        <v>421</v>
      </c>
      <c r="C226" t="s">
        <v>64</v>
      </c>
      <c r="D226" t="s">
        <v>80</v>
      </c>
      <c r="E226" t="s">
        <v>146</v>
      </c>
      <c r="F226" s="23">
        <v>2</v>
      </c>
      <c r="G226" s="2">
        <v>12</v>
      </c>
      <c r="H226" s="2">
        <f t="shared" si="6"/>
        <v>0</v>
      </c>
      <c r="I226" s="2">
        <v>0</v>
      </c>
      <c r="J226" s="2">
        <v>0</v>
      </c>
    </row>
    <row r="227" spans="1:10">
      <c r="A227" s="22">
        <v>241</v>
      </c>
      <c r="B227" s="5" t="s">
        <v>422</v>
      </c>
      <c r="C227" s="4" t="s">
        <v>64</v>
      </c>
      <c r="D227" s="4" t="s">
        <v>79</v>
      </c>
      <c r="E227" s="4" t="s">
        <v>146</v>
      </c>
      <c r="F227" s="25">
        <v>2</v>
      </c>
      <c r="G227" s="17">
        <v>14</v>
      </c>
      <c r="H227" s="2">
        <f t="shared" si="6"/>
        <v>0</v>
      </c>
      <c r="I227" s="17">
        <v>0</v>
      </c>
      <c r="J227" s="17">
        <v>0</v>
      </c>
    </row>
    <row r="228" spans="1:10">
      <c r="A228" s="22">
        <v>242</v>
      </c>
      <c r="B228" s="5" t="s">
        <v>423</v>
      </c>
      <c r="C228" s="5" t="s">
        <v>193</v>
      </c>
      <c r="D228" t="s">
        <v>144</v>
      </c>
      <c r="E228" t="s">
        <v>145</v>
      </c>
      <c r="F228" s="23">
        <v>3</v>
      </c>
      <c r="G228" s="2">
        <v>23</v>
      </c>
      <c r="H228" s="2">
        <f t="shared" si="6"/>
        <v>3915</v>
      </c>
      <c r="I228" s="2">
        <f>3915*23</f>
        <v>90045</v>
      </c>
      <c r="J228" s="2">
        <f>+I228*1.2</f>
        <v>108054</v>
      </c>
    </row>
    <row r="229" spans="1:10">
      <c r="A229" s="22">
        <v>243</v>
      </c>
      <c r="B229" s="5" t="s">
        <v>424</v>
      </c>
      <c r="C229" t="s">
        <v>9</v>
      </c>
      <c r="D229" t="s">
        <v>142</v>
      </c>
      <c r="E229" t="s">
        <v>143</v>
      </c>
      <c r="F229" s="23">
        <v>2</v>
      </c>
      <c r="G229" s="2">
        <v>20</v>
      </c>
      <c r="H229" s="2">
        <f t="shared" si="6"/>
        <v>2844.375</v>
      </c>
      <c r="I229" s="2">
        <v>56887.5</v>
      </c>
      <c r="J229" s="2">
        <v>68265</v>
      </c>
    </row>
    <row r="230" spans="1:10">
      <c r="A230" s="22">
        <v>244</v>
      </c>
      <c r="B230" s="5" t="s">
        <v>425</v>
      </c>
      <c r="C230" t="s">
        <v>196</v>
      </c>
      <c r="D230" t="s">
        <v>48</v>
      </c>
      <c r="E230" t="s">
        <v>138</v>
      </c>
      <c r="F230" s="23">
        <v>1</v>
      </c>
      <c r="G230" s="2">
        <v>19</v>
      </c>
      <c r="H230" s="2">
        <f t="shared" si="6"/>
        <v>1519.60784313725</v>
      </c>
      <c r="I230" s="2">
        <f>1519.60784313725*19</f>
        <v>28872.549019607752</v>
      </c>
      <c r="J230" s="2">
        <f>+I230*1.2</f>
        <v>34647.058823529303</v>
      </c>
    </row>
    <row r="231" spans="1:10">
      <c r="A231" s="22">
        <v>245</v>
      </c>
      <c r="B231" s="5" t="s">
        <v>426</v>
      </c>
      <c r="C231" t="s">
        <v>26</v>
      </c>
      <c r="D231" t="s">
        <v>37</v>
      </c>
      <c r="E231" t="s">
        <v>138</v>
      </c>
      <c r="F231" s="23">
        <v>1</v>
      </c>
      <c r="G231" s="2">
        <v>19</v>
      </c>
      <c r="H231" s="2">
        <f t="shared" si="6"/>
        <v>1045</v>
      </c>
      <c r="I231" s="2">
        <v>19855</v>
      </c>
      <c r="J231" s="2">
        <v>23826</v>
      </c>
    </row>
    <row r="232" spans="1:10">
      <c r="A232" s="22">
        <v>246</v>
      </c>
      <c r="B232" s="5" t="s">
        <v>427</v>
      </c>
      <c r="C232" t="s">
        <v>26</v>
      </c>
      <c r="D232" t="s">
        <v>36</v>
      </c>
      <c r="E232" t="s">
        <v>138</v>
      </c>
      <c r="F232" s="23">
        <v>1</v>
      </c>
      <c r="G232" s="2">
        <v>21</v>
      </c>
      <c r="H232" s="2">
        <f t="shared" si="6"/>
        <v>1149</v>
      </c>
      <c r="I232" s="2">
        <v>24129</v>
      </c>
      <c r="J232" s="2">
        <v>28954.799999999999</v>
      </c>
    </row>
    <row r="233" spans="1:10">
      <c r="A233" s="22">
        <v>247</v>
      </c>
      <c r="B233" s="5" t="s">
        <v>428</v>
      </c>
      <c r="C233" t="s">
        <v>26</v>
      </c>
      <c r="D233" t="s">
        <v>35</v>
      </c>
      <c r="E233" t="s">
        <v>138</v>
      </c>
      <c r="F233" s="23">
        <v>1</v>
      </c>
      <c r="G233" s="2">
        <v>19</v>
      </c>
      <c r="H233" s="2">
        <f t="shared" si="6"/>
        <v>940</v>
      </c>
      <c r="I233" s="2">
        <v>17860</v>
      </c>
      <c r="J233" s="2">
        <v>21432</v>
      </c>
    </row>
    <row r="234" spans="1:10">
      <c r="A234" s="22">
        <v>248</v>
      </c>
      <c r="B234" s="5" t="s">
        <v>429</v>
      </c>
      <c r="C234" t="s">
        <v>26</v>
      </c>
      <c r="D234" t="s">
        <v>34</v>
      </c>
      <c r="E234" t="s">
        <v>138</v>
      </c>
      <c r="F234" s="23">
        <v>1</v>
      </c>
      <c r="G234" s="2">
        <v>19</v>
      </c>
      <c r="H234" s="2">
        <f t="shared" si="6"/>
        <v>1045</v>
      </c>
      <c r="I234" s="2">
        <v>19855</v>
      </c>
      <c r="J234" s="2">
        <v>23826</v>
      </c>
    </row>
    <row r="235" spans="1:10">
      <c r="A235" s="22">
        <v>249</v>
      </c>
      <c r="B235" s="5" t="s">
        <v>430</v>
      </c>
      <c r="C235" t="s">
        <v>26</v>
      </c>
      <c r="D235" t="s">
        <v>44</v>
      </c>
      <c r="E235" t="s">
        <v>138</v>
      </c>
      <c r="F235" s="23">
        <v>1</v>
      </c>
      <c r="G235" s="2">
        <v>19</v>
      </c>
      <c r="H235" s="2">
        <f t="shared" si="6"/>
        <v>1565</v>
      </c>
      <c r="I235" s="2">
        <f>+J235/1.2</f>
        <v>29735</v>
      </c>
      <c r="J235" s="2">
        <v>35682</v>
      </c>
    </row>
    <row r="236" spans="1:10">
      <c r="A236" s="22">
        <v>250</v>
      </c>
      <c r="B236" s="5" t="s">
        <v>431</v>
      </c>
      <c r="C236" t="s">
        <v>30</v>
      </c>
      <c r="D236" s="4" t="s">
        <v>31</v>
      </c>
      <c r="E236" s="4" t="s">
        <v>138</v>
      </c>
      <c r="F236" s="25">
        <v>1</v>
      </c>
      <c r="G236" s="17">
        <v>19</v>
      </c>
      <c r="H236" s="2">
        <f t="shared" ca="1" si="6"/>
        <v>3540</v>
      </c>
      <c r="I236" s="2">
        <f ca="1">+H236*1480.42</f>
        <v>0</v>
      </c>
      <c r="J236" s="2">
        <f ca="1">+I236*1.2</f>
        <v>0</v>
      </c>
    </row>
    <row r="237" spans="1:10">
      <c r="A237" s="22">
        <v>251</v>
      </c>
      <c r="B237" s="5" t="s">
        <v>432</v>
      </c>
      <c r="C237" t="s">
        <v>26</v>
      </c>
      <c r="D237" t="s">
        <v>29</v>
      </c>
      <c r="E237" t="s">
        <v>138</v>
      </c>
      <c r="F237" s="23">
        <v>1</v>
      </c>
      <c r="G237" s="2">
        <v>19</v>
      </c>
      <c r="H237" s="2">
        <f t="shared" si="6"/>
        <v>1306</v>
      </c>
      <c r="I237" s="2">
        <v>24814</v>
      </c>
      <c r="J237" s="2">
        <v>29776.799999999999</v>
      </c>
    </row>
    <row r="238" spans="1:10">
      <c r="A238" s="22">
        <v>252</v>
      </c>
      <c r="B238" s="5" t="s">
        <v>433</v>
      </c>
      <c r="C238" t="s">
        <v>18</v>
      </c>
      <c r="D238" t="s">
        <v>28</v>
      </c>
      <c r="E238" t="s">
        <v>138</v>
      </c>
      <c r="F238" s="23">
        <v>1</v>
      </c>
      <c r="G238" s="2">
        <v>19</v>
      </c>
      <c r="H238" s="2">
        <f t="shared" si="6"/>
        <v>1137</v>
      </c>
      <c r="I238" s="2">
        <v>21603</v>
      </c>
      <c r="J238" s="2">
        <v>25923.599999999999</v>
      </c>
    </row>
    <row r="239" spans="1:10">
      <c r="A239" s="22">
        <v>253</v>
      </c>
      <c r="B239" s="5" t="s">
        <v>434</v>
      </c>
      <c r="C239" t="s">
        <v>18</v>
      </c>
      <c r="D239" t="s">
        <v>20</v>
      </c>
      <c r="E239" t="s">
        <v>138</v>
      </c>
      <c r="F239" s="23">
        <v>1</v>
      </c>
      <c r="G239" s="2">
        <v>19</v>
      </c>
      <c r="H239" s="2">
        <f t="shared" si="6"/>
        <v>2250</v>
      </c>
      <c r="I239" s="2">
        <v>42750</v>
      </c>
      <c r="J239" s="2">
        <v>51300</v>
      </c>
    </row>
    <row r="240" spans="1:10">
      <c r="A240" s="22">
        <v>254</v>
      </c>
      <c r="B240" s="5" t="s">
        <v>435</v>
      </c>
      <c r="C240" t="s">
        <v>18</v>
      </c>
      <c r="D240" t="s">
        <v>19</v>
      </c>
      <c r="E240" t="s">
        <v>138</v>
      </c>
      <c r="F240" s="23">
        <v>1</v>
      </c>
      <c r="G240" s="2">
        <v>23.5</v>
      </c>
      <c r="H240" s="2">
        <f t="shared" si="6"/>
        <v>1950</v>
      </c>
      <c r="I240" s="2">
        <f>+J240/1.2</f>
        <v>45825</v>
      </c>
      <c r="J240" s="2">
        <v>54990</v>
      </c>
    </row>
    <row r="241" spans="1:10">
      <c r="A241" s="22">
        <v>255</v>
      </c>
      <c r="B241" s="5" t="s">
        <v>436</v>
      </c>
      <c r="C241" t="s">
        <v>9</v>
      </c>
      <c r="D241" t="s">
        <v>17</v>
      </c>
      <c r="E241" t="s">
        <v>138</v>
      </c>
      <c r="F241" s="23">
        <v>1</v>
      </c>
      <c r="G241" s="2">
        <v>20</v>
      </c>
      <c r="H241" s="2">
        <f t="shared" si="6"/>
        <v>3350</v>
      </c>
      <c r="I241" s="2">
        <v>67000</v>
      </c>
      <c r="J241" s="2">
        <v>80400</v>
      </c>
    </row>
    <row r="242" spans="1:10">
      <c r="A242" s="22">
        <v>256</v>
      </c>
      <c r="B242" s="5" t="s">
        <v>437</v>
      </c>
      <c r="C242" t="s">
        <v>9</v>
      </c>
      <c r="D242" t="s">
        <v>16</v>
      </c>
      <c r="E242" t="s">
        <v>138</v>
      </c>
      <c r="F242" s="23">
        <v>1</v>
      </c>
      <c r="G242" s="2">
        <v>19</v>
      </c>
      <c r="H242" s="2">
        <f t="shared" si="6"/>
        <v>1915</v>
      </c>
      <c r="I242" s="2">
        <v>36385</v>
      </c>
      <c r="J242" s="2">
        <v>43662</v>
      </c>
    </row>
    <row r="243" spans="1:10">
      <c r="A243" s="22">
        <v>257</v>
      </c>
      <c r="B243" s="5" t="s">
        <v>438</v>
      </c>
      <c r="C243" t="s">
        <v>15</v>
      </c>
      <c r="D243" t="s">
        <v>23</v>
      </c>
      <c r="E243" t="s">
        <v>138</v>
      </c>
      <c r="F243" s="23">
        <v>1</v>
      </c>
      <c r="G243" s="2">
        <v>19</v>
      </c>
      <c r="H243" s="2">
        <f t="shared" si="6"/>
        <v>940</v>
      </c>
      <c r="I243" s="2">
        <v>17860</v>
      </c>
      <c r="J243" s="2">
        <v>21432</v>
      </c>
    </row>
    <row r="244" spans="1:10">
      <c r="A244" s="22">
        <v>258</v>
      </c>
      <c r="B244" s="5" t="s">
        <v>439</v>
      </c>
      <c r="C244" t="s">
        <v>15</v>
      </c>
      <c r="D244" t="s">
        <v>22</v>
      </c>
      <c r="E244" t="s">
        <v>138</v>
      </c>
      <c r="F244" s="23">
        <v>1</v>
      </c>
      <c r="G244" s="2">
        <v>19</v>
      </c>
      <c r="H244" s="2">
        <f t="shared" si="6"/>
        <v>940</v>
      </c>
      <c r="I244" s="2">
        <v>17860</v>
      </c>
      <c r="J244" s="2">
        <v>21432</v>
      </c>
    </row>
    <row r="245" spans="1:10">
      <c r="A245" s="22">
        <v>259</v>
      </c>
      <c r="B245" s="5" t="s">
        <v>440</v>
      </c>
      <c r="C245" t="s">
        <v>15</v>
      </c>
      <c r="D245" t="s">
        <v>21</v>
      </c>
      <c r="E245" t="s">
        <v>138</v>
      </c>
      <c r="F245" s="23">
        <v>1</v>
      </c>
      <c r="G245" s="2">
        <v>19</v>
      </c>
      <c r="H245" s="2">
        <f t="shared" si="6"/>
        <v>940</v>
      </c>
      <c r="I245" s="2">
        <v>17860</v>
      </c>
      <c r="J245" s="2">
        <v>21432</v>
      </c>
    </row>
    <row r="246" spans="1:10">
      <c r="A246" s="22">
        <v>260</v>
      </c>
      <c r="B246" s="5" t="s">
        <v>441</v>
      </c>
      <c r="C246" s="11" t="s">
        <v>196</v>
      </c>
      <c r="D246" t="s">
        <v>25</v>
      </c>
      <c r="E246" t="s">
        <v>138</v>
      </c>
      <c r="F246" s="23">
        <v>1</v>
      </c>
      <c r="G246" s="2">
        <v>19</v>
      </c>
      <c r="H246" s="2">
        <f t="shared" si="6"/>
        <v>882</v>
      </c>
      <c r="I246" s="2">
        <f>19*882</f>
        <v>16758</v>
      </c>
      <c r="J246" s="2">
        <f>+I246*1.2</f>
        <v>20109.599999999999</v>
      </c>
    </row>
    <row r="247" spans="1:10">
      <c r="A247" s="22">
        <v>261</v>
      </c>
      <c r="B247" s="5" t="s">
        <v>442</v>
      </c>
      <c r="C247" t="s">
        <v>15</v>
      </c>
      <c r="D247" t="s">
        <v>24</v>
      </c>
      <c r="E247" t="s">
        <v>138</v>
      </c>
      <c r="F247" s="23">
        <v>1</v>
      </c>
      <c r="G247" s="2">
        <v>19</v>
      </c>
      <c r="H247" s="2">
        <f t="shared" si="6"/>
        <v>940</v>
      </c>
      <c r="I247" s="2">
        <v>17860</v>
      </c>
      <c r="J247" s="2">
        <v>21432</v>
      </c>
    </row>
    <row r="248" spans="1:10">
      <c r="A248" s="22">
        <v>262</v>
      </c>
      <c r="B248" s="5" t="s">
        <v>443</v>
      </c>
      <c r="C248" t="s">
        <v>15</v>
      </c>
      <c r="D248" t="s">
        <v>39</v>
      </c>
      <c r="E248" t="s">
        <v>138</v>
      </c>
      <c r="F248" s="23">
        <v>1</v>
      </c>
      <c r="G248" s="2">
        <v>19</v>
      </c>
      <c r="H248" s="2">
        <f t="shared" si="6"/>
        <v>1150</v>
      </c>
      <c r="I248" s="2">
        <v>21850</v>
      </c>
      <c r="J248" s="2">
        <v>26220</v>
      </c>
    </row>
    <row r="249" spans="1:10">
      <c r="A249" s="22">
        <v>263</v>
      </c>
      <c r="B249" s="5" t="s">
        <v>444</v>
      </c>
      <c r="C249" t="s">
        <v>15</v>
      </c>
      <c r="D249" t="s">
        <v>38</v>
      </c>
      <c r="E249" t="s">
        <v>138</v>
      </c>
      <c r="F249" s="23">
        <v>1</v>
      </c>
      <c r="G249" s="2">
        <v>19</v>
      </c>
      <c r="H249" s="2">
        <f t="shared" si="6"/>
        <v>940</v>
      </c>
      <c r="I249" s="2">
        <v>17860</v>
      </c>
      <c r="J249" s="2">
        <v>21432</v>
      </c>
    </row>
    <row r="250" spans="1:10">
      <c r="A250" s="22">
        <v>264</v>
      </c>
      <c r="B250" s="5" t="s">
        <v>445</v>
      </c>
      <c r="C250" t="s">
        <v>26</v>
      </c>
      <c r="D250" t="s">
        <v>43</v>
      </c>
      <c r="E250" t="s">
        <v>138</v>
      </c>
      <c r="F250" s="23">
        <v>1</v>
      </c>
      <c r="G250" s="2">
        <v>19</v>
      </c>
      <c r="H250" s="2">
        <f t="shared" si="6"/>
        <v>1463.0000000000002</v>
      </c>
      <c r="I250" s="2">
        <f>+J250/1.2</f>
        <v>27797.000000000004</v>
      </c>
      <c r="J250" s="2">
        <v>33356.400000000001</v>
      </c>
    </row>
    <row r="251" spans="1:10">
      <c r="A251" s="22">
        <v>265</v>
      </c>
      <c r="B251" s="5" t="s">
        <v>446</v>
      </c>
      <c r="C251" t="s">
        <v>18</v>
      </c>
      <c r="D251" t="s">
        <v>33</v>
      </c>
      <c r="E251" t="s">
        <v>138</v>
      </c>
      <c r="F251" s="23">
        <v>1</v>
      </c>
      <c r="G251" s="2">
        <v>19</v>
      </c>
      <c r="H251" s="2">
        <f t="shared" si="6"/>
        <v>1460</v>
      </c>
      <c r="I251" s="2">
        <v>27740</v>
      </c>
      <c r="J251" s="2">
        <v>33288</v>
      </c>
    </row>
    <row r="252" spans="1:10">
      <c r="A252" s="22">
        <v>266</v>
      </c>
      <c r="B252" s="5" t="s">
        <v>447</v>
      </c>
      <c r="C252" t="s">
        <v>15</v>
      </c>
      <c r="D252" t="s">
        <v>40</v>
      </c>
      <c r="E252" t="s">
        <v>138</v>
      </c>
      <c r="F252" s="23">
        <v>1</v>
      </c>
      <c r="G252" s="2">
        <v>19</v>
      </c>
      <c r="H252" s="2">
        <f t="shared" si="6"/>
        <v>530</v>
      </c>
      <c r="I252" s="2">
        <v>10070</v>
      </c>
      <c r="J252" s="2">
        <v>12084</v>
      </c>
    </row>
    <row r="253" spans="1:10">
      <c r="A253" s="22">
        <v>267</v>
      </c>
      <c r="B253" s="5" t="s">
        <v>448</v>
      </c>
      <c r="C253" s="6" t="s">
        <v>12</v>
      </c>
      <c r="D253" t="s">
        <v>141</v>
      </c>
      <c r="E253" t="s">
        <v>138</v>
      </c>
      <c r="F253" s="23">
        <v>3</v>
      </c>
      <c r="G253" s="2">
        <v>17.5</v>
      </c>
      <c r="H253" s="2">
        <f t="shared" si="6"/>
        <v>2980.3921568627502</v>
      </c>
      <c r="I253" s="2">
        <f>2980.39215686275*17.5</f>
        <v>52156.862745098129</v>
      </c>
      <c r="J253" s="2">
        <f>+I253*1.2</f>
        <v>62588.235294117752</v>
      </c>
    </row>
    <row r="254" spans="1:10">
      <c r="A254" s="22">
        <v>268</v>
      </c>
      <c r="B254" s="5" t="s">
        <v>449</v>
      </c>
      <c r="C254" t="s">
        <v>12</v>
      </c>
      <c r="D254" t="s">
        <v>140</v>
      </c>
      <c r="E254" t="s">
        <v>138</v>
      </c>
      <c r="F254" s="23">
        <v>3</v>
      </c>
      <c r="G254" s="2">
        <v>23</v>
      </c>
      <c r="H254" s="2">
        <f t="shared" ca="1" si="6"/>
        <v>3540</v>
      </c>
      <c r="I254" s="2">
        <f ca="1">+H254*3360</f>
        <v>0</v>
      </c>
      <c r="J254" s="2">
        <f ca="1">+I254*1.2</f>
        <v>0</v>
      </c>
    </row>
    <row r="255" spans="1:10">
      <c r="A255" s="22">
        <v>269</v>
      </c>
      <c r="B255" s="5" t="s">
        <v>450</v>
      </c>
      <c r="C255" t="s">
        <v>45</v>
      </c>
      <c r="D255" t="s">
        <v>139</v>
      </c>
      <c r="E255" t="s">
        <v>138</v>
      </c>
      <c r="F255" s="23">
        <v>3</v>
      </c>
      <c r="G255" s="2">
        <v>23</v>
      </c>
      <c r="H255" s="2">
        <f t="shared" ca="1" si="6"/>
        <v>3540</v>
      </c>
      <c r="I255" s="2">
        <f ca="1">+H255*3000</f>
        <v>0</v>
      </c>
      <c r="J255" s="2">
        <f ca="1">+I255*1.2</f>
        <v>0</v>
      </c>
    </row>
    <row r="256" spans="1:10">
      <c r="A256" s="22">
        <v>270</v>
      </c>
      <c r="B256" s="5" t="s">
        <v>451</v>
      </c>
      <c r="C256" s="6" t="s">
        <v>12</v>
      </c>
      <c r="D256" t="s">
        <v>137</v>
      </c>
      <c r="E256" t="s">
        <v>138</v>
      </c>
      <c r="F256" s="23">
        <v>3</v>
      </c>
      <c r="G256" s="2">
        <v>22</v>
      </c>
      <c r="H256" s="2">
        <f t="shared" si="6"/>
        <v>4279.41</v>
      </c>
      <c r="I256" s="2">
        <f>4279.41*22</f>
        <v>94147.01999999999</v>
      </c>
      <c r="J256" s="2">
        <f>+I256*1.2</f>
        <v>112976.42399999998</v>
      </c>
    </row>
    <row r="257" spans="1:10">
      <c r="A257" s="22">
        <v>271</v>
      </c>
      <c r="B257" s="5" t="s">
        <v>452</v>
      </c>
      <c r="C257" t="s">
        <v>195</v>
      </c>
      <c r="D257" t="s">
        <v>136</v>
      </c>
      <c r="E257" t="s">
        <v>133</v>
      </c>
      <c r="F257" s="23">
        <v>3</v>
      </c>
      <c r="G257" s="2">
        <v>23</v>
      </c>
      <c r="H257" s="2">
        <f t="shared" si="6"/>
        <v>2075.4716981132074</v>
      </c>
      <c r="I257" s="2">
        <f>+J257/1.2</f>
        <v>47735.849056603773</v>
      </c>
      <c r="J257" s="2">
        <v>57283.018867924526</v>
      </c>
    </row>
    <row r="258" spans="1:10">
      <c r="A258" s="22">
        <v>272</v>
      </c>
      <c r="B258" s="5" t="s">
        <v>453</v>
      </c>
      <c r="C258" t="s">
        <v>30</v>
      </c>
      <c r="D258" t="s">
        <v>135</v>
      </c>
      <c r="E258" t="s">
        <v>133</v>
      </c>
      <c r="F258" s="23">
        <v>3</v>
      </c>
      <c r="G258" s="2">
        <v>24</v>
      </c>
      <c r="H258" s="2">
        <f t="shared" si="6"/>
        <v>2200.3745318352057</v>
      </c>
      <c r="I258" s="2">
        <f>+J258/1.2</f>
        <v>52808.988764044938</v>
      </c>
      <c r="J258" s="2">
        <v>63370.786516853921</v>
      </c>
    </row>
    <row r="259" spans="1:10">
      <c r="A259" s="22">
        <v>273</v>
      </c>
      <c r="B259" s="5" t="s">
        <v>454</v>
      </c>
      <c r="C259" s="5" t="s">
        <v>30</v>
      </c>
      <c r="D259" t="s">
        <v>134</v>
      </c>
      <c r="E259" t="s">
        <v>133</v>
      </c>
      <c r="F259" s="23">
        <v>3</v>
      </c>
      <c r="G259" s="2">
        <v>25</v>
      </c>
      <c r="H259" s="2">
        <f t="shared" ref="H259:H322" si="7">+I259/G259</f>
        <v>1950.6866416978767</v>
      </c>
      <c r="I259" s="2">
        <f>+J259/1.2</f>
        <v>48767.166042446916</v>
      </c>
      <c r="J259" s="2">
        <v>58520.599250936299</v>
      </c>
    </row>
    <row r="260" spans="1:10">
      <c r="A260" s="22">
        <v>274</v>
      </c>
      <c r="B260" s="5" t="s">
        <v>455</v>
      </c>
      <c r="C260" s="8" t="s">
        <v>193</v>
      </c>
      <c r="D260" t="s">
        <v>132</v>
      </c>
      <c r="E260" t="s">
        <v>133</v>
      </c>
      <c r="F260" s="23">
        <v>3</v>
      </c>
      <c r="G260" s="2">
        <v>23</v>
      </c>
      <c r="H260" s="2">
        <f t="shared" si="7"/>
        <v>1842.45</v>
      </c>
      <c r="I260" s="2">
        <f>1842.45*23</f>
        <v>42376.35</v>
      </c>
      <c r="J260" s="2">
        <f>+I260*1.2</f>
        <v>50851.619999999995</v>
      </c>
    </row>
    <row r="261" spans="1:10">
      <c r="A261" s="22">
        <v>275</v>
      </c>
      <c r="B261" s="5" t="s">
        <v>456</v>
      </c>
      <c r="C261" t="s">
        <v>194</v>
      </c>
      <c r="D261" t="s">
        <v>126</v>
      </c>
      <c r="E261" t="s">
        <v>111</v>
      </c>
      <c r="F261" s="23">
        <v>2</v>
      </c>
      <c r="G261" s="2">
        <v>20</v>
      </c>
      <c r="H261" s="2">
        <f t="shared" si="7"/>
        <v>1960.78</v>
      </c>
      <c r="I261" s="2">
        <f>1960.78*20</f>
        <v>39215.599999999999</v>
      </c>
      <c r="J261" s="2">
        <f>+I261*1.2</f>
        <v>47058.719999999994</v>
      </c>
    </row>
    <row r="262" spans="1:10">
      <c r="A262" s="22">
        <v>276</v>
      </c>
      <c r="B262" s="5" t="s">
        <v>457</v>
      </c>
      <c r="C262" t="s">
        <v>194</v>
      </c>
      <c r="D262" t="s">
        <v>76</v>
      </c>
      <c r="E262" t="s">
        <v>111</v>
      </c>
      <c r="F262" s="23">
        <v>3</v>
      </c>
      <c r="G262" s="2">
        <v>23</v>
      </c>
      <c r="H262" s="2">
        <f t="shared" si="7"/>
        <v>1764.7058823529412</v>
      </c>
      <c r="I262" s="2">
        <f>+J262/1.2</f>
        <v>40588.23529411765</v>
      </c>
      <c r="J262" s="2">
        <v>48705.882352941182</v>
      </c>
    </row>
    <row r="263" spans="1:10">
      <c r="A263" s="22">
        <v>277</v>
      </c>
      <c r="B263" s="5" t="s">
        <v>458</v>
      </c>
      <c r="C263" s="12" t="s">
        <v>194</v>
      </c>
      <c r="D263" t="s">
        <v>74</v>
      </c>
      <c r="E263" t="s">
        <v>111</v>
      </c>
      <c r="F263" s="23">
        <v>3</v>
      </c>
      <c r="G263" s="2">
        <v>23</v>
      </c>
      <c r="H263" s="2">
        <f t="shared" si="7"/>
        <v>1862.75</v>
      </c>
      <c r="I263" s="2">
        <f>1862.75*23</f>
        <v>42843.25</v>
      </c>
      <c r="J263" s="2">
        <f>+I263*1.2</f>
        <v>51411.9</v>
      </c>
    </row>
    <row r="264" spans="1:10">
      <c r="A264" s="22">
        <v>278</v>
      </c>
      <c r="B264" s="5" t="s">
        <v>459</v>
      </c>
      <c r="C264" s="5" t="s">
        <v>30</v>
      </c>
      <c r="D264" t="s">
        <v>131</v>
      </c>
      <c r="E264" t="s">
        <v>111</v>
      </c>
      <c r="F264" s="23">
        <v>3</v>
      </c>
      <c r="G264" s="2">
        <v>23</v>
      </c>
      <c r="H264" s="2">
        <f t="shared" si="7"/>
        <v>2078.6516853932585</v>
      </c>
      <c r="I264" s="2">
        <f>+J264/1.2</f>
        <v>47808.988764044945</v>
      </c>
      <c r="J264" s="2">
        <v>57370.786516853936</v>
      </c>
    </row>
    <row r="265" spans="1:10">
      <c r="A265" s="22">
        <v>279</v>
      </c>
      <c r="B265" s="5" t="s">
        <v>460</v>
      </c>
      <c r="C265" t="s">
        <v>30</v>
      </c>
      <c r="D265" t="s">
        <v>130</v>
      </c>
      <c r="E265" t="s">
        <v>111</v>
      </c>
      <c r="F265" s="23">
        <v>3</v>
      </c>
      <c r="G265" s="2">
        <v>23</v>
      </c>
      <c r="H265" s="2">
        <f t="shared" si="7"/>
        <v>2724.719101123595</v>
      </c>
      <c r="I265" s="2">
        <f>+J265/1.2</f>
        <v>62668.539325842685</v>
      </c>
      <c r="J265" s="2">
        <v>75202.247191011222</v>
      </c>
    </row>
    <row r="266" spans="1:10">
      <c r="A266" s="22">
        <v>280</v>
      </c>
      <c r="B266" s="5" t="s">
        <v>461</v>
      </c>
      <c r="C266" t="s">
        <v>128</v>
      </c>
      <c r="D266" t="s">
        <v>129</v>
      </c>
      <c r="E266" t="s">
        <v>111</v>
      </c>
      <c r="F266" s="23">
        <v>3</v>
      </c>
      <c r="G266" s="2">
        <v>23</v>
      </c>
      <c r="H266" s="2">
        <f t="shared" si="7"/>
        <v>1920</v>
      </c>
      <c r="I266" s="2">
        <v>44160</v>
      </c>
      <c r="J266" s="2">
        <v>52992</v>
      </c>
    </row>
    <row r="267" spans="1:10">
      <c r="A267" s="22">
        <v>281</v>
      </c>
      <c r="B267" s="5" t="s">
        <v>462</v>
      </c>
      <c r="C267" t="s">
        <v>88</v>
      </c>
      <c r="D267" t="s">
        <v>127</v>
      </c>
      <c r="E267" t="s">
        <v>111</v>
      </c>
      <c r="F267" s="23">
        <v>3</v>
      </c>
      <c r="G267" s="2">
        <v>23</v>
      </c>
      <c r="H267" s="2">
        <f t="shared" si="7"/>
        <v>3680</v>
      </c>
      <c r="I267" s="2">
        <v>84640</v>
      </c>
      <c r="J267" s="2">
        <v>101568</v>
      </c>
    </row>
    <row r="268" spans="1:10">
      <c r="A268" s="22">
        <v>282</v>
      </c>
      <c r="B268" s="5" t="s">
        <v>463</v>
      </c>
      <c r="C268" t="s">
        <v>194</v>
      </c>
      <c r="D268" t="s">
        <v>126</v>
      </c>
      <c r="E268" t="s">
        <v>111</v>
      </c>
      <c r="F268" s="23">
        <v>3</v>
      </c>
      <c r="G268" s="2">
        <v>23</v>
      </c>
      <c r="H268" s="2">
        <f t="shared" si="7"/>
        <v>1960.7843137254902</v>
      </c>
      <c r="I268" s="2">
        <f>+J268/1.2</f>
        <v>45098.039215686273</v>
      </c>
      <c r="J268" s="2">
        <v>54117.647058823524</v>
      </c>
    </row>
    <row r="269" spans="1:10">
      <c r="A269" s="22">
        <v>283</v>
      </c>
      <c r="B269" s="5" t="s">
        <v>464</v>
      </c>
      <c r="C269" s="5" t="s">
        <v>30</v>
      </c>
      <c r="D269" t="s">
        <v>125</v>
      </c>
      <c r="E269" t="s">
        <v>111</v>
      </c>
      <c r="F269" s="23">
        <v>3</v>
      </c>
      <c r="G269" s="2">
        <v>23</v>
      </c>
      <c r="H269" s="2">
        <f t="shared" si="7"/>
        <v>2179.7800000000002</v>
      </c>
      <c r="I269" s="2">
        <f>2179.78*23</f>
        <v>50134.94</v>
      </c>
      <c r="J269" s="2">
        <f>+I269*1.2</f>
        <v>60161.928</v>
      </c>
    </row>
    <row r="270" spans="1:10">
      <c r="A270" s="22">
        <v>284</v>
      </c>
      <c r="B270" s="5" t="s">
        <v>465</v>
      </c>
      <c r="C270" s="10" t="s">
        <v>194</v>
      </c>
      <c r="D270" t="s">
        <v>124</v>
      </c>
      <c r="E270" t="s">
        <v>111</v>
      </c>
      <c r="F270" s="23">
        <v>3</v>
      </c>
      <c r="G270" s="2">
        <v>23</v>
      </c>
      <c r="H270" s="2">
        <f t="shared" si="7"/>
        <v>1862.7450980392155</v>
      </c>
      <c r="I270" s="2">
        <f>+J270/1.2</f>
        <v>42843.137254901958</v>
      </c>
      <c r="J270" s="2">
        <v>51411.76470588235</v>
      </c>
    </row>
    <row r="271" spans="1:10">
      <c r="A271" s="22">
        <v>285</v>
      </c>
      <c r="B271" s="5" t="s">
        <v>466</v>
      </c>
      <c r="C271" t="s">
        <v>88</v>
      </c>
      <c r="D271" t="s">
        <v>123</v>
      </c>
      <c r="E271" t="s">
        <v>111</v>
      </c>
      <c r="F271" s="23">
        <v>3</v>
      </c>
      <c r="G271" s="2">
        <v>20</v>
      </c>
      <c r="H271" s="2">
        <f t="shared" si="7"/>
        <v>2880</v>
      </c>
      <c r="I271" s="2">
        <v>57600</v>
      </c>
      <c r="J271" s="2">
        <v>69120</v>
      </c>
    </row>
    <row r="272" spans="1:10">
      <c r="A272" s="22">
        <v>286</v>
      </c>
      <c r="B272" s="5" t="s">
        <v>467</v>
      </c>
      <c r="C272" t="s">
        <v>88</v>
      </c>
      <c r="D272" t="s">
        <v>122</v>
      </c>
      <c r="E272" t="s">
        <v>111</v>
      </c>
      <c r="F272" s="23">
        <v>3</v>
      </c>
      <c r="G272" s="2">
        <v>23</v>
      </c>
      <c r="H272" s="2">
        <f t="shared" si="7"/>
        <v>2700</v>
      </c>
      <c r="I272" s="2">
        <v>62100</v>
      </c>
      <c r="J272" s="2">
        <v>74520</v>
      </c>
    </row>
    <row r="273" spans="1:10">
      <c r="A273" s="22">
        <v>287</v>
      </c>
      <c r="B273" s="5" t="s">
        <v>468</v>
      </c>
      <c r="C273" t="s">
        <v>88</v>
      </c>
      <c r="D273" t="s">
        <v>121</v>
      </c>
      <c r="E273" t="s">
        <v>111</v>
      </c>
      <c r="F273" s="23">
        <v>3</v>
      </c>
      <c r="G273" s="2">
        <v>21</v>
      </c>
      <c r="H273" s="2">
        <f t="shared" si="7"/>
        <v>2410.1999999999998</v>
      </c>
      <c r="I273" s="2">
        <v>50614.2</v>
      </c>
      <c r="J273" s="2">
        <v>60737.04</v>
      </c>
    </row>
    <row r="274" spans="1:10">
      <c r="A274" s="22">
        <v>288</v>
      </c>
      <c r="B274" s="5" t="s">
        <v>469</v>
      </c>
      <c r="C274" t="s">
        <v>88</v>
      </c>
      <c r="D274" t="s">
        <v>120</v>
      </c>
      <c r="E274" t="s">
        <v>111</v>
      </c>
      <c r="F274" s="23">
        <v>3</v>
      </c>
      <c r="G274" s="2">
        <v>19</v>
      </c>
      <c r="H274" s="2">
        <f t="shared" ca="1" si="7"/>
        <v>3540</v>
      </c>
      <c r="I274" s="2">
        <f ca="1">+H274*2880</f>
        <v>0</v>
      </c>
      <c r="J274" s="2">
        <f ca="1">+I274*1.2</f>
        <v>0</v>
      </c>
    </row>
    <row r="275" spans="1:10">
      <c r="A275" s="22">
        <v>289</v>
      </c>
      <c r="B275" s="5" t="s">
        <v>470</v>
      </c>
      <c r="C275" t="s">
        <v>88</v>
      </c>
      <c r="D275" t="s">
        <v>119</v>
      </c>
      <c r="E275" t="s">
        <v>111</v>
      </c>
      <c r="F275" s="23">
        <v>3</v>
      </c>
      <c r="G275" s="2">
        <v>23</v>
      </c>
      <c r="H275" s="2">
        <f t="shared" si="7"/>
        <v>2150</v>
      </c>
      <c r="I275" s="2">
        <v>49450</v>
      </c>
      <c r="J275" s="2">
        <v>59340</v>
      </c>
    </row>
    <row r="276" spans="1:10">
      <c r="A276" s="22">
        <v>290</v>
      </c>
      <c r="B276" s="5" t="s">
        <v>471</v>
      </c>
      <c r="C276" t="s">
        <v>194</v>
      </c>
      <c r="D276" t="s">
        <v>118</v>
      </c>
      <c r="E276" t="s">
        <v>111</v>
      </c>
      <c r="F276" s="23">
        <v>3</v>
      </c>
      <c r="G276" s="2">
        <v>23</v>
      </c>
      <c r="H276" s="2">
        <f t="shared" si="7"/>
        <v>1960.7843137254897</v>
      </c>
      <c r="I276" s="2">
        <f>+J276/1.2</f>
        <v>45098.039215686265</v>
      </c>
      <c r="J276" s="2">
        <v>54117.647058823517</v>
      </c>
    </row>
    <row r="277" spans="1:10">
      <c r="A277" s="22">
        <v>291</v>
      </c>
      <c r="B277" s="5" t="s">
        <v>472</v>
      </c>
      <c r="C277" t="s">
        <v>88</v>
      </c>
      <c r="D277" t="s">
        <v>117</v>
      </c>
      <c r="E277" t="s">
        <v>111</v>
      </c>
      <c r="F277" s="23">
        <v>3</v>
      </c>
      <c r="G277" s="2">
        <v>23</v>
      </c>
      <c r="H277" s="2">
        <f t="shared" si="7"/>
        <v>1890</v>
      </c>
      <c r="I277" s="2">
        <f>23*1890</f>
        <v>43470</v>
      </c>
      <c r="J277" s="2">
        <f>+I277*1.2</f>
        <v>52164</v>
      </c>
    </row>
    <row r="278" spans="1:10">
      <c r="A278" s="22">
        <v>292</v>
      </c>
      <c r="B278" s="5" t="s">
        <v>473</v>
      </c>
      <c r="C278" t="s">
        <v>194</v>
      </c>
      <c r="D278" t="s">
        <v>10</v>
      </c>
      <c r="E278" t="s">
        <v>111</v>
      </c>
      <c r="F278" s="23">
        <v>3</v>
      </c>
      <c r="G278" s="2">
        <v>23</v>
      </c>
      <c r="H278" s="2">
        <f t="shared" si="7"/>
        <v>1960.7843137254902</v>
      </c>
      <c r="I278" s="2">
        <f>+J278/1.2</f>
        <v>45098.039215686273</v>
      </c>
      <c r="J278" s="2">
        <v>54117.647058823524</v>
      </c>
    </row>
    <row r="279" spans="1:10">
      <c r="A279" s="22">
        <v>293</v>
      </c>
      <c r="B279" s="5" t="s">
        <v>474</v>
      </c>
      <c r="C279" t="s">
        <v>88</v>
      </c>
      <c r="D279" t="s">
        <v>89</v>
      </c>
      <c r="E279" t="s">
        <v>111</v>
      </c>
      <c r="F279" s="23">
        <v>3</v>
      </c>
      <c r="G279" s="2">
        <v>23</v>
      </c>
      <c r="H279" s="2">
        <f t="shared" si="7"/>
        <v>2250</v>
      </c>
      <c r="I279" s="2">
        <f>+J279/1.2</f>
        <v>51750</v>
      </c>
      <c r="J279" s="2">
        <v>62100</v>
      </c>
    </row>
    <row r="280" spans="1:10">
      <c r="A280" s="22">
        <v>294</v>
      </c>
      <c r="B280" s="5" t="s">
        <v>475</v>
      </c>
      <c r="C280" t="s">
        <v>195</v>
      </c>
      <c r="D280" s="4" t="s">
        <v>116</v>
      </c>
      <c r="E280" s="4" t="s">
        <v>111</v>
      </c>
      <c r="F280" s="25">
        <v>3</v>
      </c>
      <c r="G280" s="17">
        <v>23</v>
      </c>
      <c r="H280" s="2">
        <f t="shared" si="7"/>
        <v>1981.1299999999999</v>
      </c>
      <c r="I280" s="2">
        <v>45565.99</v>
      </c>
      <c r="J280" s="17">
        <v>54679.188000000002</v>
      </c>
    </row>
    <row r="281" spans="1:10">
      <c r="A281" s="22">
        <v>298</v>
      </c>
      <c r="B281" s="5" t="s">
        <v>476</v>
      </c>
      <c r="C281" t="s">
        <v>114</v>
      </c>
      <c r="D281" t="s">
        <v>115</v>
      </c>
      <c r="E281" t="s">
        <v>111</v>
      </c>
      <c r="F281" s="23">
        <v>2</v>
      </c>
      <c r="G281" s="2">
        <v>20</v>
      </c>
      <c r="H281" s="2">
        <f t="shared" si="7"/>
        <v>3210</v>
      </c>
      <c r="I281" s="2">
        <f>+J281/1.2</f>
        <v>64200</v>
      </c>
      <c r="J281" s="2">
        <v>77040</v>
      </c>
    </row>
    <row r="282" spans="1:10">
      <c r="A282" s="22">
        <v>299</v>
      </c>
      <c r="B282" s="5" t="s">
        <v>477</v>
      </c>
      <c r="C282" t="s">
        <v>114</v>
      </c>
      <c r="D282" t="s">
        <v>115</v>
      </c>
      <c r="E282" t="s">
        <v>111</v>
      </c>
      <c r="F282" s="23">
        <v>3</v>
      </c>
      <c r="G282" s="2">
        <v>22</v>
      </c>
      <c r="H282" s="2">
        <f t="shared" si="7"/>
        <v>3000</v>
      </c>
      <c r="I282" s="2">
        <v>66000</v>
      </c>
      <c r="J282" s="2">
        <v>79200</v>
      </c>
    </row>
    <row r="283" spans="1:10">
      <c r="A283" s="22">
        <v>300</v>
      </c>
      <c r="B283" s="5" t="s">
        <v>478</v>
      </c>
      <c r="C283" t="s">
        <v>114</v>
      </c>
      <c r="D283" t="s">
        <v>115</v>
      </c>
      <c r="E283" t="s">
        <v>111</v>
      </c>
      <c r="F283" s="23">
        <v>2</v>
      </c>
      <c r="G283" s="2">
        <v>1</v>
      </c>
      <c r="H283" s="2">
        <f t="shared" si="7"/>
        <v>4965</v>
      </c>
      <c r="I283" s="2">
        <v>4965</v>
      </c>
      <c r="J283" s="2">
        <v>13107.6</v>
      </c>
    </row>
    <row r="284" spans="1:10">
      <c r="A284" s="22">
        <v>301</v>
      </c>
      <c r="B284" s="5" t="s">
        <v>479</v>
      </c>
      <c r="C284" t="s">
        <v>9</v>
      </c>
      <c r="D284" t="s">
        <v>113</v>
      </c>
      <c r="E284" t="s">
        <v>111</v>
      </c>
      <c r="F284" s="23">
        <v>2</v>
      </c>
      <c r="G284" s="2">
        <v>20</v>
      </c>
      <c r="H284" s="2">
        <f t="shared" si="7"/>
        <v>3600</v>
      </c>
      <c r="I284" s="2">
        <v>72000</v>
      </c>
      <c r="J284" s="2">
        <v>86400</v>
      </c>
    </row>
    <row r="285" spans="1:10">
      <c r="A285" s="22">
        <v>302</v>
      </c>
      <c r="B285" s="5" t="s">
        <v>480</v>
      </c>
      <c r="C285" t="s">
        <v>12</v>
      </c>
      <c r="D285" t="s">
        <v>112</v>
      </c>
      <c r="E285" t="s">
        <v>111</v>
      </c>
      <c r="F285" s="23">
        <v>3</v>
      </c>
      <c r="G285" s="2">
        <v>23</v>
      </c>
      <c r="H285" s="2">
        <f t="shared" si="7"/>
        <v>2352.9411764705883</v>
      </c>
      <c r="I285" s="2">
        <f>+J285/1.2</f>
        <v>54117.647058823532</v>
      </c>
      <c r="J285" s="2">
        <v>64941.176470588238</v>
      </c>
    </row>
    <row r="286" spans="1:10">
      <c r="A286" s="22">
        <v>303</v>
      </c>
      <c r="B286" s="5" t="s">
        <v>481</v>
      </c>
      <c r="C286" t="s">
        <v>193</v>
      </c>
      <c r="D286" t="s">
        <v>59</v>
      </c>
      <c r="E286" t="s">
        <v>111</v>
      </c>
      <c r="F286" s="23">
        <v>3</v>
      </c>
      <c r="G286" s="2">
        <v>22</v>
      </c>
      <c r="H286" s="2">
        <f t="shared" si="7"/>
        <v>2971.6981132075498</v>
      </c>
      <c r="I286" s="2">
        <f>22*2971.69811320755</f>
        <v>65377.358490566097</v>
      </c>
      <c r="J286" s="18">
        <f>+I286*1.2</f>
        <v>78452.83018867932</v>
      </c>
    </row>
    <row r="287" spans="1:10">
      <c r="A287" s="22">
        <v>304</v>
      </c>
      <c r="B287" s="5" t="s">
        <v>482</v>
      </c>
      <c r="C287" t="s">
        <v>109</v>
      </c>
      <c r="D287" t="s">
        <v>110</v>
      </c>
      <c r="E287" t="s">
        <v>111</v>
      </c>
      <c r="F287" s="23">
        <v>3</v>
      </c>
      <c r="G287" s="2">
        <v>23</v>
      </c>
      <c r="H287" s="2">
        <f t="shared" si="7"/>
        <v>3000</v>
      </c>
      <c r="I287" s="2">
        <v>69000</v>
      </c>
      <c r="J287" s="2">
        <v>82800</v>
      </c>
    </row>
    <row r="288" spans="1:10">
      <c r="A288" s="22">
        <v>305</v>
      </c>
      <c r="B288" s="5" t="s">
        <v>483</v>
      </c>
      <c r="C288" t="s">
        <v>12</v>
      </c>
      <c r="D288" t="s">
        <v>61</v>
      </c>
      <c r="E288" t="s">
        <v>92</v>
      </c>
      <c r="F288" s="23">
        <v>2</v>
      </c>
      <c r="G288" s="2">
        <v>29</v>
      </c>
      <c r="H288" s="2">
        <f t="shared" si="7"/>
        <v>2745</v>
      </c>
      <c r="I288" s="2">
        <f>2745*29</f>
        <v>79605</v>
      </c>
      <c r="J288" s="2">
        <f>+I288*1.2</f>
        <v>95526</v>
      </c>
    </row>
    <row r="289" spans="1:10">
      <c r="A289" s="22">
        <v>306</v>
      </c>
      <c r="B289" s="5" t="s">
        <v>484</v>
      </c>
      <c r="C289" s="13" t="s">
        <v>12</v>
      </c>
      <c r="D289" t="s">
        <v>108</v>
      </c>
      <c r="E289" t="s">
        <v>92</v>
      </c>
      <c r="F289" s="23">
        <v>1</v>
      </c>
      <c r="G289" s="2">
        <v>5</v>
      </c>
      <c r="H289" s="2">
        <f t="shared" si="7"/>
        <v>2450.98039215686</v>
      </c>
      <c r="I289" s="2">
        <f>2450.98039215686*5</f>
        <v>12254.9019607843</v>
      </c>
      <c r="J289" s="2">
        <f>+I289*1.2</f>
        <v>14705.88235294116</v>
      </c>
    </row>
    <row r="290" spans="1:10">
      <c r="A290" s="22">
        <v>307</v>
      </c>
      <c r="B290" s="5" t="s">
        <v>485</v>
      </c>
      <c r="C290" s="13" t="s">
        <v>12</v>
      </c>
      <c r="D290" t="s">
        <v>108</v>
      </c>
      <c r="E290" t="s">
        <v>92</v>
      </c>
      <c r="F290" s="23">
        <v>2</v>
      </c>
      <c r="G290" s="2">
        <v>20</v>
      </c>
      <c r="H290" s="2">
        <f t="shared" si="7"/>
        <v>2450.98039215686</v>
      </c>
      <c r="I290" s="2">
        <f>2450.98039215686*20</f>
        <v>49019.607843137201</v>
      </c>
      <c r="J290" s="2">
        <f>+I290*1.2</f>
        <v>58823.529411764641</v>
      </c>
    </row>
    <row r="291" spans="1:10">
      <c r="A291" s="22">
        <v>308</v>
      </c>
      <c r="B291" s="5" t="s">
        <v>486</v>
      </c>
      <c r="C291" s="13" t="s">
        <v>12</v>
      </c>
      <c r="D291" t="s">
        <v>108</v>
      </c>
      <c r="E291" t="s">
        <v>92</v>
      </c>
      <c r="F291" s="23">
        <v>3</v>
      </c>
      <c r="G291" s="2">
        <v>23</v>
      </c>
      <c r="H291" s="2">
        <f t="shared" si="7"/>
        <v>2450.98</v>
      </c>
      <c r="I291" s="2">
        <f>2450.98*23</f>
        <v>56372.54</v>
      </c>
      <c r="J291" s="2">
        <f>+I291*1.2</f>
        <v>67647.047999999995</v>
      </c>
    </row>
    <row r="292" spans="1:10">
      <c r="A292" s="22">
        <v>309</v>
      </c>
      <c r="B292" s="5" t="s">
        <v>487</v>
      </c>
      <c r="C292" t="s">
        <v>106</v>
      </c>
      <c r="D292" t="s">
        <v>107</v>
      </c>
      <c r="E292" t="s">
        <v>92</v>
      </c>
      <c r="F292" s="23">
        <v>3</v>
      </c>
      <c r="G292" s="2">
        <v>23</v>
      </c>
      <c r="H292" s="2">
        <f t="shared" si="7"/>
        <v>3200</v>
      </c>
      <c r="I292" s="2">
        <v>73600</v>
      </c>
      <c r="J292" s="2">
        <v>88320</v>
      </c>
    </row>
    <row r="293" spans="1:10">
      <c r="A293" s="22">
        <v>310</v>
      </c>
      <c r="B293" s="5" t="s">
        <v>488</v>
      </c>
      <c r="C293" t="s">
        <v>104</v>
      </c>
      <c r="D293" t="s">
        <v>105</v>
      </c>
      <c r="E293" t="s">
        <v>92</v>
      </c>
      <c r="F293" s="23">
        <v>3</v>
      </c>
      <c r="G293" s="2">
        <v>23</v>
      </c>
      <c r="H293" s="2">
        <f t="shared" si="7"/>
        <v>3600</v>
      </c>
      <c r="I293" s="2">
        <v>82800</v>
      </c>
      <c r="J293" s="2">
        <v>99360</v>
      </c>
    </row>
    <row r="294" spans="1:10">
      <c r="A294" s="22">
        <v>311</v>
      </c>
      <c r="B294" s="5" t="s">
        <v>489</v>
      </c>
      <c r="C294" t="s">
        <v>102</v>
      </c>
      <c r="D294" t="s">
        <v>103</v>
      </c>
      <c r="E294" t="s">
        <v>92</v>
      </c>
      <c r="F294" s="23">
        <v>3</v>
      </c>
      <c r="G294" s="2">
        <v>23</v>
      </c>
      <c r="H294" s="2">
        <f t="shared" si="7"/>
        <v>4000</v>
      </c>
      <c r="I294" s="2">
        <v>92000</v>
      </c>
      <c r="J294" s="2">
        <v>110400</v>
      </c>
    </row>
    <row r="295" spans="1:10">
      <c r="A295" s="22">
        <v>312</v>
      </c>
      <c r="B295" s="5" t="s">
        <v>490</v>
      </c>
      <c r="C295" s="6" t="s">
        <v>194</v>
      </c>
      <c r="D295" t="s">
        <v>101</v>
      </c>
      <c r="E295" t="s">
        <v>92</v>
      </c>
      <c r="F295" s="23">
        <v>3</v>
      </c>
      <c r="G295" s="2">
        <v>23</v>
      </c>
      <c r="H295" s="2">
        <f t="shared" si="7"/>
        <v>2647.0588235294117</v>
      </c>
      <c r="I295" s="2">
        <f>+J295/1.2</f>
        <v>60882.352941176468</v>
      </c>
      <c r="J295" s="2">
        <v>73058.823529411762</v>
      </c>
    </row>
    <row r="296" spans="1:10">
      <c r="A296" s="22">
        <v>313</v>
      </c>
      <c r="B296" s="5" t="s">
        <v>491</v>
      </c>
      <c r="C296" s="6" t="s">
        <v>194</v>
      </c>
      <c r="D296" t="s">
        <v>100</v>
      </c>
      <c r="E296" t="s">
        <v>92</v>
      </c>
      <c r="F296" s="23">
        <v>3</v>
      </c>
      <c r="G296" s="2">
        <v>23</v>
      </c>
      <c r="H296" s="2">
        <f t="shared" si="7"/>
        <v>2352.94</v>
      </c>
      <c r="I296" s="2">
        <f>2352.94*23</f>
        <v>54117.62</v>
      </c>
      <c r="J296" s="2">
        <f>+I296*1.2</f>
        <v>64941.144</v>
      </c>
    </row>
    <row r="297" spans="1:10">
      <c r="A297" s="22">
        <v>314</v>
      </c>
      <c r="B297" s="5" t="s">
        <v>492</v>
      </c>
      <c r="C297" s="7" t="s">
        <v>194</v>
      </c>
      <c r="D297" t="s">
        <v>99</v>
      </c>
      <c r="E297" t="s">
        <v>92</v>
      </c>
      <c r="F297" s="23">
        <v>3</v>
      </c>
      <c r="G297" s="2">
        <v>23</v>
      </c>
      <c r="H297" s="2">
        <f t="shared" si="7"/>
        <v>2156.8627450980398</v>
      </c>
      <c r="I297" s="2">
        <f>2156.86274509804*23</f>
        <v>49607.843137254917</v>
      </c>
      <c r="J297" s="2">
        <f>+I297*1.2</f>
        <v>59529.411764705896</v>
      </c>
    </row>
    <row r="298" spans="1:10">
      <c r="A298" s="22">
        <v>315</v>
      </c>
      <c r="B298" s="5" t="s">
        <v>493</v>
      </c>
      <c r="C298" s="7" t="s">
        <v>194</v>
      </c>
      <c r="D298" t="s">
        <v>98</v>
      </c>
      <c r="E298" t="s">
        <v>92</v>
      </c>
      <c r="F298" s="23">
        <v>3</v>
      </c>
      <c r="G298" s="2">
        <v>23</v>
      </c>
      <c r="H298" s="2">
        <f t="shared" si="7"/>
        <v>1862.74509803922</v>
      </c>
      <c r="I298" s="2">
        <f>1862.74509803922*23</f>
        <v>42843.13725490206</v>
      </c>
      <c r="J298" s="2">
        <f>+I298*23</f>
        <v>985392.15686274739</v>
      </c>
    </row>
    <row r="299" spans="1:10">
      <c r="A299" s="22">
        <v>316</v>
      </c>
      <c r="B299" s="5" t="s">
        <v>494</v>
      </c>
      <c r="C299" s="6" t="s">
        <v>194</v>
      </c>
      <c r="D299" t="s">
        <v>97</v>
      </c>
      <c r="E299" t="s">
        <v>92</v>
      </c>
      <c r="F299" s="23">
        <v>3</v>
      </c>
      <c r="G299" s="2">
        <v>23</v>
      </c>
      <c r="H299" s="2">
        <f t="shared" si="7"/>
        <v>2254.9019607843138</v>
      </c>
      <c r="I299" s="2">
        <f>+J299/1.2</f>
        <v>51862.745098039217</v>
      </c>
      <c r="J299" s="2">
        <v>62235.294117647056</v>
      </c>
    </row>
    <row r="300" spans="1:10">
      <c r="A300" s="22">
        <v>317</v>
      </c>
      <c r="B300" s="5" t="s">
        <v>495</v>
      </c>
      <c r="C300" s="7" t="s">
        <v>194</v>
      </c>
      <c r="D300" t="s">
        <v>96</v>
      </c>
      <c r="E300" t="s">
        <v>92</v>
      </c>
      <c r="F300" s="23">
        <v>3</v>
      </c>
      <c r="G300" s="2">
        <v>23</v>
      </c>
      <c r="H300" s="2">
        <f t="shared" si="7"/>
        <v>1274.50980392157</v>
      </c>
      <c r="I300" s="2">
        <f>1274.50980392157*23</f>
        <v>29313.72549019611</v>
      </c>
      <c r="J300" s="2">
        <f t="shared" ref="J300:J307" si="8">+I300*1.2</f>
        <v>35176.47058823533</v>
      </c>
    </row>
    <row r="301" spans="1:10">
      <c r="A301" s="22">
        <v>318</v>
      </c>
      <c r="B301" s="5" t="s">
        <v>496</v>
      </c>
      <c r="C301" s="6" t="s">
        <v>194</v>
      </c>
      <c r="D301" t="s">
        <v>95</v>
      </c>
      <c r="E301" t="s">
        <v>92</v>
      </c>
      <c r="F301" s="23">
        <v>3</v>
      </c>
      <c r="G301" s="2">
        <v>23</v>
      </c>
      <c r="H301" s="2">
        <f t="shared" si="7"/>
        <v>1274.50980392157</v>
      </c>
      <c r="I301" s="2">
        <f>1274.50980392157*23</f>
        <v>29313.72549019611</v>
      </c>
      <c r="J301" s="2">
        <f t="shared" si="8"/>
        <v>35176.47058823533</v>
      </c>
    </row>
    <row r="302" spans="1:10">
      <c r="A302" s="22">
        <v>319</v>
      </c>
      <c r="B302" s="5" t="s">
        <v>497</v>
      </c>
      <c r="C302" s="7" t="s">
        <v>194</v>
      </c>
      <c r="D302" t="s">
        <v>94</v>
      </c>
      <c r="E302" t="s">
        <v>92</v>
      </c>
      <c r="F302" s="23">
        <v>3</v>
      </c>
      <c r="G302" s="2">
        <v>23</v>
      </c>
      <c r="H302" s="2">
        <f t="shared" si="7"/>
        <v>1274.50980392157</v>
      </c>
      <c r="I302" s="2">
        <f>1274.50980392157*23</f>
        <v>29313.72549019611</v>
      </c>
      <c r="J302" s="2">
        <f t="shared" si="8"/>
        <v>35176.47058823533</v>
      </c>
    </row>
    <row r="303" spans="1:10">
      <c r="A303" s="22">
        <v>320</v>
      </c>
      <c r="B303" s="5" t="s">
        <v>498</v>
      </c>
      <c r="C303" s="6" t="s">
        <v>194</v>
      </c>
      <c r="D303" t="s">
        <v>93</v>
      </c>
      <c r="E303" t="s">
        <v>92</v>
      </c>
      <c r="F303" s="23">
        <v>3</v>
      </c>
      <c r="G303" s="2">
        <v>24</v>
      </c>
      <c r="H303" s="2">
        <f t="shared" si="7"/>
        <v>1274.50980392157</v>
      </c>
      <c r="I303" s="2">
        <f>1274.50980392157*24</f>
        <v>30588.23529411768</v>
      </c>
      <c r="J303" s="2">
        <f t="shared" si="8"/>
        <v>36705.882352941211</v>
      </c>
    </row>
    <row r="304" spans="1:10">
      <c r="A304" s="22">
        <v>321</v>
      </c>
      <c r="B304" s="5" t="s">
        <v>499</v>
      </c>
      <c r="C304" s="6" t="s">
        <v>194</v>
      </c>
      <c r="D304" t="s">
        <v>91</v>
      </c>
      <c r="E304" t="s">
        <v>92</v>
      </c>
      <c r="F304" s="23">
        <v>3</v>
      </c>
      <c r="G304" s="2">
        <v>23</v>
      </c>
      <c r="H304" s="2">
        <f t="shared" si="7"/>
        <v>1960.7843137254897</v>
      </c>
      <c r="I304" s="2">
        <f>1960.78431372549*23</f>
        <v>45098.039215686265</v>
      </c>
      <c r="J304" s="2">
        <f t="shared" si="8"/>
        <v>54117.647058823517</v>
      </c>
    </row>
    <row r="305" spans="1:10">
      <c r="A305" s="22">
        <v>322</v>
      </c>
      <c r="B305" s="5" t="s">
        <v>500</v>
      </c>
      <c r="C305" t="s">
        <v>88</v>
      </c>
      <c r="D305" t="s">
        <v>89</v>
      </c>
      <c r="E305" t="s">
        <v>90</v>
      </c>
      <c r="F305" s="23">
        <v>2</v>
      </c>
      <c r="G305" s="2">
        <v>2</v>
      </c>
      <c r="H305" s="2">
        <f t="shared" ca="1" si="7"/>
        <v>3540</v>
      </c>
      <c r="I305" s="2">
        <f ca="1">+H305*2250</f>
        <v>0</v>
      </c>
      <c r="J305" s="2">
        <f t="shared" ca="1" si="8"/>
        <v>0</v>
      </c>
    </row>
    <row r="306" spans="1:10">
      <c r="A306" s="22">
        <v>323</v>
      </c>
      <c r="B306" s="5" t="s">
        <v>501</v>
      </c>
      <c r="C306" t="s">
        <v>45</v>
      </c>
      <c r="D306" t="s">
        <v>87</v>
      </c>
      <c r="E306" t="s">
        <v>86</v>
      </c>
      <c r="F306" s="23">
        <v>3</v>
      </c>
      <c r="G306" s="2">
        <v>20</v>
      </c>
      <c r="H306" s="2">
        <f t="shared" si="7"/>
        <v>3300</v>
      </c>
      <c r="I306" s="2">
        <f>3300*20</f>
        <v>66000</v>
      </c>
      <c r="J306" s="2">
        <f t="shared" si="8"/>
        <v>79200</v>
      </c>
    </row>
    <row r="307" spans="1:10">
      <c r="A307" s="22">
        <v>324</v>
      </c>
      <c r="B307" s="5" t="s">
        <v>502</v>
      </c>
      <c r="C307" s="5" t="s">
        <v>45</v>
      </c>
      <c r="D307" t="s">
        <v>85</v>
      </c>
      <c r="E307" t="s">
        <v>86</v>
      </c>
      <c r="F307" s="23">
        <v>3</v>
      </c>
      <c r="G307" s="2">
        <v>23</v>
      </c>
      <c r="H307" s="2">
        <f t="shared" si="7"/>
        <v>3500</v>
      </c>
      <c r="I307" s="2">
        <f>23*3500</f>
        <v>80500</v>
      </c>
      <c r="J307" s="2">
        <f t="shared" si="8"/>
        <v>96600</v>
      </c>
    </row>
    <row r="308" spans="1:10">
      <c r="A308" s="22">
        <v>325</v>
      </c>
      <c r="B308" s="5" t="s">
        <v>503</v>
      </c>
      <c r="C308" s="6" t="s">
        <v>12</v>
      </c>
      <c r="D308" t="s">
        <v>84</v>
      </c>
      <c r="E308" t="s">
        <v>78</v>
      </c>
      <c r="F308" s="23">
        <v>3</v>
      </c>
      <c r="G308" s="2">
        <v>22.5</v>
      </c>
      <c r="H308" s="2">
        <f t="shared" si="7"/>
        <v>1372.5490196078431</v>
      </c>
      <c r="I308" s="2">
        <f>+J308/1.2</f>
        <v>30882.352941176468</v>
      </c>
      <c r="J308" s="2">
        <v>37058.823529411762</v>
      </c>
    </row>
    <row r="309" spans="1:10">
      <c r="A309" s="22">
        <v>326</v>
      </c>
      <c r="B309" s="5" t="s">
        <v>504</v>
      </c>
      <c r="C309" t="s">
        <v>193</v>
      </c>
      <c r="D309" t="s">
        <v>83</v>
      </c>
      <c r="E309" t="s">
        <v>78</v>
      </c>
      <c r="F309" s="23">
        <v>3</v>
      </c>
      <c r="G309" s="2">
        <v>15</v>
      </c>
      <c r="H309" s="2">
        <f t="shared" si="7"/>
        <v>1604</v>
      </c>
      <c r="I309" s="2">
        <f>1604*15</f>
        <v>24060</v>
      </c>
      <c r="J309" s="2">
        <f>+I309*1.2</f>
        <v>28872</v>
      </c>
    </row>
    <row r="310" spans="1:10">
      <c r="A310" s="22">
        <v>327</v>
      </c>
      <c r="B310" s="5" t="s">
        <v>505</v>
      </c>
      <c r="C310" s="6" t="s">
        <v>12</v>
      </c>
      <c r="D310" t="s">
        <v>82</v>
      </c>
      <c r="E310" t="s">
        <v>78</v>
      </c>
      <c r="F310" s="23">
        <v>3</v>
      </c>
      <c r="G310" s="2">
        <v>24.055</v>
      </c>
      <c r="H310" s="2">
        <f t="shared" si="7"/>
        <v>882.35294117647061</v>
      </c>
      <c r="I310" s="2">
        <f>+J310/1.2</f>
        <v>21225</v>
      </c>
      <c r="J310" s="2">
        <v>25470</v>
      </c>
    </row>
    <row r="311" spans="1:10">
      <c r="A311" s="22">
        <v>328</v>
      </c>
      <c r="B311" s="5" t="s">
        <v>506</v>
      </c>
      <c r="C311" t="s">
        <v>64</v>
      </c>
      <c r="D311" t="s">
        <v>81</v>
      </c>
      <c r="E311" t="s">
        <v>78</v>
      </c>
      <c r="F311" s="23">
        <v>3</v>
      </c>
      <c r="G311" s="2">
        <v>17</v>
      </c>
      <c r="H311" s="2">
        <f t="shared" si="7"/>
        <v>0</v>
      </c>
      <c r="I311" s="2">
        <v>0</v>
      </c>
      <c r="J311" s="2">
        <v>0</v>
      </c>
    </row>
    <row r="312" spans="1:10">
      <c r="A312" s="22">
        <v>329</v>
      </c>
      <c r="B312" s="5" t="s">
        <v>507</v>
      </c>
      <c r="C312" t="s">
        <v>64</v>
      </c>
      <c r="D312" t="s">
        <v>80</v>
      </c>
      <c r="E312" t="s">
        <v>78</v>
      </c>
      <c r="F312" s="23">
        <v>3</v>
      </c>
      <c r="G312" s="2">
        <v>23</v>
      </c>
      <c r="H312" s="2">
        <f t="shared" si="7"/>
        <v>0</v>
      </c>
      <c r="I312" s="2">
        <v>0</v>
      </c>
      <c r="J312" s="2">
        <v>0</v>
      </c>
    </row>
    <row r="313" spans="1:10">
      <c r="A313" s="22">
        <v>330</v>
      </c>
      <c r="B313" s="5" t="s">
        <v>508</v>
      </c>
      <c r="C313" s="4" t="s">
        <v>64</v>
      </c>
      <c r="D313" s="4" t="s">
        <v>79</v>
      </c>
      <c r="E313" s="4" t="s">
        <v>78</v>
      </c>
      <c r="F313" s="25">
        <v>3</v>
      </c>
      <c r="G313" s="17">
        <v>23</v>
      </c>
      <c r="H313" s="2">
        <f t="shared" si="7"/>
        <v>0</v>
      </c>
      <c r="I313" s="17">
        <v>0</v>
      </c>
      <c r="J313" s="17">
        <v>0</v>
      </c>
    </row>
    <row r="314" spans="1:10">
      <c r="A314" s="22">
        <v>331</v>
      </c>
      <c r="B314" s="5" t="s">
        <v>509</v>
      </c>
      <c r="C314" t="s">
        <v>64</v>
      </c>
      <c r="D314" t="s">
        <v>77</v>
      </c>
      <c r="E314" t="s">
        <v>78</v>
      </c>
      <c r="F314" s="23">
        <v>3</v>
      </c>
      <c r="G314" s="2">
        <v>2</v>
      </c>
      <c r="H314" s="2">
        <f t="shared" si="7"/>
        <v>0</v>
      </c>
      <c r="I314" s="2">
        <v>0</v>
      </c>
      <c r="J314" s="2">
        <v>0</v>
      </c>
    </row>
    <row r="315" spans="1:10">
      <c r="A315" s="22">
        <v>332</v>
      </c>
      <c r="B315" s="5" t="s">
        <v>510</v>
      </c>
      <c r="C315" t="s">
        <v>64</v>
      </c>
      <c r="D315" t="s">
        <v>64</v>
      </c>
      <c r="E315" t="s">
        <v>66</v>
      </c>
      <c r="F315" s="23">
        <v>3</v>
      </c>
      <c r="G315" s="2">
        <v>121</v>
      </c>
      <c r="H315" s="2">
        <f t="shared" si="7"/>
        <v>0</v>
      </c>
      <c r="I315" s="2">
        <v>0</v>
      </c>
      <c r="J315" s="2">
        <v>0</v>
      </c>
    </row>
    <row r="316" spans="1:10">
      <c r="A316" s="22">
        <v>333</v>
      </c>
      <c r="B316" s="5" t="s">
        <v>511</v>
      </c>
      <c r="C316" t="s">
        <v>64</v>
      </c>
      <c r="D316" t="s">
        <v>64</v>
      </c>
      <c r="E316" t="s">
        <v>66</v>
      </c>
      <c r="F316" s="23">
        <v>3</v>
      </c>
      <c r="G316" s="2">
        <v>245</v>
      </c>
      <c r="H316" s="2">
        <f t="shared" si="7"/>
        <v>0</v>
      </c>
      <c r="I316" s="2">
        <v>0</v>
      </c>
      <c r="J316" s="2">
        <v>0</v>
      </c>
    </row>
    <row r="317" spans="1:10">
      <c r="A317" s="22">
        <v>334</v>
      </c>
      <c r="B317" s="5" t="s">
        <v>512</v>
      </c>
      <c r="C317" t="s">
        <v>64</v>
      </c>
      <c r="D317" t="s">
        <v>64</v>
      </c>
      <c r="E317" t="s">
        <v>66</v>
      </c>
      <c r="F317" s="23">
        <v>4</v>
      </c>
      <c r="G317" s="2">
        <v>99</v>
      </c>
      <c r="H317" s="2">
        <f t="shared" si="7"/>
        <v>0</v>
      </c>
      <c r="I317" s="2">
        <v>0</v>
      </c>
      <c r="J317" s="2">
        <v>0</v>
      </c>
    </row>
    <row r="318" spans="1:10">
      <c r="A318" s="22">
        <v>335</v>
      </c>
      <c r="B318" s="5" t="s">
        <v>513</v>
      </c>
      <c r="C318" t="s">
        <v>15</v>
      </c>
      <c r="D318" t="s">
        <v>76</v>
      </c>
      <c r="E318" t="s">
        <v>66</v>
      </c>
      <c r="F318" s="23">
        <v>1</v>
      </c>
      <c r="G318" s="2">
        <v>19</v>
      </c>
      <c r="H318" s="2">
        <f t="shared" si="7"/>
        <v>1720</v>
      </c>
      <c r="I318" s="2">
        <v>32680</v>
      </c>
      <c r="J318" s="2">
        <v>39216</v>
      </c>
    </row>
    <row r="319" spans="1:10">
      <c r="A319" s="22">
        <v>336</v>
      </c>
      <c r="B319" s="5" t="s">
        <v>514</v>
      </c>
      <c r="C319" t="s">
        <v>15</v>
      </c>
      <c r="D319" t="s">
        <v>74</v>
      </c>
      <c r="E319" t="s">
        <v>66</v>
      </c>
      <c r="F319" s="23">
        <v>1</v>
      </c>
      <c r="G319" s="2">
        <v>19</v>
      </c>
      <c r="H319" s="2">
        <f t="shared" si="7"/>
        <v>1820</v>
      </c>
      <c r="I319" s="2">
        <v>34580</v>
      </c>
      <c r="J319" s="2">
        <v>41496</v>
      </c>
    </row>
    <row r="320" spans="1:10">
      <c r="A320" s="22">
        <v>337</v>
      </c>
      <c r="B320" s="5" t="s">
        <v>515</v>
      </c>
      <c r="C320" t="s">
        <v>15</v>
      </c>
      <c r="D320" t="s">
        <v>72</v>
      </c>
      <c r="E320" t="s">
        <v>66</v>
      </c>
      <c r="F320" s="23">
        <v>1</v>
      </c>
      <c r="G320" s="2">
        <v>19</v>
      </c>
      <c r="H320" s="2">
        <f t="shared" si="7"/>
        <v>2490</v>
      </c>
      <c r="I320" s="2">
        <v>47310</v>
      </c>
      <c r="J320" s="2">
        <v>56772</v>
      </c>
    </row>
    <row r="321" spans="1:10">
      <c r="A321" s="22">
        <v>338</v>
      </c>
      <c r="B321" s="5" t="s">
        <v>516</v>
      </c>
      <c r="C321" t="s">
        <v>30</v>
      </c>
      <c r="D321" t="s">
        <v>75</v>
      </c>
      <c r="E321" t="s">
        <v>66</v>
      </c>
      <c r="F321" s="23">
        <v>1</v>
      </c>
      <c r="G321" s="2">
        <v>19</v>
      </c>
      <c r="H321" s="2">
        <f t="shared" si="7"/>
        <v>1217</v>
      </c>
      <c r="I321" s="2">
        <f>1217*19</f>
        <v>23123</v>
      </c>
      <c r="J321" s="2">
        <f>+I321*1.2</f>
        <v>27747.599999999999</v>
      </c>
    </row>
    <row r="322" spans="1:10">
      <c r="A322" s="22">
        <v>339</v>
      </c>
      <c r="B322" s="5" t="s">
        <v>517</v>
      </c>
      <c r="C322" t="s">
        <v>30</v>
      </c>
      <c r="D322" t="s">
        <v>75</v>
      </c>
      <c r="E322" t="s">
        <v>66</v>
      </c>
      <c r="F322" s="23">
        <v>2</v>
      </c>
      <c r="G322" s="2">
        <v>20</v>
      </c>
      <c r="H322" s="2">
        <f t="shared" si="7"/>
        <v>1217</v>
      </c>
      <c r="I322" s="2">
        <f>1217*20</f>
        <v>24340</v>
      </c>
      <c r="J322" s="2">
        <f>+I322*1.2</f>
        <v>29208</v>
      </c>
    </row>
    <row r="323" spans="1:10">
      <c r="A323" s="22">
        <v>340</v>
      </c>
      <c r="B323" s="5" t="s">
        <v>518</v>
      </c>
      <c r="C323" s="12" t="s">
        <v>194</v>
      </c>
      <c r="D323" t="s">
        <v>74</v>
      </c>
      <c r="E323" t="s">
        <v>66</v>
      </c>
      <c r="F323" s="23">
        <v>2</v>
      </c>
      <c r="G323" s="2">
        <v>20</v>
      </c>
      <c r="H323" s="2">
        <f t="shared" ref="H323:H386" si="9">+I323/G323</f>
        <v>1862.75</v>
      </c>
      <c r="I323" s="2">
        <f>1862.75*20</f>
        <v>37255</v>
      </c>
      <c r="J323" s="2">
        <f>+I323*1.2</f>
        <v>44706</v>
      </c>
    </row>
    <row r="324" spans="1:10">
      <c r="A324" s="22">
        <v>341</v>
      </c>
      <c r="B324" s="5" t="s">
        <v>519</v>
      </c>
      <c r="C324" t="s">
        <v>194</v>
      </c>
      <c r="D324" t="s">
        <v>72</v>
      </c>
      <c r="E324" t="s">
        <v>66</v>
      </c>
      <c r="F324" s="23">
        <v>2</v>
      </c>
      <c r="G324" s="2">
        <v>20</v>
      </c>
      <c r="H324" s="2">
        <f t="shared" si="9"/>
        <v>2549.02</v>
      </c>
      <c r="I324" s="2">
        <f>2549.02*20</f>
        <v>50980.4</v>
      </c>
      <c r="J324" s="2">
        <f>+I324*1.2</f>
        <v>61176.479999999996</v>
      </c>
    </row>
    <row r="325" spans="1:10">
      <c r="A325" s="22">
        <v>342</v>
      </c>
      <c r="B325" s="5" t="s">
        <v>520</v>
      </c>
      <c r="C325" t="s">
        <v>30</v>
      </c>
      <c r="D325" t="s">
        <v>73</v>
      </c>
      <c r="E325" t="s">
        <v>66</v>
      </c>
      <c r="F325" s="23">
        <v>2</v>
      </c>
      <c r="G325" s="2">
        <v>20</v>
      </c>
      <c r="H325" s="2">
        <f t="shared" si="9"/>
        <v>1310.8614232209736</v>
      </c>
      <c r="I325" s="2">
        <f>+J325/1.2</f>
        <v>26217.228464419473</v>
      </c>
      <c r="J325" s="2">
        <v>31460.674157303365</v>
      </c>
    </row>
    <row r="326" spans="1:10">
      <c r="A326" s="22">
        <v>343</v>
      </c>
      <c r="B326" s="5" t="s">
        <v>521</v>
      </c>
      <c r="C326" t="s">
        <v>30</v>
      </c>
      <c r="D326" t="s">
        <v>73</v>
      </c>
      <c r="E326" t="s">
        <v>66</v>
      </c>
      <c r="F326" s="23">
        <v>3</v>
      </c>
      <c r="G326" s="2">
        <v>20</v>
      </c>
      <c r="H326" s="2">
        <f t="shared" si="9"/>
        <v>1310.8614232209736</v>
      </c>
      <c r="I326" s="2">
        <f>+J326/1.2</f>
        <v>26217.228464419473</v>
      </c>
      <c r="J326" s="2">
        <v>31460.674157303365</v>
      </c>
    </row>
    <row r="327" spans="1:10">
      <c r="A327" s="22">
        <v>344</v>
      </c>
      <c r="B327" s="5" t="s">
        <v>522</v>
      </c>
      <c r="C327" t="s">
        <v>194</v>
      </c>
      <c r="D327" t="s">
        <v>72</v>
      </c>
      <c r="E327" t="s">
        <v>66</v>
      </c>
      <c r="F327" s="23">
        <v>3</v>
      </c>
      <c r="G327" s="2">
        <v>23</v>
      </c>
      <c r="H327" s="2">
        <f t="shared" si="9"/>
        <v>2549.02</v>
      </c>
      <c r="I327" s="2">
        <f>2549.02*23</f>
        <v>58627.46</v>
      </c>
      <c r="J327" s="2">
        <f>+I327*1.2</f>
        <v>70352.95199999999</v>
      </c>
    </row>
    <row r="328" spans="1:10">
      <c r="A328" s="22">
        <v>345</v>
      </c>
      <c r="B328" s="5" t="s">
        <v>523</v>
      </c>
      <c r="C328" t="s">
        <v>70</v>
      </c>
      <c r="D328" t="s">
        <v>71</v>
      </c>
      <c r="E328" t="s">
        <v>66</v>
      </c>
      <c r="F328" s="23">
        <v>3</v>
      </c>
      <c r="G328" s="2">
        <v>18</v>
      </c>
      <c r="H328" s="2">
        <f t="shared" si="9"/>
        <v>2912</v>
      </c>
      <c r="I328" s="2">
        <v>52416</v>
      </c>
      <c r="J328" s="2">
        <v>62899.199999999997</v>
      </c>
    </row>
    <row r="329" spans="1:10">
      <c r="A329" s="22">
        <v>346</v>
      </c>
      <c r="B329" s="5" t="s">
        <v>524</v>
      </c>
      <c r="C329" t="s">
        <v>30</v>
      </c>
      <c r="D329" t="s">
        <v>69</v>
      </c>
      <c r="E329" t="s">
        <v>66</v>
      </c>
      <c r="F329" s="23">
        <v>3</v>
      </c>
      <c r="G329" s="2">
        <v>23</v>
      </c>
      <c r="H329" s="2">
        <f t="shared" si="9"/>
        <v>1966.2921348314601</v>
      </c>
      <c r="I329" s="2">
        <f>+J329/1.2</f>
        <v>45224.719101123585</v>
      </c>
      <c r="J329" s="2">
        <v>54269.662921348303</v>
      </c>
    </row>
    <row r="330" spans="1:10">
      <c r="A330" s="22">
        <v>347</v>
      </c>
      <c r="B330" s="5" t="s">
        <v>525</v>
      </c>
      <c r="C330" t="s">
        <v>45</v>
      </c>
      <c r="D330" t="s">
        <v>68</v>
      </c>
      <c r="E330" t="s">
        <v>66</v>
      </c>
      <c r="F330" s="23">
        <v>3</v>
      </c>
      <c r="G330" s="2">
        <v>21</v>
      </c>
      <c r="H330" s="2">
        <f t="shared" si="9"/>
        <v>700</v>
      </c>
      <c r="I330" s="2">
        <f>21*700</f>
        <v>14700</v>
      </c>
      <c r="J330" s="2">
        <f>+I330*1.2</f>
        <v>17640</v>
      </c>
    </row>
    <row r="331" spans="1:10">
      <c r="A331" s="22">
        <v>348</v>
      </c>
      <c r="B331" s="5" t="s">
        <v>526</v>
      </c>
      <c r="C331" t="s">
        <v>9</v>
      </c>
      <c r="D331" t="s">
        <v>67</v>
      </c>
      <c r="E331" t="s">
        <v>66</v>
      </c>
      <c r="F331" s="23">
        <v>3</v>
      </c>
      <c r="G331" s="2">
        <v>23</v>
      </c>
      <c r="H331" s="2">
        <f t="shared" si="9"/>
        <v>1960.7843137254902</v>
      </c>
      <c r="I331" s="2">
        <f>+J331/1.2</f>
        <v>45098.039215686273</v>
      </c>
      <c r="J331" s="2">
        <v>54117.647058823524</v>
      </c>
    </row>
    <row r="332" spans="1:10">
      <c r="A332" s="22">
        <v>349</v>
      </c>
      <c r="B332" s="5" t="s">
        <v>527</v>
      </c>
      <c r="C332" s="10" t="s">
        <v>195</v>
      </c>
      <c r="D332" t="s">
        <v>65</v>
      </c>
      <c r="E332" t="s">
        <v>66</v>
      </c>
      <c r="F332" s="23">
        <v>3</v>
      </c>
      <c r="G332" s="2">
        <v>23</v>
      </c>
      <c r="H332" s="2">
        <f t="shared" si="9"/>
        <v>1320.7547169811321</v>
      </c>
      <c r="I332" s="2">
        <f>+J332/1.2</f>
        <v>30377.358490566039</v>
      </c>
      <c r="J332" s="2">
        <v>36452.830188679247</v>
      </c>
    </row>
    <row r="333" spans="1:10">
      <c r="A333" s="22">
        <v>350</v>
      </c>
      <c r="B333" s="5" t="s">
        <v>528</v>
      </c>
      <c r="C333" t="s">
        <v>193</v>
      </c>
      <c r="D333" t="s">
        <v>63</v>
      </c>
      <c r="E333" t="s">
        <v>60</v>
      </c>
      <c r="F333" s="23">
        <v>3</v>
      </c>
      <c r="G333" s="2">
        <v>23</v>
      </c>
      <c r="H333" s="2">
        <f t="shared" si="9"/>
        <v>3962</v>
      </c>
      <c r="I333" s="2">
        <f>3962*23</f>
        <v>91126</v>
      </c>
      <c r="J333" s="2">
        <f>+I333*1.2</f>
        <v>109351.2</v>
      </c>
    </row>
    <row r="334" spans="1:10">
      <c r="A334" s="22">
        <v>351</v>
      </c>
      <c r="B334" s="5" t="s">
        <v>529</v>
      </c>
      <c r="C334" t="s">
        <v>193</v>
      </c>
      <c r="D334" t="s">
        <v>62</v>
      </c>
      <c r="E334" t="s">
        <v>60</v>
      </c>
      <c r="F334" s="23">
        <v>3</v>
      </c>
      <c r="G334" s="2">
        <v>23</v>
      </c>
      <c r="H334" s="2">
        <f t="shared" si="9"/>
        <v>3962</v>
      </c>
      <c r="I334" s="2">
        <f>23*3962</f>
        <v>91126</v>
      </c>
      <c r="J334" s="2">
        <f>+I334*1.2</f>
        <v>109351.2</v>
      </c>
    </row>
    <row r="335" spans="1:10">
      <c r="A335" s="22">
        <v>352</v>
      </c>
      <c r="B335" s="5" t="s">
        <v>530</v>
      </c>
      <c r="C335" t="s">
        <v>12</v>
      </c>
      <c r="D335" t="s">
        <v>61</v>
      </c>
      <c r="E335" t="s">
        <v>60</v>
      </c>
      <c r="F335" s="23">
        <v>3</v>
      </c>
      <c r="G335" s="2">
        <v>19</v>
      </c>
      <c r="H335" s="2">
        <f t="shared" si="9"/>
        <v>2745</v>
      </c>
      <c r="I335" s="2">
        <f>19*2745</f>
        <v>52155</v>
      </c>
      <c r="J335" s="2">
        <f>+I335*1.2</f>
        <v>62586</v>
      </c>
    </row>
    <row r="336" spans="1:10">
      <c r="A336" s="22">
        <v>353</v>
      </c>
      <c r="B336" s="5" t="s">
        <v>531</v>
      </c>
      <c r="C336" t="s">
        <v>193</v>
      </c>
      <c r="D336" t="s">
        <v>59</v>
      </c>
      <c r="E336" t="s">
        <v>60</v>
      </c>
      <c r="F336" s="23">
        <v>4</v>
      </c>
      <c r="G336" s="2">
        <v>21</v>
      </c>
      <c r="H336" s="2">
        <f t="shared" si="9"/>
        <v>2971.6981132075498</v>
      </c>
      <c r="I336" s="2">
        <f>21*2971.69811320755</f>
        <v>62405.660377358545</v>
      </c>
      <c r="J336" s="2">
        <f>+I336*1.2</f>
        <v>74886.792452830254</v>
      </c>
    </row>
    <row r="337" spans="1:10">
      <c r="A337" s="22">
        <v>354</v>
      </c>
      <c r="B337" s="5" t="s">
        <v>532</v>
      </c>
      <c r="C337" t="s">
        <v>18</v>
      </c>
      <c r="D337" t="s">
        <v>32</v>
      </c>
      <c r="E337" t="s">
        <v>58</v>
      </c>
      <c r="F337" s="23">
        <v>1</v>
      </c>
      <c r="G337" s="2">
        <v>19</v>
      </c>
      <c r="H337" s="2">
        <f t="shared" si="9"/>
        <v>1435</v>
      </c>
      <c r="I337" s="2">
        <v>27265</v>
      </c>
      <c r="J337" s="2">
        <v>32718</v>
      </c>
    </row>
    <row r="338" spans="1:10">
      <c r="A338" s="22">
        <v>355</v>
      </c>
      <c r="B338" s="5" t="s">
        <v>533</v>
      </c>
      <c r="C338" t="s">
        <v>26</v>
      </c>
      <c r="D338" t="s">
        <v>50</v>
      </c>
      <c r="E338" t="s">
        <v>11</v>
      </c>
      <c r="F338" s="23">
        <v>1</v>
      </c>
      <c r="G338" s="2">
        <v>19</v>
      </c>
      <c r="H338" s="2">
        <f t="shared" si="9"/>
        <v>1845</v>
      </c>
      <c r="I338" s="2">
        <v>35055</v>
      </c>
      <c r="J338" s="2">
        <v>42066</v>
      </c>
    </row>
    <row r="339" spans="1:10">
      <c r="A339" s="22">
        <v>356</v>
      </c>
      <c r="B339" s="5" t="s">
        <v>534</v>
      </c>
      <c r="C339" t="s">
        <v>18</v>
      </c>
      <c r="D339" t="s">
        <v>51</v>
      </c>
      <c r="E339" t="s">
        <v>11</v>
      </c>
      <c r="F339" s="23">
        <v>1</v>
      </c>
      <c r="G339" s="2">
        <v>15</v>
      </c>
      <c r="H339" s="2">
        <f t="shared" si="9"/>
        <v>1625</v>
      </c>
      <c r="I339" s="2">
        <v>24375</v>
      </c>
      <c r="J339" s="2">
        <v>29250</v>
      </c>
    </row>
    <row r="340" spans="1:10">
      <c r="A340" s="22">
        <v>357</v>
      </c>
      <c r="B340" s="5" t="s">
        <v>535</v>
      </c>
      <c r="C340" t="s">
        <v>9</v>
      </c>
      <c r="D340" t="s">
        <v>49</v>
      </c>
      <c r="E340" t="s">
        <v>11</v>
      </c>
      <c r="F340" s="23">
        <v>1</v>
      </c>
      <c r="G340" s="2">
        <v>19</v>
      </c>
      <c r="H340" s="2">
        <f t="shared" si="9"/>
        <v>930</v>
      </c>
      <c r="I340" s="2">
        <v>17670</v>
      </c>
      <c r="J340" s="2">
        <v>21204</v>
      </c>
    </row>
    <row r="341" spans="1:10">
      <c r="A341" s="22">
        <v>358</v>
      </c>
      <c r="B341" s="5" t="s">
        <v>536</v>
      </c>
      <c r="C341" t="s">
        <v>26</v>
      </c>
      <c r="D341" t="s">
        <v>47</v>
      </c>
      <c r="E341" t="s">
        <v>11</v>
      </c>
      <c r="F341" s="23">
        <v>1</v>
      </c>
      <c r="G341" s="2">
        <v>22</v>
      </c>
      <c r="H341" s="2">
        <f t="shared" si="9"/>
        <v>1040</v>
      </c>
      <c r="I341" s="2">
        <v>22880</v>
      </c>
      <c r="J341" s="2">
        <v>27456</v>
      </c>
    </row>
    <row r="342" spans="1:10">
      <c r="A342" s="22">
        <v>359</v>
      </c>
      <c r="B342" s="5" t="s">
        <v>537</v>
      </c>
      <c r="C342" t="s">
        <v>26</v>
      </c>
      <c r="D342" t="s">
        <v>27</v>
      </c>
      <c r="E342" t="s">
        <v>11</v>
      </c>
      <c r="F342" s="23">
        <v>12</v>
      </c>
      <c r="G342" s="2">
        <v>23</v>
      </c>
      <c r="H342" s="2">
        <f t="shared" si="9"/>
        <v>940</v>
      </c>
      <c r="I342" s="2">
        <v>21620</v>
      </c>
      <c r="J342" s="2">
        <v>25944</v>
      </c>
    </row>
    <row r="343" spans="1:10">
      <c r="A343" s="22">
        <v>360</v>
      </c>
      <c r="B343" s="5" t="s">
        <v>538</v>
      </c>
      <c r="C343" t="s">
        <v>26</v>
      </c>
      <c r="D343" t="s">
        <v>27</v>
      </c>
      <c r="E343" t="s">
        <v>11</v>
      </c>
      <c r="F343" s="23">
        <v>1</v>
      </c>
      <c r="G343" s="2">
        <v>19</v>
      </c>
      <c r="H343" s="2">
        <f t="shared" si="9"/>
        <v>940</v>
      </c>
      <c r="I343" s="2">
        <v>17860</v>
      </c>
      <c r="J343" s="2">
        <v>21432</v>
      </c>
    </row>
    <row r="344" spans="1:10">
      <c r="A344" s="22">
        <v>361</v>
      </c>
      <c r="B344" s="5" t="s">
        <v>539</v>
      </c>
      <c r="C344" t="s">
        <v>26</v>
      </c>
      <c r="D344" t="s">
        <v>57</v>
      </c>
      <c r="E344" t="s">
        <v>11</v>
      </c>
      <c r="F344" s="23">
        <v>2</v>
      </c>
      <c r="G344" s="2">
        <v>1</v>
      </c>
      <c r="H344" s="2">
        <f t="shared" si="9"/>
        <v>37537</v>
      </c>
      <c r="I344" s="2">
        <v>37537</v>
      </c>
      <c r="J344" s="2">
        <v>45044.4</v>
      </c>
    </row>
    <row r="345" spans="1:10">
      <c r="A345" s="22">
        <v>362</v>
      </c>
      <c r="B345" s="5" t="s">
        <v>540</v>
      </c>
      <c r="C345" s="10" t="s">
        <v>196</v>
      </c>
      <c r="D345" t="s">
        <v>56</v>
      </c>
      <c r="E345" t="s">
        <v>11</v>
      </c>
      <c r="F345" s="23">
        <v>2</v>
      </c>
      <c r="G345" s="2">
        <v>1</v>
      </c>
      <c r="H345" s="2">
        <f t="shared" si="9"/>
        <v>7009.8</v>
      </c>
      <c r="I345" s="2">
        <v>7009.8</v>
      </c>
      <c r="J345" s="2">
        <f>+I345*1.2</f>
        <v>8411.76</v>
      </c>
    </row>
    <row r="346" spans="1:10">
      <c r="A346" s="22">
        <v>363</v>
      </c>
      <c r="B346" s="5" t="s">
        <v>541</v>
      </c>
      <c r="C346" t="s">
        <v>9</v>
      </c>
      <c r="D346" t="s">
        <v>55</v>
      </c>
      <c r="E346" t="s">
        <v>11</v>
      </c>
      <c r="F346" s="23">
        <v>2</v>
      </c>
      <c r="G346" s="2">
        <v>20</v>
      </c>
      <c r="H346" s="2">
        <f t="shared" si="9"/>
        <v>2580</v>
      </c>
      <c r="I346" s="2">
        <v>51600</v>
      </c>
      <c r="J346" s="2">
        <v>61920</v>
      </c>
    </row>
    <row r="347" spans="1:10">
      <c r="A347" s="22">
        <v>364</v>
      </c>
      <c r="B347" s="5" t="s">
        <v>542</v>
      </c>
      <c r="C347" t="s">
        <v>18</v>
      </c>
      <c r="D347" t="s">
        <v>32</v>
      </c>
      <c r="E347" t="s">
        <v>11</v>
      </c>
      <c r="F347" s="23">
        <v>2</v>
      </c>
      <c r="G347" s="2">
        <v>13</v>
      </c>
      <c r="H347" s="2">
        <f t="shared" si="9"/>
        <v>1435</v>
      </c>
      <c r="I347" s="2">
        <v>18655</v>
      </c>
      <c r="J347" s="2">
        <v>22386</v>
      </c>
    </row>
    <row r="348" spans="1:10">
      <c r="A348" s="22">
        <v>365</v>
      </c>
      <c r="B348" s="5" t="s">
        <v>543</v>
      </c>
      <c r="C348" t="s">
        <v>18</v>
      </c>
      <c r="D348" t="s">
        <v>54</v>
      </c>
      <c r="E348" t="s">
        <v>11</v>
      </c>
      <c r="F348" s="23">
        <v>2</v>
      </c>
      <c r="G348" s="2">
        <v>20</v>
      </c>
      <c r="H348" s="2">
        <f t="shared" si="9"/>
        <v>2485</v>
      </c>
      <c r="I348" s="2">
        <v>49700</v>
      </c>
      <c r="J348" s="2">
        <v>59640</v>
      </c>
    </row>
    <row r="349" spans="1:10">
      <c r="A349" s="22">
        <v>366</v>
      </c>
      <c r="B349" s="5" t="s">
        <v>544</v>
      </c>
      <c r="C349" t="s">
        <v>18</v>
      </c>
      <c r="D349" t="s">
        <v>53</v>
      </c>
      <c r="E349" t="s">
        <v>11</v>
      </c>
      <c r="F349" s="23">
        <v>2</v>
      </c>
      <c r="G349" s="2">
        <v>20</v>
      </c>
      <c r="H349" s="2">
        <f t="shared" si="9"/>
        <v>1340</v>
      </c>
      <c r="I349" s="2">
        <v>26800</v>
      </c>
      <c r="J349" s="2">
        <v>32160</v>
      </c>
    </row>
    <row r="350" spans="1:10">
      <c r="A350" s="22">
        <v>367</v>
      </c>
      <c r="B350" s="5" t="s">
        <v>545</v>
      </c>
      <c r="C350" t="s">
        <v>18</v>
      </c>
      <c r="D350" t="s">
        <v>52</v>
      </c>
      <c r="E350" t="s">
        <v>11</v>
      </c>
      <c r="F350" s="23">
        <v>2</v>
      </c>
      <c r="G350" s="2">
        <v>20</v>
      </c>
      <c r="H350" s="2">
        <f t="shared" si="9"/>
        <v>1720</v>
      </c>
      <c r="I350" s="2">
        <v>34400</v>
      </c>
      <c r="J350" s="2">
        <v>41280</v>
      </c>
    </row>
    <row r="351" spans="1:10">
      <c r="A351" s="22">
        <v>368</v>
      </c>
      <c r="B351" s="5" t="s">
        <v>546</v>
      </c>
      <c r="C351" t="s">
        <v>18</v>
      </c>
      <c r="D351" t="s">
        <v>51</v>
      </c>
      <c r="E351" t="s">
        <v>11</v>
      </c>
      <c r="F351" s="23">
        <v>2</v>
      </c>
      <c r="G351" s="2">
        <v>20</v>
      </c>
      <c r="H351" s="2">
        <f t="shared" si="9"/>
        <v>1625</v>
      </c>
      <c r="I351" s="2">
        <v>32500</v>
      </c>
      <c r="J351" s="2">
        <v>39000</v>
      </c>
    </row>
    <row r="352" spans="1:10">
      <c r="A352" s="22">
        <v>369</v>
      </c>
      <c r="B352" s="5" t="s">
        <v>547</v>
      </c>
      <c r="C352" t="s">
        <v>26</v>
      </c>
      <c r="D352" t="s">
        <v>50</v>
      </c>
      <c r="E352" t="s">
        <v>11</v>
      </c>
      <c r="F352" s="23">
        <v>2</v>
      </c>
      <c r="G352" s="2">
        <v>17</v>
      </c>
      <c r="H352" s="2">
        <f t="shared" si="9"/>
        <v>1845</v>
      </c>
      <c r="I352" s="2">
        <v>31365</v>
      </c>
      <c r="J352" s="2">
        <v>37638</v>
      </c>
    </row>
    <row r="353" spans="1:10">
      <c r="A353" s="22">
        <v>370</v>
      </c>
      <c r="B353" s="5" t="s">
        <v>548</v>
      </c>
      <c r="C353" t="s">
        <v>9</v>
      </c>
      <c r="D353" t="s">
        <v>49</v>
      </c>
      <c r="E353" t="s">
        <v>11</v>
      </c>
      <c r="F353" s="23">
        <v>2</v>
      </c>
      <c r="G353" s="2">
        <v>21</v>
      </c>
      <c r="H353" s="2">
        <f t="shared" si="9"/>
        <v>930</v>
      </c>
      <c r="I353" s="2">
        <v>19530</v>
      </c>
      <c r="J353" s="2">
        <v>23436</v>
      </c>
    </row>
    <row r="354" spans="1:10">
      <c r="A354" s="22">
        <v>371</v>
      </c>
      <c r="B354" s="5" t="s">
        <v>549</v>
      </c>
      <c r="C354" t="s">
        <v>196</v>
      </c>
      <c r="D354" t="s">
        <v>48</v>
      </c>
      <c r="E354" t="s">
        <v>11</v>
      </c>
      <c r="F354" s="23">
        <v>2</v>
      </c>
      <c r="G354" s="2">
        <v>20</v>
      </c>
      <c r="H354" s="2">
        <f t="shared" si="9"/>
        <v>1519.60784313725</v>
      </c>
      <c r="I354" s="2">
        <f>1519.60784313725*20</f>
        <v>30392.156862745</v>
      </c>
      <c r="J354" s="2">
        <f>+I354*1.2</f>
        <v>36470.588235293995</v>
      </c>
    </row>
    <row r="355" spans="1:10">
      <c r="A355" s="22">
        <v>372</v>
      </c>
      <c r="B355" s="5" t="s">
        <v>550</v>
      </c>
      <c r="C355" t="s">
        <v>26</v>
      </c>
      <c r="D355" t="s">
        <v>47</v>
      </c>
      <c r="E355" t="s">
        <v>11</v>
      </c>
      <c r="F355" s="23">
        <v>2</v>
      </c>
      <c r="G355" s="2">
        <v>20</v>
      </c>
      <c r="H355" s="2">
        <f t="shared" si="9"/>
        <v>1040</v>
      </c>
      <c r="I355" s="2">
        <v>20800</v>
      </c>
      <c r="J355" s="2">
        <v>24960</v>
      </c>
    </row>
    <row r="356" spans="1:10">
      <c r="A356" s="22">
        <v>373</v>
      </c>
      <c r="B356" s="5" t="s">
        <v>551</v>
      </c>
      <c r="C356" t="s">
        <v>45</v>
      </c>
      <c r="D356" t="s">
        <v>46</v>
      </c>
      <c r="E356" t="s">
        <v>11</v>
      </c>
      <c r="F356" s="23">
        <v>2</v>
      </c>
      <c r="G356" s="2">
        <v>18</v>
      </c>
      <c r="H356" s="2">
        <f t="shared" si="9"/>
        <v>1665</v>
      </c>
      <c r="I356" s="2">
        <v>29970</v>
      </c>
      <c r="J356" s="2">
        <v>35964</v>
      </c>
    </row>
    <row r="357" spans="1:10">
      <c r="A357" s="22">
        <v>374</v>
      </c>
      <c r="B357" s="5" t="s">
        <v>552</v>
      </c>
      <c r="C357" t="s">
        <v>26</v>
      </c>
      <c r="D357" t="s">
        <v>44</v>
      </c>
      <c r="E357" t="s">
        <v>11</v>
      </c>
      <c r="F357" s="23">
        <v>2</v>
      </c>
      <c r="G357" s="2">
        <v>20</v>
      </c>
      <c r="H357" s="2">
        <f t="shared" si="9"/>
        <v>1565</v>
      </c>
      <c r="I357" s="2">
        <v>31300</v>
      </c>
      <c r="J357" s="2">
        <v>37560</v>
      </c>
    </row>
    <row r="358" spans="1:10">
      <c r="A358" s="22">
        <v>375</v>
      </c>
      <c r="B358" s="5" t="s">
        <v>553</v>
      </c>
      <c r="C358" t="s">
        <v>26</v>
      </c>
      <c r="D358" t="s">
        <v>43</v>
      </c>
      <c r="E358" t="s">
        <v>11</v>
      </c>
      <c r="F358" s="23">
        <v>2</v>
      </c>
      <c r="G358" s="2">
        <v>20</v>
      </c>
      <c r="H358" s="2">
        <f t="shared" si="9"/>
        <v>1460</v>
      </c>
      <c r="I358" s="2">
        <v>29200</v>
      </c>
      <c r="J358" s="2">
        <v>35040</v>
      </c>
    </row>
    <row r="359" spans="1:10">
      <c r="A359" s="22">
        <v>376</v>
      </c>
      <c r="B359" s="5" t="s">
        <v>554</v>
      </c>
      <c r="C359" t="s">
        <v>9</v>
      </c>
      <c r="D359" t="s">
        <v>42</v>
      </c>
      <c r="E359" t="s">
        <v>11</v>
      </c>
      <c r="F359" s="23">
        <v>2</v>
      </c>
      <c r="G359" s="2">
        <v>20</v>
      </c>
      <c r="H359" s="2">
        <f t="shared" si="9"/>
        <v>1275</v>
      </c>
      <c r="I359" s="2">
        <v>25500</v>
      </c>
      <c r="J359" s="2">
        <v>30600</v>
      </c>
    </row>
    <row r="360" spans="1:10">
      <c r="A360" s="22">
        <v>377</v>
      </c>
      <c r="B360" s="5" t="s">
        <v>555</v>
      </c>
      <c r="C360" t="s">
        <v>9</v>
      </c>
      <c r="D360" t="s">
        <v>41</v>
      </c>
      <c r="E360" t="s">
        <v>11</v>
      </c>
      <c r="F360" s="23">
        <v>2</v>
      </c>
      <c r="G360" s="2">
        <v>20</v>
      </c>
      <c r="H360" s="2">
        <f t="shared" si="9"/>
        <v>2105</v>
      </c>
      <c r="I360" s="2">
        <v>42100</v>
      </c>
      <c r="J360" s="2">
        <v>50520</v>
      </c>
    </row>
    <row r="361" spans="1:10">
      <c r="A361" s="22">
        <v>378</v>
      </c>
      <c r="B361" s="5" t="s">
        <v>556</v>
      </c>
      <c r="C361" s="11" t="s">
        <v>196</v>
      </c>
      <c r="D361" t="s">
        <v>40</v>
      </c>
      <c r="E361" t="s">
        <v>11</v>
      </c>
      <c r="F361" s="23">
        <v>2</v>
      </c>
      <c r="G361" s="2">
        <v>20</v>
      </c>
      <c r="H361" s="2">
        <f t="shared" si="9"/>
        <v>490</v>
      </c>
      <c r="I361" s="2">
        <f>490*20</f>
        <v>9800</v>
      </c>
      <c r="J361" s="2">
        <f>+I361*1.2</f>
        <v>11760</v>
      </c>
    </row>
    <row r="362" spans="1:10">
      <c r="A362" s="22">
        <v>379</v>
      </c>
      <c r="B362" s="5" t="s">
        <v>557</v>
      </c>
      <c r="C362" s="10" t="s">
        <v>196</v>
      </c>
      <c r="D362" t="s">
        <v>39</v>
      </c>
      <c r="E362" t="s">
        <v>11</v>
      </c>
      <c r="F362" s="23">
        <v>2</v>
      </c>
      <c r="G362" s="2">
        <v>20</v>
      </c>
      <c r="H362" s="2">
        <f t="shared" si="9"/>
        <v>882</v>
      </c>
      <c r="I362" s="2">
        <f>882*20</f>
        <v>17640</v>
      </c>
      <c r="J362" s="2">
        <f>+I362*1.2</f>
        <v>21168</v>
      </c>
    </row>
    <row r="363" spans="1:10">
      <c r="A363" s="22">
        <v>380</v>
      </c>
      <c r="B363" s="5" t="s">
        <v>558</v>
      </c>
      <c r="C363" s="11" t="s">
        <v>196</v>
      </c>
      <c r="D363" t="s">
        <v>38</v>
      </c>
      <c r="E363" t="s">
        <v>11</v>
      </c>
      <c r="F363" s="23">
        <v>2</v>
      </c>
      <c r="G363" s="2">
        <v>20</v>
      </c>
      <c r="H363" s="2">
        <f t="shared" si="9"/>
        <v>882</v>
      </c>
      <c r="I363" s="2">
        <f>882*20</f>
        <v>17640</v>
      </c>
      <c r="J363" s="2">
        <f>+I363*1.2</f>
        <v>21168</v>
      </c>
    </row>
    <row r="364" spans="1:10">
      <c r="A364" s="22">
        <v>381</v>
      </c>
      <c r="B364" s="5" t="s">
        <v>559</v>
      </c>
      <c r="C364" t="s">
        <v>26</v>
      </c>
      <c r="D364" t="s">
        <v>37</v>
      </c>
      <c r="E364" t="s">
        <v>11</v>
      </c>
      <c r="F364" s="23">
        <v>2</v>
      </c>
      <c r="G364" s="2">
        <v>20</v>
      </c>
      <c r="H364" s="2">
        <f t="shared" si="9"/>
        <v>1045</v>
      </c>
      <c r="I364" s="2">
        <v>20900</v>
      </c>
      <c r="J364" s="2">
        <v>25080</v>
      </c>
    </row>
    <row r="365" spans="1:10">
      <c r="A365" s="22">
        <v>382</v>
      </c>
      <c r="B365" s="5" t="s">
        <v>560</v>
      </c>
      <c r="C365" t="s">
        <v>26</v>
      </c>
      <c r="D365" t="s">
        <v>36</v>
      </c>
      <c r="E365" t="s">
        <v>11</v>
      </c>
      <c r="F365" s="23">
        <v>2</v>
      </c>
      <c r="G365" s="2">
        <v>20</v>
      </c>
      <c r="H365" s="2">
        <f t="shared" si="9"/>
        <v>1149</v>
      </c>
      <c r="I365" s="2">
        <v>22980</v>
      </c>
      <c r="J365" s="2">
        <v>27576</v>
      </c>
    </row>
    <row r="366" spans="1:10">
      <c r="A366" s="22">
        <v>383</v>
      </c>
      <c r="B366" s="5" t="s">
        <v>561</v>
      </c>
      <c r="C366" t="s">
        <v>26</v>
      </c>
      <c r="D366" t="s">
        <v>35</v>
      </c>
      <c r="E366" t="s">
        <v>11</v>
      </c>
      <c r="F366" s="23">
        <v>2</v>
      </c>
      <c r="G366" s="2">
        <v>20</v>
      </c>
      <c r="H366" s="2">
        <f t="shared" si="9"/>
        <v>940</v>
      </c>
      <c r="I366" s="2">
        <v>18800</v>
      </c>
      <c r="J366" s="2">
        <v>22560</v>
      </c>
    </row>
    <row r="367" spans="1:10">
      <c r="A367" s="22">
        <v>384</v>
      </c>
      <c r="B367" s="5" t="s">
        <v>562</v>
      </c>
      <c r="C367" t="s">
        <v>26</v>
      </c>
      <c r="D367" t="s">
        <v>34</v>
      </c>
      <c r="E367" t="s">
        <v>11</v>
      </c>
      <c r="F367" s="23">
        <v>2</v>
      </c>
      <c r="G367" s="2">
        <v>20</v>
      </c>
      <c r="H367" s="2">
        <f t="shared" si="9"/>
        <v>1045</v>
      </c>
      <c r="I367" s="2">
        <v>20900</v>
      </c>
      <c r="J367" s="2">
        <v>25080</v>
      </c>
    </row>
    <row r="368" spans="1:10">
      <c r="A368" s="22">
        <v>385</v>
      </c>
      <c r="B368" s="5" t="s">
        <v>563</v>
      </c>
      <c r="C368" t="s">
        <v>18</v>
      </c>
      <c r="D368" t="s">
        <v>33</v>
      </c>
      <c r="E368" t="s">
        <v>11</v>
      </c>
      <c r="F368" s="23">
        <v>2</v>
      </c>
      <c r="G368" s="2">
        <v>20</v>
      </c>
      <c r="H368" s="2">
        <f t="shared" si="9"/>
        <v>1460</v>
      </c>
      <c r="I368" s="2">
        <v>29200</v>
      </c>
      <c r="J368" s="2">
        <v>35040</v>
      </c>
    </row>
    <row r="369" spans="1:10">
      <c r="A369" s="22">
        <v>386</v>
      </c>
      <c r="B369" s="5" t="s">
        <v>564</v>
      </c>
      <c r="C369" t="s">
        <v>18</v>
      </c>
      <c r="D369" t="s">
        <v>32</v>
      </c>
      <c r="E369" t="s">
        <v>11</v>
      </c>
      <c r="F369" s="23">
        <v>2</v>
      </c>
      <c r="G369" s="2">
        <v>7</v>
      </c>
      <c r="H369" s="2">
        <f t="shared" si="9"/>
        <v>1435</v>
      </c>
      <c r="I369" s="2">
        <v>10045</v>
      </c>
      <c r="J369" s="2">
        <v>12054</v>
      </c>
    </row>
    <row r="370" spans="1:10">
      <c r="A370" s="22">
        <v>387</v>
      </c>
      <c r="B370" s="5" t="s">
        <v>565</v>
      </c>
      <c r="C370" t="s">
        <v>30</v>
      </c>
      <c r="D370" t="s">
        <v>31</v>
      </c>
      <c r="E370" t="s">
        <v>11</v>
      </c>
      <c r="F370" s="23">
        <v>2</v>
      </c>
      <c r="G370" s="2">
        <v>20</v>
      </c>
      <c r="H370" s="2">
        <f t="shared" si="9"/>
        <v>1480</v>
      </c>
      <c r="I370" s="2">
        <v>29600</v>
      </c>
      <c r="J370" s="2">
        <v>35520</v>
      </c>
    </row>
    <row r="371" spans="1:10">
      <c r="A371" s="22">
        <v>388</v>
      </c>
      <c r="B371" s="5" t="s">
        <v>566</v>
      </c>
      <c r="C371" t="s">
        <v>26</v>
      </c>
      <c r="D371" t="s">
        <v>29</v>
      </c>
      <c r="E371" t="s">
        <v>11</v>
      </c>
      <c r="F371" s="23">
        <v>2</v>
      </c>
      <c r="G371" s="2">
        <v>20</v>
      </c>
      <c r="H371" s="2">
        <f t="shared" si="9"/>
        <v>1306</v>
      </c>
      <c r="I371" s="2">
        <v>26120</v>
      </c>
      <c r="J371" s="2">
        <v>31344</v>
      </c>
    </row>
    <row r="372" spans="1:10">
      <c r="A372" s="22">
        <v>389</v>
      </c>
      <c r="B372" s="5" t="s">
        <v>567</v>
      </c>
      <c r="C372" t="s">
        <v>18</v>
      </c>
      <c r="D372" t="s">
        <v>28</v>
      </c>
      <c r="E372" t="s">
        <v>11</v>
      </c>
      <c r="F372" s="23">
        <v>2</v>
      </c>
      <c r="G372" s="2">
        <v>20</v>
      </c>
      <c r="H372" s="2">
        <f t="shared" si="9"/>
        <v>1137</v>
      </c>
      <c r="I372" s="2">
        <v>22740</v>
      </c>
      <c r="J372" s="2">
        <v>27288</v>
      </c>
    </row>
    <row r="373" spans="1:10">
      <c r="A373" s="22">
        <v>390</v>
      </c>
      <c r="B373" s="5" t="s">
        <v>568</v>
      </c>
      <c r="C373" t="s">
        <v>26</v>
      </c>
      <c r="D373" t="s">
        <v>27</v>
      </c>
      <c r="E373" t="s">
        <v>11</v>
      </c>
      <c r="F373" s="23">
        <v>2</v>
      </c>
      <c r="G373" s="2">
        <v>20</v>
      </c>
      <c r="H373" s="2">
        <f t="shared" si="9"/>
        <v>940</v>
      </c>
      <c r="I373" s="2">
        <v>18800</v>
      </c>
      <c r="J373" s="2">
        <v>22560</v>
      </c>
    </row>
    <row r="374" spans="1:10">
      <c r="A374" s="22">
        <v>391</v>
      </c>
      <c r="B374" s="5" t="s">
        <v>569</v>
      </c>
      <c r="C374" s="11" t="s">
        <v>196</v>
      </c>
      <c r="D374" t="s">
        <v>25</v>
      </c>
      <c r="E374" t="s">
        <v>11</v>
      </c>
      <c r="F374" s="23">
        <v>2</v>
      </c>
      <c r="G374" s="2">
        <v>20</v>
      </c>
      <c r="H374" s="2">
        <f t="shared" si="9"/>
        <v>882</v>
      </c>
      <c r="I374" s="2">
        <f>20*882</f>
        <v>17640</v>
      </c>
      <c r="J374" s="2">
        <f>+I374*1.2</f>
        <v>21168</v>
      </c>
    </row>
    <row r="375" spans="1:10">
      <c r="A375" s="22">
        <v>392</v>
      </c>
      <c r="B375" s="5" t="s">
        <v>570</v>
      </c>
      <c r="C375" s="11" t="s">
        <v>196</v>
      </c>
      <c r="D375" t="s">
        <v>24</v>
      </c>
      <c r="E375" t="s">
        <v>11</v>
      </c>
      <c r="F375" s="23">
        <v>2</v>
      </c>
      <c r="G375" s="2">
        <v>20</v>
      </c>
      <c r="H375" s="2">
        <f t="shared" si="9"/>
        <v>882.35294117647095</v>
      </c>
      <c r="I375" s="2">
        <f>882.352941176471*20</f>
        <v>17647.05882352942</v>
      </c>
      <c r="J375" s="2">
        <f>+I375*1.2</f>
        <v>21176.470588235305</v>
      </c>
    </row>
    <row r="376" spans="1:10">
      <c r="A376" s="22">
        <v>393</v>
      </c>
      <c r="B376" s="5" t="s">
        <v>571</v>
      </c>
      <c r="C376" s="11" t="s">
        <v>195</v>
      </c>
      <c r="D376" t="s">
        <v>23</v>
      </c>
      <c r="E376" t="s">
        <v>11</v>
      </c>
      <c r="F376" s="23">
        <v>2</v>
      </c>
      <c r="G376" s="2">
        <v>20</v>
      </c>
      <c r="H376" s="2">
        <f t="shared" si="9"/>
        <v>849.05999999999983</v>
      </c>
      <c r="I376" s="2">
        <f>849.06*20</f>
        <v>16981.199999999997</v>
      </c>
      <c r="J376" s="2">
        <f>+I376*1.2</f>
        <v>20377.439999999995</v>
      </c>
    </row>
    <row r="377" spans="1:10">
      <c r="A377" s="22">
        <v>394</v>
      </c>
      <c r="B377" s="5" t="s">
        <v>572</v>
      </c>
      <c r="C377" s="11" t="s">
        <v>195</v>
      </c>
      <c r="D377" t="s">
        <v>22</v>
      </c>
      <c r="E377" t="s">
        <v>11</v>
      </c>
      <c r="F377" s="23">
        <v>2</v>
      </c>
      <c r="G377" s="2">
        <v>20</v>
      </c>
      <c r="H377" s="2">
        <f t="shared" si="9"/>
        <v>849.05999999999983</v>
      </c>
      <c r="I377" s="2">
        <f>849.06*20</f>
        <v>16981.199999999997</v>
      </c>
      <c r="J377" s="2">
        <f>+I377*1.2</f>
        <v>20377.439999999995</v>
      </c>
    </row>
    <row r="378" spans="1:10">
      <c r="A378" s="22">
        <v>395</v>
      </c>
      <c r="B378" s="5" t="s">
        <v>573</v>
      </c>
      <c r="C378" s="11" t="s">
        <v>196</v>
      </c>
      <c r="D378" t="s">
        <v>21</v>
      </c>
      <c r="E378" t="s">
        <v>11</v>
      </c>
      <c r="F378" s="23">
        <v>2</v>
      </c>
      <c r="G378" s="2">
        <v>21</v>
      </c>
      <c r="H378" s="2">
        <f t="shared" si="9"/>
        <v>882.35294117647084</v>
      </c>
      <c r="I378" s="16">
        <f>882.352941176471*21</f>
        <v>18529.411764705888</v>
      </c>
      <c r="J378" s="2">
        <f>+I378*1.2</f>
        <v>22235.294117647067</v>
      </c>
    </row>
    <row r="379" spans="1:10">
      <c r="A379" s="22">
        <v>396</v>
      </c>
      <c r="B379" s="5" t="s">
        <v>574</v>
      </c>
      <c r="C379" t="s">
        <v>18</v>
      </c>
      <c r="D379" t="s">
        <v>20</v>
      </c>
      <c r="E379" t="s">
        <v>11</v>
      </c>
      <c r="F379" s="23">
        <v>2</v>
      </c>
      <c r="G379" s="2">
        <v>20</v>
      </c>
      <c r="H379" s="2">
        <f t="shared" si="9"/>
        <v>2250</v>
      </c>
      <c r="I379" s="2">
        <v>45000</v>
      </c>
      <c r="J379" s="2">
        <v>54000</v>
      </c>
    </row>
    <row r="380" spans="1:10" ht="15.75">
      <c r="A380" s="22">
        <v>397</v>
      </c>
      <c r="B380" s="5" t="s">
        <v>575</v>
      </c>
      <c r="C380" t="s">
        <v>18</v>
      </c>
      <c r="D380" t="s">
        <v>19</v>
      </c>
      <c r="E380" t="s">
        <v>11</v>
      </c>
      <c r="F380" s="23">
        <v>2</v>
      </c>
      <c r="G380" s="2">
        <v>15.5</v>
      </c>
      <c r="H380" s="2">
        <f t="shared" si="9"/>
        <v>1950</v>
      </c>
      <c r="I380" s="2">
        <f>+J380/1.2</f>
        <v>30225</v>
      </c>
      <c r="J380" s="19">
        <f>1950*15.5*1.2</f>
        <v>36270</v>
      </c>
    </row>
    <row r="381" spans="1:10">
      <c r="A381" s="22">
        <v>398</v>
      </c>
      <c r="B381" s="5" t="s">
        <v>576</v>
      </c>
      <c r="C381" t="s">
        <v>196</v>
      </c>
      <c r="D381" t="s">
        <v>17</v>
      </c>
      <c r="E381" t="s">
        <v>11</v>
      </c>
      <c r="F381" s="23">
        <v>2</v>
      </c>
      <c r="G381" s="2">
        <v>20</v>
      </c>
      <c r="H381" s="2">
        <f t="shared" si="9"/>
        <v>4411.76</v>
      </c>
      <c r="I381" s="2">
        <f>4411.76*20</f>
        <v>88235.200000000012</v>
      </c>
      <c r="J381" s="2">
        <f>+I381*1.2</f>
        <v>105882.24000000001</v>
      </c>
    </row>
    <row r="382" spans="1:10">
      <c r="A382" s="22">
        <v>399</v>
      </c>
      <c r="B382" s="5" t="s">
        <v>577</v>
      </c>
      <c r="C382" t="s">
        <v>9</v>
      </c>
      <c r="D382" t="s">
        <v>16</v>
      </c>
      <c r="E382" t="s">
        <v>11</v>
      </c>
      <c r="F382" s="23">
        <v>2</v>
      </c>
      <c r="G382" s="2">
        <v>20</v>
      </c>
      <c r="H382" s="2">
        <f t="shared" si="9"/>
        <v>1915</v>
      </c>
      <c r="I382" s="2">
        <v>38300</v>
      </c>
      <c r="J382" s="2">
        <v>45960</v>
      </c>
    </row>
    <row r="383" spans="1:10">
      <c r="A383" s="22">
        <v>400</v>
      </c>
      <c r="B383" s="5" t="s">
        <v>578</v>
      </c>
      <c r="C383" t="s">
        <v>15</v>
      </c>
      <c r="D383" t="s">
        <v>14</v>
      </c>
      <c r="E383" t="s">
        <v>11</v>
      </c>
      <c r="F383" s="23">
        <v>1</v>
      </c>
      <c r="G383" s="2">
        <v>19</v>
      </c>
      <c r="H383" s="2">
        <f t="shared" si="9"/>
        <v>1415</v>
      </c>
      <c r="I383" s="2">
        <f>1415*19</f>
        <v>26885</v>
      </c>
      <c r="J383" s="2">
        <f>+I383*1.2</f>
        <v>32262</v>
      </c>
    </row>
    <row r="384" spans="1:10">
      <c r="A384" s="22">
        <v>401</v>
      </c>
      <c r="B384" s="5" t="s">
        <v>579</v>
      </c>
      <c r="C384" t="s">
        <v>15</v>
      </c>
      <c r="D384" t="s">
        <v>13</v>
      </c>
      <c r="E384" t="s">
        <v>11</v>
      </c>
      <c r="F384" s="23">
        <v>1</v>
      </c>
      <c r="G384" s="2">
        <v>19</v>
      </c>
      <c r="H384" s="2">
        <f t="shared" si="9"/>
        <v>1415</v>
      </c>
      <c r="I384" s="2">
        <f>1415*19</f>
        <v>26885</v>
      </c>
      <c r="J384" s="2">
        <f>+I384*1.2</f>
        <v>32262</v>
      </c>
    </row>
    <row r="385" spans="1:10">
      <c r="A385" s="22">
        <v>402</v>
      </c>
      <c r="B385" s="5" t="s">
        <v>580</v>
      </c>
      <c r="C385" t="s">
        <v>15</v>
      </c>
      <c r="D385" t="s">
        <v>14</v>
      </c>
      <c r="E385" t="s">
        <v>11</v>
      </c>
      <c r="F385" s="23">
        <v>2</v>
      </c>
      <c r="G385" s="2">
        <v>20</v>
      </c>
      <c r="H385" s="2">
        <f t="shared" si="9"/>
        <v>1415</v>
      </c>
      <c r="I385" s="2">
        <f>1415*20</f>
        <v>28300</v>
      </c>
      <c r="J385" s="2">
        <f>+I385*1.2</f>
        <v>33960</v>
      </c>
    </row>
    <row r="386" spans="1:10">
      <c r="A386" s="22">
        <v>403</v>
      </c>
      <c r="B386" s="5" t="s">
        <v>581</v>
      </c>
      <c r="C386" t="s">
        <v>15</v>
      </c>
      <c r="D386" t="s">
        <v>13</v>
      </c>
      <c r="E386" t="s">
        <v>11</v>
      </c>
      <c r="F386" s="23">
        <v>2</v>
      </c>
      <c r="G386" s="2">
        <v>20</v>
      </c>
      <c r="H386" s="2">
        <f t="shared" si="9"/>
        <v>1415</v>
      </c>
      <c r="I386" s="2">
        <f>1415*20</f>
        <v>28300</v>
      </c>
      <c r="J386" s="2">
        <f>+I386*1.2</f>
        <v>33960</v>
      </c>
    </row>
    <row r="387" spans="1:10">
      <c r="A387" s="22">
        <v>404</v>
      </c>
      <c r="B387" s="5" t="s">
        <v>582</v>
      </c>
      <c r="C387" t="s">
        <v>12</v>
      </c>
      <c r="D387" t="s">
        <v>14</v>
      </c>
      <c r="E387" t="s">
        <v>11</v>
      </c>
      <c r="F387" s="23">
        <v>3</v>
      </c>
      <c r="G387" s="2">
        <v>23</v>
      </c>
      <c r="H387" s="2">
        <f t="shared" ref="H387:H389" si="10">+I387/G387</f>
        <v>1323.53</v>
      </c>
      <c r="I387" s="2">
        <v>30441.19</v>
      </c>
      <c r="J387" s="2">
        <v>36529.428</v>
      </c>
    </row>
    <row r="388" spans="1:10">
      <c r="A388" s="22">
        <v>405</v>
      </c>
      <c r="B388" s="5" t="s">
        <v>583</v>
      </c>
      <c r="C388" t="s">
        <v>12</v>
      </c>
      <c r="D388" t="s">
        <v>13</v>
      </c>
      <c r="E388" t="s">
        <v>11</v>
      </c>
      <c r="F388" s="23">
        <v>3</v>
      </c>
      <c r="G388" s="2">
        <v>21</v>
      </c>
      <c r="H388" s="2">
        <f t="shared" si="10"/>
        <v>1323.53</v>
      </c>
      <c r="I388" s="2">
        <v>27794.13</v>
      </c>
      <c r="J388" s="2">
        <v>33352.955999999998</v>
      </c>
    </row>
    <row r="389" spans="1:10">
      <c r="A389" s="22">
        <v>406</v>
      </c>
      <c r="B389" s="5" t="s">
        <v>584</v>
      </c>
      <c r="C389" t="s">
        <v>9</v>
      </c>
      <c r="D389" t="s">
        <v>10</v>
      </c>
      <c r="E389" t="s">
        <v>11</v>
      </c>
      <c r="F389" s="23">
        <v>1</v>
      </c>
      <c r="G389" s="2">
        <v>19</v>
      </c>
      <c r="H389" s="2">
        <f t="shared" si="10"/>
        <v>2090</v>
      </c>
      <c r="I389" s="2">
        <v>39710</v>
      </c>
      <c r="J389" s="2">
        <v>47652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Hope3K</dc:creator>
  <cp:lastModifiedBy>AMZIL</cp:lastModifiedBy>
  <dcterms:created xsi:type="dcterms:W3CDTF">2021-05-05T10:35:49Z</dcterms:created>
  <dcterms:modified xsi:type="dcterms:W3CDTF">2021-05-06T15:26:54Z</dcterms:modified>
</cp:coreProperties>
</file>